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E40132AE-9744-4CE9-8661-AB6607EF3E7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2023年度(5案件)  " sheetId="15" r:id="rId1"/>
  </sheets>
  <definedNames>
    <definedName name="_xlnm.Print_Area" localSheetId="0">'2023年度(5案件)  '!$A$1:$I$91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5" l="1"/>
  <c r="C5" i="15"/>
  <c r="I88" i="15"/>
  <c r="I61" i="15"/>
  <c r="C3" i="15"/>
  <c r="I21" i="15"/>
  <c r="C2" i="15"/>
  <c r="C7" i="15"/>
  <c r="H80" i="15"/>
  <c r="H76" i="15"/>
  <c r="H72" i="15"/>
  <c r="H68" i="15"/>
  <c r="H64" i="15"/>
  <c r="I81" i="15"/>
  <c r="I83" i="15"/>
  <c r="I84" i="15"/>
  <c r="I85" i="15"/>
  <c r="I82" i="15"/>
  <c r="I80" i="15"/>
  <c r="I79" i="15"/>
  <c r="I78" i="15"/>
  <c r="I77" i="15"/>
  <c r="I76" i="15"/>
  <c r="F27" i="15"/>
  <c r="I27" i="15"/>
  <c r="F28" i="15"/>
  <c r="I28" i="15"/>
  <c r="F29" i="15"/>
  <c r="I29" i="15"/>
  <c r="F30" i="15"/>
  <c r="I30" i="15"/>
  <c r="F31" i="15"/>
  <c r="I31" i="15"/>
  <c r="F32" i="15"/>
  <c r="I32" i="15"/>
  <c r="F33" i="15"/>
  <c r="I33" i="15"/>
  <c r="F34" i="15"/>
  <c r="I34" i="15"/>
  <c r="F35" i="15"/>
  <c r="I35" i="15"/>
  <c r="F36" i="15"/>
  <c r="I36" i="15"/>
  <c r="I37" i="15"/>
  <c r="I38" i="15"/>
  <c r="F39" i="15"/>
  <c r="I39" i="15"/>
  <c r="I40" i="15"/>
  <c r="I41" i="15"/>
  <c r="F42" i="15"/>
  <c r="I42" i="15"/>
  <c r="I43" i="15"/>
  <c r="I44" i="15"/>
  <c r="F45" i="15"/>
  <c r="I45" i="15"/>
  <c r="F46" i="15"/>
  <c r="I46" i="15"/>
  <c r="F47" i="15"/>
  <c r="I47" i="15"/>
  <c r="F48" i="15"/>
  <c r="I48" i="15"/>
  <c r="F49" i="15"/>
  <c r="I49" i="15"/>
  <c r="F50" i="15"/>
  <c r="I50" i="15"/>
  <c r="F51" i="15"/>
  <c r="I51" i="15"/>
  <c r="F52" i="15"/>
  <c r="I52" i="15"/>
  <c r="F53" i="15"/>
  <c r="I53" i="15"/>
  <c r="F54" i="15"/>
  <c r="I54" i="15"/>
  <c r="F55" i="15"/>
  <c r="I55" i="15"/>
  <c r="F56" i="15"/>
  <c r="I56" i="15"/>
  <c r="F57" i="15"/>
  <c r="I57" i="15"/>
  <c r="F58" i="15"/>
  <c r="I58" i="15"/>
  <c r="F59" i="15"/>
  <c r="I59" i="15"/>
  <c r="F60" i="15"/>
  <c r="I60" i="15"/>
  <c r="F26" i="15"/>
  <c r="I26" i="15"/>
  <c r="I87" i="15"/>
  <c r="I8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19" i="15"/>
  <c r="I18" i="15"/>
  <c r="I17" i="15"/>
  <c r="I16" i="15"/>
  <c r="I15" i="15"/>
  <c r="I25" i="15"/>
  <c r="I20" i="15"/>
  <c r="C4" i="15"/>
  <c r="F91" i="15"/>
  <c r="I91" i="15"/>
  <c r="C8" i="15"/>
</calcChain>
</file>

<file path=xl/sharedStrings.xml><?xml version="1.0" encoding="utf-8"?>
<sst xmlns="http://schemas.openxmlformats.org/spreadsheetml/2006/main" count="257" uniqueCount="124">
  <si>
    <t>別紙　積算表</t>
    <rPh sb="0" eb="2">
      <t>ベッシ</t>
    </rPh>
    <rPh sb="3" eb="5">
      <t>セキサン</t>
    </rPh>
    <rPh sb="5" eb="6">
      <t>ヒョウ</t>
    </rPh>
    <phoneticPr fontId="3"/>
  </si>
  <si>
    <t>１企画・制作業務人件費</t>
    <rPh sb="1" eb="3">
      <t>キカク</t>
    </rPh>
    <rPh sb="4" eb="6">
      <t>セイサク</t>
    </rPh>
    <rPh sb="6" eb="8">
      <t>ギョウム</t>
    </rPh>
    <rPh sb="8" eb="11">
      <t>ジンケンヒ</t>
    </rPh>
    <phoneticPr fontId="3"/>
  </si>
  <si>
    <t>制作する案件数</t>
    <rPh sb="0" eb="2">
      <t>セイサク</t>
    </rPh>
    <rPh sb="4" eb="6">
      <t>アンケン</t>
    </rPh>
    <rPh sb="6" eb="7">
      <t>スウ</t>
    </rPh>
    <phoneticPr fontId="3"/>
  </si>
  <si>
    <t>２企画・制作関連経費</t>
    <phoneticPr fontId="5"/>
  </si>
  <si>
    <t>３企画・制作旅費</t>
    <phoneticPr fontId="3"/>
  </si>
  <si>
    <t>⇒一律に固定で積み上げる経費</t>
    <rPh sb="1" eb="3">
      <t>イチリツ</t>
    </rPh>
    <rPh sb="4" eb="6">
      <t>コテイ</t>
    </rPh>
    <rPh sb="7" eb="8">
      <t>ツ</t>
    </rPh>
    <rPh sb="9" eb="10">
      <t>ア</t>
    </rPh>
    <rPh sb="12" eb="14">
      <t>ケイヒ</t>
    </rPh>
    <phoneticPr fontId="3"/>
  </si>
  <si>
    <t>４制作管理費</t>
    <rPh sb="1" eb="3">
      <t>セイサク</t>
    </rPh>
    <rPh sb="3" eb="6">
      <t>カンリヒ</t>
    </rPh>
    <phoneticPr fontId="3"/>
  </si>
  <si>
    <t>小計</t>
    <rPh sb="0" eb="2">
      <t>ショウケイ</t>
    </rPh>
    <phoneticPr fontId="3"/>
  </si>
  <si>
    <t>５消費税　10％</t>
    <rPh sb="1" eb="4">
      <t>ショウヒゼイ</t>
    </rPh>
    <phoneticPr fontId="3"/>
  </si>
  <si>
    <t>合計</t>
    <rPh sb="0" eb="2">
      <t>ゴウケイ</t>
    </rPh>
    <phoneticPr fontId="3"/>
  </si>
  <si>
    <t>⇒網掛けセルに数字を記入。</t>
    <rPh sb="1" eb="3">
      <t>アミカ</t>
    </rPh>
    <rPh sb="7" eb="9">
      <t>スウジ</t>
    </rPh>
    <rPh sb="10" eb="12">
      <t>キニュウ</t>
    </rPh>
    <phoneticPr fontId="3"/>
  </si>
  <si>
    <t>１ 企画・制作業務人件費</t>
    <rPh sb="2" eb="4">
      <t>キカク</t>
    </rPh>
    <rPh sb="5" eb="7">
      <t>セイサク</t>
    </rPh>
    <rPh sb="7" eb="9">
      <t>ギョウム</t>
    </rPh>
    <rPh sb="9" eb="12">
      <t>ジンケンヒ</t>
    </rPh>
    <phoneticPr fontId="3"/>
  </si>
  <si>
    <t>業務内容</t>
    <rPh sb="0" eb="2">
      <t>ギョウム</t>
    </rPh>
    <rPh sb="2" eb="4">
      <t>ナイヨウ</t>
    </rPh>
    <phoneticPr fontId="0"/>
  </si>
  <si>
    <t>内訳</t>
    <rPh sb="0" eb="2">
      <t>ウチワケ</t>
    </rPh>
    <phoneticPr fontId="3"/>
  </si>
  <si>
    <t>数量</t>
    <rPh sb="0" eb="2">
      <t>スウリョウ</t>
    </rPh>
    <phoneticPr fontId="3"/>
  </si>
  <si>
    <t>教材数等</t>
    <rPh sb="0" eb="2">
      <t>キョウザイ</t>
    </rPh>
    <rPh sb="2" eb="3">
      <t>スウ</t>
    </rPh>
    <rPh sb="3" eb="4">
      <t>トウ</t>
    </rPh>
    <phoneticPr fontId="3"/>
  </si>
  <si>
    <t>単価</t>
    <rPh sb="0" eb="2">
      <t>タンカ</t>
    </rPh>
    <phoneticPr fontId="0"/>
  </si>
  <si>
    <t>金額</t>
    <rPh sb="0" eb="2">
      <t>キンガク</t>
    </rPh>
    <phoneticPr fontId="0"/>
  </si>
  <si>
    <t>全体進捗管理</t>
    <rPh sb="0" eb="2">
      <t>ゼンタイ</t>
    </rPh>
    <rPh sb="2" eb="4">
      <t>シンチョク</t>
    </rPh>
    <rPh sb="4" eb="6">
      <t>カンリ</t>
    </rPh>
    <phoneticPr fontId="3"/>
  </si>
  <si>
    <t>プロジェクトマネージャー</t>
    <phoneticPr fontId="0"/>
  </si>
  <si>
    <t>名</t>
    <rPh sb="0" eb="1">
      <t>メイ</t>
    </rPh>
    <phoneticPr fontId="3"/>
  </si>
  <si>
    <t>人日</t>
    <rPh sb="0" eb="2">
      <t>ニンニチ</t>
    </rPh>
    <phoneticPr fontId="3"/>
  </si>
  <si>
    <t>企画・脚本費</t>
    <rPh sb="0" eb="2">
      <t>キカク</t>
    </rPh>
    <rPh sb="3" eb="5">
      <t>キャクホン</t>
    </rPh>
    <rPh sb="5" eb="6">
      <t>ヒ</t>
    </rPh>
    <phoneticPr fontId="0"/>
  </si>
  <si>
    <t>構成・脚本</t>
    <rPh sb="0" eb="2">
      <t>コウセイ</t>
    </rPh>
    <rPh sb="3" eb="5">
      <t>キャクホン</t>
    </rPh>
    <phoneticPr fontId="0"/>
  </si>
  <si>
    <t>式</t>
    <rPh sb="0" eb="1">
      <t>シキ</t>
    </rPh>
    <phoneticPr fontId="3"/>
  </si>
  <si>
    <t>案件</t>
    <rPh sb="0" eb="2">
      <t>アンケン</t>
    </rPh>
    <phoneticPr fontId="3"/>
  </si>
  <si>
    <t>プロデュース・演出費</t>
    <phoneticPr fontId="3"/>
  </si>
  <si>
    <t>プロデューサー</t>
    <phoneticPr fontId="3"/>
  </si>
  <si>
    <t>制作ディレクター</t>
    <rPh sb="0" eb="2">
      <t>セイサク</t>
    </rPh>
    <phoneticPr fontId="3"/>
  </si>
  <si>
    <t>名</t>
  </si>
  <si>
    <t>制作ディレクターアシスタント</t>
    <rPh sb="0" eb="2">
      <t>セイサク</t>
    </rPh>
    <phoneticPr fontId="3"/>
  </si>
  <si>
    <t>制作業務</t>
    <rPh sb="0" eb="2">
      <t>セイサク</t>
    </rPh>
    <rPh sb="2" eb="4">
      <t>ギョウム</t>
    </rPh>
    <phoneticPr fontId="0"/>
  </si>
  <si>
    <t>カメラマン</t>
    <phoneticPr fontId="3"/>
  </si>
  <si>
    <t>２　企画・制作関連経費</t>
    <rPh sb="2" eb="4">
      <t>キカク</t>
    </rPh>
    <phoneticPr fontId="5"/>
  </si>
  <si>
    <t>単位</t>
    <rPh sb="0" eb="2">
      <t>タンイ</t>
    </rPh>
    <phoneticPr fontId="3"/>
  </si>
  <si>
    <t>機材費</t>
    <rPh sb="0" eb="2">
      <t>キザイ</t>
    </rPh>
    <rPh sb="2" eb="3">
      <t>ヒ</t>
    </rPh>
    <phoneticPr fontId="0"/>
  </si>
  <si>
    <t>撮影機材</t>
    <rPh sb="0" eb="2">
      <t>サツエイ</t>
    </rPh>
    <rPh sb="2" eb="4">
      <t>キザイ</t>
    </rPh>
    <phoneticPr fontId="3"/>
  </si>
  <si>
    <t>美術費</t>
    <rPh sb="0" eb="2">
      <t>ビジュツ</t>
    </rPh>
    <rPh sb="2" eb="3">
      <t>ヒ</t>
    </rPh>
    <phoneticPr fontId="3"/>
  </si>
  <si>
    <t>タイトル・アニメ・CG制作費</t>
    <rPh sb="11" eb="13">
      <t>セイサク</t>
    </rPh>
    <rPh sb="13" eb="14">
      <t>ヒ</t>
    </rPh>
    <phoneticPr fontId="3"/>
  </si>
  <si>
    <t>式</t>
    <phoneticPr fontId="5"/>
  </si>
  <si>
    <t>録音関係費</t>
    <rPh sb="0" eb="2">
      <t>ロクオン</t>
    </rPh>
    <rPh sb="2" eb="5">
      <t>カンケイヒ</t>
    </rPh>
    <phoneticPr fontId="3"/>
  </si>
  <si>
    <t>音楽・効果</t>
    <rPh sb="0" eb="2">
      <t>オンガク</t>
    </rPh>
    <rPh sb="3" eb="5">
      <t>コウカ</t>
    </rPh>
    <phoneticPr fontId="3"/>
  </si>
  <si>
    <t>録音スタジオ利用（日本語）</t>
    <rPh sb="0" eb="2">
      <t>ロクオン</t>
    </rPh>
    <rPh sb="6" eb="8">
      <t>リヨウ</t>
    </rPh>
    <rPh sb="9" eb="12">
      <t>ニホンゴ</t>
    </rPh>
    <phoneticPr fontId="3"/>
  </si>
  <si>
    <t>時間</t>
    <phoneticPr fontId="5"/>
  </si>
  <si>
    <t>録音・収録スタジオ利用（英語）</t>
    <rPh sb="0" eb="2">
      <t>ロクオン</t>
    </rPh>
    <rPh sb="3" eb="5">
      <t>シュウロク</t>
    </rPh>
    <rPh sb="9" eb="11">
      <t>リヨウ</t>
    </rPh>
    <rPh sb="12" eb="14">
      <t>エイゴ</t>
    </rPh>
    <phoneticPr fontId="3"/>
  </si>
  <si>
    <t>録音スタジオ利用（仏語）</t>
    <rPh sb="0" eb="2">
      <t>ロクオン</t>
    </rPh>
    <rPh sb="6" eb="8">
      <t>リヨウ</t>
    </rPh>
    <rPh sb="9" eb="11">
      <t>フツゴ</t>
    </rPh>
    <phoneticPr fontId="3"/>
  </si>
  <si>
    <t>録音スタジオ利用（西語）</t>
    <rPh sb="0" eb="2">
      <t>ロクオン</t>
    </rPh>
    <rPh sb="6" eb="8">
      <t>リヨウ</t>
    </rPh>
    <rPh sb="9" eb="10">
      <t>ニシ</t>
    </rPh>
    <rPh sb="10" eb="11">
      <t>ゴ</t>
    </rPh>
    <phoneticPr fontId="3"/>
  </si>
  <si>
    <t>収録関係費</t>
    <rPh sb="0" eb="2">
      <t>シュウロク</t>
    </rPh>
    <rPh sb="2" eb="5">
      <t>カンケイヒ</t>
    </rPh>
    <phoneticPr fontId="3"/>
  </si>
  <si>
    <t>講義の収録スタジオ利用</t>
    <rPh sb="0" eb="2">
      <t>コウギ</t>
    </rPh>
    <rPh sb="3" eb="5">
      <t>シュウロク</t>
    </rPh>
    <rPh sb="9" eb="11">
      <t>リヨウ</t>
    </rPh>
    <phoneticPr fontId="3"/>
  </si>
  <si>
    <t>資料映像費</t>
    <rPh sb="4" eb="5">
      <t>ヒ</t>
    </rPh>
    <phoneticPr fontId="3"/>
  </si>
  <si>
    <t>資料映像等</t>
    <rPh sb="0" eb="2">
      <t>シリョウ</t>
    </rPh>
    <rPh sb="2" eb="4">
      <t>エイゾウ</t>
    </rPh>
    <rPh sb="4" eb="5">
      <t>トウ</t>
    </rPh>
    <phoneticPr fontId="3"/>
  </si>
  <si>
    <t>式</t>
    <rPh sb="0" eb="1">
      <t>シキ</t>
    </rPh>
    <phoneticPr fontId="5"/>
  </si>
  <si>
    <t>編集関係費</t>
    <rPh sb="0" eb="2">
      <t>ヘンシュウ</t>
    </rPh>
    <rPh sb="2" eb="5">
      <t>カンケイヒ</t>
    </rPh>
    <phoneticPr fontId="3"/>
  </si>
  <si>
    <t>編集準備</t>
    <rPh sb="0" eb="2">
      <t>ヘンシュウ</t>
    </rPh>
    <rPh sb="2" eb="4">
      <t>ジュンビ</t>
    </rPh>
    <phoneticPr fontId="3"/>
  </si>
  <si>
    <t>編集（日本語）</t>
    <rPh sb="0" eb="2">
      <t>ヘンシュウ</t>
    </rPh>
    <rPh sb="3" eb="6">
      <t>ニホンゴ</t>
    </rPh>
    <phoneticPr fontId="3"/>
  </si>
  <si>
    <t>編集（英語）</t>
    <rPh sb="0" eb="2">
      <t>ヘンシュウ</t>
    </rPh>
    <rPh sb="3" eb="5">
      <t>エイゴ</t>
    </rPh>
    <phoneticPr fontId="3"/>
  </si>
  <si>
    <t>編集（仏語）</t>
    <rPh sb="0" eb="2">
      <t>ヘンシュウ</t>
    </rPh>
    <rPh sb="3" eb="5">
      <t>フツゴ</t>
    </rPh>
    <phoneticPr fontId="3"/>
  </si>
  <si>
    <t>編集（西語）</t>
    <rPh sb="0" eb="2">
      <t>ヘンシュウ</t>
    </rPh>
    <rPh sb="3" eb="4">
      <t>ニシ</t>
    </rPh>
    <rPh sb="4" eb="5">
      <t>ゴ</t>
    </rPh>
    <phoneticPr fontId="3"/>
  </si>
  <si>
    <t>翻訳料</t>
    <rPh sb="0" eb="2">
      <t>ホンヤク</t>
    </rPh>
    <rPh sb="2" eb="3">
      <t>リョウ</t>
    </rPh>
    <phoneticPr fontId="3"/>
  </si>
  <si>
    <t>日⇒英</t>
    <rPh sb="0" eb="1">
      <t>ニチ</t>
    </rPh>
    <rPh sb="2" eb="3">
      <t>エイ</t>
    </rPh>
    <phoneticPr fontId="3"/>
  </si>
  <si>
    <t>名</t>
    <phoneticPr fontId="5"/>
  </si>
  <si>
    <t>英⇒仏</t>
    <rPh sb="0" eb="1">
      <t>エイ</t>
    </rPh>
    <rPh sb="2" eb="3">
      <t>フツ</t>
    </rPh>
    <phoneticPr fontId="3"/>
  </si>
  <si>
    <t>英⇒西</t>
    <rPh sb="0" eb="1">
      <t>エイ</t>
    </rPh>
    <rPh sb="2" eb="3">
      <t>ニシ</t>
    </rPh>
    <phoneticPr fontId="3"/>
  </si>
  <si>
    <t>ネイティブチェック（英）</t>
    <rPh sb="10" eb="11">
      <t>エイ</t>
    </rPh>
    <phoneticPr fontId="3"/>
  </si>
  <si>
    <t>ネイティブチェック（仏）</t>
    <rPh sb="10" eb="11">
      <t>フツ</t>
    </rPh>
    <phoneticPr fontId="3"/>
  </si>
  <si>
    <t>ネイティブチェック（西）</t>
    <rPh sb="10" eb="11">
      <t>ニシ</t>
    </rPh>
    <phoneticPr fontId="3"/>
  </si>
  <si>
    <t>出演費</t>
    <rPh sb="0" eb="2">
      <t>シュツエン</t>
    </rPh>
    <rPh sb="2" eb="3">
      <t>ヒ</t>
    </rPh>
    <phoneticPr fontId="3"/>
  </si>
  <si>
    <t>日本語ナレーター</t>
    <rPh sb="0" eb="3">
      <t>ニホンゴ</t>
    </rPh>
    <phoneticPr fontId="3"/>
  </si>
  <si>
    <t>英語ナレーター</t>
    <rPh sb="0" eb="2">
      <t>エイゴ</t>
    </rPh>
    <phoneticPr fontId="3"/>
  </si>
  <si>
    <t>仏語ナレーター</t>
    <rPh sb="0" eb="2">
      <t>フツゴ</t>
    </rPh>
    <phoneticPr fontId="3"/>
  </si>
  <si>
    <t>西語ナレーター</t>
    <rPh sb="0" eb="1">
      <t>ニシ</t>
    </rPh>
    <rPh sb="1" eb="2">
      <t>ゴ</t>
    </rPh>
    <phoneticPr fontId="3"/>
  </si>
  <si>
    <t>テープ・メディア費</t>
    <rPh sb="8" eb="9">
      <t>ヒ</t>
    </rPh>
    <phoneticPr fontId="3"/>
  </si>
  <si>
    <t>収録用</t>
    <rPh sb="0" eb="3">
      <t>シュウロクヨウ</t>
    </rPh>
    <phoneticPr fontId="3"/>
  </si>
  <si>
    <t>仮編集用</t>
    <rPh sb="0" eb="1">
      <t>カリ</t>
    </rPh>
    <rPh sb="1" eb="4">
      <t>ヘンシュウヨウ</t>
    </rPh>
    <phoneticPr fontId="3"/>
  </si>
  <si>
    <t>本編集用</t>
    <rPh sb="0" eb="1">
      <t>ホン</t>
    </rPh>
    <rPh sb="1" eb="4">
      <t>ヘンシュウヨウ</t>
    </rPh>
    <phoneticPr fontId="3"/>
  </si>
  <si>
    <t>撮影素材アーカイブ費</t>
    <rPh sb="0" eb="2">
      <t>サツエイ</t>
    </rPh>
    <rPh sb="2" eb="4">
      <t>ソザイ</t>
    </rPh>
    <rPh sb="9" eb="10">
      <t>ヒ</t>
    </rPh>
    <phoneticPr fontId="3"/>
  </si>
  <si>
    <t>編集費（エディター）</t>
    <rPh sb="0" eb="2">
      <t>ヘンシュウ</t>
    </rPh>
    <rPh sb="2" eb="3">
      <t>ヒ</t>
    </rPh>
    <phoneticPr fontId="3"/>
  </si>
  <si>
    <t>日間</t>
    <rPh sb="0" eb="2">
      <t>ニチカン</t>
    </rPh>
    <phoneticPr fontId="3"/>
  </si>
  <si>
    <t>編集費（編集機材等）</t>
    <rPh sb="0" eb="2">
      <t>ヘンシュウ</t>
    </rPh>
    <rPh sb="2" eb="3">
      <t>ヒ</t>
    </rPh>
    <rPh sb="4" eb="6">
      <t>ヘンシュウ</t>
    </rPh>
    <rPh sb="6" eb="9">
      <t>キザイナド</t>
    </rPh>
    <phoneticPr fontId="3"/>
  </si>
  <si>
    <t>編集メディア費（ハードディスク）</t>
    <rPh sb="0" eb="2">
      <t>ヘンシュウ</t>
    </rPh>
    <rPh sb="6" eb="7">
      <t>ヒ</t>
    </rPh>
    <phoneticPr fontId="3"/>
  </si>
  <si>
    <t>複製関係費</t>
    <rPh sb="0" eb="2">
      <t>フクセイ</t>
    </rPh>
    <rPh sb="2" eb="5">
      <t>カンケイヒ</t>
    </rPh>
    <phoneticPr fontId="3"/>
  </si>
  <si>
    <t>DVDオーサリング</t>
    <phoneticPr fontId="3"/>
  </si>
  <si>
    <t>DVD盤面デザイン費</t>
    <rPh sb="3" eb="5">
      <t>バンメン</t>
    </rPh>
    <rPh sb="9" eb="10">
      <t>ヒ</t>
    </rPh>
    <phoneticPr fontId="3"/>
  </si>
  <si>
    <t>データ作成(MP4)</t>
    <rPh sb="3" eb="5">
      <t>サクセイ</t>
    </rPh>
    <phoneticPr fontId="3"/>
  </si>
  <si>
    <t>PALデータ変換費</t>
    <rPh sb="6" eb="8">
      <t>ヘンカン</t>
    </rPh>
    <rPh sb="8" eb="9">
      <t>ヒ</t>
    </rPh>
    <phoneticPr fontId="3"/>
  </si>
  <si>
    <t>著作権処理費</t>
    <rPh sb="0" eb="3">
      <t>チョサクケン</t>
    </rPh>
    <rPh sb="3" eb="5">
      <t>ショリ</t>
    </rPh>
    <rPh sb="5" eb="6">
      <t>ヒ</t>
    </rPh>
    <phoneticPr fontId="3"/>
  </si>
  <si>
    <t>著作権利用許諾取得調整</t>
    <rPh sb="0" eb="3">
      <t>チョサクケン</t>
    </rPh>
    <rPh sb="3" eb="5">
      <t>リヨウ</t>
    </rPh>
    <rPh sb="5" eb="7">
      <t>キョダク</t>
    </rPh>
    <rPh sb="7" eb="9">
      <t>シュトク</t>
    </rPh>
    <rPh sb="9" eb="11">
      <t>チョウセイ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</si>
  <si>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</si>
  <si>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消耗品</t>
    <rPh sb="0" eb="2">
      <t>ショウモウ</t>
    </rPh>
    <rPh sb="2" eb="3">
      <t>ヒン</t>
    </rPh>
    <phoneticPr fontId="3"/>
  </si>
  <si>
    <r>
      <t>３　企画・制作旅費</t>
    </r>
    <r>
      <rPr>
        <b/>
        <sz val="12"/>
        <color indexed="10"/>
        <rFont val="ＭＳ ゴシック"/>
        <family val="3"/>
        <charset val="128"/>
      </rPr>
      <t>【実費精算の対象】</t>
    </r>
    <rPh sb="10" eb="14">
      <t>ジッピセイサン</t>
    </rPh>
    <rPh sb="15" eb="17">
      <t>タイショウ</t>
    </rPh>
    <phoneticPr fontId="3"/>
  </si>
  <si>
    <t>移動費単価は2024年3月1日起点でのYahoo検索の経済路線料金</t>
    <rPh sb="0" eb="2">
      <t>イドウ</t>
    </rPh>
    <rPh sb="2" eb="3">
      <t>ヒ</t>
    </rPh>
    <rPh sb="3" eb="5">
      <t>タンカ</t>
    </rPh>
    <rPh sb="10" eb="11">
      <t>ネン</t>
    </rPh>
    <rPh sb="12" eb="13">
      <t>ガツ</t>
    </rPh>
    <rPh sb="13" eb="15">
      <t>ツイタチ</t>
    </rPh>
    <rPh sb="15" eb="17">
      <t>キテン</t>
    </rPh>
    <rPh sb="24" eb="26">
      <t>ケンサク</t>
    </rPh>
    <rPh sb="27" eb="29">
      <t>ケイザイ</t>
    </rPh>
    <rPh sb="29" eb="31">
      <t>ロセン</t>
    </rPh>
    <rPh sb="31" eb="33">
      <t>リョウキン</t>
    </rPh>
    <phoneticPr fontId="3"/>
  </si>
  <si>
    <t>教材名</t>
    <rPh sb="0" eb="2">
      <t>キョウザイ</t>
    </rPh>
    <rPh sb="2" eb="3">
      <t>メイ</t>
    </rPh>
    <phoneticPr fontId="3"/>
  </si>
  <si>
    <t>1.里海創生</t>
    <phoneticPr fontId="3"/>
  </si>
  <si>
    <t>国内移動費（沖縄）</t>
    <rPh sb="0" eb="2">
      <t>コクナイ</t>
    </rPh>
    <rPh sb="2" eb="4">
      <t>イドウ</t>
    </rPh>
    <rPh sb="4" eb="5">
      <t>ヒ</t>
    </rPh>
    <rPh sb="6" eb="8">
      <t>オキナワ</t>
    </rPh>
    <phoneticPr fontId="3"/>
  </si>
  <si>
    <t>回</t>
    <rPh sb="0" eb="1">
      <t>カイ</t>
    </rPh>
    <phoneticPr fontId="3"/>
  </si>
  <si>
    <t>泊</t>
    <rPh sb="0" eb="1">
      <t>ハク</t>
    </rPh>
    <phoneticPr fontId="3"/>
  </si>
  <si>
    <t>国内日当（沖縄）</t>
    <rPh sb="0" eb="2">
      <t>コクナイ</t>
    </rPh>
    <rPh sb="2" eb="4">
      <t>ニットウ</t>
    </rPh>
    <phoneticPr fontId="3"/>
  </si>
  <si>
    <t>国内ロケ車両費（沖縄）</t>
    <rPh sb="0" eb="2">
      <t>コクナイ</t>
    </rPh>
    <rPh sb="4" eb="6">
      <t>シャリョウ</t>
    </rPh>
    <rPh sb="6" eb="7">
      <t>ヒ</t>
    </rPh>
    <phoneticPr fontId="3"/>
  </si>
  <si>
    <t>台</t>
    <rPh sb="0" eb="1">
      <t>ダイ</t>
    </rPh>
    <phoneticPr fontId="3"/>
  </si>
  <si>
    <t>国内移動費（石川県）</t>
    <rPh sb="0" eb="2">
      <t>コクナイ</t>
    </rPh>
    <rPh sb="2" eb="4">
      <t>イドウ</t>
    </rPh>
    <rPh sb="4" eb="5">
      <t>ヒ</t>
    </rPh>
    <rPh sb="6" eb="8">
      <t>イシカワ</t>
    </rPh>
    <rPh sb="8" eb="9">
      <t>ケン</t>
    </rPh>
    <phoneticPr fontId="3"/>
  </si>
  <si>
    <t>国内宿泊費（石川県）</t>
    <rPh sb="0" eb="2">
      <t>コクナイ</t>
    </rPh>
    <rPh sb="2" eb="5">
      <t>シュクハクヒ</t>
    </rPh>
    <phoneticPr fontId="3"/>
  </si>
  <si>
    <t>国内日当（石川県）</t>
    <rPh sb="0" eb="2">
      <t>コクナイ</t>
    </rPh>
    <rPh sb="2" eb="4">
      <t>ニットウ</t>
    </rPh>
    <phoneticPr fontId="3"/>
  </si>
  <si>
    <t>国内ロケ車両費（石川県）</t>
    <rPh sb="0" eb="2">
      <t>コクナイ</t>
    </rPh>
    <rPh sb="4" eb="6">
      <t>シャリョウ</t>
    </rPh>
    <rPh sb="6" eb="7">
      <t>ヒ</t>
    </rPh>
    <phoneticPr fontId="3"/>
  </si>
  <si>
    <t>2安全な動物由来食品を安定的に供給するために</t>
    <phoneticPr fontId="3"/>
  </si>
  <si>
    <t>国内移動費（福島）</t>
    <rPh sb="0" eb="2">
      <t>コクナイ</t>
    </rPh>
    <rPh sb="2" eb="4">
      <t>イドウ</t>
    </rPh>
    <rPh sb="4" eb="5">
      <t>ヒ</t>
    </rPh>
    <rPh sb="6" eb="8">
      <t>フクシマ</t>
    </rPh>
    <phoneticPr fontId="3"/>
  </si>
  <si>
    <t>国内宿泊費（福島）</t>
    <rPh sb="0" eb="2">
      <t>コクナイ</t>
    </rPh>
    <rPh sb="2" eb="5">
      <t>シュクハクヒ</t>
    </rPh>
    <phoneticPr fontId="3"/>
  </si>
  <si>
    <t>国内日当（福島）</t>
    <rPh sb="0" eb="2">
      <t>コクナイ</t>
    </rPh>
    <rPh sb="2" eb="4">
      <t>ニットウ</t>
    </rPh>
    <phoneticPr fontId="3"/>
  </si>
  <si>
    <t>国内ロケ車両費（福島）</t>
    <rPh sb="0" eb="2">
      <t>コクナイ</t>
    </rPh>
    <rPh sb="4" eb="6">
      <t>シャリョウ</t>
    </rPh>
    <rPh sb="6" eb="7">
      <t>ヒ</t>
    </rPh>
    <phoneticPr fontId="3"/>
  </si>
  <si>
    <t>3.プラネタリーヘルスから考える人びとの栄養</t>
    <phoneticPr fontId="3"/>
  </si>
  <si>
    <t>国内移動費（長崎）</t>
    <rPh sb="0" eb="2">
      <t>コクナイ</t>
    </rPh>
    <rPh sb="2" eb="4">
      <t>イドウ</t>
    </rPh>
    <rPh sb="4" eb="5">
      <t>ヒ</t>
    </rPh>
    <rPh sb="6" eb="8">
      <t>ナガサキ</t>
    </rPh>
    <phoneticPr fontId="3"/>
  </si>
  <si>
    <t>国内宿泊費（長崎）</t>
    <rPh sb="0" eb="2">
      <t>コクナイ</t>
    </rPh>
    <rPh sb="2" eb="5">
      <t>シュクハクヒ</t>
    </rPh>
    <phoneticPr fontId="3"/>
  </si>
  <si>
    <t>国内日当（長崎）</t>
    <rPh sb="0" eb="2">
      <t>コクナイ</t>
    </rPh>
    <rPh sb="2" eb="4">
      <t>ニットウ</t>
    </rPh>
    <phoneticPr fontId="3"/>
  </si>
  <si>
    <t>国内ロケ車両費（長崎）</t>
    <rPh sb="0" eb="2">
      <t>コクナイ</t>
    </rPh>
    <rPh sb="4" eb="6">
      <t>シャリョウ</t>
    </rPh>
    <rPh sb="6" eb="7">
      <t>ヒ</t>
    </rPh>
    <phoneticPr fontId="3"/>
  </si>
  <si>
    <t>4.海上保安分野における国際協力の歴史</t>
    <phoneticPr fontId="3"/>
  </si>
  <si>
    <t>国内移動費（広島）</t>
    <rPh sb="0" eb="2">
      <t>コクナイ</t>
    </rPh>
    <rPh sb="2" eb="4">
      <t>イドウ</t>
    </rPh>
    <rPh sb="4" eb="5">
      <t>ヒ</t>
    </rPh>
    <rPh sb="6" eb="8">
      <t>ヒロシマ</t>
    </rPh>
    <phoneticPr fontId="3"/>
  </si>
  <si>
    <t>国内宿泊費（広島）</t>
    <rPh sb="0" eb="2">
      <t>コクナイ</t>
    </rPh>
    <rPh sb="2" eb="5">
      <t>シュクハクヒ</t>
    </rPh>
    <phoneticPr fontId="3"/>
  </si>
  <si>
    <t>国内日当（広島）</t>
    <rPh sb="0" eb="2">
      <t>コクナイ</t>
    </rPh>
    <rPh sb="2" eb="4">
      <t>ニットウ</t>
    </rPh>
    <phoneticPr fontId="3"/>
  </si>
  <si>
    <t>国内ロケ車両費（広島）</t>
    <rPh sb="0" eb="2">
      <t>コクナイ</t>
    </rPh>
    <rPh sb="4" eb="6">
      <t>シャリョウ</t>
    </rPh>
    <rPh sb="6" eb="7">
      <t>ヒ</t>
    </rPh>
    <phoneticPr fontId="3"/>
  </si>
  <si>
    <t>国内ロケ車両費（横浜）</t>
    <rPh sb="0" eb="2">
      <t>コクナイ</t>
    </rPh>
    <rPh sb="4" eb="6">
      <t>シャリョウ</t>
    </rPh>
    <rPh sb="6" eb="7">
      <t>ヒ</t>
    </rPh>
    <rPh sb="8" eb="10">
      <t>ヨコハマ</t>
    </rPh>
    <phoneticPr fontId="3"/>
  </si>
  <si>
    <t>国内移動費(東京・東京近辺)</t>
    <rPh sb="0" eb="2">
      <t>コクナイ</t>
    </rPh>
    <rPh sb="2" eb="4">
      <t>イドウ</t>
    </rPh>
    <rPh sb="4" eb="5">
      <t>ヒ</t>
    </rPh>
    <rPh sb="6" eb="8">
      <t>トウキョウ</t>
    </rPh>
    <rPh sb="9" eb="11">
      <t>トウキョウ</t>
    </rPh>
    <rPh sb="11" eb="13">
      <t>キンペン</t>
    </rPh>
    <phoneticPr fontId="3"/>
  </si>
  <si>
    <t xml:space="preserve">5.港湾セクターにおけるJICAの技術協力 </t>
    <phoneticPr fontId="3"/>
  </si>
  <si>
    <t>４　制作管理費</t>
    <rPh sb="4" eb="7">
      <t>カンリヒ</t>
    </rPh>
    <phoneticPr fontId="3"/>
  </si>
  <si>
    <t>１～２の合計</t>
    <rPh sb="4" eb="6">
      <t>ゴウケイ</t>
    </rPh>
    <phoneticPr fontId="3"/>
  </si>
  <si>
    <t>比率(例：0.1）</t>
    <rPh sb="0" eb="2">
      <t>ヒリツ</t>
    </rPh>
    <rPh sb="3" eb="4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</si>
</sst>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10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5" fontId="6" fillId="0" borderId="1" xfId="0" applyNumberFormat="1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176" fontId="2" fillId="0" borderId="0" xfId="0" applyNumberFormat="1" applyFont="1">
      <alignment vertical="center"/>
    </xf>
    <xf numFmtId="5" fontId="2" fillId="0" borderId="1" xfId="0" applyNumberFormat="1" applyFont="1" applyBorder="1">
      <alignment vertical="center"/>
    </xf>
    <xf numFmtId="0" fontId="2" fillId="0" borderId="0" xfId="0" applyFont="1" applyAlignment="1">
      <alignment horizontal="left" vertical="center" wrapText="1"/>
    </xf>
    <xf numFmtId="5" fontId="2" fillId="0" borderId="0" xfId="0" applyNumberFormat="1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176" fontId="6" fillId="0" borderId="0" xfId="0" applyNumberFormat="1" applyFont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8" fillId="0" borderId="1" xfId="0" applyNumberFormat="1" applyFont="1" applyBorder="1">
      <alignment vertical="center"/>
    </xf>
    <xf numFmtId="176" fontId="0" fillId="0" borderId="0" xfId="0" applyNumberFormat="1" applyAlignment="1">
      <alignment horizontal="right" vertical="center" wrapText="1"/>
    </xf>
    <xf numFmtId="0" fontId="0" fillId="2" borderId="0" xfId="0" applyFill="1">
      <alignment vertical="center"/>
    </xf>
    <xf numFmtId="5" fontId="0" fillId="2" borderId="1" xfId="0" applyNumberFormat="1" applyFill="1" applyBorder="1" applyAlignment="1">
      <alignment horizontal="right" vertical="center" wrapText="1"/>
    </xf>
    <xf numFmtId="5" fontId="0" fillId="2" borderId="0" xfId="0" applyNumberFormat="1" applyFill="1" applyAlignment="1">
      <alignment horizontal="right" vertical="center" wrapText="1"/>
    </xf>
    <xf numFmtId="176" fontId="8" fillId="0" borderId="1" xfId="0" applyNumberFormat="1" applyFont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38" fontId="2" fillId="0" borderId="0" xfId="1" applyFont="1" applyFill="1">
      <alignment vertical="center"/>
    </xf>
    <xf numFmtId="6" fontId="2" fillId="0" borderId="0" xfId="1" applyNumberFormat="1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>
      <alignment vertical="center"/>
    </xf>
    <xf numFmtId="176" fontId="8" fillId="2" borderId="1" xfId="0" applyNumberFormat="1" applyFont="1" applyFill="1" applyBorder="1">
      <alignment vertical="center"/>
    </xf>
    <xf numFmtId="5" fontId="0" fillId="0" borderId="0" xfId="0" applyNumberFormat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8" fillId="2" borderId="4" xfId="0" applyFont="1" applyFill="1" applyBorder="1">
      <alignment vertical="center"/>
    </xf>
    <xf numFmtId="0" fontId="8" fillId="2" borderId="2" xfId="0" applyFont="1" applyFill="1" applyBorder="1">
      <alignment vertical="center"/>
    </xf>
    <xf numFmtId="176" fontId="8" fillId="0" borderId="1" xfId="0" applyNumberFormat="1" applyFont="1" applyBorder="1" applyAlignment="1">
      <alignment horizontal="right" vertical="center"/>
    </xf>
    <xf numFmtId="38" fontId="2" fillId="2" borderId="1" xfId="0" applyNumberFormat="1" applyFont="1" applyFill="1" applyBorder="1">
      <alignment vertical="center"/>
    </xf>
    <xf numFmtId="176" fontId="8" fillId="0" borderId="0" xfId="0" applyNumberFormat="1" applyFont="1">
      <alignment vertical="center"/>
    </xf>
    <xf numFmtId="3" fontId="2" fillId="0" borderId="0" xfId="0" applyNumberFormat="1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5" fontId="6" fillId="0" borderId="0" xfId="0" applyNumberFormat="1" applyFont="1" applyAlignment="1">
      <alignment horizontal="right" vertical="center" wrapText="1"/>
    </xf>
    <xf numFmtId="0" fontId="8" fillId="0" borderId="6" xfId="0" applyFont="1" applyBorder="1" applyAlignment="1" applyProtection="1">
      <alignment horizontal="left" vertical="center"/>
      <protection locked="0"/>
    </xf>
    <xf numFmtId="176" fontId="8" fillId="0" borderId="7" xfId="0" applyNumberFormat="1" applyFont="1" applyBorder="1" applyProtection="1">
      <alignment vertical="center"/>
      <protection locked="0"/>
    </xf>
    <xf numFmtId="176" fontId="8" fillId="0" borderId="2" xfId="0" applyNumberFormat="1" applyFont="1" applyBorder="1" applyProtection="1">
      <alignment vertical="center"/>
      <protection locked="0"/>
    </xf>
    <xf numFmtId="38" fontId="2" fillId="0" borderId="0" xfId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176" fontId="8" fillId="3" borderId="1" xfId="0" applyNumberFormat="1" applyFont="1" applyFill="1" applyBorder="1">
      <alignment vertical="center"/>
    </xf>
    <xf numFmtId="0" fontId="8" fillId="3" borderId="1" xfId="0" applyFont="1" applyFill="1" applyBorder="1" applyProtection="1">
      <alignment vertical="center"/>
      <protection locked="0"/>
    </xf>
    <xf numFmtId="0" fontId="8" fillId="3" borderId="4" xfId="0" applyFont="1" applyFill="1" applyBorder="1" applyProtection="1">
      <alignment vertical="center"/>
      <protection locked="0"/>
    </xf>
    <xf numFmtId="0" fontId="8" fillId="3" borderId="5" xfId="0" applyFont="1" applyFill="1" applyBorder="1" applyProtection="1">
      <alignment vertical="center"/>
      <protection locked="0"/>
    </xf>
    <xf numFmtId="0" fontId="8" fillId="3" borderId="1" xfId="0" applyFont="1" applyFill="1" applyBorder="1">
      <alignment vertical="center"/>
    </xf>
    <xf numFmtId="176" fontId="8" fillId="3" borderId="1" xfId="0" applyNumberFormat="1" applyFont="1" applyFill="1" applyBorder="1" applyProtection="1">
      <alignment vertical="center"/>
      <protection locked="0"/>
    </xf>
    <xf numFmtId="176" fontId="8" fillId="3" borderId="2" xfId="0" applyNumberFormat="1" applyFont="1" applyFill="1" applyBorder="1" applyProtection="1">
      <alignment vertical="center"/>
      <protection locked="0"/>
    </xf>
    <xf numFmtId="176" fontId="8" fillId="3" borderId="7" xfId="0" applyNumberFormat="1" applyFont="1" applyFill="1" applyBorder="1" applyProtection="1">
      <alignment vertical="center"/>
      <protection locked="0"/>
    </xf>
    <xf numFmtId="5" fontId="4" fillId="0" borderId="0" xfId="0" applyNumberFormat="1" applyFont="1" applyAlignment="1">
      <alignment horizontal="left" vertical="center" wrapText="1"/>
    </xf>
    <xf numFmtId="9" fontId="2" fillId="3" borderId="1" xfId="0" applyNumberFormat="1" applyFont="1" applyFill="1" applyBorder="1">
      <alignment vertical="center"/>
    </xf>
    <xf numFmtId="176" fontId="0" fillId="2" borderId="1" xfId="0" applyNumberForma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1:L91"/>
  <sheetViews>
    <sheetView tabSelected="1" view="pageBreakPreview" zoomScale="90" zoomScaleNormal="90" zoomScaleSheetLayoutView="90" workbookViewId="0">
      <selection activeCell="L23" sqref="L23"/>
    </sheetView>
  </sheetViews>
  <sheetFormatPr defaultColWidth="9" defaultRowHeight="12" x14ac:dyDescent="0.2"/>
  <cols>
    <col min="1" max="1" width="5" style="1" customWidth="1"/>
    <col min="2" max="2" width="26.5" style="1" customWidth="1"/>
    <col min="3" max="3" width="26" style="1" customWidth="1"/>
    <col min="4" max="4" width="10" style="1" customWidth="1"/>
    <col min="5" max="5" width="6" style="1" customWidth="1"/>
    <col min="6" max="6" width="11.19921875" style="1" customWidth="1"/>
    <col min="7" max="7" width="8.09765625" style="1" customWidth="1"/>
    <col min="8" max="8" width="13.69921875" style="1" customWidth="1"/>
    <col min="9" max="9" width="15.69921875" style="1" customWidth="1"/>
    <col min="10" max="10" width="1.69921875" style="1" customWidth="1"/>
    <col min="11" max="12" width="11.19921875" style="1" bestFit="1" customWidth="1"/>
    <col min="13" max="16384" width="9" style="1"/>
  </cols>
  <sheetData>
    <row r="1" spans="1:10" ht="34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10" ht="14.25" customHeight="1" x14ac:dyDescent="0.2">
      <c r="A2" s="1" t="s">
        <v>1</v>
      </c>
      <c r="B2"/>
      <c r="C2" s="21">
        <f>I21</f>
        <v>0</v>
      </c>
      <c r="D2" s="26"/>
      <c r="E2" s="2" t="s">
        <v>2</v>
      </c>
      <c r="F2" s="3">
        <v>5</v>
      </c>
      <c r="G2" s="3"/>
      <c r="H2" s="15"/>
    </row>
    <row r="3" spans="1:10" ht="14.4" x14ac:dyDescent="0.2">
      <c r="A3" s="1" t="s">
        <v>3</v>
      </c>
      <c r="B3"/>
      <c r="C3" s="21">
        <f>I61</f>
        <v>0</v>
      </c>
      <c r="D3" s="94"/>
      <c r="E3" s="95"/>
      <c r="I3" s="32"/>
    </row>
    <row r="4" spans="1:10" ht="14.25" customHeight="1" x14ac:dyDescent="0.2">
      <c r="A4" s="1" t="s">
        <v>4</v>
      </c>
      <c r="B4"/>
      <c r="C4" s="21">
        <f>I88</f>
        <v>1663342</v>
      </c>
      <c r="D4" s="96" t="s">
        <v>5</v>
      </c>
      <c r="E4" s="97"/>
      <c r="F4" s="97"/>
      <c r="G4" s="97"/>
      <c r="H4" s="97"/>
    </row>
    <row r="5" spans="1:10" ht="14.25" customHeight="1" x14ac:dyDescent="0.2">
      <c r="A5" s="1" t="s">
        <v>6</v>
      </c>
      <c r="B5"/>
      <c r="C5" s="77">
        <f>I91</f>
        <v>0</v>
      </c>
      <c r="D5" s="26"/>
      <c r="E5" s="2"/>
    </row>
    <row r="6" spans="1:10" ht="14.25" customHeight="1" x14ac:dyDescent="0.2">
      <c r="B6" t="s">
        <v>7</v>
      </c>
      <c r="C6" s="21">
        <f>C2+C3+C4+C5</f>
        <v>1663342</v>
      </c>
      <c r="D6" s="17"/>
      <c r="E6" s="2"/>
      <c r="F6" s="54"/>
    </row>
    <row r="7" spans="1:10" ht="14.25" customHeight="1" x14ac:dyDescent="0.2">
      <c r="A7" s="16" t="s">
        <v>8</v>
      </c>
      <c r="B7" s="27"/>
      <c r="C7" s="28">
        <f>C6*0.1</f>
        <v>166334.20000000001</v>
      </c>
      <c r="D7" s="29"/>
      <c r="F7" s="60"/>
      <c r="I7" s="32"/>
    </row>
    <row r="8" spans="1:10" ht="14.25" customHeight="1" x14ac:dyDescent="0.2">
      <c r="A8"/>
      <c r="B8" t="s">
        <v>9</v>
      </c>
      <c r="C8" s="4">
        <f>+C6+C7</f>
        <v>1829676.2</v>
      </c>
      <c r="D8" s="37"/>
      <c r="F8" s="61"/>
      <c r="G8" s="12"/>
    </row>
    <row r="9" spans="1:10" ht="14.4" x14ac:dyDescent="0.2">
      <c r="A9"/>
      <c r="B9"/>
      <c r="C9" s="56"/>
      <c r="D9" s="37"/>
      <c r="F9" s="48"/>
      <c r="G9" s="12"/>
    </row>
    <row r="10" spans="1:10" ht="14.4" x14ac:dyDescent="0.2">
      <c r="A10"/>
      <c r="B10" s="66"/>
      <c r="C10" s="75" t="s">
        <v>10</v>
      </c>
      <c r="D10" s="37"/>
      <c r="F10" s="48"/>
      <c r="G10" s="12"/>
    </row>
    <row r="11" spans="1:10" ht="14.4" x14ac:dyDescent="0.2">
      <c r="A11"/>
      <c r="B11"/>
      <c r="C11" s="56"/>
      <c r="D11" s="37"/>
      <c r="F11" s="48"/>
      <c r="G11" s="12"/>
    </row>
    <row r="13" spans="1:10" ht="14.4" x14ac:dyDescent="0.2">
      <c r="A13" s="5" t="s">
        <v>11</v>
      </c>
      <c r="I13" s="15"/>
      <c r="J13" s="9"/>
    </row>
    <row r="14" spans="1:10" ht="14.25" customHeight="1" x14ac:dyDescent="0.2">
      <c r="B14" s="7" t="s">
        <v>12</v>
      </c>
      <c r="C14" s="7" t="s">
        <v>13</v>
      </c>
      <c r="D14" s="82" t="s">
        <v>14</v>
      </c>
      <c r="E14" s="82"/>
      <c r="F14" s="82" t="s">
        <v>15</v>
      </c>
      <c r="G14" s="82"/>
      <c r="H14" s="7" t="s">
        <v>16</v>
      </c>
      <c r="I14" s="19" t="s">
        <v>17</v>
      </c>
      <c r="J14" s="15"/>
    </row>
    <row r="15" spans="1:10" x14ac:dyDescent="0.2">
      <c r="B15" s="38" t="s">
        <v>18</v>
      </c>
      <c r="C15" s="6" t="s">
        <v>19</v>
      </c>
      <c r="D15" s="66"/>
      <c r="E15" s="6" t="s">
        <v>20</v>
      </c>
      <c r="F15" s="66"/>
      <c r="G15" s="6" t="s">
        <v>21</v>
      </c>
      <c r="H15" s="65"/>
      <c r="I15" s="18">
        <f t="shared" ref="I15:I20" si="0">D15*F15*H15</f>
        <v>0</v>
      </c>
      <c r="J15" s="14"/>
    </row>
    <row r="16" spans="1:10" ht="17.25" customHeight="1" x14ac:dyDescent="0.2">
      <c r="B16" s="41" t="s">
        <v>22</v>
      </c>
      <c r="C16" s="8" t="s">
        <v>23</v>
      </c>
      <c r="D16" s="66"/>
      <c r="E16" s="8" t="s">
        <v>24</v>
      </c>
      <c r="F16" s="46">
        <v>5</v>
      </c>
      <c r="G16" s="8" t="s">
        <v>25</v>
      </c>
      <c r="H16" s="67"/>
      <c r="I16" s="18">
        <f t="shared" si="0"/>
        <v>0</v>
      </c>
      <c r="J16" s="14"/>
    </row>
    <row r="17" spans="1:11" x14ac:dyDescent="0.2">
      <c r="B17" s="98" t="s">
        <v>26</v>
      </c>
      <c r="C17" s="13" t="s">
        <v>27</v>
      </c>
      <c r="D17" s="63"/>
      <c r="E17" s="20" t="s">
        <v>20</v>
      </c>
      <c r="F17" s="46">
        <v>5</v>
      </c>
      <c r="G17" s="8" t="s">
        <v>25</v>
      </c>
      <c r="H17" s="67"/>
      <c r="I17" s="45">
        <f t="shared" si="0"/>
        <v>0</v>
      </c>
    </row>
    <row r="18" spans="1:11" x14ac:dyDescent="0.2">
      <c r="B18" s="98"/>
      <c r="C18" s="13" t="s">
        <v>28</v>
      </c>
      <c r="D18" s="64"/>
      <c r="E18" s="13" t="s">
        <v>29</v>
      </c>
      <c r="F18" s="46">
        <v>5</v>
      </c>
      <c r="G18" s="8" t="s">
        <v>25</v>
      </c>
      <c r="H18" s="65"/>
      <c r="I18" s="18">
        <f t="shared" si="0"/>
        <v>0</v>
      </c>
      <c r="J18" s="14"/>
    </row>
    <row r="19" spans="1:11" x14ac:dyDescent="0.2">
      <c r="B19" s="98"/>
      <c r="C19" s="55" t="s">
        <v>30</v>
      </c>
      <c r="D19" s="64"/>
      <c r="E19" s="13" t="s">
        <v>29</v>
      </c>
      <c r="F19" s="46">
        <v>5</v>
      </c>
      <c r="G19" s="8" t="s">
        <v>25</v>
      </c>
      <c r="H19" s="65"/>
      <c r="I19" s="18">
        <f t="shared" si="0"/>
        <v>0</v>
      </c>
      <c r="J19" s="14"/>
    </row>
    <row r="20" spans="1:11" ht="12" customHeight="1" x14ac:dyDescent="0.2">
      <c r="B20" s="6" t="s">
        <v>31</v>
      </c>
      <c r="C20" s="6" t="s">
        <v>32</v>
      </c>
      <c r="D20" s="66"/>
      <c r="E20" s="6" t="s">
        <v>20</v>
      </c>
      <c r="F20" s="8">
        <v>5</v>
      </c>
      <c r="G20" s="8" t="s">
        <v>25</v>
      </c>
      <c r="H20" s="65"/>
      <c r="I20" s="18">
        <f t="shared" si="0"/>
        <v>0</v>
      </c>
      <c r="J20" s="51"/>
      <c r="K20" s="3"/>
    </row>
    <row r="21" spans="1:11" ht="12" customHeight="1" x14ac:dyDescent="0.2">
      <c r="H21" s="9"/>
      <c r="I21" s="9">
        <f>SUM(I14:I20)</f>
        <v>0</v>
      </c>
      <c r="J21" s="51"/>
      <c r="K21" s="3"/>
    </row>
    <row r="22" spans="1:11" x14ac:dyDescent="0.2">
      <c r="I22" s="9"/>
    </row>
    <row r="23" spans="1:11" ht="14.4" x14ac:dyDescent="0.2">
      <c r="A23" s="5" t="s">
        <v>33</v>
      </c>
      <c r="H23" s="9"/>
      <c r="I23" s="15"/>
      <c r="J23" s="33"/>
    </row>
    <row r="24" spans="1:11" ht="14.25" customHeight="1" x14ac:dyDescent="0.2">
      <c r="A24" s="5"/>
      <c r="B24" s="7" t="s">
        <v>12</v>
      </c>
      <c r="C24" s="7" t="s">
        <v>13</v>
      </c>
      <c r="D24" s="82" t="s">
        <v>14</v>
      </c>
      <c r="E24" s="82"/>
      <c r="F24" s="82" t="s">
        <v>34</v>
      </c>
      <c r="G24" s="82"/>
      <c r="H24" s="7" t="s">
        <v>16</v>
      </c>
      <c r="I24" s="19" t="s">
        <v>17</v>
      </c>
      <c r="J24" s="15"/>
    </row>
    <row r="25" spans="1:11" ht="14.25" customHeight="1" x14ac:dyDescent="0.2">
      <c r="A25" s="5"/>
      <c r="B25" s="38" t="s">
        <v>35</v>
      </c>
      <c r="C25" s="6" t="s">
        <v>36</v>
      </c>
      <c r="D25" s="66"/>
      <c r="E25" s="6" t="s">
        <v>24</v>
      </c>
      <c r="F25" s="8">
        <v>5</v>
      </c>
      <c r="G25" s="8" t="s">
        <v>25</v>
      </c>
      <c r="H25" s="65"/>
      <c r="I25" s="18">
        <f>D25*F25*H25</f>
        <v>0</v>
      </c>
      <c r="J25" s="14"/>
    </row>
    <row r="26" spans="1:11" ht="14.25" customHeight="1" x14ac:dyDescent="0.2">
      <c r="B26" s="23" t="s">
        <v>37</v>
      </c>
      <c r="C26" s="23" t="s">
        <v>38</v>
      </c>
      <c r="D26" s="68"/>
      <c r="E26" s="31" t="s">
        <v>39</v>
      </c>
      <c r="F26" s="8">
        <f>5</f>
        <v>5</v>
      </c>
      <c r="G26" s="8" t="s">
        <v>25</v>
      </c>
      <c r="H26" s="72"/>
      <c r="I26" s="30">
        <f t="shared" ref="I26:I60" si="1">D26*F26*H26</f>
        <v>0</v>
      </c>
      <c r="J26" s="14"/>
    </row>
    <row r="27" spans="1:11" ht="24" customHeight="1" x14ac:dyDescent="0.2">
      <c r="B27" s="91" t="s">
        <v>40</v>
      </c>
      <c r="C27" s="23" t="s">
        <v>41</v>
      </c>
      <c r="D27" s="68"/>
      <c r="E27" s="31" t="s">
        <v>39</v>
      </c>
      <c r="F27" s="8">
        <f>5</f>
        <v>5</v>
      </c>
      <c r="G27" s="8" t="s">
        <v>25</v>
      </c>
      <c r="H27" s="72"/>
      <c r="I27" s="30">
        <f t="shared" si="1"/>
        <v>0</v>
      </c>
      <c r="J27" s="52"/>
    </row>
    <row r="28" spans="1:11" x14ac:dyDescent="0.2">
      <c r="B28" s="91"/>
      <c r="C28" s="23" t="s">
        <v>42</v>
      </c>
      <c r="D28" s="68"/>
      <c r="E28" s="31" t="s">
        <v>43</v>
      </c>
      <c r="F28" s="8">
        <f>5</f>
        <v>5</v>
      </c>
      <c r="G28" s="8" t="s">
        <v>25</v>
      </c>
      <c r="H28" s="72"/>
      <c r="I28" s="30">
        <f t="shared" si="1"/>
        <v>0</v>
      </c>
      <c r="J28" s="52"/>
    </row>
    <row r="29" spans="1:11" x14ac:dyDescent="0.2">
      <c r="B29" s="91"/>
      <c r="C29" s="23" t="s">
        <v>44</v>
      </c>
      <c r="D29" s="68"/>
      <c r="E29" s="31" t="s">
        <v>43</v>
      </c>
      <c r="F29" s="8">
        <f>5</f>
        <v>5</v>
      </c>
      <c r="G29" s="8" t="s">
        <v>25</v>
      </c>
      <c r="H29" s="72"/>
      <c r="I29" s="30">
        <f t="shared" si="1"/>
        <v>0</v>
      </c>
      <c r="J29" s="52"/>
    </row>
    <row r="30" spans="1:11" x14ac:dyDescent="0.2">
      <c r="B30" s="91"/>
      <c r="C30" s="23" t="s">
        <v>45</v>
      </c>
      <c r="D30" s="68"/>
      <c r="E30" s="31" t="s">
        <v>43</v>
      </c>
      <c r="F30" s="8">
        <f>5</f>
        <v>5</v>
      </c>
      <c r="G30" s="8" t="s">
        <v>25</v>
      </c>
      <c r="H30" s="72"/>
      <c r="I30" s="30">
        <f t="shared" si="1"/>
        <v>0</v>
      </c>
      <c r="J30" s="52"/>
    </row>
    <row r="31" spans="1:11" x14ac:dyDescent="0.2">
      <c r="B31" s="92"/>
      <c r="C31" s="23" t="s">
        <v>46</v>
      </c>
      <c r="D31" s="68"/>
      <c r="E31" s="31" t="s">
        <v>43</v>
      </c>
      <c r="F31" s="8">
        <f>5</f>
        <v>5</v>
      </c>
      <c r="G31" s="8" t="s">
        <v>25</v>
      </c>
      <c r="H31" s="72"/>
      <c r="I31" s="30">
        <f t="shared" si="1"/>
        <v>0</v>
      </c>
      <c r="J31" s="52"/>
    </row>
    <row r="32" spans="1:11" x14ac:dyDescent="0.2">
      <c r="B32" s="62" t="s">
        <v>47</v>
      </c>
      <c r="C32" s="23" t="s">
        <v>48</v>
      </c>
      <c r="D32" s="69"/>
      <c r="E32" s="31" t="s">
        <v>43</v>
      </c>
      <c r="F32" s="8">
        <f>5</f>
        <v>5</v>
      </c>
      <c r="G32" s="8" t="s">
        <v>25</v>
      </c>
      <c r="H32" s="73"/>
      <c r="I32" s="59">
        <f t="shared" si="1"/>
        <v>0</v>
      </c>
      <c r="J32" s="52"/>
    </row>
    <row r="33" spans="2:10" ht="14.25" customHeight="1" x14ac:dyDescent="0.2">
      <c r="B33" s="49" t="s">
        <v>49</v>
      </c>
      <c r="C33" s="23" t="s">
        <v>50</v>
      </c>
      <c r="D33" s="70"/>
      <c r="E33" s="57" t="s">
        <v>51</v>
      </c>
      <c r="F33" s="8">
        <f>5</f>
        <v>5</v>
      </c>
      <c r="G33" s="8" t="s">
        <v>25</v>
      </c>
      <c r="H33" s="74"/>
      <c r="I33" s="58">
        <f t="shared" si="1"/>
        <v>0</v>
      </c>
      <c r="J33" s="14"/>
    </row>
    <row r="34" spans="2:10" ht="14.25" customHeight="1" x14ac:dyDescent="0.2">
      <c r="B34" s="90" t="s">
        <v>52</v>
      </c>
      <c r="C34" s="23" t="s">
        <v>53</v>
      </c>
      <c r="D34" s="68"/>
      <c r="E34" s="31" t="s">
        <v>51</v>
      </c>
      <c r="F34" s="8">
        <f>5</f>
        <v>5</v>
      </c>
      <c r="G34" s="8" t="s">
        <v>25</v>
      </c>
      <c r="H34" s="72"/>
      <c r="I34" s="30">
        <f t="shared" si="1"/>
        <v>0</v>
      </c>
      <c r="J34" s="52"/>
    </row>
    <row r="35" spans="2:10" ht="21.75" customHeight="1" x14ac:dyDescent="0.2">
      <c r="B35" s="91"/>
      <c r="C35" s="23" t="s">
        <v>54</v>
      </c>
      <c r="D35" s="68"/>
      <c r="E35" s="31" t="s">
        <v>51</v>
      </c>
      <c r="F35" s="8">
        <f>5</f>
        <v>5</v>
      </c>
      <c r="G35" s="8" t="s">
        <v>25</v>
      </c>
      <c r="H35" s="72"/>
      <c r="I35" s="30">
        <f t="shared" si="1"/>
        <v>0</v>
      </c>
      <c r="J35" s="52"/>
    </row>
    <row r="36" spans="2:10" x14ac:dyDescent="0.2">
      <c r="B36" s="91"/>
      <c r="C36" s="23" t="s">
        <v>55</v>
      </c>
      <c r="D36" s="68"/>
      <c r="E36" s="31" t="s">
        <v>51</v>
      </c>
      <c r="F36" s="8">
        <f>5</f>
        <v>5</v>
      </c>
      <c r="G36" s="8" t="s">
        <v>25</v>
      </c>
      <c r="H36" s="72"/>
      <c r="I36" s="30">
        <f t="shared" si="1"/>
        <v>0</v>
      </c>
      <c r="J36" s="52"/>
    </row>
    <row r="37" spans="2:10" x14ac:dyDescent="0.2">
      <c r="B37" s="91"/>
      <c r="C37" s="23" t="s">
        <v>56</v>
      </c>
      <c r="D37" s="68"/>
      <c r="E37" s="31" t="s">
        <v>51</v>
      </c>
      <c r="F37" s="8">
        <v>2</v>
      </c>
      <c r="G37" s="8" t="s">
        <v>25</v>
      </c>
      <c r="H37" s="72"/>
      <c r="I37" s="30">
        <f t="shared" si="1"/>
        <v>0</v>
      </c>
      <c r="J37" s="52"/>
    </row>
    <row r="38" spans="2:10" x14ac:dyDescent="0.2">
      <c r="B38" s="91"/>
      <c r="C38" s="23" t="s">
        <v>57</v>
      </c>
      <c r="D38" s="68"/>
      <c r="E38" s="31" t="s">
        <v>51</v>
      </c>
      <c r="F38" s="8">
        <v>1</v>
      </c>
      <c r="G38" s="8" t="s">
        <v>25</v>
      </c>
      <c r="H38" s="72"/>
      <c r="I38" s="30">
        <f t="shared" si="1"/>
        <v>0</v>
      </c>
      <c r="J38" s="52"/>
    </row>
    <row r="39" spans="2:10" x14ac:dyDescent="0.2">
      <c r="B39" s="90" t="s">
        <v>58</v>
      </c>
      <c r="C39" s="23" t="s">
        <v>59</v>
      </c>
      <c r="D39" s="68"/>
      <c r="E39" s="31" t="s">
        <v>60</v>
      </c>
      <c r="F39" s="8">
        <f>5</f>
        <v>5</v>
      </c>
      <c r="G39" s="8" t="s">
        <v>25</v>
      </c>
      <c r="H39" s="72"/>
      <c r="I39" s="30">
        <f t="shared" si="1"/>
        <v>0</v>
      </c>
      <c r="J39" s="52"/>
    </row>
    <row r="40" spans="2:10" x14ac:dyDescent="0.2">
      <c r="B40" s="91"/>
      <c r="C40" s="23" t="s">
        <v>61</v>
      </c>
      <c r="D40" s="68"/>
      <c r="E40" s="31" t="s">
        <v>60</v>
      </c>
      <c r="F40" s="8">
        <v>2</v>
      </c>
      <c r="G40" s="8" t="s">
        <v>25</v>
      </c>
      <c r="H40" s="72"/>
      <c r="I40" s="30">
        <f t="shared" si="1"/>
        <v>0</v>
      </c>
      <c r="J40" s="52"/>
    </row>
    <row r="41" spans="2:10" x14ac:dyDescent="0.2">
      <c r="B41" s="91"/>
      <c r="C41" s="23" t="s">
        <v>62</v>
      </c>
      <c r="D41" s="68"/>
      <c r="E41" s="31" t="s">
        <v>60</v>
      </c>
      <c r="F41" s="8">
        <v>1</v>
      </c>
      <c r="G41" s="8" t="s">
        <v>25</v>
      </c>
      <c r="H41" s="72"/>
      <c r="I41" s="30">
        <f t="shared" si="1"/>
        <v>0</v>
      </c>
      <c r="J41" s="52"/>
    </row>
    <row r="42" spans="2:10" x14ac:dyDescent="0.2">
      <c r="B42" s="91"/>
      <c r="C42" s="23" t="s">
        <v>63</v>
      </c>
      <c r="D42" s="68"/>
      <c r="E42" s="31" t="s">
        <v>60</v>
      </c>
      <c r="F42" s="8">
        <f>5</f>
        <v>5</v>
      </c>
      <c r="G42" s="8" t="s">
        <v>25</v>
      </c>
      <c r="H42" s="72"/>
      <c r="I42" s="30">
        <f t="shared" si="1"/>
        <v>0</v>
      </c>
      <c r="J42" s="52"/>
    </row>
    <row r="43" spans="2:10" x14ac:dyDescent="0.2">
      <c r="B43" s="91"/>
      <c r="C43" s="23" t="s">
        <v>64</v>
      </c>
      <c r="D43" s="68"/>
      <c r="E43" s="31" t="s">
        <v>60</v>
      </c>
      <c r="F43" s="8">
        <v>2</v>
      </c>
      <c r="G43" s="8" t="s">
        <v>25</v>
      </c>
      <c r="H43" s="72"/>
      <c r="I43" s="30">
        <f t="shared" si="1"/>
        <v>0</v>
      </c>
      <c r="J43" s="52"/>
    </row>
    <row r="44" spans="2:10" x14ac:dyDescent="0.2">
      <c r="B44" s="92"/>
      <c r="C44" s="23" t="s">
        <v>65</v>
      </c>
      <c r="D44" s="68"/>
      <c r="E44" s="31" t="s">
        <v>60</v>
      </c>
      <c r="F44" s="8">
        <v>1</v>
      </c>
      <c r="G44" s="8" t="s">
        <v>25</v>
      </c>
      <c r="H44" s="72"/>
      <c r="I44" s="30">
        <f t="shared" si="1"/>
        <v>0</v>
      </c>
      <c r="J44" s="52"/>
    </row>
    <row r="45" spans="2:10" ht="21.75" customHeight="1" x14ac:dyDescent="0.2">
      <c r="B45" s="90" t="s">
        <v>66</v>
      </c>
      <c r="C45" s="23" t="s">
        <v>67</v>
      </c>
      <c r="D45" s="68"/>
      <c r="E45" s="31" t="s">
        <v>60</v>
      </c>
      <c r="F45" s="8">
        <f>5</f>
        <v>5</v>
      </c>
      <c r="G45" s="8" t="s">
        <v>25</v>
      </c>
      <c r="H45" s="72"/>
      <c r="I45" s="25">
        <f t="shared" si="1"/>
        <v>0</v>
      </c>
      <c r="J45" s="52"/>
    </row>
    <row r="46" spans="2:10" x14ac:dyDescent="0.2">
      <c r="B46" s="91"/>
      <c r="C46" s="23" t="s">
        <v>68</v>
      </c>
      <c r="D46" s="68"/>
      <c r="E46" s="31" t="s">
        <v>60</v>
      </c>
      <c r="F46" s="8">
        <f>5</f>
        <v>5</v>
      </c>
      <c r="G46" s="8" t="s">
        <v>25</v>
      </c>
      <c r="H46" s="72"/>
      <c r="I46" s="25">
        <f t="shared" si="1"/>
        <v>0</v>
      </c>
      <c r="J46" s="52"/>
    </row>
    <row r="47" spans="2:10" x14ac:dyDescent="0.2">
      <c r="B47" s="91"/>
      <c r="C47" s="23" t="s">
        <v>69</v>
      </c>
      <c r="D47" s="68"/>
      <c r="E47" s="31" t="s">
        <v>60</v>
      </c>
      <c r="F47" s="8">
        <f>5</f>
        <v>5</v>
      </c>
      <c r="G47" s="8" t="s">
        <v>25</v>
      </c>
      <c r="H47" s="72"/>
      <c r="I47" s="30">
        <f>D47*F47*H47</f>
        <v>0</v>
      </c>
      <c r="J47" s="52"/>
    </row>
    <row r="48" spans="2:10" x14ac:dyDescent="0.2">
      <c r="B48" s="92"/>
      <c r="C48" s="23" t="s">
        <v>70</v>
      </c>
      <c r="D48" s="68"/>
      <c r="E48" s="31" t="s">
        <v>60</v>
      </c>
      <c r="F48" s="8">
        <f>5</f>
        <v>5</v>
      </c>
      <c r="G48" s="8" t="s">
        <v>25</v>
      </c>
      <c r="H48" s="72"/>
      <c r="I48" s="30">
        <f>D48*F48*H48</f>
        <v>0</v>
      </c>
      <c r="J48" s="52"/>
    </row>
    <row r="49" spans="1:11" ht="14.25" customHeight="1" x14ac:dyDescent="0.2">
      <c r="B49" s="93" t="s">
        <v>71</v>
      </c>
      <c r="C49" s="23" t="s">
        <v>72</v>
      </c>
      <c r="D49" s="68"/>
      <c r="E49" s="31" t="s">
        <v>39</v>
      </c>
      <c r="F49" s="8">
        <f>5</f>
        <v>5</v>
      </c>
      <c r="G49" s="8" t="s">
        <v>25</v>
      </c>
      <c r="H49" s="72"/>
      <c r="I49" s="30">
        <f t="shared" si="1"/>
        <v>0</v>
      </c>
      <c r="J49" s="52"/>
    </row>
    <row r="50" spans="1:11" ht="14.25" customHeight="1" x14ac:dyDescent="0.2">
      <c r="B50" s="93"/>
      <c r="C50" s="23" t="s">
        <v>73</v>
      </c>
      <c r="D50" s="68"/>
      <c r="E50" s="31" t="s">
        <v>39</v>
      </c>
      <c r="F50" s="8">
        <f>5</f>
        <v>5</v>
      </c>
      <c r="G50" s="8" t="s">
        <v>25</v>
      </c>
      <c r="H50" s="72"/>
      <c r="I50" s="30">
        <f t="shared" si="1"/>
        <v>0</v>
      </c>
      <c r="J50" s="52"/>
    </row>
    <row r="51" spans="1:11" ht="14.25" customHeight="1" x14ac:dyDescent="0.2">
      <c r="B51" s="93"/>
      <c r="C51" s="23" t="s">
        <v>74</v>
      </c>
      <c r="D51" s="68"/>
      <c r="E51" s="31" t="s">
        <v>39</v>
      </c>
      <c r="F51" s="8">
        <f>5</f>
        <v>5</v>
      </c>
      <c r="G51" s="8" t="s">
        <v>25</v>
      </c>
      <c r="H51" s="72"/>
      <c r="I51" s="30">
        <f t="shared" si="1"/>
        <v>0</v>
      </c>
      <c r="J51" s="52"/>
    </row>
    <row r="52" spans="1:11" ht="14.25" customHeight="1" x14ac:dyDescent="0.2">
      <c r="B52" s="90" t="s">
        <v>75</v>
      </c>
      <c r="C52" s="23" t="s">
        <v>76</v>
      </c>
      <c r="D52" s="71"/>
      <c r="E52" s="22" t="s">
        <v>77</v>
      </c>
      <c r="F52" s="8">
        <f>5</f>
        <v>5</v>
      </c>
      <c r="G52" s="8" t="s">
        <v>25</v>
      </c>
      <c r="H52" s="67"/>
      <c r="I52" s="25">
        <f t="shared" si="1"/>
        <v>0</v>
      </c>
      <c r="J52" s="52"/>
      <c r="K52" s="3"/>
    </row>
    <row r="53" spans="1:11" ht="14.25" customHeight="1" x14ac:dyDescent="0.2">
      <c r="B53" s="91"/>
      <c r="C53" s="23" t="s">
        <v>78</v>
      </c>
      <c r="D53" s="71"/>
      <c r="E53" s="22" t="s">
        <v>77</v>
      </c>
      <c r="F53" s="8">
        <f>5</f>
        <v>5</v>
      </c>
      <c r="G53" s="8" t="s">
        <v>25</v>
      </c>
      <c r="H53" s="67"/>
      <c r="I53" s="25">
        <f t="shared" si="1"/>
        <v>0</v>
      </c>
      <c r="J53" s="52"/>
      <c r="K53" s="3"/>
    </row>
    <row r="54" spans="1:11" ht="14.25" customHeight="1" x14ac:dyDescent="0.2">
      <c r="B54" s="92"/>
      <c r="C54" s="42" t="s">
        <v>79</v>
      </c>
      <c r="D54" s="71"/>
      <c r="E54" s="22" t="s">
        <v>24</v>
      </c>
      <c r="F54" s="8">
        <f>5</f>
        <v>5</v>
      </c>
      <c r="G54" s="8" t="s">
        <v>25</v>
      </c>
      <c r="H54" s="67"/>
      <c r="I54" s="25">
        <f t="shared" si="1"/>
        <v>0</v>
      </c>
      <c r="J54" s="52"/>
      <c r="K54" s="3"/>
    </row>
    <row r="55" spans="1:11" ht="14.25" customHeight="1" x14ac:dyDescent="0.2">
      <c r="B55" s="86" t="s">
        <v>80</v>
      </c>
      <c r="C55" s="23" t="s">
        <v>81</v>
      </c>
      <c r="D55" s="68"/>
      <c r="E55" s="31" t="s">
        <v>51</v>
      </c>
      <c r="F55" s="8">
        <f>5</f>
        <v>5</v>
      </c>
      <c r="G55" s="8" t="s">
        <v>25</v>
      </c>
      <c r="H55" s="72"/>
      <c r="I55" s="30">
        <f t="shared" si="1"/>
        <v>0</v>
      </c>
      <c r="J55" s="52"/>
    </row>
    <row r="56" spans="1:11" ht="14.25" customHeight="1" x14ac:dyDescent="0.2">
      <c r="B56" s="87"/>
      <c r="C56" s="23" t="s">
        <v>82</v>
      </c>
      <c r="D56" s="68"/>
      <c r="E56" s="31" t="s">
        <v>51</v>
      </c>
      <c r="F56" s="8">
        <f>5</f>
        <v>5</v>
      </c>
      <c r="G56" s="8" t="s">
        <v>25</v>
      </c>
      <c r="H56" s="72"/>
      <c r="I56" s="30">
        <f t="shared" si="1"/>
        <v>0</v>
      </c>
      <c r="J56" s="52"/>
    </row>
    <row r="57" spans="1:11" ht="14.25" customHeight="1" x14ac:dyDescent="0.2">
      <c r="B57" s="87"/>
      <c r="C57" s="23" t="s">
        <v>83</v>
      </c>
      <c r="D57" s="68"/>
      <c r="E57" s="31" t="s">
        <v>51</v>
      </c>
      <c r="F57" s="8">
        <f>5</f>
        <v>5</v>
      </c>
      <c r="G57" s="8" t="s">
        <v>25</v>
      </c>
      <c r="H57" s="72"/>
      <c r="I57" s="30">
        <f t="shared" si="1"/>
        <v>0</v>
      </c>
      <c r="J57" s="52"/>
    </row>
    <row r="58" spans="1:11" ht="14.25" customHeight="1" x14ac:dyDescent="0.2">
      <c r="B58" s="89"/>
      <c r="C58" s="23" t="s">
        <v>84</v>
      </c>
      <c r="D58" s="68"/>
      <c r="E58" s="31" t="s">
        <v>51</v>
      </c>
      <c r="F58" s="8">
        <f>5</f>
        <v>5</v>
      </c>
      <c r="G58" s="8" t="s">
        <v>25</v>
      </c>
      <c r="H58" s="72"/>
      <c r="I58" s="30">
        <f>D58*F58*H58</f>
        <v>0</v>
      </c>
      <c r="J58" s="52"/>
    </row>
    <row r="59" spans="1:11" ht="27" customHeight="1" x14ac:dyDescent="0.2">
      <c r="B59" s="39" t="s">
        <v>85</v>
      </c>
      <c r="C59" s="23" t="s">
        <v>86</v>
      </c>
      <c r="D59" s="71"/>
      <c r="E59" s="31" t="s">
        <v>51</v>
      </c>
      <c r="F59" s="8">
        <f>5</f>
        <v>5</v>
      </c>
      <c r="G59" s="8" t="s">
        <v>25</v>
      </c>
      <c r="H59" s="67"/>
      <c r="I59" s="30">
        <f t="shared" si="1"/>
        <v>0</v>
      </c>
      <c r="J59" s="14"/>
    </row>
    <row r="60" spans="1:11" x14ac:dyDescent="0.2">
      <c r="B60" s="22" t="s">
        <v>87</v>
      </c>
      <c r="C60" s="23" t="s">
        <v>88</v>
      </c>
      <c r="D60" s="71"/>
      <c r="E60" s="22" t="s">
        <v>24</v>
      </c>
      <c r="F60" s="8">
        <f>5</f>
        <v>5</v>
      </c>
      <c r="G60" s="8" t="s">
        <v>25</v>
      </c>
      <c r="H60" s="67"/>
      <c r="I60" s="25">
        <f t="shared" si="1"/>
        <v>0</v>
      </c>
      <c r="J60" s="52"/>
    </row>
    <row r="61" spans="1:11" ht="14.25" customHeight="1" x14ac:dyDescent="0.2">
      <c r="B61" s="11"/>
      <c r="H61" s="12"/>
      <c r="I61" s="24">
        <f>SUM(I25:I60)</f>
        <v>0</v>
      </c>
    </row>
    <row r="62" spans="1:11" ht="14.25" customHeight="1" x14ac:dyDescent="0.2">
      <c r="A62" s="5" t="s">
        <v>89</v>
      </c>
      <c r="F62" s="1" t="s">
        <v>90</v>
      </c>
      <c r="I62" s="15"/>
      <c r="J62" s="32"/>
    </row>
    <row r="63" spans="1:11" ht="18" customHeight="1" x14ac:dyDescent="0.2">
      <c r="B63" s="40" t="s">
        <v>91</v>
      </c>
      <c r="C63" s="50" t="s">
        <v>13</v>
      </c>
      <c r="D63" s="85" t="s">
        <v>14</v>
      </c>
      <c r="E63" s="85"/>
      <c r="F63" s="85" t="s">
        <v>34</v>
      </c>
      <c r="G63" s="85"/>
      <c r="H63" s="50" t="s">
        <v>16</v>
      </c>
      <c r="I63" s="34" t="s">
        <v>17</v>
      </c>
      <c r="J63" s="53"/>
    </row>
    <row r="64" spans="1:11" ht="18" customHeight="1" x14ac:dyDescent="0.2">
      <c r="B64" s="86" t="s">
        <v>92</v>
      </c>
      <c r="C64" s="35" t="s">
        <v>93</v>
      </c>
      <c r="D64" s="35">
        <v>1</v>
      </c>
      <c r="E64" s="35" t="s">
        <v>94</v>
      </c>
      <c r="F64" s="35">
        <v>3</v>
      </c>
      <c r="G64" s="35" t="s">
        <v>20</v>
      </c>
      <c r="H64" s="36">
        <f>40899*2</f>
        <v>81798</v>
      </c>
      <c r="I64" s="25">
        <f t="shared" ref="I64:I87" si="2">D64*F64*H64</f>
        <v>245394</v>
      </c>
      <c r="J64" s="52"/>
    </row>
    <row r="65" spans="2:12" ht="18" customHeight="1" x14ac:dyDescent="0.2">
      <c r="B65" s="87"/>
      <c r="C65" s="35" t="s">
        <v>93</v>
      </c>
      <c r="D65" s="35">
        <v>2</v>
      </c>
      <c r="E65" s="44" t="s">
        <v>95</v>
      </c>
      <c r="F65" s="35">
        <v>3</v>
      </c>
      <c r="G65" s="35" t="s">
        <v>20</v>
      </c>
      <c r="H65" s="36">
        <v>10300</v>
      </c>
      <c r="I65" s="25">
        <f t="shared" si="2"/>
        <v>61800</v>
      </c>
      <c r="J65" s="52"/>
      <c r="L65" s="9"/>
    </row>
    <row r="66" spans="2:12" ht="18" customHeight="1" x14ac:dyDescent="0.2">
      <c r="B66" s="87"/>
      <c r="C66" s="43" t="s">
        <v>96</v>
      </c>
      <c r="D66" s="35">
        <v>3</v>
      </c>
      <c r="E66" s="44" t="s">
        <v>77</v>
      </c>
      <c r="F66" s="35">
        <v>3</v>
      </c>
      <c r="G66" s="35" t="s">
        <v>20</v>
      </c>
      <c r="H66" s="36">
        <v>1100</v>
      </c>
      <c r="I66" s="25">
        <f t="shared" si="2"/>
        <v>9900</v>
      </c>
      <c r="J66" s="52"/>
    </row>
    <row r="67" spans="2:12" ht="18" customHeight="1" x14ac:dyDescent="0.2">
      <c r="B67" s="87"/>
      <c r="C67" s="43" t="s">
        <v>97</v>
      </c>
      <c r="D67" s="35">
        <v>3</v>
      </c>
      <c r="E67" s="44" t="s">
        <v>77</v>
      </c>
      <c r="F67" s="35">
        <v>1</v>
      </c>
      <c r="G67" s="35" t="s">
        <v>98</v>
      </c>
      <c r="H67" s="36">
        <v>27500</v>
      </c>
      <c r="I67" s="25">
        <f t="shared" si="2"/>
        <v>82500</v>
      </c>
      <c r="J67" s="52"/>
    </row>
    <row r="68" spans="2:12" ht="18" customHeight="1" x14ac:dyDescent="0.2">
      <c r="B68" s="87"/>
      <c r="C68" s="35" t="s">
        <v>99</v>
      </c>
      <c r="D68" s="35">
        <v>1</v>
      </c>
      <c r="E68" s="35" t="s">
        <v>94</v>
      </c>
      <c r="F68" s="35">
        <v>3</v>
      </c>
      <c r="G68" s="35" t="s">
        <v>20</v>
      </c>
      <c r="H68" s="36">
        <f>14670*2</f>
        <v>29340</v>
      </c>
      <c r="I68" s="25">
        <f t="shared" si="2"/>
        <v>88020</v>
      </c>
      <c r="J68" s="52"/>
    </row>
    <row r="69" spans="2:12" ht="18" customHeight="1" x14ac:dyDescent="0.2">
      <c r="B69" s="87"/>
      <c r="C69" s="43" t="s">
        <v>100</v>
      </c>
      <c r="D69" s="35">
        <v>1</v>
      </c>
      <c r="E69" s="44" t="s">
        <v>95</v>
      </c>
      <c r="F69" s="35">
        <v>3</v>
      </c>
      <c r="G69" s="35" t="s">
        <v>20</v>
      </c>
      <c r="H69" s="36">
        <v>10300</v>
      </c>
      <c r="I69" s="25">
        <f t="shared" si="2"/>
        <v>30900</v>
      </c>
      <c r="J69" s="52"/>
    </row>
    <row r="70" spans="2:12" ht="18" customHeight="1" x14ac:dyDescent="0.2">
      <c r="B70" s="87"/>
      <c r="C70" s="43" t="s">
        <v>101</v>
      </c>
      <c r="D70" s="35">
        <v>2</v>
      </c>
      <c r="E70" s="44" t="s">
        <v>77</v>
      </c>
      <c r="F70" s="35">
        <v>3</v>
      </c>
      <c r="G70" s="35" t="s">
        <v>20</v>
      </c>
      <c r="H70" s="36">
        <v>1100</v>
      </c>
      <c r="I70" s="25">
        <f t="shared" si="2"/>
        <v>6600</v>
      </c>
      <c r="J70" s="52"/>
    </row>
    <row r="71" spans="2:12" ht="18" customHeight="1" x14ac:dyDescent="0.2">
      <c r="B71" s="87"/>
      <c r="C71" s="43" t="s">
        <v>102</v>
      </c>
      <c r="D71" s="35">
        <v>2</v>
      </c>
      <c r="E71" s="44" t="s">
        <v>77</v>
      </c>
      <c r="F71" s="35">
        <v>1</v>
      </c>
      <c r="G71" s="35" t="s">
        <v>98</v>
      </c>
      <c r="H71" s="36">
        <v>27500</v>
      </c>
      <c r="I71" s="25">
        <f t="shared" si="2"/>
        <v>55000</v>
      </c>
      <c r="J71" s="52"/>
    </row>
    <row r="72" spans="2:12" ht="18" customHeight="1" x14ac:dyDescent="0.2">
      <c r="B72" s="88" t="s">
        <v>103</v>
      </c>
      <c r="C72" s="43" t="s">
        <v>104</v>
      </c>
      <c r="D72" s="35">
        <v>1</v>
      </c>
      <c r="E72" s="35" t="s">
        <v>94</v>
      </c>
      <c r="F72" s="35">
        <v>3</v>
      </c>
      <c r="G72" s="35" t="s">
        <v>20</v>
      </c>
      <c r="H72" s="36">
        <f>8580*2</f>
        <v>17160</v>
      </c>
      <c r="I72" s="25">
        <f t="shared" si="2"/>
        <v>51480</v>
      </c>
      <c r="J72" s="52"/>
    </row>
    <row r="73" spans="2:12" ht="18" customHeight="1" x14ac:dyDescent="0.2">
      <c r="B73" s="88"/>
      <c r="C73" s="43" t="s">
        <v>105</v>
      </c>
      <c r="D73" s="35">
        <v>2</v>
      </c>
      <c r="E73" s="44" t="s">
        <v>95</v>
      </c>
      <c r="F73" s="35">
        <v>3</v>
      </c>
      <c r="G73" s="35" t="s">
        <v>20</v>
      </c>
      <c r="H73" s="36">
        <v>10300</v>
      </c>
      <c r="I73" s="25">
        <f t="shared" si="2"/>
        <v>61800</v>
      </c>
      <c r="J73" s="52"/>
    </row>
    <row r="74" spans="2:12" ht="18" customHeight="1" x14ac:dyDescent="0.2">
      <c r="B74" s="88"/>
      <c r="C74" s="43" t="s">
        <v>106</v>
      </c>
      <c r="D74" s="35">
        <v>3</v>
      </c>
      <c r="E74" s="44" t="s">
        <v>77</v>
      </c>
      <c r="F74" s="35">
        <v>3</v>
      </c>
      <c r="G74" s="35" t="s">
        <v>20</v>
      </c>
      <c r="H74" s="36">
        <v>1100</v>
      </c>
      <c r="I74" s="25">
        <f t="shared" si="2"/>
        <v>9900</v>
      </c>
      <c r="J74" s="52"/>
    </row>
    <row r="75" spans="2:12" ht="18" customHeight="1" x14ac:dyDescent="0.2">
      <c r="B75" s="88"/>
      <c r="C75" s="43" t="s">
        <v>107</v>
      </c>
      <c r="D75" s="35">
        <v>3</v>
      </c>
      <c r="E75" s="44" t="s">
        <v>77</v>
      </c>
      <c r="F75" s="35">
        <v>1</v>
      </c>
      <c r="G75" s="35" t="s">
        <v>98</v>
      </c>
      <c r="H75" s="36">
        <v>27500</v>
      </c>
      <c r="I75" s="25">
        <f t="shared" si="2"/>
        <v>82500</v>
      </c>
      <c r="J75" s="52"/>
    </row>
    <row r="76" spans="2:12" ht="18" customHeight="1" x14ac:dyDescent="0.2">
      <c r="B76" s="78" t="s">
        <v>108</v>
      </c>
      <c r="C76" s="43" t="s">
        <v>109</v>
      </c>
      <c r="D76" s="35">
        <v>1</v>
      </c>
      <c r="E76" s="35" t="s">
        <v>94</v>
      </c>
      <c r="F76" s="35">
        <v>3</v>
      </c>
      <c r="G76" s="35" t="s">
        <v>20</v>
      </c>
      <c r="H76" s="36">
        <f>49469*2</f>
        <v>98938</v>
      </c>
      <c r="I76" s="25">
        <f>D76*F76*H76</f>
        <v>296814</v>
      </c>
      <c r="J76" s="52"/>
    </row>
    <row r="77" spans="2:12" ht="18" customHeight="1" x14ac:dyDescent="0.2">
      <c r="B77" s="79"/>
      <c r="C77" s="43" t="s">
        <v>110</v>
      </c>
      <c r="D77" s="35">
        <v>2</v>
      </c>
      <c r="E77" s="44" t="s">
        <v>95</v>
      </c>
      <c r="F77" s="35">
        <v>3</v>
      </c>
      <c r="G77" s="35" t="s">
        <v>20</v>
      </c>
      <c r="H77" s="36">
        <v>10300</v>
      </c>
      <c r="I77" s="25">
        <f>D77*F77*H77</f>
        <v>61800</v>
      </c>
      <c r="J77" s="52"/>
    </row>
    <row r="78" spans="2:12" ht="18" customHeight="1" x14ac:dyDescent="0.2">
      <c r="B78" s="79"/>
      <c r="C78" s="43" t="s">
        <v>111</v>
      </c>
      <c r="D78" s="35">
        <v>3</v>
      </c>
      <c r="E78" s="44" t="s">
        <v>77</v>
      </c>
      <c r="F78" s="35">
        <v>3</v>
      </c>
      <c r="G78" s="35" t="s">
        <v>20</v>
      </c>
      <c r="H78" s="36">
        <v>1100</v>
      </c>
      <c r="I78" s="25">
        <f>D78*F78*H78</f>
        <v>9900</v>
      </c>
      <c r="J78" s="52"/>
    </row>
    <row r="79" spans="2:12" ht="18" customHeight="1" x14ac:dyDescent="0.2">
      <c r="B79" s="80"/>
      <c r="C79" s="43" t="s">
        <v>112</v>
      </c>
      <c r="D79" s="35">
        <v>3</v>
      </c>
      <c r="E79" s="44" t="s">
        <v>77</v>
      </c>
      <c r="F79" s="35">
        <v>1</v>
      </c>
      <c r="G79" s="35" t="s">
        <v>98</v>
      </c>
      <c r="H79" s="36">
        <v>27500</v>
      </c>
      <c r="I79" s="25">
        <f>D79*F79*H79</f>
        <v>82500</v>
      </c>
      <c r="J79" s="52"/>
    </row>
    <row r="80" spans="2:12" ht="18" customHeight="1" x14ac:dyDescent="0.2">
      <c r="B80" s="78" t="s">
        <v>113</v>
      </c>
      <c r="C80" s="43" t="s">
        <v>114</v>
      </c>
      <c r="D80" s="35">
        <v>1</v>
      </c>
      <c r="E80" s="35" t="s">
        <v>94</v>
      </c>
      <c r="F80" s="35">
        <v>3</v>
      </c>
      <c r="G80" s="35" t="s">
        <v>20</v>
      </c>
      <c r="H80" s="36">
        <f>40189*2</f>
        <v>80378</v>
      </c>
      <c r="I80" s="25">
        <f t="shared" si="2"/>
        <v>241134</v>
      </c>
      <c r="J80" s="52"/>
    </row>
    <row r="81" spans="1:10" ht="18" customHeight="1" x14ac:dyDescent="0.2">
      <c r="B81" s="79"/>
      <c r="C81" s="43" t="s">
        <v>115</v>
      </c>
      <c r="D81" s="35">
        <v>2</v>
      </c>
      <c r="E81" s="44" t="s">
        <v>95</v>
      </c>
      <c r="F81" s="35">
        <v>3</v>
      </c>
      <c r="G81" s="35" t="s">
        <v>20</v>
      </c>
      <c r="H81" s="36">
        <v>10300</v>
      </c>
      <c r="I81" s="25">
        <f>D81*F81*H81</f>
        <v>61800</v>
      </c>
      <c r="J81" s="52"/>
    </row>
    <row r="82" spans="1:10" ht="18" customHeight="1" x14ac:dyDescent="0.2">
      <c r="B82" s="79"/>
      <c r="C82" s="43" t="s">
        <v>116</v>
      </c>
      <c r="D82" s="35">
        <v>3</v>
      </c>
      <c r="E82" s="44" t="s">
        <v>77</v>
      </c>
      <c r="F82" s="35">
        <v>3</v>
      </c>
      <c r="G82" s="35" t="s">
        <v>20</v>
      </c>
      <c r="H82" s="36">
        <v>1100</v>
      </c>
      <c r="I82" s="25">
        <f t="shared" si="2"/>
        <v>9900</v>
      </c>
      <c r="J82" s="52"/>
    </row>
    <row r="83" spans="1:10" ht="18" customHeight="1" x14ac:dyDescent="0.2">
      <c r="B83" s="79"/>
      <c r="C83" s="43" t="s">
        <v>117</v>
      </c>
      <c r="D83" s="35">
        <v>1</v>
      </c>
      <c r="E83" s="44" t="s">
        <v>77</v>
      </c>
      <c r="F83" s="35">
        <v>1</v>
      </c>
      <c r="G83" s="35" t="s">
        <v>98</v>
      </c>
      <c r="H83" s="36">
        <v>27500</v>
      </c>
      <c r="I83" s="25">
        <f t="shared" si="2"/>
        <v>27500</v>
      </c>
      <c r="J83" s="52"/>
    </row>
    <row r="84" spans="1:10" ht="18" customHeight="1" x14ac:dyDescent="0.2">
      <c r="B84" s="79"/>
      <c r="C84" s="43" t="s">
        <v>118</v>
      </c>
      <c r="D84" s="35">
        <v>1</v>
      </c>
      <c r="E84" s="44" t="s">
        <v>77</v>
      </c>
      <c r="F84" s="35">
        <v>1</v>
      </c>
      <c r="G84" s="35" t="s">
        <v>98</v>
      </c>
      <c r="H84" s="36">
        <v>27500</v>
      </c>
      <c r="I84" s="25">
        <f>D84*F84*H84</f>
        <v>27500</v>
      </c>
      <c r="J84" s="52"/>
    </row>
    <row r="85" spans="1:10" ht="18" customHeight="1" x14ac:dyDescent="0.2">
      <c r="B85" s="80"/>
      <c r="C85" s="43" t="s">
        <v>119</v>
      </c>
      <c r="D85" s="35">
        <v>3</v>
      </c>
      <c r="E85" s="44" t="s">
        <v>77</v>
      </c>
      <c r="F85" s="35">
        <v>1</v>
      </c>
      <c r="G85" s="35" t="s">
        <v>98</v>
      </c>
      <c r="H85" s="36">
        <v>2600</v>
      </c>
      <c r="I85" s="25">
        <f t="shared" si="2"/>
        <v>7800</v>
      </c>
      <c r="J85" s="52"/>
    </row>
    <row r="86" spans="1:10" ht="18" customHeight="1" x14ac:dyDescent="0.2">
      <c r="B86" s="86" t="s">
        <v>120</v>
      </c>
      <c r="C86" s="43" t="s">
        <v>118</v>
      </c>
      <c r="D86" s="35">
        <v>1</v>
      </c>
      <c r="E86" s="44" t="s">
        <v>77</v>
      </c>
      <c r="F86" s="35">
        <v>1</v>
      </c>
      <c r="G86" s="35" t="s">
        <v>98</v>
      </c>
      <c r="H86" s="36">
        <v>27500</v>
      </c>
      <c r="I86" s="25">
        <f t="shared" si="2"/>
        <v>27500</v>
      </c>
      <c r="J86" s="52"/>
    </row>
    <row r="87" spans="1:10" ht="18" customHeight="1" x14ac:dyDescent="0.2">
      <c r="B87" s="89"/>
      <c r="C87" s="43" t="s">
        <v>119</v>
      </c>
      <c r="D87" s="35">
        <v>3</v>
      </c>
      <c r="E87" s="35" t="s">
        <v>94</v>
      </c>
      <c r="F87" s="35">
        <v>3</v>
      </c>
      <c r="G87" s="35" t="s">
        <v>20</v>
      </c>
      <c r="H87" s="36">
        <v>2600</v>
      </c>
      <c r="I87" s="25">
        <f t="shared" si="2"/>
        <v>23400</v>
      </c>
      <c r="J87" s="52"/>
    </row>
    <row r="88" spans="1:10" x14ac:dyDescent="0.2">
      <c r="I88" s="47">
        <f>SUM(I64:I87)</f>
        <v>1663342</v>
      </c>
      <c r="J88" s="14"/>
    </row>
    <row r="89" spans="1:10" ht="24" customHeight="1" x14ac:dyDescent="0.2">
      <c r="A89" s="5" t="s">
        <v>121</v>
      </c>
      <c r="J89" s="14"/>
    </row>
    <row r="90" spans="1:10" ht="15" customHeight="1" x14ac:dyDescent="0.2">
      <c r="B90" s="81"/>
      <c r="C90" s="81"/>
      <c r="D90" s="81"/>
      <c r="E90" s="81"/>
      <c r="F90" s="82" t="s">
        <v>122</v>
      </c>
      <c r="G90" s="82"/>
      <c r="H90" s="7" t="s">
        <v>123</v>
      </c>
      <c r="I90" s="7" t="s">
        <v>9</v>
      </c>
      <c r="J90" s="14"/>
    </row>
    <row r="91" spans="1:10" ht="15" customHeight="1" x14ac:dyDescent="0.2">
      <c r="B91" s="81"/>
      <c r="C91" s="81"/>
      <c r="D91" s="81"/>
      <c r="E91" s="81"/>
      <c r="F91" s="83">
        <f>I21+I61</f>
        <v>0</v>
      </c>
      <c r="G91" s="84"/>
      <c r="H91" s="76"/>
      <c r="I91" s="10">
        <f>F91*H91</f>
        <v>0</v>
      </c>
      <c r="J91" s="14"/>
    </row>
  </sheetData>
  <mergeCells count="25">
    <mergeCell ref="B55:B58"/>
    <mergeCell ref="D3:E3"/>
    <mergeCell ref="D14:E14"/>
    <mergeCell ref="F14:G14"/>
    <mergeCell ref="D4:H4"/>
    <mergeCell ref="B17:B19"/>
    <mergeCell ref="D24:E24"/>
    <mergeCell ref="F24:G24"/>
    <mergeCell ref="B27:B31"/>
    <mergeCell ref="B34:B38"/>
    <mergeCell ref="A1:I1"/>
    <mergeCell ref="B39:B44"/>
    <mergeCell ref="B45:B48"/>
    <mergeCell ref="B49:B51"/>
    <mergeCell ref="B52:B54"/>
    <mergeCell ref="B80:B85"/>
    <mergeCell ref="B90:E91"/>
    <mergeCell ref="F90:G90"/>
    <mergeCell ref="F91:G91"/>
    <mergeCell ref="F63:G63"/>
    <mergeCell ref="B64:B71"/>
    <mergeCell ref="B72:B75"/>
    <mergeCell ref="B86:B87"/>
    <mergeCell ref="B76:B79"/>
    <mergeCell ref="D63:E63"/>
  </mergeCells>
  <phoneticPr fontId="3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2023年度(5案件)  </vt:lpstr>
      <vt:lpstr>'2023年度(5案件) 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2023-07-31T08:27:00Z</dcterms:created>
  <dcterms:modified xsi:type="dcterms:W3CDTF">2023-07-31T08:27:07Z</dcterms:modified>
  <cp:category/>
  <cp:contentStatus/>
</cp:coreProperties>
</file>