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11" documentId="13_ncr:1_{5594881F-7AD0-4AB9-8477-BC745C77DE40}" xr6:coauthVersionLast="47" xr6:coauthVersionMax="47" xr10:uidLastSave="{0F63D25A-35BE-4381-9444-EACC8B79B177}"/>
  <bookViews>
    <workbookView xWindow="-28920" yWindow="1650" windowWidth="29040" windowHeight="15720" tabRatio="954" xr2:uid="{B1711D8D-C7A5-4689-9423-C09BFF5809A3}"/>
  </bookViews>
  <sheets>
    <sheet name="★マスタ（最初にこちらを入力）" sheetId="17" r:id="rId1"/>
    <sheet name="表紙" sheetId="1" r:id="rId2"/>
    <sheet name="終了時経費精算報告書総括表 " sheetId="38" r:id="rId3"/>
    <sheet name="1.旅費(1)現地渡航費（航空運賃）" sheetId="3" r:id="rId4"/>
    <sheet name="1.旅費(2)本邦渡航費（航空運賃） " sheetId="9" r:id="rId5"/>
    <sheet name="2.活動経費(1)現地・日本国内旅費" sheetId="12" r:id="rId6"/>
    <sheet name="2.活動経費(2)傭人費・謝金" sheetId="37" r:id="rId7"/>
    <sheet name="2.活動経費(3)セミナー等関連費" sheetId="32" r:id="rId8"/>
    <sheet name="2.活動経費(4)物品・機材購入費" sheetId="35" r:id="rId9"/>
    <sheet name="2.活動経費(5)輸送費・遠隔活動費" sheetId="33" r:id="rId10"/>
    <sheet name="2.活動経費(6)保険料" sheetId="39" r:id="rId11"/>
    <sheet name="3.その他経費(1)施設・設備等関連費" sheetId="34" r:id="rId12"/>
    <sheet name="3.その他経費(2)その他経費" sheetId="36" r:id="rId13"/>
    <sheet name="チェックリスト" sheetId="25" r:id="rId14"/>
  </sheets>
  <externalReferences>
    <externalReference r:id="rId15"/>
    <externalReference r:id="rId16"/>
    <externalReference r:id="rId17"/>
    <externalReference r:id="rId18"/>
  </externalReferences>
  <definedNames>
    <definedName name="⑥内国旅費・交通費2" localSheetId="0">#REF!</definedName>
    <definedName name="⑥内国旅費・交通費2" localSheetId="5">#REF!</definedName>
    <definedName name="⑥内国旅費・交通費2" localSheetId="6">#REF!</definedName>
    <definedName name="⑥内国旅費・交通費2" localSheetId="7">#REF!</definedName>
    <definedName name="⑥内国旅費・交通費2" localSheetId="8">#REF!</definedName>
    <definedName name="⑥内国旅費・交通費2" localSheetId="9">#REF!</definedName>
    <definedName name="⑥内国旅費・交通費2" localSheetId="10">#REF!</definedName>
    <definedName name="⑥内国旅費・交通費2" localSheetId="11">#REF!</definedName>
    <definedName name="⑥内国旅費・交通費2" localSheetId="12">#REF!</definedName>
    <definedName name="⑥内国旅費・交通費2" localSheetId="13">チェックリスト!#REF!</definedName>
    <definedName name="⑥内国旅費・交通費2">#REF!</definedName>
    <definedName name="DATA" localSheetId="5">#REF!</definedName>
    <definedName name="DATA" localSheetId="6">#REF!</definedName>
    <definedName name="DATA" localSheetId="7">#REF!</definedName>
    <definedName name="DATA" localSheetId="8">#REF!</definedName>
    <definedName name="DATA" localSheetId="9">#REF!</definedName>
    <definedName name="DATA" localSheetId="10">#REF!</definedName>
    <definedName name="DATA" localSheetId="11">#REF!</definedName>
    <definedName name="DATA" localSheetId="12">#REF!</definedName>
    <definedName name="DATA">#REF!</definedName>
    <definedName name="_xlnm.Print_Area" localSheetId="3">'1.旅費(1)現地渡航費（航空運賃）'!$A$1:$J$23</definedName>
    <definedName name="_xlnm.Print_Area" localSheetId="4">'1.旅費(2)本邦渡航費（航空運賃） '!$A$1:$I$21</definedName>
    <definedName name="_xlnm.Print_Area" localSheetId="5">'2.活動経費(1)現地・日本国内旅費'!$A$1:$K$69</definedName>
    <definedName name="_xlnm.Print_Area" localSheetId="6">'2.活動経費(2)傭人費・謝金'!$A$1:$J$70</definedName>
    <definedName name="_xlnm.Print_Area" localSheetId="7">'2.活動経費(3)セミナー等関連費'!$A$1:$J$70</definedName>
    <definedName name="_xlnm.Print_Area" localSheetId="8">'2.活動経費(4)物品・機材購入費'!$A$1:$J$70</definedName>
    <definedName name="_xlnm.Print_Area" localSheetId="9">'2.活動経費(5)輸送費・遠隔活動費'!$A$1:$J$70</definedName>
    <definedName name="_xlnm.Print_Area" localSheetId="10">'2.活動経費(6)保険料'!$A$1:$J$70</definedName>
    <definedName name="_xlnm.Print_Area" localSheetId="11">'3.その他経費(1)施設・設備等関連費'!$A$1:$J$70</definedName>
    <definedName name="_xlnm.Print_Area" localSheetId="12">'3.その他経費(2)その他経費'!$A$1:$J$70</definedName>
    <definedName name="_xlnm.Print_Area" localSheetId="1">表紙!$A$1:$AA$45</definedName>
    <definedName name="_xlnm.Print_Titles" localSheetId="3">'1.旅費(1)現地渡航費（航空運賃）'!$5:$8</definedName>
    <definedName name="_xlnm.Print_Titles" localSheetId="4">'1.旅費(2)本邦渡航費（航空運賃） '!$5:$7</definedName>
    <definedName name="_xlnm.Print_Titles" localSheetId="13">チェックリスト!$2:$2</definedName>
    <definedName name="rate" localSheetId="5">#REF!</definedName>
    <definedName name="rate" localSheetId="6">#REF!</definedName>
    <definedName name="rate" localSheetId="7">#REF!</definedName>
    <definedName name="rate" localSheetId="8">#REF!</definedName>
    <definedName name="rate" localSheetId="9">#REF!</definedName>
    <definedName name="rate" localSheetId="10">#REF!</definedName>
    <definedName name="rate" localSheetId="11">#REF!</definedName>
    <definedName name="rate" localSheetId="12">#REF!</definedName>
    <definedName name="rate" localSheetId="13">チェックリスト!#REF!</definedName>
    <definedName name="rate">#REF!</definedName>
    <definedName name="Z_3A56A55B_29E7_432C_9BA4_BDDBD65DE9C6_.wvu.PrintTitles" localSheetId="13" hidden="1">チェックリスト!$2:$2</definedName>
    <definedName name="Z_F83BA426_F38B_4CB2_A20E_022187331E50_.wvu.PrintArea" localSheetId="4" hidden="1">'1.旅費(2)本邦渡航費（航空運賃） '!$A$1:$J$21</definedName>
    <definedName name="Z_F83BA426_F38B_4CB2_A20E_022187331E50_.wvu.PrintArea" localSheetId="5" hidden="1">'2.活動経費(1)現地・日本国内旅費'!$A$1:$H$69</definedName>
    <definedName name="Z_F83BA426_F38B_4CB2_A20E_022187331E50_.wvu.PrintArea" localSheetId="6" hidden="1">'2.活動経費(2)傭人費・謝金'!$A$1:$G$70</definedName>
    <definedName name="Z_F83BA426_F38B_4CB2_A20E_022187331E50_.wvu.PrintArea" localSheetId="7" hidden="1">'2.活動経費(3)セミナー等関連費'!$A$1:$G$70</definedName>
    <definedName name="Z_F83BA426_F38B_4CB2_A20E_022187331E50_.wvu.PrintArea" localSheetId="8" hidden="1">'2.活動経費(4)物品・機材購入費'!$A$1:$G$70</definedName>
    <definedName name="Z_F83BA426_F38B_4CB2_A20E_022187331E50_.wvu.PrintArea" localSheetId="9" hidden="1">'2.活動経費(5)輸送費・遠隔活動費'!$A$1:$G$70</definedName>
    <definedName name="Z_F83BA426_F38B_4CB2_A20E_022187331E50_.wvu.PrintArea" localSheetId="10" hidden="1">'2.活動経費(6)保険料'!$A$1:$G$70</definedName>
    <definedName name="Z_F83BA426_F38B_4CB2_A20E_022187331E50_.wvu.PrintArea" localSheetId="11" hidden="1">'3.その他経費(1)施設・設備等関連費'!$A$1:$G$70</definedName>
    <definedName name="Z_F83BA426_F38B_4CB2_A20E_022187331E50_.wvu.PrintArea" localSheetId="12" hidden="1">'3.その他経費(2)その他経費'!$A$1:$G$70</definedName>
    <definedName name="Z_F83BA426_F38B_4CB2_A20E_022187331E50_.wvu.PrintTitles" localSheetId="4" hidden="1">'1.旅費(2)本邦渡航費（航空運賃） '!$5:$7</definedName>
    <definedName name="あ" localSheetId="5">[1]四半期支出状況報告書総括表!#REF!+100</definedName>
    <definedName name="あ" localSheetId="6">[1]四半期支出状況報告書総括表!#REF!+100</definedName>
    <definedName name="あ" localSheetId="7">[1]四半期支出状況報告書総括表!#REF!+100</definedName>
    <definedName name="あ" localSheetId="8">[1]四半期支出状況報告書総括表!#REF!+100</definedName>
    <definedName name="あ" localSheetId="9">[1]四半期支出状況報告書総括表!#REF!+100</definedName>
    <definedName name="あ" localSheetId="10">[1]四半期支出状況報告書総括表!#REF!+100</definedName>
    <definedName name="あ" localSheetId="11">[1]四半期支出状況報告書総括表!#REF!+100</definedName>
    <definedName name="あ" localSheetId="12">[1]四半期支出状況報告書総括表!#REF!+100</definedName>
    <definedName name="あ" localSheetId="13">[1]四半期支出状況報告書総括表!#REF!+100</definedName>
    <definedName name="あ">[1]四半期支出状況報告書総括表!#REF!+100</definedName>
    <definedName name="く" localSheetId="0">#REF!</definedName>
    <definedName name="く" localSheetId="5">#REF!</definedName>
    <definedName name="く" localSheetId="6">#REF!</definedName>
    <definedName name="く" localSheetId="7">#REF!</definedName>
    <definedName name="く" localSheetId="8">#REF!</definedName>
    <definedName name="く" localSheetId="9">#REF!</definedName>
    <definedName name="く" localSheetId="10">#REF!</definedName>
    <definedName name="く" localSheetId="11">#REF!</definedName>
    <definedName name="く" localSheetId="12">#REF!</definedName>
    <definedName name="く" localSheetId="13">チェックリスト!#REF!</definedName>
    <definedName name="く">#REF!</definedName>
    <definedName name="だ" localSheetId="5">#REF!</definedName>
    <definedName name="だ" localSheetId="6">#REF!</definedName>
    <definedName name="だ" localSheetId="7">#REF!</definedName>
    <definedName name="だ" localSheetId="8">#REF!</definedName>
    <definedName name="だ" localSheetId="9">#REF!</definedName>
    <definedName name="だ" localSheetId="10">#REF!</definedName>
    <definedName name="だ" localSheetId="11">#REF!</definedName>
    <definedName name="だ" localSheetId="12">#REF!</definedName>
    <definedName name="だ">#REF!</definedName>
    <definedName name="チェックリスト2024">#REF!</definedName>
    <definedName name="ドルレート" localSheetId="5">#REF!</definedName>
    <definedName name="ドルレート" localSheetId="6">#REF!</definedName>
    <definedName name="ドルレート" localSheetId="7">#REF!</definedName>
    <definedName name="ドルレート" localSheetId="8">#REF!</definedName>
    <definedName name="ドルレート" localSheetId="9">#REF!</definedName>
    <definedName name="ドルレート" localSheetId="10">#REF!</definedName>
    <definedName name="ドルレート" localSheetId="11">#REF!</definedName>
    <definedName name="ドルレート" localSheetId="12">#REF!</definedName>
    <definedName name="ドルレート">#REF!</definedName>
    <definedName name="ドルレート２">#REF!</definedName>
    <definedName name="会議費" localSheetId="5">#REF!</definedName>
    <definedName name="会議費" localSheetId="6">#REF!</definedName>
    <definedName name="会議費" localSheetId="7">#REF!</definedName>
    <definedName name="会議費" localSheetId="8">#REF!</definedName>
    <definedName name="会議費" localSheetId="9">#REF!</definedName>
    <definedName name="会議費" localSheetId="10">#REF!</definedName>
    <definedName name="会議費" localSheetId="11">#REF!</definedName>
    <definedName name="会議費" localSheetId="12">#REF!</definedName>
    <definedName name="会議費">#REF!</definedName>
    <definedName name="会議費合計" localSheetId="5">#REF!</definedName>
    <definedName name="会議費合計" localSheetId="6">#REF!</definedName>
    <definedName name="会議費合計" localSheetId="7">#REF!</definedName>
    <definedName name="会議費合計" localSheetId="8">#REF!</definedName>
    <definedName name="会議費合計" localSheetId="9">#REF!</definedName>
    <definedName name="会議費合計" localSheetId="10">#REF!</definedName>
    <definedName name="会議費合計" localSheetId="11">#REF!</definedName>
    <definedName name="会議費合計" localSheetId="12">#REF!</definedName>
    <definedName name="会議費合計">#REF!</definedName>
    <definedName name="海外活動費" localSheetId="5">#REF!</definedName>
    <definedName name="海外活動費" localSheetId="6">#REF!</definedName>
    <definedName name="海外活動費" localSheetId="7">#REF!</definedName>
    <definedName name="海外活動費" localSheetId="8">#REF!</definedName>
    <definedName name="海外活動費" localSheetId="9">#REF!</definedName>
    <definedName name="海外活動費" localSheetId="10">#REF!</definedName>
    <definedName name="海外活動費" localSheetId="11">#REF!</definedName>
    <definedName name="海外活動費" localSheetId="12">#REF!</definedName>
    <definedName name="海外活動費">#REF!</definedName>
    <definedName name="海外活動費２">#REF!</definedName>
    <definedName name="基盤整備費合計" localSheetId="5">#REF!</definedName>
    <definedName name="基盤整備費合計" localSheetId="6">#REF!</definedName>
    <definedName name="基盤整備費合計" localSheetId="7">#REF!</definedName>
    <definedName name="基盤整備費合計" localSheetId="8">#REF!</definedName>
    <definedName name="基盤整備費合計" localSheetId="9">#REF!</definedName>
    <definedName name="基盤整備費合計" localSheetId="10">#REF!</definedName>
    <definedName name="基盤整備費合計" localSheetId="11">#REF!</definedName>
    <definedName name="基盤整備費合計" localSheetId="12">#REF!</definedName>
    <definedName name="基盤整備費合計">#REF!</definedName>
    <definedName name="基本人件費" localSheetId="5">#REF!</definedName>
    <definedName name="基本人件費" localSheetId="6">#REF!</definedName>
    <definedName name="基本人件費" localSheetId="7">#REF!</definedName>
    <definedName name="基本人件費" localSheetId="8">#REF!</definedName>
    <definedName name="基本人件費" localSheetId="9">#REF!</definedName>
    <definedName name="基本人件費" localSheetId="10">#REF!</definedName>
    <definedName name="基本人件費" localSheetId="11">#REF!</definedName>
    <definedName name="基本人件費" localSheetId="12">#REF!</definedName>
    <definedName name="基本人件費">#REF!</definedName>
    <definedName name="気合" localSheetId="5">#REF!</definedName>
    <definedName name="気合" localSheetId="6">#REF!</definedName>
    <definedName name="気合" localSheetId="7">#REF!</definedName>
    <definedName name="気合" localSheetId="8">#REF!</definedName>
    <definedName name="気合" localSheetId="9">#REF!</definedName>
    <definedName name="気合" localSheetId="10">#REF!</definedName>
    <definedName name="気合" localSheetId="11">#REF!</definedName>
    <definedName name="気合" localSheetId="12">#REF!</definedName>
    <definedName name="気合">#REF!</definedName>
    <definedName name="技術交換費合計" localSheetId="5">#REF!</definedName>
    <definedName name="技術交換費合計" localSheetId="6">#REF!</definedName>
    <definedName name="技術交換費合計" localSheetId="7">#REF!</definedName>
    <definedName name="技術交換費合計" localSheetId="8">#REF!</definedName>
    <definedName name="技術交換費合計" localSheetId="9">#REF!</definedName>
    <definedName name="技術交換費合計" localSheetId="10">#REF!</definedName>
    <definedName name="技術交換費合計" localSheetId="11">#REF!</definedName>
    <definedName name="技術交換費合計" localSheetId="12">#REF!</definedName>
    <definedName name="技術交換費合計">#REF!</definedName>
    <definedName name="契約年度" localSheetId="5">#REF!</definedName>
    <definedName name="契約年度" localSheetId="6">#REF!</definedName>
    <definedName name="契約年度" localSheetId="7">#REF!</definedName>
    <definedName name="契約年度" localSheetId="8">#REF!</definedName>
    <definedName name="契約年度" localSheetId="9">#REF!</definedName>
    <definedName name="契約年度" localSheetId="10">#REF!</definedName>
    <definedName name="契約年度" localSheetId="11">#REF!</definedName>
    <definedName name="契約年度" localSheetId="12">#REF!</definedName>
    <definedName name="契約年度">#REF!</definedName>
    <definedName name="現地業務費合計" localSheetId="5">#REF!</definedName>
    <definedName name="現地業務費合計" localSheetId="6">#REF!</definedName>
    <definedName name="現地業務費合計" localSheetId="7">#REF!</definedName>
    <definedName name="現地業務費合計" localSheetId="8">#REF!</definedName>
    <definedName name="現地業務費合計" localSheetId="9">#REF!</definedName>
    <definedName name="現地業務費合計" localSheetId="10">#REF!</definedName>
    <definedName name="現地業務費合計" localSheetId="11">#REF!</definedName>
    <definedName name="現地業務費合計" localSheetId="12">#REF!</definedName>
    <definedName name="現地業務費合計">#REF!</definedName>
    <definedName name="現地研修費合計" localSheetId="5">#REF!</definedName>
    <definedName name="現地研修費合計" localSheetId="6">#REF!</definedName>
    <definedName name="現地研修費合計" localSheetId="7">#REF!</definedName>
    <definedName name="現地研修費合計" localSheetId="8">#REF!</definedName>
    <definedName name="現地研修費合計" localSheetId="9">#REF!</definedName>
    <definedName name="現地研修費合計" localSheetId="10">#REF!</definedName>
    <definedName name="現地研修費合計" localSheetId="11">#REF!</definedName>
    <definedName name="現地研修費合計" localSheetId="12">#REF!</definedName>
    <definedName name="現地研修費合計">#REF!</definedName>
    <definedName name="現地通貨レート" localSheetId="5">#REF!</definedName>
    <definedName name="現地通貨レート" localSheetId="6">#REF!</definedName>
    <definedName name="現地通貨レート" localSheetId="7">#REF!</definedName>
    <definedName name="現地通貨レート" localSheetId="8">#REF!</definedName>
    <definedName name="現地通貨レート" localSheetId="9">#REF!</definedName>
    <definedName name="現地通貨レート" localSheetId="10">#REF!</definedName>
    <definedName name="現地通貨レート" localSheetId="11">#REF!</definedName>
    <definedName name="現地通貨レート" localSheetId="12">#REF!</definedName>
    <definedName name="現地通貨レート">#REF!</definedName>
    <definedName name="航空賃C" localSheetId="5">#REF!</definedName>
    <definedName name="航空賃C" localSheetId="6">#REF!</definedName>
    <definedName name="航空賃C" localSheetId="7">#REF!</definedName>
    <definedName name="航空賃C" localSheetId="8">#REF!</definedName>
    <definedName name="航空賃C" localSheetId="9">#REF!</definedName>
    <definedName name="航空賃C" localSheetId="10">#REF!</definedName>
    <definedName name="航空賃C" localSheetId="11">#REF!</definedName>
    <definedName name="航空賃C" localSheetId="12">#REF!</definedName>
    <definedName name="航空賃C">#REF!</definedName>
    <definedName name="航空賃Y" localSheetId="5">#REF!</definedName>
    <definedName name="航空賃Y" localSheetId="6">#REF!</definedName>
    <definedName name="航空賃Y" localSheetId="7">#REF!</definedName>
    <definedName name="航空賃Y" localSheetId="8">#REF!</definedName>
    <definedName name="航空賃Y" localSheetId="9">#REF!</definedName>
    <definedName name="航空賃Y" localSheetId="10">#REF!</definedName>
    <definedName name="航空賃Y" localSheetId="11">#REF!</definedName>
    <definedName name="航空賃Y" localSheetId="12">#REF!</definedName>
    <definedName name="航空賃Y">#REF!</definedName>
    <definedName name="国内活動費" localSheetId="5">#REF!</definedName>
    <definedName name="国内活動費" localSheetId="6">#REF!</definedName>
    <definedName name="国内活動費" localSheetId="7">#REF!</definedName>
    <definedName name="国内活動費" localSheetId="8">#REF!</definedName>
    <definedName name="国内活動費" localSheetId="9">#REF!</definedName>
    <definedName name="国内活動費" localSheetId="10">#REF!</definedName>
    <definedName name="国内活動費" localSheetId="11">#REF!</definedName>
    <definedName name="国内活動費" localSheetId="12">#REF!</definedName>
    <definedName name="国内活動費">#REF!</definedName>
    <definedName name="国内費" localSheetId="5">#REF!</definedName>
    <definedName name="国内費" localSheetId="6">#REF!</definedName>
    <definedName name="国内費" localSheetId="7">#REF!</definedName>
    <definedName name="国内費" localSheetId="8">#REF!</definedName>
    <definedName name="国内費" localSheetId="9">#REF!</definedName>
    <definedName name="国内費" localSheetId="10">#REF!</definedName>
    <definedName name="国内費" localSheetId="11">#REF!</definedName>
    <definedName name="国内費" localSheetId="12">#REF!</definedName>
    <definedName name="国内費">#REF!</definedName>
    <definedName name="国内旅費" localSheetId="5">#REF!</definedName>
    <definedName name="国内旅費" localSheetId="6">#REF!</definedName>
    <definedName name="国内旅費" localSheetId="7">#REF!</definedName>
    <definedName name="国内旅費" localSheetId="8">#REF!</definedName>
    <definedName name="国内旅費" localSheetId="9">#REF!</definedName>
    <definedName name="国内旅費" localSheetId="10">#REF!</definedName>
    <definedName name="国内旅費" localSheetId="11">#REF!</definedName>
    <definedName name="国内旅費" localSheetId="12">#REF!</definedName>
    <definedName name="国内旅費">#REF!</definedName>
    <definedName name="資機材費合計" localSheetId="5">#REF!</definedName>
    <definedName name="資機材費合計" localSheetId="6">#REF!</definedName>
    <definedName name="資機材費合計" localSheetId="7">#REF!</definedName>
    <definedName name="資機材費合計" localSheetId="8">#REF!</definedName>
    <definedName name="資機材費合計" localSheetId="9">#REF!</definedName>
    <definedName name="資機材費合計" localSheetId="10">#REF!</definedName>
    <definedName name="資機材費合計" localSheetId="11">#REF!</definedName>
    <definedName name="資機材費合計" localSheetId="12">#REF!</definedName>
    <definedName name="資機材費合計">#REF!</definedName>
    <definedName name="消費税" localSheetId="3">[2]四半期支出状況報告書総括表!$B$25+100</definedName>
    <definedName name="消費税" localSheetId="4">[2]四半期支出状況報告書総括表!$B$25+100</definedName>
    <definedName name="消費税" localSheetId="5">[1]四半期支出状況報告書総括表!#REF!+100</definedName>
    <definedName name="消費税" localSheetId="6">[1]四半期支出状況報告書総括表!#REF!+100</definedName>
    <definedName name="消費税" localSheetId="7">[1]四半期支出状況報告書総括表!#REF!+100</definedName>
    <definedName name="消費税" localSheetId="8">[1]四半期支出状況報告書総括表!#REF!+100</definedName>
    <definedName name="消費税" localSheetId="9">[1]四半期支出状況報告書総括表!#REF!+100</definedName>
    <definedName name="消費税" localSheetId="10">[1]四半期支出状況報告書総括表!#REF!+100</definedName>
    <definedName name="消費税" localSheetId="11">[1]四半期支出状況報告書総括表!#REF!+100</definedName>
    <definedName name="消費税" localSheetId="12">[1]四半期支出状況報告書総括表!#REF!+100</definedName>
    <definedName name="消費税" localSheetId="13">[1]四半期支出状況報告書総括表!#REF!+100</definedName>
    <definedName name="消費税">[1]四半期支出状況報告書総括表!#REF!+100</definedName>
    <definedName name="食費" localSheetId="0">#REF!</definedName>
    <definedName name="食費" localSheetId="5">#REF!</definedName>
    <definedName name="食費" localSheetId="6">#REF!</definedName>
    <definedName name="食費" localSheetId="7">#REF!</definedName>
    <definedName name="食費" localSheetId="8">#REF!</definedName>
    <definedName name="食費" localSheetId="9">#REF!</definedName>
    <definedName name="食費" localSheetId="10">#REF!</definedName>
    <definedName name="食費" localSheetId="11">#REF!</definedName>
    <definedName name="食費" localSheetId="12">#REF!</definedName>
    <definedName name="食費" localSheetId="13">チェックリスト!#REF!</definedName>
    <definedName name="食費">#REF!</definedName>
    <definedName name="積算総額" localSheetId="5">#REF!</definedName>
    <definedName name="積算総額" localSheetId="6">#REF!</definedName>
    <definedName name="積算総額" localSheetId="7">#REF!</definedName>
    <definedName name="積算総額" localSheetId="8">#REF!</definedName>
    <definedName name="積算総額" localSheetId="9">#REF!</definedName>
    <definedName name="積算総額" localSheetId="10">#REF!</definedName>
    <definedName name="積算総額" localSheetId="11">#REF!</definedName>
    <definedName name="積算総額" localSheetId="12">#REF!</definedName>
    <definedName name="積算総額">#REF!</definedName>
    <definedName name="設備・機材費" localSheetId="5">#REF!</definedName>
    <definedName name="設備・機材費" localSheetId="6">#REF!</definedName>
    <definedName name="設備・機材費" localSheetId="7">#REF!</definedName>
    <definedName name="設備・機材費" localSheetId="8">#REF!</definedName>
    <definedName name="設備・機材費" localSheetId="9">#REF!</definedName>
    <definedName name="設備・機材費" localSheetId="10">#REF!</definedName>
    <definedName name="設備・機材費" localSheetId="11">#REF!</definedName>
    <definedName name="設備・機材費" localSheetId="12">#REF!</definedName>
    <definedName name="設備・機材費">#REF!</definedName>
    <definedName name="地域" localSheetId="5">#REF!</definedName>
    <definedName name="地域" localSheetId="6">#REF!</definedName>
    <definedName name="地域" localSheetId="7">#REF!</definedName>
    <definedName name="地域" localSheetId="8">#REF!</definedName>
    <definedName name="地域" localSheetId="9">#REF!</definedName>
    <definedName name="地域" localSheetId="10">#REF!</definedName>
    <definedName name="地域" localSheetId="11">#REF!</definedName>
    <definedName name="地域" localSheetId="12">#REF!</definedName>
    <definedName name="地域">#REF!</definedName>
    <definedName name="調査旅費合計" localSheetId="5">'[3]別添4-5）派遣諸費精算明細'!#REF!</definedName>
    <definedName name="調査旅費合計" localSheetId="6">'[3]別添4-5）派遣諸費精算明細'!#REF!</definedName>
    <definedName name="調査旅費合計" localSheetId="7">'[3]別添4-5）派遣諸費精算明細'!#REF!</definedName>
    <definedName name="調査旅費合計" localSheetId="8">'[3]別添4-5）派遣諸費精算明細'!#REF!</definedName>
    <definedName name="調査旅費合計" localSheetId="9">'[3]別添4-5）派遣諸費精算明細'!#REF!</definedName>
    <definedName name="調査旅費合計" localSheetId="10">'[3]別添4-5）派遣諸費精算明細'!#REF!</definedName>
    <definedName name="調査旅費合計" localSheetId="11">'[3]別添4-5）派遣諸費精算明細'!#REF!</definedName>
    <definedName name="調査旅費合計" localSheetId="12">'[3]別添4-5）派遣諸費精算明細'!#REF!</definedName>
    <definedName name="調査旅費合計" localSheetId="13">'[3]別添4-5）派遣諸費精算明細'!#REF!</definedName>
    <definedName name="調査旅費合計" localSheetId="1">'[4]別添4-5）派遣諸費精算明細'!#REF!</definedName>
    <definedName name="調査旅費合計">'[3]別添4-5）派遣諸費精算明細'!#REF!</definedName>
    <definedName name="直人費コンサル" localSheetId="5">#REF!</definedName>
    <definedName name="直人費コンサル" localSheetId="6">#REF!</definedName>
    <definedName name="直人費コンサル" localSheetId="7">#REF!</definedName>
    <definedName name="直人費コンサル" localSheetId="8">#REF!</definedName>
    <definedName name="直人費コンサル" localSheetId="9">#REF!</definedName>
    <definedName name="直人費コンサル" localSheetId="10">#REF!</definedName>
    <definedName name="直人費コンサル" localSheetId="11">#REF!</definedName>
    <definedName name="直人費コンサル" localSheetId="12">#REF!</definedName>
    <definedName name="直人費コンサル" localSheetId="13">チェックリスト!#REF!</definedName>
    <definedName name="直人費コンサル">#REF!</definedName>
    <definedName name="直人費合計" localSheetId="5">#REF!</definedName>
    <definedName name="直人費合計" localSheetId="6">#REF!</definedName>
    <definedName name="直人費合計" localSheetId="7">#REF!</definedName>
    <definedName name="直人費合計" localSheetId="8">#REF!</definedName>
    <definedName name="直人費合計" localSheetId="9">#REF!</definedName>
    <definedName name="直人費合計" localSheetId="10">#REF!</definedName>
    <definedName name="直人費合計" localSheetId="11">#REF!</definedName>
    <definedName name="直人費合計" localSheetId="12">#REF!</definedName>
    <definedName name="直人費合計">#REF!</definedName>
    <definedName name="直接経費" localSheetId="5">#REF!</definedName>
    <definedName name="直接経費" localSheetId="6">#REF!</definedName>
    <definedName name="直接経費" localSheetId="7">#REF!</definedName>
    <definedName name="直接経費" localSheetId="8">#REF!</definedName>
    <definedName name="直接経費" localSheetId="9">#REF!</definedName>
    <definedName name="直接経費" localSheetId="10">#REF!</definedName>
    <definedName name="直接経費" localSheetId="11">#REF!</definedName>
    <definedName name="直接経費" localSheetId="12">#REF!</definedName>
    <definedName name="直接経費">#REF!</definedName>
    <definedName name="直接費" localSheetId="5">#REF!</definedName>
    <definedName name="直接費" localSheetId="6">#REF!</definedName>
    <definedName name="直接費" localSheetId="7">#REF!</definedName>
    <definedName name="直接費" localSheetId="8">#REF!</definedName>
    <definedName name="直接費" localSheetId="9">#REF!</definedName>
    <definedName name="直接費" localSheetId="10">#REF!</definedName>
    <definedName name="直接費" localSheetId="11">#REF!</definedName>
    <definedName name="直接費" localSheetId="12">#REF!</definedName>
    <definedName name="直接費">#REF!</definedName>
    <definedName name="通信費" localSheetId="5">#REF!</definedName>
    <definedName name="通信費" localSheetId="6">#REF!</definedName>
    <definedName name="通信費" localSheetId="7">#REF!</definedName>
    <definedName name="通信費" localSheetId="8">#REF!</definedName>
    <definedName name="通信費" localSheetId="9">#REF!</definedName>
    <definedName name="通信費" localSheetId="10">#REF!</definedName>
    <definedName name="通信費" localSheetId="11">#REF!</definedName>
    <definedName name="通信費" localSheetId="12">#REF!</definedName>
    <definedName name="通信費">#REF!</definedName>
    <definedName name="通訳単価" localSheetId="5">#REF!</definedName>
    <definedName name="通訳単価" localSheetId="6">#REF!</definedName>
    <definedName name="通訳単価" localSheetId="7">#REF!</definedName>
    <definedName name="通訳単価" localSheetId="8">#REF!</definedName>
    <definedName name="通訳単価" localSheetId="9">#REF!</definedName>
    <definedName name="通訳単価" localSheetId="10">#REF!</definedName>
    <definedName name="通訳単価" localSheetId="11">#REF!</definedName>
    <definedName name="通訳単価" localSheetId="12">#REF!</definedName>
    <definedName name="通訳単価">#REF!</definedName>
    <definedName name="報告書作成費合計" localSheetId="5">#REF!</definedName>
    <definedName name="報告書作成費合計" localSheetId="6">#REF!</definedName>
    <definedName name="報告書作成費合計" localSheetId="7">#REF!</definedName>
    <definedName name="報告書作成費合計" localSheetId="8">#REF!</definedName>
    <definedName name="報告書作成費合計" localSheetId="9">#REF!</definedName>
    <definedName name="報告書作成費合計" localSheetId="10">#REF!</definedName>
    <definedName name="報告書作成費合計" localSheetId="11">#REF!</definedName>
    <definedName name="報告書作成費合計" localSheetId="12">#REF!</definedName>
    <definedName name="報告書作成費合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 i="38" l="1"/>
  <c r="G57" i="38"/>
  <c r="G56" i="38"/>
  <c r="F41" i="38"/>
  <c r="G33" i="38"/>
  <c r="H18" i="3"/>
  <c r="J11" i="3"/>
  <c r="H17" i="3"/>
  <c r="F39" i="38" s="1"/>
  <c r="H16" i="3"/>
  <c r="F38" i="38" s="1"/>
  <c r="F69" i="38" l="1"/>
  <c r="F68" i="38"/>
  <c r="F67" i="38"/>
  <c r="F65" i="38"/>
  <c r="F64" i="38"/>
  <c r="F63" i="38"/>
  <c r="F62" i="38"/>
  <c r="F50" i="38"/>
  <c r="F49" i="38"/>
  <c r="F48" i="38"/>
  <c r="E274" i="12"/>
  <c r="E272" i="12"/>
  <c r="G28" i="38"/>
  <c r="G26" i="38"/>
  <c r="G25" i="38"/>
  <c r="G24" i="38"/>
  <c r="H267" i="39"/>
  <c r="F267" i="39"/>
  <c r="J266" i="39"/>
  <c r="H266" i="39"/>
  <c r="F266" i="39"/>
  <c r="L265" i="39"/>
  <c r="K265" i="39"/>
  <c r="J265" i="39"/>
  <c r="M265" i="39" s="1"/>
  <c r="H265" i="39"/>
  <c r="F265" i="39"/>
  <c r="H264" i="39"/>
  <c r="F264" i="39"/>
  <c r="F261" i="39"/>
  <c r="E261" i="39"/>
  <c r="E262" i="39" s="1"/>
  <c r="D261" i="39"/>
  <c r="D262" i="39" s="1"/>
  <c r="E250" i="39"/>
  <c r="H245" i="39"/>
  <c r="F245" i="39"/>
  <c r="J244" i="39"/>
  <c r="H244" i="39"/>
  <c r="F244" i="39"/>
  <c r="L243" i="39"/>
  <c r="K243" i="39"/>
  <c r="J243" i="39"/>
  <c r="M243" i="39" s="1"/>
  <c r="H243" i="39"/>
  <c r="F243" i="39"/>
  <c r="H242" i="39"/>
  <c r="F242" i="39"/>
  <c r="E240" i="39"/>
  <c r="F239" i="39"/>
  <c r="E239" i="39"/>
  <c r="D239" i="39"/>
  <c r="D240" i="39" s="1"/>
  <c r="I240" i="39" s="1"/>
  <c r="E228" i="39"/>
  <c r="H223" i="39"/>
  <c r="F223" i="39"/>
  <c r="J222" i="39"/>
  <c r="H222" i="39"/>
  <c r="F222" i="39"/>
  <c r="L221" i="39"/>
  <c r="K221" i="39"/>
  <c r="J221" i="39"/>
  <c r="M221" i="39" s="1"/>
  <c r="H221" i="39"/>
  <c r="F221" i="39"/>
  <c r="H220" i="39"/>
  <c r="F220" i="39"/>
  <c r="E218" i="39"/>
  <c r="F217" i="39"/>
  <c r="E217" i="39"/>
  <c r="D217" i="39"/>
  <c r="D218" i="39" s="1"/>
  <c r="I218" i="39" s="1"/>
  <c r="E206" i="39"/>
  <c r="H201" i="39"/>
  <c r="F201" i="39"/>
  <c r="J200" i="39"/>
  <c r="H200" i="39"/>
  <c r="F200" i="39"/>
  <c r="L199" i="39"/>
  <c r="K199" i="39"/>
  <c r="J199" i="39"/>
  <c r="M199" i="39" s="1"/>
  <c r="H199" i="39"/>
  <c r="F199" i="39"/>
  <c r="H198" i="39"/>
  <c r="F198" i="39"/>
  <c r="E196" i="39"/>
  <c r="F195" i="39"/>
  <c r="E195" i="39"/>
  <c r="D195" i="39"/>
  <c r="D196" i="39" s="1"/>
  <c r="I196" i="39" s="1"/>
  <c r="E184" i="39"/>
  <c r="H179" i="39"/>
  <c r="F179" i="39"/>
  <c r="J178" i="39"/>
  <c r="H178" i="39"/>
  <c r="F178" i="39"/>
  <c r="L177" i="39"/>
  <c r="K177" i="39"/>
  <c r="J177" i="39"/>
  <c r="M177" i="39" s="1"/>
  <c r="H177" i="39"/>
  <c r="F177" i="39"/>
  <c r="H176" i="39"/>
  <c r="F176" i="39"/>
  <c r="E174" i="39"/>
  <c r="F173" i="39"/>
  <c r="E173" i="39"/>
  <c r="D173" i="39"/>
  <c r="D174" i="39" s="1"/>
  <c r="I174" i="39" s="1"/>
  <c r="E162" i="39"/>
  <c r="H157" i="39"/>
  <c r="F157" i="39"/>
  <c r="J156" i="39"/>
  <c r="H156" i="39"/>
  <c r="F156" i="39"/>
  <c r="L155" i="39"/>
  <c r="K155" i="39"/>
  <c r="J155" i="39"/>
  <c r="M155" i="39" s="1"/>
  <c r="H155" i="39"/>
  <c r="F155" i="39"/>
  <c r="H154" i="39"/>
  <c r="F154" i="39"/>
  <c r="E152" i="39"/>
  <c r="F151" i="39"/>
  <c r="E151" i="39"/>
  <c r="D151" i="39"/>
  <c r="D152" i="39" s="1"/>
  <c r="I152" i="39" s="1"/>
  <c r="E140" i="39"/>
  <c r="H135" i="39"/>
  <c r="F135" i="39"/>
  <c r="J134" i="39"/>
  <c r="H134" i="39"/>
  <c r="F134" i="39"/>
  <c r="L133" i="39"/>
  <c r="K133" i="39"/>
  <c r="J133" i="39"/>
  <c r="M133" i="39" s="1"/>
  <c r="H133" i="39"/>
  <c r="F133" i="39"/>
  <c r="H132" i="39"/>
  <c r="F132" i="39"/>
  <c r="E130" i="39"/>
  <c r="F129" i="39"/>
  <c r="E129" i="39"/>
  <c r="D129" i="39"/>
  <c r="D130" i="39" s="1"/>
  <c r="I130" i="39" s="1"/>
  <c r="E118" i="39"/>
  <c r="H113" i="39"/>
  <c r="F113" i="39"/>
  <c r="J112" i="39"/>
  <c r="H112" i="39"/>
  <c r="F112" i="39"/>
  <c r="L111" i="39"/>
  <c r="K111" i="39"/>
  <c r="J111" i="39"/>
  <c r="M111" i="39" s="1"/>
  <c r="H111" i="39"/>
  <c r="F111" i="39"/>
  <c r="H110" i="39"/>
  <c r="F110" i="39"/>
  <c r="E108" i="39"/>
  <c r="F107" i="39"/>
  <c r="E107" i="39"/>
  <c r="D107" i="39"/>
  <c r="D108" i="39" s="1"/>
  <c r="I108" i="39" s="1"/>
  <c r="E96" i="39"/>
  <c r="H91" i="39"/>
  <c r="F91" i="39"/>
  <c r="J90" i="39"/>
  <c r="H90" i="39"/>
  <c r="F90" i="39"/>
  <c r="L89" i="39"/>
  <c r="K89" i="39"/>
  <c r="J89" i="39"/>
  <c r="M89" i="39" s="1"/>
  <c r="H89" i="39"/>
  <c r="F89" i="39"/>
  <c r="H88" i="39"/>
  <c r="F88" i="39"/>
  <c r="E86" i="39"/>
  <c r="F85" i="39"/>
  <c r="E85" i="39"/>
  <c r="D85" i="39"/>
  <c r="D86" i="39" s="1"/>
  <c r="I86" i="39" s="1"/>
  <c r="E74" i="39"/>
  <c r="H69" i="39"/>
  <c r="F69" i="39"/>
  <c r="J68" i="39"/>
  <c r="H68" i="39"/>
  <c r="F68" i="39"/>
  <c r="L67" i="39"/>
  <c r="K67" i="39"/>
  <c r="J67" i="39"/>
  <c r="M67" i="39" s="1"/>
  <c r="H67" i="39"/>
  <c r="F67" i="39"/>
  <c r="H66" i="39"/>
  <c r="F66" i="39"/>
  <c r="E64" i="39"/>
  <c r="F63" i="39"/>
  <c r="E63" i="39"/>
  <c r="D63" i="39"/>
  <c r="D64" i="39" s="1"/>
  <c r="I64" i="39" s="1"/>
  <c r="E52" i="39"/>
  <c r="H47" i="39"/>
  <c r="F47" i="39"/>
  <c r="J46" i="39"/>
  <c r="H46" i="39"/>
  <c r="F46" i="39"/>
  <c r="L45" i="39"/>
  <c r="K45" i="39"/>
  <c r="J45" i="39"/>
  <c r="M45" i="39" s="1"/>
  <c r="H45" i="39"/>
  <c r="F45" i="39"/>
  <c r="H44" i="39"/>
  <c r="F44" i="39"/>
  <c r="E42" i="39"/>
  <c r="F41" i="39"/>
  <c r="E41" i="39"/>
  <c r="D41" i="39"/>
  <c r="D42" i="39" s="1"/>
  <c r="I42" i="39" s="1"/>
  <c r="E30" i="39"/>
  <c r="H25" i="39"/>
  <c r="F25" i="39"/>
  <c r="J24" i="39"/>
  <c r="J272" i="39" s="1"/>
  <c r="H24" i="39"/>
  <c r="F24" i="39"/>
  <c r="L23" i="39"/>
  <c r="K23" i="39"/>
  <c r="J23" i="39"/>
  <c r="M23" i="39" s="1"/>
  <c r="H23" i="39"/>
  <c r="F23" i="39"/>
  <c r="J270" i="39" s="1"/>
  <c r="H22" i="39"/>
  <c r="F22" i="39"/>
  <c r="J269" i="39" s="1"/>
  <c r="E20" i="39"/>
  <c r="F19" i="39"/>
  <c r="E19" i="39"/>
  <c r="D19" i="39"/>
  <c r="D20" i="39" s="1"/>
  <c r="I20" i="39" s="1"/>
  <c r="E8" i="39"/>
  <c r="B2" i="39"/>
  <c r="A2" i="39"/>
  <c r="B1" i="39"/>
  <c r="A1" i="39"/>
  <c r="J266" i="36"/>
  <c r="J24" i="36"/>
  <c r="F58" i="38"/>
  <c r="F57" i="38"/>
  <c r="F56" i="38"/>
  <c r="J271" i="33"/>
  <c r="J271" i="39" l="1"/>
  <c r="I262" i="39"/>
  <c r="F269" i="39" s="1"/>
  <c r="F44" i="38"/>
  <c r="F43" i="38"/>
  <c r="F42" i="38"/>
  <c r="L265" i="36"/>
  <c r="K265" i="36"/>
  <c r="L243" i="36"/>
  <c r="K243" i="36"/>
  <c r="L221" i="36"/>
  <c r="K221" i="36"/>
  <c r="L199" i="36"/>
  <c r="K199" i="36"/>
  <c r="L177" i="36"/>
  <c r="K177" i="36"/>
  <c r="L155" i="36"/>
  <c r="K155" i="36"/>
  <c r="L133" i="36"/>
  <c r="K133" i="36"/>
  <c r="L111" i="36"/>
  <c r="K111" i="36"/>
  <c r="L89" i="36"/>
  <c r="K89" i="36"/>
  <c r="L67" i="36"/>
  <c r="K67" i="36"/>
  <c r="L45" i="36"/>
  <c r="K45" i="36"/>
  <c r="L23" i="36"/>
  <c r="K23" i="36"/>
  <c r="J271" i="35"/>
  <c r="L265" i="35"/>
  <c r="K265" i="35"/>
  <c r="L243" i="35"/>
  <c r="K243" i="35"/>
  <c r="M243" i="35" s="1"/>
  <c r="L221" i="35"/>
  <c r="K221" i="35"/>
  <c r="M221" i="35" s="1"/>
  <c r="L199" i="35"/>
  <c r="K199" i="35"/>
  <c r="M199" i="35" s="1"/>
  <c r="L177" i="35"/>
  <c r="K177" i="35"/>
  <c r="M177" i="35" s="1"/>
  <c r="L155" i="35"/>
  <c r="K155" i="35"/>
  <c r="M155" i="35" s="1"/>
  <c r="L133" i="35"/>
  <c r="K133" i="35"/>
  <c r="M133" i="35" s="1"/>
  <c r="L111" i="35"/>
  <c r="K111" i="35"/>
  <c r="M111" i="35" s="1"/>
  <c r="L89" i="35"/>
  <c r="K89" i="35"/>
  <c r="M89" i="35" s="1"/>
  <c r="L67" i="35"/>
  <c r="K67" i="35"/>
  <c r="M67" i="35" s="1"/>
  <c r="M45" i="35"/>
  <c r="L45" i="35"/>
  <c r="K45" i="35"/>
  <c r="M23" i="35"/>
  <c r="L23" i="35"/>
  <c r="K23" i="35"/>
  <c r="K265" i="34"/>
  <c r="L265" i="34"/>
  <c r="L243" i="34"/>
  <c r="K243" i="34"/>
  <c r="L221" i="34"/>
  <c r="K221" i="34"/>
  <c r="L199" i="34"/>
  <c r="K199" i="34"/>
  <c r="L177" i="34"/>
  <c r="K177" i="34"/>
  <c r="L155" i="34"/>
  <c r="K155" i="34"/>
  <c r="L133" i="34"/>
  <c r="K133" i="34"/>
  <c r="L111" i="34"/>
  <c r="K111" i="34"/>
  <c r="L89" i="34"/>
  <c r="K89" i="34"/>
  <c r="L67" i="34"/>
  <c r="K67" i="34"/>
  <c r="L45" i="34"/>
  <c r="K45" i="34"/>
  <c r="L23" i="34"/>
  <c r="K23" i="34"/>
  <c r="J272" i="33"/>
  <c r="M45" i="33"/>
  <c r="L45" i="33"/>
  <c r="K45" i="33"/>
  <c r="L265" i="33"/>
  <c r="K265" i="33"/>
  <c r="M265" i="33" s="1"/>
  <c r="L243" i="33"/>
  <c r="K243" i="33"/>
  <c r="M243" i="33" s="1"/>
  <c r="L221" i="33"/>
  <c r="K221" i="33"/>
  <c r="M221" i="33" s="1"/>
  <c r="L199" i="33"/>
  <c r="K199" i="33"/>
  <c r="M199" i="33" s="1"/>
  <c r="L177" i="33"/>
  <c r="K177" i="33"/>
  <c r="M177" i="33" s="1"/>
  <c r="L155" i="33"/>
  <c r="K155" i="33"/>
  <c r="M155" i="33" s="1"/>
  <c r="L133" i="33"/>
  <c r="K133" i="33"/>
  <c r="M133" i="33" s="1"/>
  <c r="L111" i="33"/>
  <c r="K111" i="33"/>
  <c r="M111" i="33" s="1"/>
  <c r="L89" i="33"/>
  <c r="K89" i="33"/>
  <c r="M89" i="33" s="1"/>
  <c r="L67" i="33"/>
  <c r="K67" i="33"/>
  <c r="M67" i="33" s="1"/>
  <c r="M23" i="33"/>
  <c r="L23" i="33"/>
  <c r="K23" i="33"/>
  <c r="L265" i="32"/>
  <c r="K265" i="32"/>
  <c r="L243" i="32"/>
  <c r="K243" i="32"/>
  <c r="L221" i="32"/>
  <c r="K221" i="32"/>
  <c r="L199" i="32"/>
  <c r="K199" i="32"/>
  <c r="L177" i="32"/>
  <c r="K177" i="32"/>
  <c r="L155" i="32"/>
  <c r="K155" i="32"/>
  <c r="L133" i="32"/>
  <c r="K133" i="32"/>
  <c r="L111" i="32"/>
  <c r="K111" i="32"/>
  <c r="L89" i="32"/>
  <c r="K89" i="32"/>
  <c r="L67" i="32"/>
  <c r="K67" i="32"/>
  <c r="L45" i="32"/>
  <c r="K45" i="32"/>
  <c r="L23" i="32"/>
  <c r="K23" i="32"/>
  <c r="E273" i="12"/>
  <c r="O265" i="12"/>
  <c r="M265" i="12"/>
  <c r="L265" i="12"/>
  <c r="O243" i="12"/>
  <c r="M243" i="12"/>
  <c r="L243" i="12"/>
  <c r="O221" i="12"/>
  <c r="M221" i="12"/>
  <c r="L221" i="12"/>
  <c r="O199" i="12"/>
  <c r="M199" i="12"/>
  <c r="L199" i="12"/>
  <c r="O177" i="12"/>
  <c r="M177" i="12"/>
  <c r="L177" i="12"/>
  <c r="O155" i="12"/>
  <c r="M155" i="12"/>
  <c r="L155" i="12"/>
  <c r="O133" i="12"/>
  <c r="M133" i="12"/>
  <c r="L133" i="12"/>
  <c r="O111" i="12"/>
  <c r="M111" i="12"/>
  <c r="L111" i="12"/>
  <c r="O89" i="12"/>
  <c r="M89" i="12"/>
  <c r="L89" i="12"/>
  <c r="O67" i="12"/>
  <c r="M67" i="12"/>
  <c r="L67" i="12"/>
  <c r="O45" i="12"/>
  <c r="M45" i="12"/>
  <c r="L45" i="12"/>
  <c r="O23" i="12"/>
  <c r="M23" i="12"/>
  <c r="L23" i="12"/>
  <c r="L265" i="37"/>
  <c r="K265" i="37"/>
  <c r="L243" i="37"/>
  <c r="K243" i="37"/>
  <c r="L221" i="37"/>
  <c r="K221" i="37"/>
  <c r="L199" i="37"/>
  <c r="K199" i="37"/>
  <c r="L177" i="37"/>
  <c r="K177" i="37"/>
  <c r="L155" i="37"/>
  <c r="K155" i="37"/>
  <c r="L133" i="37"/>
  <c r="K133" i="37"/>
  <c r="L111" i="37"/>
  <c r="K111" i="37"/>
  <c r="L89" i="37"/>
  <c r="K89" i="37"/>
  <c r="L67" i="37"/>
  <c r="K67" i="37"/>
  <c r="L45" i="37"/>
  <c r="K45" i="37"/>
  <c r="L23" i="37"/>
  <c r="K23" i="37"/>
  <c r="C4" i="38"/>
  <c r="F261" i="36"/>
  <c r="E261" i="36"/>
  <c r="E262" i="36" s="1"/>
  <c r="D261" i="36"/>
  <c r="D262" i="36" s="1"/>
  <c r="F239" i="36"/>
  <c r="E239" i="36"/>
  <c r="E240" i="36" s="1"/>
  <c r="D239" i="36"/>
  <c r="D240" i="36" s="1"/>
  <c r="F217" i="36"/>
  <c r="E217" i="36"/>
  <c r="E218" i="36" s="1"/>
  <c r="D217" i="36"/>
  <c r="D218" i="36" s="1"/>
  <c r="F195" i="36"/>
  <c r="E195" i="36"/>
  <c r="E196" i="36" s="1"/>
  <c r="D195" i="36"/>
  <c r="D196" i="36" s="1"/>
  <c r="F173" i="36"/>
  <c r="E173" i="36"/>
  <c r="E174" i="36" s="1"/>
  <c r="D173" i="36"/>
  <c r="D174" i="36" s="1"/>
  <c r="F151" i="36"/>
  <c r="E151" i="36"/>
  <c r="E152" i="36" s="1"/>
  <c r="D151" i="36"/>
  <c r="D152" i="36" s="1"/>
  <c r="F129" i="36"/>
  <c r="E129" i="36"/>
  <c r="E130" i="36" s="1"/>
  <c r="D129" i="36"/>
  <c r="D130" i="36" s="1"/>
  <c r="F107" i="36"/>
  <c r="E107" i="36"/>
  <c r="E108" i="36" s="1"/>
  <c r="D107" i="36"/>
  <c r="D108" i="36" s="1"/>
  <c r="F85" i="36"/>
  <c r="E85" i="36"/>
  <c r="E86" i="36" s="1"/>
  <c r="D85" i="36"/>
  <c r="D86" i="36" s="1"/>
  <c r="F63" i="36"/>
  <c r="E63" i="36"/>
  <c r="E64" i="36" s="1"/>
  <c r="D63" i="36"/>
  <c r="D64" i="36" s="1"/>
  <c r="F41" i="36"/>
  <c r="E41" i="36"/>
  <c r="E42" i="36" s="1"/>
  <c r="D41" i="36"/>
  <c r="D42" i="36" s="1"/>
  <c r="F19" i="36"/>
  <c r="E19" i="36"/>
  <c r="E20" i="36" s="1"/>
  <c r="D19" i="36"/>
  <c r="D20" i="36" s="1"/>
  <c r="F269" i="35"/>
  <c r="I262" i="35"/>
  <c r="E262" i="35"/>
  <c r="D262" i="35"/>
  <c r="F261" i="35"/>
  <c r="E261" i="35"/>
  <c r="D261" i="35"/>
  <c r="I240" i="35"/>
  <c r="E240" i="35"/>
  <c r="D240" i="35"/>
  <c r="F239" i="35"/>
  <c r="E239" i="35"/>
  <c r="D239" i="35"/>
  <c r="I218" i="35"/>
  <c r="E218" i="35"/>
  <c r="D218" i="35"/>
  <c r="F217" i="35"/>
  <c r="E217" i="35"/>
  <c r="D217" i="35"/>
  <c r="I196" i="35"/>
  <c r="E196" i="35"/>
  <c r="D196" i="35"/>
  <c r="F195" i="35"/>
  <c r="E195" i="35"/>
  <c r="D195" i="35"/>
  <c r="I174" i="35"/>
  <c r="E174" i="35"/>
  <c r="D174" i="35"/>
  <c r="F173" i="35"/>
  <c r="E173" i="35"/>
  <c r="D173" i="35"/>
  <c r="I152" i="35"/>
  <c r="E152" i="35"/>
  <c r="D152" i="35"/>
  <c r="F151" i="35"/>
  <c r="E151" i="35"/>
  <c r="D151" i="35"/>
  <c r="I130" i="35"/>
  <c r="E130" i="35"/>
  <c r="D130" i="35"/>
  <c r="F129" i="35"/>
  <c r="E129" i="35"/>
  <c r="D129" i="35"/>
  <c r="I108" i="35"/>
  <c r="E108" i="35"/>
  <c r="D108" i="35"/>
  <c r="F107" i="35"/>
  <c r="E107" i="35"/>
  <c r="D107" i="35"/>
  <c r="I86" i="35"/>
  <c r="E86" i="35"/>
  <c r="D86" i="35"/>
  <c r="F85" i="35"/>
  <c r="E85" i="35"/>
  <c r="D85" i="35"/>
  <c r="I64" i="35"/>
  <c r="E64" i="35"/>
  <c r="D64" i="35"/>
  <c r="F63" i="35"/>
  <c r="E63" i="35"/>
  <c r="D63" i="35"/>
  <c r="I42" i="35"/>
  <c r="E42" i="35"/>
  <c r="D42" i="35"/>
  <c r="F41" i="35"/>
  <c r="E41" i="35"/>
  <c r="D41" i="35"/>
  <c r="I20" i="35"/>
  <c r="E20" i="35"/>
  <c r="D20" i="35"/>
  <c r="F19" i="35"/>
  <c r="E19" i="35"/>
  <c r="D19" i="35"/>
  <c r="E262" i="34"/>
  <c r="F261" i="34"/>
  <c r="E261" i="34"/>
  <c r="D261" i="34"/>
  <c r="D262" i="34" s="1"/>
  <c r="I262" i="34" s="1"/>
  <c r="E240" i="34"/>
  <c r="D240" i="34"/>
  <c r="I240" i="34" s="1"/>
  <c r="F239" i="34"/>
  <c r="E239" i="34"/>
  <c r="D239" i="34"/>
  <c r="F217" i="34"/>
  <c r="E217" i="34"/>
  <c r="E218" i="34" s="1"/>
  <c r="D217" i="34"/>
  <c r="D218" i="34" s="1"/>
  <c r="I218" i="34" s="1"/>
  <c r="F195" i="34"/>
  <c r="E195" i="34"/>
  <c r="E196" i="34" s="1"/>
  <c r="D195" i="34"/>
  <c r="D196" i="34" s="1"/>
  <c r="E174" i="34"/>
  <c r="F173" i="34"/>
  <c r="E173" i="34"/>
  <c r="D173" i="34"/>
  <c r="D174" i="34" s="1"/>
  <c r="I174" i="34" s="1"/>
  <c r="E152" i="34"/>
  <c r="D152" i="34"/>
  <c r="I152" i="34" s="1"/>
  <c r="F151" i="34"/>
  <c r="E151" i="34"/>
  <c r="D151" i="34"/>
  <c r="F129" i="34"/>
  <c r="E129" i="34"/>
  <c r="E130" i="34" s="1"/>
  <c r="D129" i="34"/>
  <c r="D130" i="34" s="1"/>
  <c r="F107" i="34"/>
  <c r="E107" i="34"/>
  <c r="E108" i="34" s="1"/>
  <c r="D107" i="34"/>
  <c r="D108" i="34" s="1"/>
  <c r="I108" i="34" s="1"/>
  <c r="E86" i="34"/>
  <c r="D86" i="34"/>
  <c r="I86" i="34" s="1"/>
  <c r="F85" i="34"/>
  <c r="E85" i="34"/>
  <c r="D85" i="34"/>
  <c r="D64" i="34"/>
  <c r="I64" i="34" s="1"/>
  <c r="F63" i="34"/>
  <c r="E63" i="34"/>
  <c r="E64" i="34" s="1"/>
  <c r="D63" i="34"/>
  <c r="F41" i="34"/>
  <c r="E41" i="34"/>
  <c r="E42" i="34" s="1"/>
  <c r="D41" i="34"/>
  <c r="D42" i="34" s="1"/>
  <c r="I42" i="34" s="1"/>
  <c r="F19" i="34"/>
  <c r="E19" i="34"/>
  <c r="E20" i="34" s="1"/>
  <c r="D19" i="34"/>
  <c r="D20" i="34" s="1"/>
  <c r="F269" i="33"/>
  <c r="I262" i="33"/>
  <c r="E262" i="33"/>
  <c r="D262" i="33"/>
  <c r="F261" i="33"/>
  <c r="E261" i="33"/>
  <c r="D261" i="33"/>
  <c r="I240" i="33"/>
  <c r="E240" i="33"/>
  <c r="D240" i="33"/>
  <c r="F239" i="33"/>
  <c r="E239" i="33"/>
  <c r="D239" i="33"/>
  <c r="I218" i="33"/>
  <c r="E218" i="33"/>
  <c r="D218" i="33"/>
  <c r="F217" i="33"/>
  <c r="E217" i="33"/>
  <c r="D217" i="33"/>
  <c r="I196" i="33"/>
  <c r="E196" i="33"/>
  <c r="D196" i="33"/>
  <c r="F195" i="33"/>
  <c r="E195" i="33"/>
  <c r="D195" i="33"/>
  <c r="I174" i="33"/>
  <c r="E174" i="33"/>
  <c r="D174" i="33"/>
  <c r="F173" i="33"/>
  <c r="E173" i="33"/>
  <c r="D173" i="33"/>
  <c r="I152" i="33"/>
  <c r="E152" i="33"/>
  <c r="D152" i="33"/>
  <c r="F151" i="33"/>
  <c r="E151" i="33"/>
  <c r="D151" i="33"/>
  <c r="I130" i="33"/>
  <c r="E130" i="33"/>
  <c r="D130" i="33"/>
  <c r="F129" i="33"/>
  <c r="E129" i="33"/>
  <c r="D129" i="33"/>
  <c r="I108" i="33"/>
  <c r="E108" i="33"/>
  <c r="D108" i="33"/>
  <c r="F107" i="33"/>
  <c r="E107" i="33"/>
  <c r="D107" i="33"/>
  <c r="I86" i="33"/>
  <c r="E86" i="33"/>
  <c r="D86" i="33"/>
  <c r="F85" i="33"/>
  <c r="E85" i="33"/>
  <c r="D85" i="33"/>
  <c r="I64" i="33"/>
  <c r="E64" i="33"/>
  <c r="D64" i="33"/>
  <c r="F63" i="33"/>
  <c r="E63" i="33"/>
  <c r="D63" i="33"/>
  <c r="I42" i="33"/>
  <c r="E42" i="33"/>
  <c r="D42" i="33"/>
  <c r="F41" i="33"/>
  <c r="E41" i="33"/>
  <c r="D41" i="33"/>
  <c r="I20" i="33"/>
  <c r="E20" i="33"/>
  <c r="D20" i="33"/>
  <c r="F19" i="33"/>
  <c r="E19" i="33"/>
  <c r="D19" i="33"/>
  <c r="F261" i="32"/>
  <c r="E261" i="32"/>
  <c r="E262" i="32" s="1"/>
  <c r="D261" i="32"/>
  <c r="D262" i="32" s="1"/>
  <c r="F239" i="32"/>
  <c r="E239" i="32"/>
  <c r="E240" i="32" s="1"/>
  <c r="D239" i="32"/>
  <c r="D240" i="32" s="1"/>
  <c r="F217" i="32"/>
  <c r="E217" i="32"/>
  <c r="E218" i="32" s="1"/>
  <c r="D217" i="32"/>
  <c r="D218" i="32" s="1"/>
  <c r="F195" i="32"/>
  <c r="E195" i="32"/>
  <c r="E196" i="32" s="1"/>
  <c r="D195" i="32"/>
  <c r="D196" i="32" s="1"/>
  <c r="F173" i="32"/>
  <c r="E173" i="32"/>
  <c r="E174" i="32" s="1"/>
  <c r="D173" i="32"/>
  <c r="D174" i="32" s="1"/>
  <c r="F151" i="32"/>
  <c r="E151" i="32"/>
  <c r="E152" i="32" s="1"/>
  <c r="D151" i="32"/>
  <c r="D152" i="32" s="1"/>
  <c r="F129" i="32"/>
  <c r="E129" i="32"/>
  <c r="E130" i="32" s="1"/>
  <c r="D129" i="32"/>
  <c r="D130" i="32" s="1"/>
  <c r="F107" i="32"/>
  <c r="E107" i="32"/>
  <c r="E108" i="32" s="1"/>
  <c r="D107" i="32"/>
  <c r="D108" i="32" s="1"/>
  <c r="F85" i="32"/>
  <c r="E85" i="32"/>
  <c r="E86" i="32" s="1"/>
  <c r="D85" i="32"/>
  <c r="D86" i="32" s="1"/>
  <c r="F63" i="32"/>
  <c r="E63" i="32"/>
  <c r="E64" i="32" s="1"/>
  <c r="D63" i="32"/>
  <c r="D64" i="32" s="1"/>
  <c r="F41" i="32"/>
  <c r="E41" i="32"/>
  <c r="E42" i="32" s="1"/>
  <c r="D41" i="32"/>
  <c r="D42" i="32" s="1"/>
  <c r="F19" i="32"/>
  <c r="E19" i="32"/>
  <c r="E20" i="32" s="1"/>
  <c r="D19" i="32"/>
  <c r="D20" i="32" s="1"/>
  <c r="G261" i="12"/>
  <c r="F261" i="12"/>
  <c r="F262" i="12" s="1"/>
  <c r="E261" i="12"/>
  <c r="E262" i="12" s="1"/>
  <c r="G239" i="12"/>
  <c r="F239" i="12"/>
  <c r="F240" i="12" s="1"/>
  <c r="E239" i="12"/>
  <c r="E240" i="12" s="1"/>
  <c r="G217" i="12"/>
  <c r="F217" i="12"/>
  <c r="F218" i="12" s="1"/>
  <c r="E217" i="12"/>
  <c r="E218" i="12" s="1"/>
  <c r="G195" i="12"/>
  <c r="F195" i="12"/>
  <c r="F196" i="12" s="1"/>
  <c r="E195" i="12"/>
  <c r="E196" i="12" s="1"/>
  <c r="G173" i="12"/>
  <c r="F173" i="12"/>
  <c r="F174" i="12" s="1"/>
  <c r="E173" i="12"/>
  <c r="E174" i="12" s="1"/>
  <c r="G151" i="12"/>
  <c r="F151" i="12"/>
  <c r="F152" i="12" s="1"/>
  <c r="E151" i="12"/>
  <c r="E152" i="12" s="1"/>
  <c r="G129" i="12"/>
  <c r="F129" i="12"/>
  <c r="F130" i="12" s="1"/>
  <c r="E129" i="12"/>
  <c r="E130" i="12" s="1"/>
  <c r="F108" i="12"/>
  <c r="G107" i="12"/>
  <c r="F107" i="12"/>
  <c r="E107" i="12"/>
  <c r="E108" i="12" s="1"/>
  <c r="G85" i="12"/>
  <c r="F85" i="12"/>
  <c r="F86" i="12" s="1"/>
  <c r="E85" i="12"/>
  <c r="E86" i="12" s="1"/>
  <c r="G41" i="12"/>
  <c r="F41" i="12"/>
  <c r="F42" i="12" s="1"/>
  <c r="E41" i="12"/>
  <c r="E42" i="12" s="1"/>
  <c r="J42" i="12" s="1"/>
  <c r="G19" i="12"/>
  <c r="F19" i="12"/>
  <c r="F20" i="12" s="1"/>
  <c r="E19" i="12"/>
  <c r="E20" i="12" s="1"/>
  <c r="G19" i="38"/>
  <c r="H267" i="36"/>
  <c r="F267" i="36"/>
  <c r="H266" i="36"/>
  <c r="F266" i="36"/>
  <c r="J265" i="36"/>
  <c r="H265" i="36"/>
  <c r="F265" i="36"/>
  <c r="F264" i="36"/>
  <c r="H264" i="36"/>
  <c r="E250" i="36"/>
  <c r="H245" i="36"/>
  <c r="F245" i="36"/>
  <c r="J244" i="36"/>
  <c r="H244" i="36"/>
  <c r="F244" i="36"/>
  <c r="J243" i="36"/>
  <c r="H243" i="36"/>
  <c r="F243" i="36"/>
  <c r="H242" i="36"/>
  <c r="F242" i="36"/>
  <c r="E228" i="36"/>
  <c r="H223" i="36"/>
  <c r="F223" i="36"/>
  <c r="J222" i="36"/>
  <c r="H222" i="36"/>
  <c r="F222" i="36"/>
  <c r="J221" i="36"/>
  <c r="H221" i="36"/>
  <c r="F221" i="36"/>
  <c r="H220" i="36"/>
  <c r="F220" i="36"/>
  <c r="E206" i="36"/>
  <c r="H201" i="36"/>
  <c r="F201" i="36"/>
  <c r="J200" i="36"/>
  <c r="H200" i="36"/>
  <c r="F200" i="36"/>
  <c r="J199" i="36"/>
  <c r="M199" i="36" s="1"/>
  <c r="H199" i="36"/>
  <c r="F199" i="36"/>
  <c r="H198" i="36"/>
  <c r="F198" i="36"/>
  <c r="E184" i="36"/>
  <c r="H179" i="36"/>
  <c r="F179" i="36"/>
  <c r="J178" i="36"/>
  <c r="H178" i="36"/>
  <c r="F178" i="36"/>
  <c r="J177" i="36"/>
  <c r="H177" i="36"/>
  <c r="F177" i="36"/>
  <c r="H176" i="36"/>
  <c r="F176" i="36"/>
  <c r="E162" i="36"/>
  <c r="H157" i="36"/>
  <c r="F157" i="36"/>
  <c r="J156" i="36"/>
  <c r="H156" i="36"/>
  <c r="F156" i="36"/>
  <c r="J155" i="36"/>
  <c r="H155" i="36"/>
  <c r="F155" i="36"/>
  <c r="H154" i="36"/>
  <c r="F154" i="36"/>
  <c r="E140" i="36"/>
  <c r="J272" i="35"/>
  <c r="J270" i="35"/>
  <c r="J269" i="35"/>
  <c r="H267" i="35"/>
  <c r="F267" i="35"/>
  <c r="J266" i="35"/>
  <c r="H266" i="35"/>
  <c r="F266" i="35"/>
  <c r="J265" i="35"/>
  <c r="H265" i="35"/>
  <c r="F265" i="35"/>
  <c r="H264" i="35"/>
  <c r="F264" i="35"/>
  <c r="E250" i="35"/>
  <c r="H245" i="35"/>
  <c r="F245" i="35"/>
  <c r="J244" i="35"/>
  <c r="H244" i="35"/>
  <c r="F244" i="35"/>
  <c r="J243" i="35"/>
  <c r="H243" i="35"/>
  <c r="F243" i="35"/>
  <c r="H242" i="35"/>
  <c r="F242" i="35"/>
  <c r="E228" i="35"/>
  <c r="H223" i="35"/>
  <c r="F223" i="35"/>
  <c r="J222" i="35"/>
  <c r="H222" i="35"/>
  <c r="F222" i="35"/>
  <c r="J221" i="35"/>
  <c r="H221" i="35"/>
  <c r="F221" i="35"/>
  <c r="H220" i="35"/>
  <c r="F220" i="35"/>
  <c r="E206" i="35"/>
  <c r="H201" i="35"/>
  <c r="F201" i="35"/>
  <c r="J200" i="35"/>
  <c r="H200" i="35"/>
  <c r="F200" i="35"/>
  <c r="J199" i="35"/>
  <c r="H199" i="35"/>
  <c r="F199" i="35"/>
  <c r="H198" i="35"/>
  <c r="F198" i="35"/>
  <c r="E184" i="35"/>
  <c r="H179" i="35"/>
  <c r="F179" i="35"/>
  <c r="J178" i="35"/>
  <c r="H178" i="35"/>
  <c r="F178" i="35"/>
  <c r="J177" i="35"/>
  <c r="H177" i="35"/>
  <c r="F177" i="35"/>
  <c r="H176" i="35"/>
  <c r="F176" i="35"/>
  <c r="E162" i="35"/>
  <c r="H157" i="35"/>
  <c r="F157" i="35"/>
  <c r="J156" i="35"/>
  <c r="H156" i="35"/>
  <c r="F156" i="35"/>
  <c r="J155" i="35"/>
  <c r="H155" i="35"/>
  <c r="F155" i="35"/>
  <c r="H154" i="35"/>
  <c r="F154" i="35"/>
  <c r="E140" i="35"/>
  <c r="F154" i="34"/>
  <c r="H267" i="34"/>
  <c r="F267" i="34"/>
  <c r="J266" i="34"/>
  <c r="H266" i="34"/>
  <c r="F266" i="34"/>
  <c r="J265" i="34"/>
  <c r="H265" i="34"/>
  <c r="F265" i="34"/>
  <c r="H264" i="34"/>
  <c r="F264" i="34"/>
  <c r="E250" i="34"/>
  <c r="H245" i="34"/>
  <c r="F245" i="34"/>
  <c r="J244" i="34"/>
  <c r="H244" i="34"/>
  <c r="F244" i="34"/>
  <c r="J243" i="34"/>
  <c r="H243" i="34"/>
  <c r="F243" i="34"/>
  <c r="H242" i="34"/>
  <c r="F242" i="34"/>
  <c r="E228" i="34"/>
  <c r="H223" i="34"/>
  <c r="F223" i="34"/>
  <c r="J222" i="34"/>
  <c r="H222" i="34"/>
  <c r="F222" i="34"/>
  <c r="J221" i="34"/>
  <c r="H221" i="34"/>
  <c r="F221" i="34"/>
  <c r="H220" i="34"/>
  <c r="F220" i="34"/>
  <c r="E206" i="34"/>
  <c r="H201" i="34"/>
  <c r="F201" i="34"/>
  <c r="J200" i="34"/>
  <c r="H200" i="34"/>
  <c r="F200" i="34"/>
  <c r="J199" i="34"/>
  <c r="H199" i="34"/>
  <c r="F199" i="34"/>
  <c r="H198" i="34"/>
  <c r="F198" i="34"/>
  <c r="E184" i="34"/>
  <c r="H179" i="34"/>
  <c r="F179" i="34"/>
  <c r="J178" i="34"/>
  <c r="H178" i="34"/>
  <c r="F178" i="34"/>
  <c r="J177" i="34"/>
  <c r="H177" i="34"/>
  <c r="F177" i="34"/>
  <c r="H176" i="34"/>
  <c r="F176" i="34"/>
  <c r="E162" i="34"/>
  <c r="H157" i="34"/>
  <c r="F157" i="34"/>
  <c r="J156" i="34"/>
  <c r="H156" i="34"/>
  <c r="F156" i="34"/>
  <c r="J155" i="34"/>
  <c r="H155" i="34"/>
  <c r="F155" i="34"/>
  <c r="H154" i="34"/>
  <c r="E140" i="34"/>
  <c r="J270" i="33"/>
  <c r="F155" i="33"/>
  <c r="J269" i="33"/>
  <c r="H267" i="33"/>
  <c r="F267" i="33"/>
  <c r="J266" i="33"/>
  <c r="H266" i="33"/>
  <c r="F266" i="33"/>
  <c r="J265" i="33"/>
  <c r="H265" i="33"/>
  <c r="F265" i="33"/>
  <c r="H264" i="33"/>
  <c r="F264" i="33"/>
  <c r="E250" i="33"/>
  <c r="H245" i="33"/>
  <c r="F245" i="33"/>
  <c r="J244" i="33"/>
  <c r="H244" i="33"/>
  <c r="F244" i="33"/>
  <c r="J243" i="33"/>
  <c r="H243" i="33"/>
  <c r="F243" i="33"/>
  <c r="H242" i="33"/>
  <c r="F242" i="33"/>
  <c r="E228" i="33"/>
  <c r="H223" i="33"/>
  <c r="F223" i="33"/>
  <c r="J222" i="33"/>
  <c r="H222" i="33"/>
  <c r="F222" i="33"/>
  <c r="J221" i="33"/>
  <c r="H221" i="33"/>
  <c r="F221" i="33"/>
  <c r="H220" i="33"/>
  <c r="F220" i="33"/>
  <c r="E206" i="33"/>
  <c r="H201" i="33"/>
  <c r="F201" i="33"/>
  <c r="J200" i="33"/>
  <c r="H200" i="33"/>
  <c r="F200" i="33"/>
  <c r="J199" i="33"/>
  <c r="H199" i="33"/>
  <c r="F199" i="33"/>
  <c r="H198" i="33"/>
  <c r="F198" i="33"/>
  <c r="E184" i="33"/>
  <c r="H179" i="33"/>
  <c r="F179" i="33"/>
  <c r="J178" i="33"/>
  <c r="H178" i="33"/>
  <c r="F178" i="33"/>
  <c r="J177" i="33"/>
  <c r="H177" i="33"/>
  <c r="F177" i="33"/>
  <c r="H176" i="33"/>
  <c r="F176" i="33"/>
  <c r="E162" i="33"/>
  <c r="H157" i="33"/>
  <c r="F157" i="33"/>
  <c r="J156" i="33"/>
  <c r="H156" i="33"/>
  <c r="F156" i="33"/>
  <c r="J155" i="33"/>
  <c r="H155" i="33"/>
  <c r="H154" i="33"/>
  <c r="F154" i="33"/>
  <c r="E140" i="33"/>
  <c r="H267" i="32"/>
  <c r="F267" i="32"/>
  <c r="J266" i="32"/>
  <c r="H266" i="32"/>
  <c r="F266" i="32"/>
  <c r="J265" i="32"/>
  <c r="M265" i="32" s="1"/>
  <c r="F265" i="32"/>
  <c r="H264" i="32"/>
  <c r="F264" i="32"/>
  <c r="H265" i="32"/>
  <c r="E250" i="32"/>
  <c r="H245" i="32"/>
  <c r="F245" i="32"/>
  <c r="J244" i="32"/>
  <c r="H244" i="32"/>
  <c r="F244" i="32"/>
  <c r="J243" i="32"/>
  <c r="H243" i="32"/>
  <c r="F243" i="32"/>
  <c r="H242" i="32"/>
  <c r="F242" i="32"/>
  <c r="E228" i="32"/>
  <c r="H223" i="32"/>
  <c r="F223" i="32"/>
  <c r="J222" i="32"/>
  <c r="H222" i="32"/>
  <c r="F222" i="32"/>
  <c r="J221" i="32"/>
  <c r="H221" i="32"/>
  <c r="F221" i="32"/>
  <c r="H220" i="32"/>
  <c r="F220" i="32"/>
  <c r="E206" i="32"/>
  <c r="H201" i="32"/>
  <c r="F201" i="32"/>
  <c r="J200" i="32"/>
  <c r="H200" i="32"/>
  <c r="F200" i="32"/>
  <c r="J199" i="32"/>
  <c r="H199" i="32"/>
  <c r="F199" i="32"/>
  <c r="H198" i="32"/>
  <c r="F198" i="32"/>
  <c r="E184" i="32"/>
  <c r="H179" i="32"/>
  <c r="F179" i="32"/>
  <c r="J178" i="32"/>
  <c r="H178" i="32"/>
  <c r="F178" i="32"/>
  <c r="J177" i="32"/>
  <c r="H177" i="32"/>
  <c r="F177" i="32"/>
  <c r="H176" i="32"/>
  <c r="F176" i="32"/>
  <c r="E162" i="32"/>
  <c r="H157" i="32"/>
  <c r="F157" i="32"/>
  <c r="J156" i="32"/>
  <c r="H156" i="32"/>
  <c r="F156" i="32"/>
  <c r="J155" i="32"/>
  <c r="H155" i="32"/>
  <c r="F155" i="32"/>
  <c r="H154" i="32"/>
  <c r="F154" i="32"/>
  <c r="E140" i="32"/>
  <c r="I267" i="12"/>
  <c r="G267" i="12"/>
  <c r="I266" i="12"/>
  <c r="G266" i="12"/>
  <c r="K265" i="12"/>
  <c r="I265" i="12"/>
  <c r="G265" i="12"/>
  <c r="I264" i="12"/>
  <c r="G264" i="12"/>
  <c r="F250" i="12"/>
  <c r="I245" i="12"/>
  <c r="G245" i="12"/>
  <c r="I244" i="12"/>
  <c r="G244" i="12"/>
  <c r="K243" i="12"/>
  <c r="I243" i="12"/>
  <c r="G243" i="12"/>
  <c r="I242" i="12"/>
  <c r="G242" i="12"/>
  <c r="F228" i="12"/>
  <c r="I223" i="12"/>
  <c r="G223" i="12"/>
  <c r="I222" i="12"/>
  <c r="G222" i="12"/>
  <c r="K221" i="12"/>
  <c r="I221" i="12"/>
  <c r="G221" i="12"/>
  <c r="I220" i="12"/>
  <c r="G220" i="12"/>
  <c r="F206" i="12"/>
  <c r="I201" i="12"/>
  <c r="G201" i="12"/>
  <c r="I200" i="12"/>
  <c r="G200" i="12"/>
  <c r="K199" i="12"/>
  <c r="I199" i="12"/>
  <c r="G199" i="12"/>
  <c r="I198" i="12"/>
  <c r="G198" i="12"/>
  <c r="F184" i="12"/>
  <c r="I179" i="12"/>
  <c r="G179" i="12"/>
  <c r="I178" i="12"/>
  <c r="G178" i="12"/>
  <c r="K177" i="12"/>
  <c r="I177" i="12"/>
  <c r="G177" i="12"/>
  <c r="I176" i="12"/>
  <c r="G176" i="12"/>
  <c r="F162" i="12"/>
  <c r="I157" i="12"/>
  <c r="G157" i="12"/>
  <c r="I156" i="12"/>
  <c r="G156" i="12"/>
  <c r="K155" i="12"/>
  <c r="I155" i="12"/>
  <c r="G155" i="12"/>
  <c r="I154" i="12"/>
  <c r="G154" i="12"/>
  <c r="F140" i="12"/>
  <c r="H267" i="37"/>
  <c r="F267" i="37"/>
  <c r="H266" i="37"/>
  <c r="F266" i="37"/>
  <c r="J265" i="37"/>
  <c r="M265" i="37" s="1"/>
  <c r="H265" i="37"/>
  <c r="F265" i="37"/>
  <c r="H264" i="37"/>
  <c r="F264" i="37"/>
  <c r="F261" i="37"/>
  <c r="E261" i="37"/>
  <c r="E262" i="37" s="1"/>
  <c r="D261" i="37"/>
  <c r="D262" i="37" s="1"/>
  <c r="E250" i="37"/>
  <c r="H245" i="37"/>
  <c r="F245" i="37"/>
  <c r="H244" i="37"/>
  <c r="F244" i="37"/>
  <c r="J243" i="37"/>
  <c r="H243" i="37"/>
  <c r="F243" i="37"/>
  <c r="H242" i="37"/>
  <c r="F242" i="37"/>
  <c r="F239" i="37"/>
  <c r="E239" i="37"/>
  <c r="E240" i="37" s="1"/>
  <c r="D239" i="37"/>
  <c r="D240" i="37" s="1"/>
  <c r="E228" i="37"/>
  <c r="H223" i="37"/>
  <c r="F223" i="37"/>
  <c r="H222" i="37"/>
  <c r="F222" i="37"/>
  <c r="J221" i="37"/>
  <c r="H221" i="37"/>
  <c r="F221" i="37"/>
  <c r="H220" i="37"/>
  <c r="F220" i="37"/>
  <c r="F217" i="37"/>
  <c r="E217" i="37"/>
  <c r="E218" i="37" s="1"/>
  <c r="D217" i="37"/>
  <c r="D218" i="37" s="1"/>
  <c r="E206" i="37"/>
  <c r="H201" i="37"/>
  <c r="F201" i="37"/>
  <c r="H200" i="37"/>
  <c r="F200" i="37"/>
  <c r="J199" i="37"/>
  <c r="H199" i="37"/>
  <c r="F199" i="37"/>
  <c r="H198" i="37"/>
  <c r="F198" i="37"/>
  <c r="F195" i="37"/>
  <c r="E195" i="37"/>
  <c r="E196" i="37" s="1"/>
  <c r="D195" i="37"/>
  <c r="D196" i="37" s="1"/>
  <c r="I196" i="37" s="1"/>
  <c r="E184" i="37"/>
  <c r="H179" i="37"/>
  <c r="F179" i="37"/>
  <c r="H178" i="37"/>
  <c r="F178" i="37"/>
  <c r="J177" i="37"/>
  <c r="H177" i="37"/>
  <c r="F177" i="37"/>
  <c r="H176" i="37"/>
  <c r="F176" i="37"/>
  <c r="F173" i="37"/>
  <c r="E173" i="37"/>
  <c r="E174" i="37" s="1"/>
  <c r="D173" i="37"/>
  <c r="D174" i="37" s="1"/>
  <c r="E162" i="37"/>
  <c r="H157" i="37"/>
  <c r="F157" i="37"/>
  <c r="H156" i="37"/>
  <c r="F156" i="37"/>
  <c r="J155" i="37"/>
  <c r="H155" i="37"/>
  <c r="F155" i="37"/>
  <c r="H154" i="37"/>
  <c r="F154" i="37"/>
  <c r="F151" i="37"/>
  <c r="E151" i="37"/>
  <c r="E152" i="37" s="1"/>
  <c r="D151" i="37"/>
  <c r="D152" i="37" s="1"/>
  <c r="E140" i="37"/>
  <c r="I240" i="36" l="1"/>
  <c r="I130" i="34"/>
  <c r="I196" i="34"/>
  <c r="I20" i="34"/>
  <c r="M221" i="34"/>
  <c r="M155" i="34"/>
  <c r="M243" i="34"/>
  <c r="M177" i="34"/>
  <c r="M265" i="34"/>
  <c r="M199" i="34"/>
  <c r="M177" i="32"/>
  <c r="M155" i="32"/>
  <c r="M221" i="32"/>
  <c r="M243" i="32"/>
  <c r="M199" i="32"/>
  <c r="M155" i="37"/>
  <c r="M243" i="37"/>
  <c r="M177" i="37"/>
  <c r="M199" i="37"/>
  <c r="M221" i="37"/>
  <c r="I152" i="36"/>
  <c r="I218" i="36"/>
  <c r="I42" i="36"/>
  <c r="M265" i="36"/>
  <c r="I130" i="36"/>
  <c r="I174" i="36"/>
  <c r="I86" i="36"/>
  <c r="M155" i="36"/>
  <c r="M243" i="36"/>
  <c r="I20" i="36"/>
  <c r="I64" i="36"/>
  <c r="I196" i="36"/>
  <c r="I108" i="36"/>
  <c r="I262" i="36"/>
  <c r="M221" i="36"/>
  <c r="M177" i="36"/>
  <c r="M265" i="35"/>
  <c r="I86" i="32"/>
  <c r="I174" i="32"/>
  <c r="J130" i="12"/>
  <c r="J240" i="12"/>
  <c r="J196" i="12"/>
  <c r="N199" i="12"/>
  <c r="N265" i="12"/>
  <c r="J20" i="12"/>
  <c r="J152" i="12"/>
  <c r="N155" i="12"/>
  <c r="J108" i="12"/>
  <c r="J218" i="12"/>
  <c r="N221" i="12"/>
  <c r="N177" i="12"/>
  <c r="J86" i="12"/>
  <c r="J174" i="12"/>
  <c r="J262" i="12"/>
  <c r="N243" i="12"/>
  <c r="I262" i="32"/>
  <c r="I42" i="32"/>
  <c r="I130" i="32"/>
  <c r="I218" i="32"/>
  <c r="I20" i="32"/>
  <c r="I64" i="32"/>
  <c r="I108" i="32"/>
  <c r="I152" i="32"/>
  <c r="I196" i="32"/>
  <c r="I240" i="32"/>
  <c r="I174" i="37"/>
  <c r="I218" i="37"/>
  <c r="I152" i="37"/>
  <c r="I262" i="37"/>
  <c r="I240" i="37"/>
  <c r="E30" i="38"/>
  <c r="F27" i="1" s="1"/>
  <c r="F269" i="34" l="1"/>
  <c r="F269" i="36"/>
  <c r="G29" i="38" s="1"/>
  <c r="F10" i="38"/>
  <c r="F269" i="32"/>
  <c r="F22" i="1"/>
  <c r="Q9" i="1"/>
  <c r="J134" i="36"/>
  <c r="J133" i="36"/>
  <c r="M133" i="36" s="1"/>
  <c r="J112" i="36"/>
  <c r="J111" i="36"/>
  <c r="M111" i="36" s="1"/>
  <c r="J90" i="36"/>
  <c r="J89" i="36"/>
  <c r="M89" i="36" s="1"/>
  <c r="J68" i="36"/>
  <c r="J67" i="36"/>
  <c r="M67" i="36" s="1"/>
  <c r="J46" i="36"/>
  <c r="J45" i="36"/>
  <c r="M45" i="36" s="1"/>
  <c r="J23" i="36"/>
  <c r="M23" i="36" s="1"/>
  <c r="J134" i="35"/>
  <c r="J133" i="35"/>
  <c r="J112" i="35"/>
  <c r="J111" i="35"/>
  <c r="J90" i="35"/>
  <c r="J89" i="35"/>
  <c r="J68" i="35"/>
  <c r="J67" i="35"/>
  <c r="J46" i="35"/>
  <c r="J45" i="35"/>
  <c r="J24" i="35"/>
  <c r="J23" i="35"/>
  <c r="J134" i="34"/>
  <c r="J133" i="34"/>
  <c r="M133" i="34" s="1"/>
  <c r="J271" i="34" s="1"/>
  <c r="J112" i="34"/>
  <c r="J111" i="34"/>
  <c r="M111" i="34" s="1"/>
  <c r="J90" i="34"/>
  <c r="J89" i="34"/>
  <c r="M89" i="34" s="1"/>
  <c r="J68" i="34"/>
  <c r="J67" i="34"/>
  <c r="M67" i="34" s="1"/>
  <c r="J46" i="34"/>
  <c r="J45" i="34"/>
  <c r="M45" i="34" s="1"/>
  <c r="J24" i="34"/>
  <c r="J272" i="34" s="1"/>
  <c r="J23" i="34"/>
  <c r="M23" i="34" s="1"/>
  <c r="J134" i="33"/>
  <c r="J133" i="33"/>
  <c r="J112" i="33"/>
  <c r="J111" i="33"/>
  <c r="J90" i="33"/>
  <c r="J89" i="33"/>
  <c r="J68" i="33"/>
  <c r="J67" i="33"/>
  <c r="J46" i="33"/>
  <c r="J45" i="33"/>
  <c r="J24" i="33"/>
  <c r="J23" i="33"/>
  <c r="J134" i="32"/>
  <c r="J133" i="32"/>
  <c r="M133" i="32" s="1"/>
  <c r="J112" i="32"/>
  <c r="J111" i="32"/>
  <c r="M111" i="32" s="1"/>
  <c r="J90" i="32"/>
  <c r="J89" i="32"/>
  <c r="M89" i="32" s="1"/>
  <c r="J68" i="32"/>
  <c r="J67" i="32"/>
  <c r="M67" i="32" s="1"/>
  <c r="J46" i="32"/>
  <c r="J45" i="32"/>
  <c r="M45" i="32" s="1"/>
  <c r="J24" i="32"/>
  <c r="J274" i="32" s="1"/>
  <c r="J23" i="32"/>
  <c r="M23" i="32" s="1"/>
  <c r="K133" i="12"/>
  <c r="N133" i="12" s="1"/>
  <c r="K111" i="12"/>
  <c r="N111" i="12" s="1"/>
  <c r="K89" i="12"/>
  <c r="N89" i="12" s="1"/>
  <c r="K67" i="12"/>
  <c r="N67" i="12" s="1"/>
  <c r="K45" i="12"/>
  <c r="N45" i="12" s="1"/>
  <c r="K272" i="12"/>
  <c r="K23" i="12"/>
  <c r="N23" i="12" s="1"/>
  <c r="J133" i="37"/>
  <c r="M133" i="37" s="1"/>
  <c r="J111" i="37"/>
  <c r="M111" i="37" s="1"/>
  <c r="J89" i="37"/>
  <c r="M89" i="37" s="1"/>
  <c r="J67" i="37"/>
  <c r="M67" i="37" s="1"/>
  <c r="J45" i="37"/>
  <c r="M45" i="37" s="1"/>
  <c r="J23" i="37"/>
  <c r="M23" i="37" s="1"/>
  <c r="J271" i="37" s="1"/>
  <c r="G22" i="12"/>
  <c r="J273" i="32" l="1"/>
  <c r="J272" i="36"/>
  <c r="J271" i="36"/>
  <c r="K271" i="12"/>
  <c r="F47" i="38" s="1"/>
  <c r="G34" i="38"/>
  <c r="H135" i="36"/>
  <c r="F135" i="36"/>
  <c r="H134" i="36"/>
  <c r="F134" i="36"/>
  <c r="H133" i="36"/>
  <c r="F133" i="36"/>
  <c r="H132" i="36"/>
  <c r="F132" i="36"/>
  <c r="E118" i="36"/>
  <c r="H113" i="36"/>
  <c r="F113" i="36"/>
  <c r="H112" i="36"/>
  <c r="F112" i="36"/>
  <c r="H111" i="36"/>
  <c r="F111" i="36"/>
  <c r="H110" i="36"/>
  <c r="F110" i="36"/>
  <c r="E96" i="36"/>
  <c r="H91" i="36"/>
  <c r="F91" i="36"/>
  <c r="H90" i="36"/>
  <c r="F90" i="36"/>
  <c r="H89" i="36"/>
  <c r="F89" i="36"/>
  <c r="H88" i="36"/>
  <c r="F88" i="36"/>
  <c r="E74" i="36"/>
  <c r="H135" i="35"/>
  <c r="F135" i="35"/>
  <c r="H134" i="35"/>
  <c r="F134" i="35"/>
  <c r="H133" i="35"/>
  <c r="F133" i="35"/>
  <c r="H132" i="35"/>
  <c r="F132" i="35"/>
  <c r="E118" i="35"/>
  <c r="H113" i="35"/>
  <c r="F113" i="35"/>
  <c r="H112" i="35"/>
  <c r="F112" i="35"/>
  <c r="H111" i="35"/>
  <c r="F111" i="35"/>
  <c r="H110" i="35"/>
  <c r="F110" i="35"/>
  <c r="E96" i="35"/>
  <c r="H91" i="35"/>
  <c r="F91" i="35"/>
  <c r="H90" i="35"/>
  <c r="F90" i="35"/>
  <c r="H89" i="35"/>
  <c r="F89" i="35"/>
  <c r="H88" i="35"/>
  <c r="F88" i="35"/>
  <c r="E74" i="35"/>
  <c r="H135" i="34"/>
  <c r="F135" i="34"/>
  <c r="H134" i="34"/>
  <c r="F134" i="34"/>
  <c r="H133" i="34"/>
  <c r="F133" i="34"/>
  <c r="H132" i="34"/>
  <c r="F132" i="34"/>
  <c r="E118" i="34"/>
  <c r="H113" i="34"/>
  <c r="F113" i="34"/>
  <c r="H112" i="34"/>
  <c r="F112" i="34"/>
  <c r="H111" i="34"/>
  <c r="F111" i="34"/>
  <c r="H110" i="34"/>
  <c r="F110" i="34"/>
  <c r="E96" i="34"/>
  <c r="H91" i="34"/>
  <c r="F91" i="34"/>
  <c r="H90" i="34"/>
  <c r="F90" i="34"/>
  <c r="H89" i="34"/>
  <c r="F89" i="34"/>
  <c r="H88" i="34"/>
  <c r="F88" i="34"/>
  <c r="E74" i="34"/>
  <c r="H135" i="33"/>
  <c r="F135" i="33"/>
  <c r="H134" i="33"/>
  <c r="F134" i="33"/>
  <c r="H133" i="33"/>
  <c r="F133" i="33"/>
  <c r="H132" i="33"/>
  <c r="F132" i="33"/>
  <c r="E118" i="33"/>
  <c r="H113" i="33"/>
  <c r="F113" i="33"/>
  <c r="H112" i="33"/>
  <c r="F112" i="33"/>
  <c r="H111" i="33"/>
  <c r="F111" i="33"/>
  <c r="H110" i="33"/>
  <c r="F110" i="33"/>
  <c r="E96" i="33"/>
  <c r="H91" i="33"/>
  <c r="F91" i="33"/>
  <c r="H90" i="33"/>
  <c r="F90" i="33"/>
  <c r="H89" i="33"/>
  <c r="F89" i="33"/>
  <c r="H88" i="33"/>
  <c r="F88" i="33"/>
  <c r="E74" i="33"/>
  <c r="H135" i="32"/>
  <c r="F135" i="32"/>
  <c r="H134" i="32"/>
  <c r="F134" i="32"/>
  <c r="H133" i="32"/>
  <c r="F133" i="32"/>
  <c r="H132" i="32"/>
  <c r="F132" i="32"/>
  <c r="E118" i="32"/>
  <c r="H113" i="32"/>
  <c r="F113" i="32"/>
  <c r="H112" i="32"/>
  <c r="F112" i="32"/>
  <c r="H111" i="32"/>
  <c r="F111" i="32"/>
  <c r="H110" i="32"/>
  <c r="F110" i="32"/>
  <c r="E96" i="32"/>
  <c r="H91" i="32"/>
  <c r="F91" i="32"/>
  <c r="H90" i="32"/>
  <c r="F90" i="32"/>
  <c r="H89" i="32"/>
  <c r="F89" i="32"/>
  <c r="H88" i="32"/>
  <c r="F88" i="32"/>
  <c r="E74" i="32"/>
  <c r="F135" i="37"/>
  <c r="F134" i="37"/>
  <c r="H133" i="37"/>
  <c r="F133" i="37"/>
  <c r="F132" i="37"/>
  <c r="F129" i="37"/>
  <c r="E129" i="37"/>
  <c r="E130" i="37" s="1"/>
  <c r="D129" i="37"/>
  <c r="D130" i="37" s="1"/>
  <c r="H135" i="37"/>
  <c r="E118" i="37"/>
  <c r="H113" i="37"/>
  <c r="F113" i="37"/>
  <c r="H112" i="37"/>
  <c r="F112" i="37"/>
  <c r="H111" i="37"/>
  <c r="F111" i="37"/>
  <c r="H110" i="37"/>
  <c r="F110" i="37"/>
  <c r="F107" i="37"/>
  <c r="E107" i="37"/>
  <c r="E108" i="37" s="1"/>
  <c r="D107" i="37"/>
  <c r="D108" i="37" s="1"/>
  <c r="E96" i="37"/>
  <c r="H91" i="37"/>
  <c r="F91" i="37"/>
  <c r="H90" i="37"/>
  <c r="F90" i="37"/>
  <c r="H89" i="37"/>
  <c r="F89" i="37"/>
  <c r="H88" i="37"/>
  <c r="F88" i="37"/>
  <c r="F85" i="37"/>
  <c r="E85" i="37"/>
  <c r="E86" i="37" s="1"/>
  <c r="D85" i="37"/>
  <c r="D86" i="37" s="1"/>
  <c r="E74" i="37"/>
  <c r="I135" i="12"/>
  <c r="G135" i="12"/>
  <c r="I134" i="12"/>
  <c r="G134" i="12"/>
  <c r="I133" i="12"/>
  <c r="G133" i="12"/>
  <c r="I132" i="12"/>
  <c r="G132" i="12"/>
  <c r="F118" i="12"/>
  <c r="I113" i="12"/>
  <c r="G113" i="12"/>
  <c r="I112" i="12"/>
  <c r="G112" i="12"/>
  <c r="I111" i="12"/>
  <c r="G111" i="12"/>
  <c r="I110" i="12"/>
  <c r="G110" i="12"/>
  <c r="F96" i="12"/>
  <c r="I91" i="12"/>
  <c r="G91" i="12"/>
  <c r="I90" i="12"/>
  <c r="G90" i="12"/>
  <c r="I89" i="12"/>
  <c r="G89" i="12"/>
  <c r="I88" i="12"/>
  <c r="G88" i="12"/>
  <c r="F74" i="12"/>
  <c r="H69" i="37"/>
  <c r="F69" i="37"/>
  <c r="H68" i="37"/>
  <c r="F68" i="37"/>
  <c r="H67" i="37"/>
  <c r="F67" i="37"/>
  <c r="H66" i="37"/>
  <c r="F66" i="37"/>
  <c r="F63" i="37"/>
  <c r="E63" i="37"/>
  <c r="E64" i="37" s="1"/>
  <c r="D63" i="37"/>
  <c r="D64" i="37" s="1"/>
  <c r="E52" i="37"/>
  <c r="H47" i="37"/>
  <c r="F47" i="37"/>
  <c r="H46" i="37"/>
  <c r="F46" i="37"/>
  <c r="H45" i="37"/>
  <c r="F45" i="37"/>
  <c r="H44" i="37"/>
  <c r="F44" i="37"/>
  <c r="F41" i="37"/>
  <c r="E41" i="37"/>
  <c r="E42" i="37" s="1"/>
  <c r="D41" i="37"/>
  <c r="D42" i="37" s="1"/>
  <c r="E30" i="37"/>
  <c r="F25" i="37"/>
  <c r="H24" i="37"/>
  <c r="F24" i="37"/>
  <c r="H23" i="37"/>
  <c r="F23" i="37"/>
  <c r="J270" i="37" s="1"/>
  <c r="H22" i="37"/>
  <c r="F22" i="37"/>
  <c r="F19" i="37"/>
  <c r="E19" i="37"/>
  <c r="E20" i="37" s="1"/>
  <c r="D19" i="37"/>
  <c r="D20" i="37" s="1"/>
  <c r="H25" i="37"/>
  <c r="E8" i="37"/>
  <c r="B2" i="37"/>
  <c r="A2" i="37"/>
  <c r="B1" i="37"/>
  <c r="A1" i="37"/>
  <c r="H69" i="36"/>
  <c r="F69" i="36"/>
  <c r="H68" i="36"/>
  <c r="F68" i="36"/>
  <c r="H67" i="36"/>
  <c r="F67" i="36"/>
  <c r="H66" i="36"/>
  <c r="F66" i="36"/>
  <c r="E52" i="36"/>
  <c r="H47" i="36"/>
  <c r="F47" i="36"/>
  <c r="H46" i="36"/>
  <c r="F46" i="36"/>
  <c r="H45" i="36"/>
  <c r="F45" i="36"/>
  <c r="H44" i="36"/>
  <c r="F44" i="36"/>
  <c r="E30" i="36"/>
  <c r="H25" i="36"/>
  <c r="F25" i="36"/>
  <c r="H24" i="36"/>
  <c r="F24" i="36"/>
  <c r="H23" i="36"/>
  <c r="F23" i="36"/>
  <c r="H22" i="36"/>
  <c r="F22" i="36"/>
  <c r="E8" i="36"/>
  <c r="B2" i="36"/>
  <c r="A2" i="36"/>
  <c r="B1" i="36"/>
  <c r="A1" i="36"/>
  <c r="H69" i="35"/>
  <c r="F69" i="35"/>
  <c r="H68" i="35"/>
  <c r="F68" i="35"/>
  <c r="H67" i="35"/>
  <c r="F67" i="35"/>
  <c r="H66" i="35"/>
  <c r="F66" i="35"/>
  <c r="E52" i="35"/>
  <c r="H47" i="35"/>
  <c r="F47" i="35"/>
  <c r="H46" i="35"/>
  <c r="F46" i="35"/>
  <c r="H45" i="35"/>
  <c r="F45" i="35"/>
  <c r="H44" i="35"/>
  <c r="F44" i="35"/>
  <c r="E30" i="35"/>
  <c r="H25" i="35"/>
  <c r="F25" i="35"/>
  <c r="H24" i="35"/>
  <c r="F24" i="35"/>
  <c r="H23" i="35"/>
  <c r="F23" i="35"/>
  <c r="H22" i="35"/>
  <c r="F22" i="35"/>
  <c r="E8" i="35"/>
  <c r="B2" i="35"/>
  <c r="A2" i="35"/>
  <c r="B1" i="35"/>
  <c r="A1" i="35"/>
  <c r="H69" i="34"/>
  <c r="F69" i="34"/>
  <c r="H68" i="34"/>
  <c r="F68" i="34"/>
  <c r="H67" i="34"/>
  <c r="F67" i="34"/>
  <c r="H66" i="34"/>
  <c r="F66" i="34"/>
  <c r="E52" i="34"/>
  <c r="H47" i="34"/>
  <c r="F47" i="34"/>
  <c r="H46" i="34"/>
  <c r="F46" i="34"/>
  <c r="H45" i="34"/>
  <c r="F45" i="34"/>
  <c r="H44" i="34"/>
  <c r="F44" i="34"/>
  <c r="E30" i="34"/>
  <c r="H25" i="34"/>
  <c r="F25" i="34"/>
  <c r="H24" i="34"/>
  <c r="F24" i="34"/>
  <c r="H23" i="34"/>
  <c r="F23" i="34"/>
  <c r="H22" i="34"/>
  <c r="F22" i="34"/>
  <c r="E8" i="34"/>
  <c r="B2" i="34"/>
  <c r="A2" i="34"/>
  <c r="B1" i="34"/>
  <c r="A1" i="34"/>
  <c r="H69" i="33"/>
  <c r="F69" i="33"/>
  <c r="H68" i="33"/>
  <c r="F68" i="33"/>
  <c r="H67" i="33"/>
  <c r="F67" i="33"/>
  <c r="H66" i="33"/>
  <c r="F66" i="33"/>
  <c r="E52" i="33"/>
  <c r="H47" i="33"/>
  <c r="F47" i="33"/>
  <c r="H46" i="33"/>
  <c r="F46" i="33"/>
  <c r="H45" i="33"/>
  <c r="F45" i="33"/>
  <c r="H44" i="33"/>
  <c r="F44" i="33"/>
  <c r="E30" i="33"/>
  <c r="H25" i="33"/>
  <c r="F25" i="33"/>
  <c r="H24" i="33"/>
  <c r="F24" i="33"/>
  <c r="H23" i="33"/>
  <c r="F23" i="33"/>
  <c r="H22" i="33"/>
  <c r="F22" i="33"/>
  <c r="E8" i="33"/>
  <c r="B2" i="33"/>
  <c r="A2" i="33"/>
  <c r="B1" i="33"/>
  <c r="A1" i="33"/>
  <c r="H69" i="32"/>
  <c r="F69" i="32"/>
  <c r="H68" i="32"/>
  <c r="F68" i="32"/>
  <c r="H67" i="32"/>
  <c r="F67" i="32"/>
  <c r="H66" i="32"/>
  <c r="F66" i="32"/>
  <c r="E52" i="32"/>
  <c r="H47" i="32"/>
  <c r="F47" i="32"/>
  <c r="H46" i="32"/>
  <c r="F46" i="32"/>
  <c r="H45" i="32"/>
  <c r="F45" i="32"/>
  <c r="H44" i="32"/>
  <c r="F44" i="32"/>
  <c r="E30" i="32"/>
  <c r="H25" i="32"/>
  <c r="F25" i="32"/>
  <c r="H24" i="32"/>
  <c r="F24" i="32"/>
  <c r="F23" i="32"/>
  <c r="H22" i="32"/>
  <c r="F22" i="32"/>
  <c r="H23" i="32"/>
  <c r="E8" i="32"/>
  <c r="B2" i="32"/>
  <c r="A2" i="32"/>
  <c r="B1" i="32"/>
  <c r="A1" i="32"/>
  <c r="I69" i="12"/>
  <c r="G69" i="12"/>
  <c r="I68" i="12"/>
  <c r="G68" i="12"/>
  <c r="I67" i="12"/>
  <c r="G67" i="12"/>
  <c r="I66" i="12"/>
  <c r="G66" i="12"/>
  <c r="G63" i="12"/>
  <c r="F63" i="12"/>
  <c r="F64" i="12" s="1"/>
  <c r="E63" i="12"/>
  <c r="E64" i="12" s="1"/>
  <c r="F52" i="12"/>
  <c r="I47" i="12"/>
  <c r="G47" i="12"/>
  <c r="I46" i="12"/>
  <c r="G46" i="12"/>
  <c r="I45" i="12"/>
  <c r="G45" i="12"/>
  <c r="I44" i="12"/>
  <c r="G44" i="12"/>
  <c r="F30" i="12"/>
  <c r="I24" i="12"/>
  <c r="G25" i="12"/>
  <c r="G24" i="12"/>
  <c r="I22" i="12"/>
  <c r="I23" i="12"/>
  <c r="I25" i="12"/>
  <c r="G23" i="12"/>
  <c r="F55" i="38" l="1"/>
  <c r="J272" i="32"/>
  <c r="F54" i="38" s="1"/>
  <c r="J269" i="34"/>
  <c r="J270" i="34"/>
  <c r="J269" i="32"/>
  <c r="J270" i="32"/>
  <c r="G32" i="38" s="1"/>
  <c r="J271" i="32"/>
  <c r="F53" i="38" s="1"/>
  <c r="J269" i="37"/>
  <c r="J270" i="36"/>
  <c r="J269" i="36"/>
  <c r="K269" i="12"/>
  <c r="F45" i="38" s="1"/>
  <c r="K270" i="12"/>
  <c r="F46" i="38" s="1"/>
  <c r="I108" i="37"/>
  <c r="I86" i="37"/>
  <c r="H132" i="37"/>
  <c r="H134" i="37"/>
  <c r="I130" i="37"/>
  <c r="I20" i="37"/>
  <c r="F269" i="37" s="1"/>
  <c r="G22" i="38" s="1"/>
  <c r="I42" i="37"/>
  <c r="J64" i="12"/>
  <c r="G269" i="12" s="1"/>
  <c r="I64" i="37"/>
  <c r="G23" i="38"/>
  <c r="G31" i="38" l="1"/>
  <c r="F52" i="38"/>
  <c r="F51" i="38"/>
  <c r="H13" i="9"/>
  <c r="H14" i="9" s="1"/>
  <c r="G13" i="9"/>
  <c r="G14" i="9" s="1"/>
  <c r="H14" i="3"/>
  <c r="G14" i="3"/>
  <c r="G18" i="38" s="1"/>
  <c r="G21" i="38" l="1"/>
  <c r="G30" i="38" s="1"/>
  <c r="H16" i="9"/>
  <c r="F28" i="1" l="1"/>
  <c r="F11" i="38"/>
  <c r="F8" i="12"/>
  <c r="B2" i="12"/>
  <c r="B1" i="12"/>
  <c r="B2" i="9"/>
  <c r="B1" i="9"/>
  <c r="B2" i="3"/>
  <c r="B1" i="3"/>
  <c r="F25" i="1" l="1"/>
  <c r="F23" i="1"/>
  <c r="A2" i="12" l="1"/>
  <c r="A1" i="12"/>
  <c r="H7" i="9"/>
  <c r="J10" i="3" l="1"/>
  <c r="J12" i="3"/>
  <c r="J13" i="3"/>
  <c r="J9" i="3"/>
  <c r="J14" i="3" l="1"/>
  <c r="F40" i="38" s="1"/>
  <c r="G35" i="3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0000-000001000000}">
      <text>
        <r>
          <rPr>
            <b/>
            <sz val="9"/>
            <color indexed="81"/>
            <rFont val="MS P ゴシック"/>
            <family val="3"/>
            <charset val="128"/>
          </rPr>
          <t>赤字：覚書締結日を入力ください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5" authorId="0" shapeId="0" xr:uid="{9D239314-92C0-4E72-A876-0D2E5126016B}">
      <text>
        <r>
          <rPr>
            <b/>
            <sz val="9"/>
            <color indexed="81"/>
            <rFont val="MS P ゴシック"/>
            <family val="3"/>
            <charset val="128"/>
          </rPr>
          <t>各費目のシートを入力したら、自動入力されます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4" authorId="0" shapeId="0" xr:uid="{0BBBFD62-B7BA-4538-8B76-FFAEACDF18F8}">
      <text>
        <r>
          <rPr>
            <b/>
            <sz val="12"/>
            <color indexed="81"/>
            <rFont val="MS P ゴシック"/>
            <family val="3"/>
            <charset val="128"/>
          </rPr>
          <t>USDの使用がなければ、空欄で結構です</t>
        </r>
      </text>
    </comment>
    <comment ref="H5" authorId="0" shapeId="0" xr:uid="{AF461A32-73AA-4F08-85B8-0552368DC934}">
      <text>
        <r>
          <rPr>
            <b/>
            <sz val="12"/>
            <color indexed="81"/>
            <rFont val="MS P ゴシック"/>
            <family val="3"/>
            <charset val="128"/>
          </rPr>
          <t>実際の現地通貨名に変更ください</t>
        </r>
      </text>
    </comment>
    <comment ref="I5" authorId="0" shapeId="0" xr:uid="{2D9999FD-9591-425E-823A-0C7FDF143113}">
      <text>
        <r>
          <rPr>
            <b/>
            <sz val="12"/>
            <color indexed="81"/>
            <rFont val="MS P ゴシック"/>
            <family val="3"/>
            <charset val="128"/>
          </rPr>
          <t>当該月の外貨換算レートを参照の上、入力ください。</t>
        </r>
      </text>
    </comment>
    <comment ref="G14" authorId="0" shapeId="0" xr:uid="{0250C5DD-6DA5-4EC6-BA0D-E0C88F4D65AF}">
      <text>
        <r>
          <rPr>
            <sz val="9"/>
            <color indexed="81"/>
            <rFont val="ＭＳ Ｐゴシック"/>
            <family val="3"/>
            <charset val="128"/>
          </rPr>
          <t xml:space="preserve">小数点以下自動切捨ての計算式になっています。 </t>
        </r>
      </text>
    </comment>
    <comment ref="H14" authorId="0" shapeId="0" xr:uid="{C573C23B-6A61-4D8D-9A99-90C5883EB17E}">
      <text>
        <r>
          <rPr>
            <sz val="9"/>
            <color indexed="81"/>
            <rFont val="ＭＳ Ｐゴシック"/>
            <family val="3"/>
            <charset val="128"/>
          </rPr>
          <t>小数点以下自動切捨ての計算式になっています。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5" authorId="0" shapeId="0" xr:uid="{F2BDD815-E546-41FD-818A-EA93B8AAFB06}">
      <text>
        <r>
          <rPr>
            <b/>
            <sz val="12"/>
            <color indexed="81"/>
            <rFont val="MS P ゴシック"/>
            <family val="3"/>
            <charset val="128"/>
          </rPr>
          <t>USDの使用がなければ、空欄で結構です</t>
        </r>
      </text>
    </comment>
    <comment ref="A6" authorId="0" shapeId="0" xr:uid="{8B75AF88-E407-41FE-9DB3-4FDAD94A18D3}">
      <text>
        <r>
          <rPr>
            <b/>
            <sz val="14"/>
            <color indexed="81"/>
            <rFont val="MS P ゴシック"/>
            <family val="3"/>
            <charset val="128"/>
          </rPr>
          <t>20●●/●と入力してください</t>
        </r>
      </text>
    </comment>
    <comment ref="J6" authorId="0" shapeId="0" xr:uid="{0F5BED4E-B6C0-43CE-995E-32E40C9A01D4}">
      <text>
        <r>
          <rPr>
            <b/>
            <sz val="12"/>
            <color indexed="81"/>
            <rFont val="MS P ゴシック"/>
            <family val="3"/>
            <charset val="128"/>
          </rPr>
          <t>実際の現地通貨名に変更ください</t>
        </r>
      </text>
    </comment>
    <comment ref="K6" authorId="0" shapeId="0" xr:uid="{03F73C09-7047-43AB-9D32-9398DACEF907}">
      <text>
        <r>
          <rPr>
            <b/>
            <sz val="12"/>
            <color indexed="81"/>
            <rFont val="MS P ゴシック"/>
            <family val="3"/>
            <charset val="128"/>
          </rPr>
          <t>当該月の外貨換算レートを参照の上、入力ください。</t>
        </r>
      </text>
    </comment>
    <comment ref="E20" authorId="0" shapeId="0" xr:uid="{322FED6F-1E31-46CF-A8E7-385027F28711}">
      <text>
        <r>
          <rPr>
            <sz val="9"/>
            <color indexed="81"/>
            <rFont val="ＭＳ Ｐゴシック"/>
            <family val="3"/>
            <charset val="128"/>
          </rPr>
          <t>小数点以下自動切捨ての計算式になっています。</t>
        </r>
      </text>
    </comment>
    <comment ref="F20" authorId="0" shapeId="0" xr:uid="{540277CE-8744-4F95-8C39-917ED02C019F}">
      <text>
        <r>
          <rPr>
            <sz val="9"/>
            <color indexed="81"/>
            <rFont val="ＭＳ Ｐゴシック"/>
            <family val="3"/>
            <charset val="128"/>
          </rPr>
          <t>小数点以下自動切捨ての計算式になっています。</t>
        </r>
      </text>
    </comment>
    <comment ref="K27" authorId="0" shapeId="0" xr:uid="{275B1A00-7F4D-44B4-B29C-E00D344527F2}">
      <text>
        <r>
          <rPr>
            <b/>
            <sz val="12"/>
            <color indexed="81"/>
            <rFont val="MS P ゴシック"/>
            <family val="3"/>
            <charset val="128"/>
          </rPr>
          <t>USDの使用がなければ、空欄で結構です</t>
        </r>
      </text>
    </comment>
    <comment ref="A28" authorId="0" shapeId="0" xr:uid="{8E937B88-1B98-4786-AE96-9A9E3D7F1BA0}">
      <text>
        <r>
          <rPr>
            <b/>
            <sz val="14"/>
            <color indexed="81"/>
            <rFont val="MS P ゴシック"/>
            <family val="3"/>
            <charset val="128"/>
          </rPr>
          <t>20●●/●と入力してください</t>
        </r>
      </text>
    </comment>
    <comment ref="J28" authorId="0" shapeId="0" xr:uid="{A2CD41E1-320A-43F1-B242-3DFFD591D89D}">
      <text>
        <r>
          <rPr>
            <b/>
            <sz val="12"/>
            <color indexed="81"/>
            <rFont val="MS P ゴシック"/>
            <family val="3"/>
            <charset val="128"/>
          </rPr>
          <t>実際の現地通貨名に変更ください</t>
        </r>
      </text>
    </comment>
    <comment ref="K28" authorId="0" shapeId="0" xr:uid="{3D454329-4C18-4D3E-B89D-16E06C4E895B}">
      <text>
        <r>
          <rPr>
            <b/>
            <sz val="12"/>
            <color indexed="81"/>
            <rFont val="MS P ゴシック"/>
            <family val="3"/>
            <charset val="128"/>
          </rPr>
          <t>当該月の外貨換算レートを参照の上、入力ください。</t>
        </r>
      </text>
    </comment>
    <comment ref="E42" authorId="0" shapeId="0" xr:uid="{E11A336A-C8C9-4965-8D15-982AC800A074}">
      <text>
        <r>
          <rPr>
            <sz val="9"/>
            <color indexed="81"/>
            <rFont val="ＭＳ Ｐゴシック"/>
            <family val="3"/>
            <charset val="128"/>
          </rPr>
          <t>小数点以下自動切捨ての計算式になっています。</t>
        </r>
      </text>
    </comment>
    <comment ref="F42" authorId="0" shapeId="0" xr:uid="{7EDA103F-8ED5-4116-8789-35DDA8C96D50}">
      <text>
        <r>
          <rPr>
            <sz val="9"/>
            <color indexed="81"/>
            <rFont val="ＭＳ Ｐゴシック"/>
            <family val="3"/>
            <charset val="128"/>
          </rPr>
          <t>小数点以下自動切捨ての計算式になっています。</t>
        </r>
      </text>
    </comment>
    <comment ref="K49" authorId="0" shapeId="0" xr:uid="{196CA166-0F5D-4237-8991-DF0897673722}">
      <text>
        <r>
          <rPr>
            <b/>
            <sz val="12"/>
            <color indexed="81"/>
            <rFont val="MS P ゴシック"/>
            <family val="3"/>
            <charset val="128"/>
          </rPr>
          <t>USDの使用がなければ、空欄で結構です</t>
        </r>
      </text>
    </comment>
    <comment ref="A50" authorId="0" shapeId="0" xr:uid="{3FF3ED34-DB62-4032-BD96-5C323F239D36}">
      <text>
        <r>
          <rPr>
            <b/>
            <sz val="14"/>
            <color indexed="81"/>
            <rFont val="MS P ゴシック"/>
            <family val="3"/>
            <charset val="128"/>
          </rPr>
          <t>20●●/●と入力してください</t>
        </r>
      </text>
    </comment>
    <comment ref="J50" authorId="0" shapeId="0" xr:uid="{9AE6054E-9D55-495B-BEC6-5BA060F35BF6}">
      <text>
        <r>
          <rPr>
            <b/>
            <sz val="12"/>
            <color indexed="81"/>
            <rFont val="MS P ゴシック"/>
            <family val="3"/>
            <charset val="128"/>
          </rPr>
          <t>実際の現地通貨名に変更ください</t>
        </r>
      </text>
    </comment>
    <comment ref="K50" authorId="0" shapeId="0" xr:uid="{DD3C91E2-F324-437D-A89C-3748C447BD59}">
      <text>
        <r>
          <rPr>
            <b/>
            <sz val="12"/>
            <color indexed="81"/>
            <rFont val="MS P ゴシック"/>
            <family val="3"/>
            <charset val="128"/>
          </rPr>
          <t>当該月の外貨換算レートを参照の上、入力ください。</t>
        </r>
      </text>
    </comment>
    <comment ref="E64" authorId="0" shapeId="0" xr:uid="{01735A8E-9D81-4861-9921-36859125CB92}">
      <text>
        <r>
          <rPr>
            <sz val="9"/>
            <color indexed="81"/>
            <rFont val="ＭＳ Ｐゴシック"/>
            <family val="3"/>
            <charset val="128"/>
          </rPr>
          <t>小数点以下自動切捨ての計算式になっています。</t>
        </r>
      </text>
    </comment>
    <comment ref="F64" authorId="0" shapeId="0" xr:uid="{9C059E60-133C-413E-94C8-36BE3A5FEA5C}">
      <text>
        <r>
          <rPr>
            <sz val="9"/>
            <color indexed="81"/>
            <rFont val="ＭＳ Ｐゴシック"/>
            <family val="3"/>
            <charset val="128"/>
          </rPr>
          <t>小数点以下自動切捨ての計算式になっています。</t>
        </r>
      </text>
    </comment>
    <comment ref="K71" authorId="0" shapeId="0" xr:uid="{A221C617-16D4-4625-9139-7BF223BABCB9}">
      <text>
        <r>
          <rPr>
            <b/>
            <sz val="12"/>
            <color indexed="81"/>
            <rFont val="MS P ゴシック"/>
            <family val="3"/>
            <charset val="128"/>
          </rPr>
          <t>USDの使用がなければ、空欄で結構です</t>
        </r>
      </text>
    </comment>
    <comment ref="A72" authorId="0" shapeId="0" xr:uid="{A1168685-FD55-41D7-B0E1-90FBAA7706CF}">
      <text>
        <r>
          <rPr>
            <b/>
            <sz val="14"/>
            <color indexed="81"/>
            <rFont val="MS P ゴシック"/>
            <family val="3"/>
            <charset val="128"/>
          </rPr>
          <t>20●●/●と入力してください</t>
        </r>
      </text>
    </comment>
    <comment ref="J72" authorId="0" shapeId="0" xr:uid="{CCB5437C-4B30-4A27-8357-AE731BC84883}">
      <text>
        <r>
          <rPr>
            <b/>
            <sz val="12"/>
            <color indexed="81"/>
            <rFont val="MS P ゴシック"/>
            <family val="3"/>
            <charset val="128"/>
          </rPr>
          <t>実際の現地通貨名に変更ください</t>
        </r>
      </text>
    </comment>
    <comment ref="K72" authorId="0" shapeId="0" xr:uid="{9A9FBA8D-AEA2-42E9-A701-E78370F3BC09}">
      <text>
        <r>
          <rPr>
            <b/>
            <sz val="12"/>
            <color indexed="81"/>
            <rFont val="MS P ゴシック"/>
            <family val="3"/>
            <charset val="128"/>
          </rPr>
          <t>当該月の外貨換算レートを参照の上、入力ください。</t>
        </r>
      </text>
    </comment>
    <comment ref="E86" authorId="0" shapeId="0" xr:uid="{32345B54-FB0E-48AC-A57B-DC126134B1AD}">
      <text>
        <r>
          <rPr>
            <sz val="9"/>
            <color indexed="81"/>
            <rFont val="ＭＳ Ｐゴシック"/>
            <family val="3"/>
            <charset val="128"/>
          </rPr>
          <t>小数点以下自動切捨ての計算式になっています。</t>
        </r>
      </text>
    </comment>
    <comment ref="F86" authorId="0" shapeId="0" xr:uid="{E3702AFD-2CBC-4D3E-8DF0-33E94989EB43}">
      <text>
        <r>
          <rPr>
            <sz val="9"/>
            <color indexed="81"/>
            <rFont val="ＭＳ Ｐゴシック"/>
            <family val="3"/>
            <charset val="128"/>
          </rPr>
          <t>小数点以下自動切捨ての計算式になっています。</t>
        </r>
      </text>
    </comment>
    <comment ref="K93" authorId="0" shapeId="0" xr:uid="{03E25740-3D98-40D1-9999-11C29FB4AB79}">
      <text>
        <r>
          <rPr>
            <b/>
            <sz val="12"/>
            <color indexed="81"/>
            <rFont val="MS P ゴシック"/>
            <family val="3"/>
            <charset val="128"/>
          </rPr>
          <t>USDの使用がなければ、空欄で結構です</t>
        </r>
      </text>
    </comment>
    <comment ref="A94" authorId="0" shapeId="0" xr:uid="{C1B6DA0F-0B82-4D3F-9C2E-0C1B10AA5544}">
      <text>
        <r>
          <rPr>
            <b/>
            <sz val="14"/>
            <color indexed="81"/>
            <rFont val="MS P ゴシック"/>
            <family val="3"/>
            <charset val="128"/>
          </rPr>
          <t>20●●/●と入力してください</t>
        </r>
      </text>
    </comment>
    <comment ref="J94" authorId="0" shapeId="0" xr:uid="{C14997AD-74CA-4665-80A2-501091AA3FE0}">
      <text>
        <r>
          <rPr>
            <b/>
            <sz val="12"/>
            <color indexed="81"/>
            <rFont val="MS P ゴシック"/>
            <family val="3"/>
            <charset val="128"/>
          </rPr>
          <t>実際の現地通貨名に変更ください</t>
        </r>
      </text>
    </comment>
    <comment ref="K94" authorId="0" shapeId="0" xr:uid="{BA53757B-ECF7-48AC-9229-CFFD94689EF5}">
      <text>
        <r>
          <rPr>
            <b/>
            <sz val="12"/>
            <color indexed="81"/>
            <rFont val="MS P ゴシック"/>
            <family val="3"/>
            <charset val="128"/>
          </rPr>
          <t>当該月の外貨換算レートを参照の上、入力ください。</t>
        </r>
      </text>
    </comment>
    <comment ref="E108" authorId="0" shapeId="0" xr:uid="{AAE99E5B-29DC-4D9B-BB88-C1F55F86357B}">
      <text>
        <r>
          <rPr>
            <sz val="9"/>
            <color indexed="81"/>
            <rFont val="ＭＳ Ｐゴシック"/>
            <family val="3"/>
            <charset val="128"/>
          </rPr>
          <t>小数点以下自動切捨ての計算式になっています。</t>
        </r>
      </text>
    </comment>
    <comment ref="F108" authorId="0" shapeId="0" xr:uid="{C4E38331-E169-4DF0-82AD-28B9DC9DEBE6}">
      <text>
        <r>
          <rPr>
            <sz val="9"/>
            <color indexed="81"/>
            <rFont val="ＭＳ Ｐゴシック"/>
            <family val="3"/>
            <charset val="128"/>
          </rPr>
          <t>小数点以下自動切捨ての計算式になっています。</t>
        </r>
      </text>
    </comment>
    <comment ref="K115" authorId="0" shapeId="0" xr:uid="{BF337333-3B42-4F17-88E1-E67908F83516}">
      <text>
        <r>
          <rPr>
            <b/>
            <sz val="12"/>
            <color indexed="81"/>
            <rFont val="MS P ゴシック"/>
            <family val="3"/>
            <charset val="128"/>
          </rPr>
          <t>USDの使用がなければ、空欄で結構です</t>
        </r>
      </text>
    </comment>
    <comment ref="A116" authorId="0" shapeId="0" xr:uid="{ABF05C25-9822-4E78-ABCA-375665D1CCC8}">
      <text>
        <r>
          <rPr>
            <b/>
            <sz val="14"/>
            <color indexed="81"/>
            <rFont val="MS P ゴシック"/>
            <family val="3"/>
            <charset val="128"/>
          </rPr>
          <t>20●●/●と入力してください</t>
        </r>
      </text>
    </comment>
    <comment ref="J116" authorId="0" shapeId="0" xr:uid="{CC36013F-B44C-4764-9BDE-640EBA36F44D}">
      <text>
        <r>
          <rPr>
            <b/>
            <sz val="12"/>
            <color indexed="81"/>
            <rFont val="MS P ゴシック"/>
            <family val="3"/>
            <charset val="128"/>
          </rPr>
          <t>実際の現地通貨名に変更ください</t>
        </r>
      </text>
    </comment>
    <comment ref="K116" authorId="0" shapeId="0" xr:uid="{B59633AF-F339-47B9-9365-302ECD64D047}">
      <text>
        <r>
          <rPr>
            <b/>
            <sz val="12"/>
            <color indexed="81"/>
            <rFont val="MS P ゴシック"/>
            <family val="3"/>
            <charset val="128"/>
          </rPr>
          <t>当該月の外貨換算レートを参照の上、入力ください。</t>
        </r>
      </text>
    </comment>
    <comment ref="E130" authorId="0" shapeId="0" xr:uid="{F12592CD-CF19-4A42-B92F-7CED7698EBA3}">
      <text>
        <r>
          <rPr>
            <sz val="9"/>
            <color indexed="81"/>
            <rFont val="ＭＳ Ｐゴシック"/>
            <family val="3"/>
            <charset val="128"/>
          </rPr>
          <t>小数点以下自動切捨ての計算式になっています。</t>
        </r>
      </text>
    </comment>
    <comment ref="F130" authorId="0" shapeId="0" xr:uid="{5C4B9F44-D445-46B9-8984-24D1F583DFFA}">
      <text>
        <r>
          <rPr>
            <sz val="9"/>
            <color indexed="81"/>
            <rFont val="ＭＳ Ｐゴシック"/>
            <family val="3"/>
            <charset val="128"/>
          </rPr>
          <t>小数点以下自動切捨ての計算式になっています。</t>
        </r>
      </text>
    </comment>
    <comment ref="K137" authorId="0" shapeId="0" xr:uid="{A75FE8B2-04C0-42C4-8D78-C5A9C4A2B5CB}">
      <text>
        <r>
          <rPr>
            <b/>
            <sz val="12"/>
            <color indexed="81"/>
            <rFont val="MS P ゴシック"/>
            <family val="3"/>
            <charset val="128"/>
          </rPr>
          <t>USDの使用がなければ、空欄で結構です</t>
        </r>
      </text>
    </comment>
    <comment ref="A138" authorId="0" shapeId="0" xr:uid="{8169E221-9104-4003-9FA1-E40AB1BB0CA5}">
      <text>
        <r>
          <rPr>
            <b/>
            <sz val="14"/>
            <color indexed="81"/>
            <rFont val="MS P ゴシック"/>
            <family val="3"/>
            <charset val="128"/>
          </rPr>
          <t>20●●/●と入力してください</t>
        </r>
      </text>
    </comment>
    <comment ref="J138" authorId="0" shapeId="0" xr:uid="{1F076479-1472-463F-B889-6B5741217A18}">
      <text>
        <r>
          <rPr>
            <b/>
            <sz val="12"/>
            <color indexed="81"/>
            <rFont val="MS P ゴシック"/>
            <family val="3"/>
            <charset val="128"/>
          </rPr>
          <t>実際の現地通貨名に変更ください</t>
        </r>
      </text>
    </comment>
    <comment ref="K138" authorId="0" shapeId="0" xr:uid="{B5181CEE-BAC5-466D-B127-0F31ADC5AD1D}">
      <text>
        <r>
          <rPr>
            <b/>
            <sz val="12"/>
            <color indexed="81"/>
            <rFont val="MS P ゴシック"/>
            <family val="3"/>
            <charset val="128"/>
          </rPr>
          <t>当該月の外貨換算レートを参照の上、入力ください。</t>
        </r>
      </text>
    </comment>
    <comment ref="E152" authorId="0" shapeId="0" xr:uid="{A9270DF8-D0BE-4E2C-8106-0880DDF4A403}">
      <text>
        <r>
          <rPr>
            <sz val="9"/>
            <color indexed="81"/>
            <rFont val="ＭＳ Ｐゴシック"/>
            <family val="3"/>
            <charset val="128"/>
          </rPr>
          <t>小数点以下自動切捨ての計算式になっています。</t>
        </r>
      </text>
    </comment>
    <comment ref="F152" authorId="0" shapeId="0" xr:uid="{49F7007D-51C9-4E2A-85F5-3F15996BD427}">
      <text>
        <r>
          <rPr>
            <sz val="9"/>
            <color indexed="81"/>
            <rFont val="ＭＳ Ｐゴシック"/>
            <family val="3"/>
            <charset val="128"/>
          </rPr>
          <t>小数点以下自動切捨ての計算式になっています。</t>
        </r>
      </text>
    </comment>
    <comment ref="K159" authorId="0" shapeId="0" xr:uid="{75731F1F-9CAD-4313-BF6A-66D8A61BDC80}">
      <text>
        <r>
          <rPr>
            <b/>
            <sz val="12"/>
            <color indexed="81"/>
            <rFont val="MS P ゴシック"/>
            <family val="3"/>
            <charset val="128"/>
          </rPr>
          <t>USDの使用がなければ、空欄で結構です</t>
        </r>
      </text>
    </comment>
    <comment ref="A160" authorId="0" shapeId="0" xr:uid="{D2109A2E-F49D-4A79-8579-BB3908B35DCE}">
      <text>
        <r>
          <rPr>
            <b/>
            <sz val="14"/>
            <color indexed="81"/>
            <rFont val="MS P ゴシック"/>
            <family val="3"/>
            <charset val="128"/>
          </rPr>
          <t>20●●/●と入力してください</t>
        </r>
      </text>
    </comment>
    <comment ref="J160" authorId="0" shapeId="0" xr:uid="{999292AD-BD84-41F5-B78C-AD1851627A3D}">
      <text>
        <r>
          <rPr>
            <b/>
            <sz val="12"/>
            <color indexed="81"/>
            <rFont val="MS P ゴシック"/>
            <family val="3"/>
            <charset val="128"/>
          </rPr>
          <t>実際の現地通貨名に変更ください</t>
        </r>
      </text>
    </comment>
    <comment ref="K160" authorId="0" shapeId="0" xr:uid="{157F10C5-8DD4-4A23-829D-86B5E0FF26B9}">
      <text>
        <r>
          <rPr>
            <b/>
            <sz val="12"/>
            <color indexed="81"/>
            <rFont val="MS P ゴシック"/>
            <family val="3"/>
            <charset val="128"/>
          </rPr>
          <t>当該月の外貨換算レートを参照の上、入力ください。</t>
        </r>
      </text>
    </comment>
    <comment ref="E174" authorId="0" shapeId="0" xr:uid="{5395DCF6-8B8D-454F-A579-BDFD13DC2D6B}">
      <text>
        <r>
          <rPr>
            <sz val="9"/>
            <color indexed="81"/>
            <rFont val="ＭＳ Ｐゴシック"/>
            <family val="3"/>
            <charset val="128"/>
          </rPr>
          <t>小数点以下自動切捨ての計算式になっています。</t>
        </r>
      </text>
    </comment>
    <comment ref="F174" authorId="0" shapeId="0" xr:uid="{11B2D205-7C4D-4C71-A535-0F81267454C5}">
      <text>
        <r>
          <rPr>
            <sz val="9"/>
            <color indexed="81"/>
            <rFont val="ＭＳ Ｐゴシック"/>
            <family val="3"/>
            <charset val="128"/>
          </rPr>
          <t>小数点以下自動切捨ての計算式になっています。</t>
        </r>
      </text>
    </comment>
    <comment ref="K181" authorId="0" shapeId="0" xr:uid="{96FB1A67-9B6E-4988-97A2-867D7C030AFF}">
      <text>
        <r>
          <rPr>
            <b/>
            <sz val="12"/>
            <color indexed="81"/>
            <rFont val="MS P ゴシック"/>
            <family val="3"/>
            <charset val="128"/>
          </rPr>
          <t>USDの使用がなければ、空欄で結構です</t>
        </r>
      </text>
    </comment>
    <comment ref="A182" authorId="0" shapeId="0" xr:uid="{665AAA26-6809-47FA-912E-C622F08EBB9F}">
      <text>
        <r>
          <rPr>
            <b/>
            <sz val="14"/>
            <color indexed="81"/>
            <rFont val="MS P ゴシック"/>
            <family val="3"/>
            <charset val="128"/>
          </rPr>
          <t>20●●/●と入力してください</t>
        </r>
      </text>
    </comment>
    <comment ref="J182" authorId="0" shapeId="0" xr:uid="{475ED63F-473D-44E2-A5E9-4AEF304C741A}">
      <text>
        <r>
          <rPr>
            <b/>
            <sz val="12"/>
            <color indexed="81"/>
            <rFont val="MS P ゴシック"/>
            <family val="3"/>
            <charset val="128"/>
          </rPr>
          <t>実際の現地通貨名に変更ください</t>
        </r>
      </text>
    </comment>
    <comment ref="K182" authorId="0" shapeId="0" xr:uid="{09740397-893F-4320-9D4D-D2AFCA499395}">
      <text>
        <r>
          <rPr>
            <b/>
            <sz val="12"/>
            <color indexed="81"/>
            <rFont val="MS P ゴシック"/>
            <family val="3"/>
            <charset val="128"/>
          </rPr>
          <t>当該月の外貨換算レートを参照の上、入力ください。</t>
        </r>
      </text>
    </comment>
    <comment ref="E196" authorId="0" shapeId="0" xr:uid="{869444A9-1EB6-4ED7-897F-A63104356649}">
      <text>
        <r>
          <rPr>
            <sz val="9"/>
            <color indexed="81"/>
            <rFont val="ＭＳ Ｐゴシック"/>
            <family val="3"/>
            <charset val="128"/>
          </rPr>
          <t>小数点以下自動切捨ての計算式になっています。</t>
        </r>
      </text>
    </comment>
    <comment ref="F196" authorId="0" shapeId="0" xr:uid="{B4DA60F0-A45A-4980-B3A9-EE75542A1687}">
      <text>
        <r>
          <rPr>
            <sz val="9"/>
            <color indexed="81"/>
            <rFont val="ＭＳ Ｐゴシック"/>
            <family val="3"/>
            <charset val="128"/>
          </rPr>
          <t>小数点以下自動切捨ての計算式になっています。</t>
        </r>
      </text>
    </comment>
    <comment ref="K203" authorId="0" shapeId="0" xr:uid="{7FD5D2D3-B94C-4467-828A-CEDFDF2E834E}">
      <text>
        <r>
          <rPr>
            <b/>
            <sz val="12"/>
            <color indexed="81"/>
            <rFont val="MS P ゴシック"/>
            <family val="3"/>
            <charset val="128"/>
          </rPr>
          <t>USDの使用がなければ、空欄で結構です</t>
        </r>
      </text>
    </comment>
    <comment ref="A204" authorId="0" shapeId="0" xr:uid="{BB285674-6A7A-4767-8073-641A97BF2EF4}">
      <text>
        <r>
          <rPr>
            <b/>
            <sz val="14"/>
            <color indexed="81"/>
            <rFont val="MS P ゴシック"/>
            <family val="3"/>
            <charset val="128"/>
          </rPr>
          <t>20●●/●と入力してください</t>
        </r>
      </text>
    </comment>
    <comment ref="J204" authorId="0" shapeId="0" xr:uid="{87E626FA-2DB9-47A8-9650-B4F698C26B5A}">
      <text>
        <r>
          <rPr>
            <b/>
            <sz val="12"/>
            <color indexed="81"/>
            <rFont val="MS P ゴシック"/>
            <family val="3"/>
            <charset val="128"/>
          </rPr>
          <t>実際の現地通貨名に変更ください</t>
        </r>
      </text>
    </comment>
    <comment ref="K204" authorId="0" shapeId="0" xr:uid="{AB0395EC-3810-42A8-814F-BE32485696AB}">
      <text>
        <r>
          <rPr>
            <b/>
            <sz val="12"/>
            <color indexed="81"/>
            <rFont val="MS P ゴシック"/>
            <family val="3"/>
            <charset val="128"/>
          </rPr>
          <t>当該月の外貨換算レートを参照の上、入力ください。</t>
        </r>
      </text>
    </comment>
    <comment ref="E218" authorId="0" shapeId="0" xr:uid="{7EBA5F16-85BB-4BE0-9EC2-B41F499FE85A}">
      <text>
        <r>
          <rPr>
            <sz val="9"/>
            <color indexed="81"/>
            <rFont val="ＭＳ Ｐゴシック"/>
            <family val="3"/>
            <charset val="128"/>
          </rPr>
          <t>小数点以下自動切捨ての計算式になっています。</t>
        </r>
      </text>
    </comment>
    <comment ref="F218" authorId="0" shapeId="0" xr:uid="{279C6891-B58A-46ED-837E-C701BA355872}">
      <text>
        <r>
          <rPr>
            <sz val="9"/>
            <color indexed="81"/>
            <rFont val="ＭＳ Ｐゴシック"/>
            <family val="3"/>
            <charset val="128"/>
          </rPr>
          <t>小数点以下自動切捨ての計算式になっています。</t>
        </r>
      </text>
    </comment>
    <comment ref="K225" authorId="0" shapeId="0" xr:uid="{64D0E0EF-A24C-414C-99F6-B4007DD60F0C}">
      <text>
        <r>
          <rPr>
            <b/>
            <sz val="12"/>
            <color indexed="81"/>
            <rFont val="MS P ゴシック"/>
            <family val="3"/>
            <charset val="128"/>
          </rPr>
          <t>USDの使用がなければ、空欄で結構です</t>
        </r>
      </text>
    </comment>
    <comment ref="A226" authorId="0" shapeId="0" xr:uid="{9AC7EE68-A0F9-4CF0-967A-9DB866D8948B}">
      <text>
        <r>
          <rPr>
            <b/>
            <sz val="14"/>
            <color indexed="81"/>
            <rFont val="MS P ゴシック"/>
            <family val="3"/>
            <charset val="128"/>
          </rPr>
          <t>20●●/●と入力してください</t>
        </r>
      </text>
    </comment>
    <comment ref="J226" authorId="0" shapeId="0" xr:uid="{6ECEEE79-34FB-4D55-96E5-3AEB611A8CA0}">
      <text>
        <r>
          <rPr>
            <b/>
            <sz val="12"/>
            <color indexed="81"/>
            <rFont val="MS P ゴシック"/>
            <family val="3"/>
            <charset val="128"/>
          </rPr>
          <t>実際の現地通貨名に変更ください</t>
        </r>
      </text>
    </comment>
    <comment ref="K226" authorId="0" shapeId="0" xr:uid="{E7DA6C90-4B67-4563-A14E-0E27AB7608E9}">
      <text>
        <r>
          <rPr>
            <b/>
            <sz val="12"/>
            <color indexed="81"/>
            <rFont val="MS P ゴシック"/>
            <family val="3"/>
            <charset val="128"/>
          </rPr>
          <t>当該月の外貨換算レートを参照の上、入力ください。</t>
        </r>
      </text>
    </comment>
    <comment ref="E240" authorId="0" shapeId="0" xr:uid="{CAE53942-22CA-477D-8452-1CFECEA69693}">
      <text>
        <r>
          <rPr>
            <sz val="9"/>
            <color indexed="81"/>
            <rFont val="ＭＳ Ｐゴシック"/>
            <family val="3"/>
            <charset val="128"/>
          </rPr>
          <t>小数点以下自動切捨ての計算式になっています。</t>
        </r>
      </text>
    </comment>
    <comment ref="F240" authorId="0" shapeId="0" xr:uid="{5DF1DF6C-25FA-4589-A936-CA067C15D764}">
      <text>
        <r>
          <rPr>
            <sz val="9"/>
            <color indexed="81"/>
            <rFont val="ＭＳ Ｐゴシック"/>
            <family val="3"/>
            <charset val="128"/>
          </rPr>
          <t>小数点以下自動切捨ての計算式になっています。</t>
        </r>
      </text>
    </comment>
    <comment ref="K247" authorId="0" shapeId="0" xr:uid="{FF3DFAE1-958E-49C3-821B-ACCBA1C92668}">
      <text>
        <r>
          <rPr>
            <b/>
            <sz val="12"/>
            <color indexed="81"/>
            <rFont val="MS P ゴシック"/>
            <family val="3"/>
            <charset val="128"/>
          </rPr>
          <t>USDの使用がなければ、空欄で結構です</t>
        </r>
      </text>
    </comment>
    <comment ref="A248" authorId="0" shapeId="0" xr:uid="{453B8E17-E968-4F1C-B7FE-0A5909D96782}">
      <text>
        <r>
          <rPr>
            <b/>
            <sz val="14"/>
            <color indexed="81"/>
            <rFont val="MS P ゴシック"/>
            <family val="3"/>
            <charset val="128"/>
          </rPr>
          <t>20●●/●と入力してください</t>
        </r>
      </text>
    </comment>
    <comment ref="J248" authorId="0" shapeId="0" xr:uid="{CC2A02AC-11D2-442B-BB35-5634DAB02CD2}">
      <text>
        <r>
          <rPr>
            <b/>
            <sz val="12"/>
            <color indexed="81"/>
            <rFont val="MS P ゴシック"/>
            <family val="3"/>
            <charset val="128"/>
          </rPr>
          <t>実際の現地通貨名に変更ください</t>
        </r>
      </text>
    </comment>
    <comment ref="K248" authorId="0" shapeId="0" xr:uid="{F661C391-21BA-4078-8CF0-AAA34394A84D}">
      <text>
        <r>
          <rPr>
            <b/>
            <sz val="12"/>
            <color indexed="81"/>
            <rFont val="MS P ゴシック"/>
            <family val="3"/>
            <charset val="128"/>
          </rPr>
          <t>当該月の外貨換算レートを参照の上、入力ください。</t>
        </r>
      </text>
    </comment>
    <comment ref="E262" authorId="0" shapeId="0" xr:uid="{F49D9C3A-2805-45DA-9C91-672B727BE26D}">
      <text>
        <r>
          <rPr>
            <sz val="9"/>
            <color indexed="81"/>
            <rFont val="ＭＳ Ｐゴシック"/>
            <family val="3"/>
            <charset val="128"/>
          </rPr>
          <t>小数点以下自動切捨ての計算式になっています。</t>
        </r>
      </text>
    </comment>
    <comment ref="F262" authorId="0" shapeId="0" xr:uid="{9B049368-900C-4F1B-8BA6-8C1AF99BAFEB}">
      <text>
        <r>
          <rPr>
            <sz val="9"/>
            <color indexed="81"/>
            <rFont val="ＭＳ Ｐゴシック"/>
            <family val="3"/>
            <charset val="128"/>
          </rPr>
          <t>小数点以下自動切捨ての計算式になっています。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C1491B6C-E501-4B9E-8BEF-E99815CE5E41}">
      <text>
        <r>
          <rPr>
            <b/>
            <sz val="12"/>
            <color indexed="81"/>
            <rFont val="MS P ゴシック"/>
            <family val="3"/>
            <charset val="128"/>
          </rPr>
          <t>USDの使用がなければ、空欄で結構です</t>
        </r>
      </text>
    </comment>
    <comment ref="A6" authorId="0" shapeId="0" xr:uid="{2E337428-6E54-486D-9AAA-163AD2639CCD}">
      <text>
        <r>
          <rPr>
            <b/>
            <sz val="14"/>
            <color indexed="81"/>
            <rFont val="MS P ゴシック"/>
            <family val="3"/>
            <charset val="128"/>
          </rPr>
          <t>20●●/●と入力してください</t>
        </r>
      </text>
    </comment>
    <comment ref="I6" authorId="0" shapeId="0" xr:uid="{AD561FCF-DC74-4FDE-828A-5AA59DFAC4CD}">
      <text>
        <r>
          <rPr>
            <b/>
            <sz val="12"/>
            <color indexed="81"/>
            <rFont val="MS P ゴシック"/>
            <family val="3"/>
            <charset val="128"/>
          </rPr>
          <t>実際の現地通貨名に変更ください</t>
        </r>
      </text>
    </comment>
    <comment ref="J6" authorId="0" shapeId="0" xr:uid="{BF260C8A-6972-490E-9935-C575BDC7D416}">
      <text>
        <r>
          <rPr>
            <b/>
            <sz val="12"/>
            <color indexed="81"/>
            <rFont val="MS P ゴシック"/>
            <family val="3"/>
            <charset val="128"/>
          </rPr>
          <t>当該月の外貨換算レートを参照の上、入力ください。</t>
        </r>
      </text>
    </comment>
    <comment ref="D20" authorId="0" shapeId="0" xr:uid="{57DEEEBA-8E8C-4B8C-89C6-8222B91020B7}">
      <text>
        <r>
          <rPr>
            <sz val="9"/>
            <color indexed="81"/>
            <rFont val="ＭＳ Ｐゴシック"/>
            <family val="3"/>
            <charset val="128"/>
          </rPr>
          <t>小数点以下自動切捨ての計算式になっています。</t>
        </r>
      </text>
    </comment>
    <comment ref="E20" authorId="0" shapeId="0" xr:uid="{89EAF2ED-F1F8-4390-B976-F51039BD09B7}">
      <text>
        <r>
          <rPr>
            <sz val="9"/>
            <color indexed="81"/>
            <rFont val="ＭＳ Ｐゴシック"/>
            <family val="3"/>
            <charset val="128"/>
          </rPr>
          <t>小数点以下自動切捨ての計算式になっています。</t>
        </r>
      </text>
    </comment>
    <comment ref="J27" authorId="0" shapeId="0" xr:uid="{27049B43-BD37-43D0-B200-C11DED2679E2}">
      <text>
        <r>
          <rPr>
            <b/>
            <sz val="12"/>
            <color indexed="81"/>
            <rFont val="MS P ゴシック"/>
            <family val="3"/>
            <charset val="128"/>
          </rPr>
          <t>USDの使用がなければ、空欄で結構です</t>
        </r>
      </text>
    </comment>
    <comment ref="A28" authorId="0" shapeId="0" xr:uid="{60FCDFF8-04E7-46B1-8CC1-379025432C35}">
      <text>
        <r>
          <rPr>
            <b/>
            <sz val="14"/>
            <color indexed="81"/>
            <rFont val="MS P ゴシック"/>
            <family val="3"/>
            <charset val="128"/>
          </rPr>
          <t>20●●/●と入力してください</t>
        </r>
      </text>
    </comment>
    <comment ref="I28" authorId="0" shapeId="0" xr:uid="{D7AD7058-BAD7-4763-A51F-2839D418FA9B}">
      <text>
        <r>
          <rPr>
            <b/>
            <sz val="12"/>
            <color indexed="81"/>
            <rFont val="MS P ゴシック"/>
            <family val="3"/>
            <charset val="128"/>
          </rPr>
          <t>実際の現地通貨名に変更ください</t>
        </r>
      </text>
    </comment>
    <comment ref="J28" authorId="0" shapeId="0" xr:uid="{5F3A74BF-6B33-4297-86A8-9A1D94D7E4D3}">
      <text>
        <r>
          <rPr>
            <b/>
            <sz val="12"/>
            <color indexed="81"/>
            <rFont val="MS P ゴシック"/>
            <family val="3"/>
            <charset val="128"/>
          </rPr>
          <t>当該月の外貨換算レートを参照の上、入力ください。</t>
        </r>
      </text>
    </comment>
    <comment ref="D42" authorId="0" shapeId="0" xr:uid="{CA9280AF-5E06-41C9-9AA8-D2BFEEA4EFE1}">
      <text>
        <r>
          <rPr>
            <sz val="9"/>
            <color indexed="81"/>
            <rFont val="ＭＳ Ｐゴシック"/>
            <family val="3"/>
            <charset val="128"/>
          </rPr>
          <t>小数点以下自動切捨ての計算式になっています。</t>
        </r>
      </text>
    </comment>
    <comment ref="E42" authorId="0" shapeId="0" xr:uid="{49BFFCE3-3A43-4DFA-9877-54DCD89300A2}">
      <text>
        <r>
          <rPr>
            <sz val="9"/>
            <color indexed="81"/>
            <rFont val="ＭＳ Ｐゴシック"/>
            <family val="3"/>
            <charset val="128"/>
          </rPr>
          <t>小数点以下自動切捨ての計算式になっています。</t>
        </r>
      </text>
    </comment>
    <comment ref="J49" authorId="0" shapeId="0" xr:uid="{26394A88-54AD-444F-9270-CA5568483F03}">
      <text>
        <r>
          <rPr>
            <b/>
            <sz val="12"/>
            <color indexed="81"/>
            <rFont val="MS P ゴシック"/>
            <family val="3"/>
            <charset val="128"/>
          </rPr>
          <t>USDの使用がなければ、空欄で結構です</t>
        </r>
      </text>
    </comment>
    <comment ref="A50" authorId="0" shapeId="0" xr:uid="{CAAE8E4F-D1DE-43C6-8C56-E0984851D2A7}">
      <text>
        <r>
          <rPr>
            <b/>
            <sz val="14"/>
            <color indexed="81"/>
            <rFont val="MS P ゴシック"/>
            <family val="3"/>
            <charset val="128"/>
          </rPr>
          <t>20●●/●と入力してください</t>
        </r>
      </text>
    </comment>
    <comment ref="I50" authorId="0" shapeId="0" xr:uid="{147956FF-4203-4041-BC2C-18FAB4FC431D}">
      <text>
        <r>
          <rPr>
            <b/>
            <sz val="12"/>
            <color indexed="81"/>
            <rFont val="MS P ゴシック"/>
            <family val="3"/>
            <charset val="128"/>
          </rPr>
          <t>実際の現地通貨名に変更ください</t>
        </r>
      </text>
    </comment>
    <comment ref="J50" authorId="0" shapeId="0" xr:uid="{51BB6525-7FC2-494E-A438-AB633D2A370D}">
      <text>
        <r>
          <rPr>
            <b/>
            <sz val="12"/>
            <color indexed="81"/>
            <rFont val="MS P ゴシック"/>
            <family val="3"/>
            <charset val="128"/>
          </rPr>
          <t>当該月の外貨換算レートを参照の上、入力ください。</t>
        </r>
      </text>
    </comment>
    <comment ref="D64" authorId="0" shapeId="0" xr:uid="{2C8D94C3-EAFE-4E4D-8481-216AB67A7505}">
      <text>
        <r>
          <rPr>
            <sz val="9"/>
            <color indexed="81"/>
            <rFont val="ＭＳ Ｐゴシック"/>
            <family val="3"/>
            <charset val="128"/>
          </rPr>
          <t>小数点以下自動切捨ての計算式になっています。</t>
        </r>
      </text>
    </comment>
    <comment ref="E64" authorId="0" shapeId="0" xr:uid="{11357572-E30B-4FAB-A4DE-E642F716B210}">
      <text>
        <r>
          <rPr>
            <sz val="9"/>
            <color indexed="81"/>
            <rFont val="ＭＳ Ｐゴシック"/>
            <family val="3"/>
            <charset val="128"/>
          </rPr>
          <t>小数点以下自動切捨ての計算式になっています。</t>
        </r>
      </text>
    </comment>
    <comment ref="J71" authorId="0" shapeId="0" xr:uid="{55BCCABF-0A07-4BEF-A256-697D42DF3FA5}">
      <text>
        <r>
          <rPr>
            <b/>
            <sz val="12"/>
            <color indexed="81"/>
            <rFont val="MS P ゴシック"/>
            <family val="3"/>
            <charset val="128"/>
          </rPr>
          <t>USDの使用がなければ、空欄で結構です</t>
        </r>
      </text>
    </comment>
    <comment ref="A72" authorId="0" shapeId="0" xr:uid="{A29BE7AA-B809-4325-872B-B3FE07D09F5B}">
      <text>
        <r>
          <rPr>
            <b/>
            <sz val="14"/>
            <color indexed="81"/>
            <rFont val="MS P ゴシック"/>
            <family val="3"/>
            <charset val="128"/>
          </rPr>
          <t>20●●/●と入力してください</t>
        </r>
      </text>
    </comment>
    <comment ref="I72" authorId="0" shapeId="0" xr:uid="{FD32360B-14C5-4FBD-966D-B5595B3799B7}">
      <text>
        <r>
          <rPr>
            <b/>
            <sz val="12"/>
            <color indexed="81"/>
            <rFont val="MS P ゴシック"/>
            <family val="3"/>
            <charset val="128"/>
          </rPr>
          <t>実際の現地通貨名に変更ください</t>
        </r>
      </text>
    </comment>
    <comment ref="J72" authorId="0" shapeId="0" xr:uid="{CDB62DD6-4828-48F7-8BC7-972F05531BBF}">
      <text>
        <r>
          <rPr>
            <b/>
            <sz val="12"/>
            <color indexed="81"/>
            <rFont val="MS P ゴシック"/>
            <family val="3"/>
            <charset val="128"/>
          </rPr>
          <t>当該月の外貨換算レートを参照の上、入力ください。</t>
        </r>
      </text>
    </comment>
    <comment ref="D86" authorId="0" shapeId="0" xr:uid="{C2166AA3-979C-4FF1-930A-0C7AA5FBABDF}">
      <text>
        <r>
          <rPr>
            <sz val="9"/>
            <color indexed="81"/>
            <rFont val="ＭＳ Ｐゴシック"/>
            <family val="3"/>
            <charset val="128"/>
          </rPr>
          <t>小数点以下自動切捨ての計算式になっています。</t>
        </r>
      </text>
    </comment>
    <comment ref="E86" authorId="0" shapeId="0" xr:uid="{9844B221-3933-480B-8167-755A6F199421}">
      <text>
        <r>
          <rPr>
            <sz val="9"/>
            <color indexed="81"/>
            <rFont val="ＭＳ Ｐゴシック"/>
            <family val="3"/>
            <charset val="128"/>
          </rPr>
          <t>小数点以下自動切捨ての計算式になっています。</t>
        </r>
      </text>
    </comment>
    <comment ref="J93" authorId="0" shapeId="0" xr:uid="{0994E755-038F-4839-BD6E-24ED3090F511}">
      <text>
        <r>
          <rPr>
            <b/>
            <sz val="12"/>
            <color indexed="81"/>
            <rFont val="MS P ゴシック"/>
            <family val="3"/>
            <charset val="128"/>
          </rPr>
          <t>USDの使用がなければ、空欄で結構です</t>
        </r>
      </text>
    </comment>
    <comment ref="A94" authorId="0" shapeId="0" xr:uid="{BFB3741C-80F7-4130-B477-6A91CF393F00}">
      <text>
        <r>
          <rPr>
            <b/>
            <sz val="14"/>
            <color indexed="81"/>
            <rFont val="MS P ゴシック"/>
            <family val="3"/>
            <charset val="128"/>
          </rPr>
          <t>20●●/●と入力してください</t>
        </r>
      </text>
    </comment>
    <comment ref="I94" authorId="0" shapeId="0" xr:uid="{E29B38C1-B375-4A38-A4F7-9261FBC1A338}">
      <text>
        <r>
          <rPr>
            <b/>
            <sz val="12"/>
            <color indexed="81"/>
            <rFont val="MS P ゴシック"/>
            <family val="3"/>
            <charset val="128"/>
          </rPr>
          <t>実際の現地通貨名に変更ください</t>
        </r>
      </text>
    </comment>
    <comment ref="J94" authorId="0" shapeId="0" xr:uid="{88C74426-EF19-4EDE-85D1-23445592F4AE}">
      <text>
        <r>
          <rPr>
            <b/>
            <sz val="12"/>
            <color indexed="81"/>
            <rFont val="MS P ゴシック"/>
            <family val="3"/>
            <charset val="128"/>
          </rPr>
          <t>当該月の外貨換算レートを参照の上、入力ください。</t>
        </r>
      </text>
    </comment>
    <comment ref="D108" authorId="0" shapeId="0" xr:uid="{BCB9F935-1C22-4BF0-88B7-B8C6C53F64E1}">
      <text>
        <r>
          <rPr>
            <sz val="9"/>
            <color indexed="81"/>
            <rFont val="ＭＳ Ｐゴシック"/>
            <family val="3"/>
            <charset val="128"/>
          </rPr>
          <t>小数点以下自動切捨ての計算式になっています。</t>
        </r>
      </text>
    </comment>
    <comment ref="E108" authorId="0" shapeId="0" xr:uid="{4558135B-C35F-4A46-B3C0-671CDBC6621F}">
      <text>
        <r>
          <rPr>
            <sz val="9"/>
            <color indexed="81"/>
            <rFont val="ＭＳ Ｐゴシック"/>
            <family val="3"/>
            <charset val="128"/>
          </rPr>
          <t>小数点以下自動切捨ての計算式になっています。</t>
        </r>
      </text>
    </comment>
    <comment ref="J115" authorId="0" shapeId="0" xr:uid="{63FD8CF0-6338-4D05-A33C-4623F0423A6D}">
      <text>
        <r>
          <rPr>
            <b/>
            <sz val="12"/>
            <color indexed="81"/>
            <rFont val="MS P ゴシック"/>
            <family val="3"/>
            <charset val="128"/>
          </rPr>
          <t>USDの使用がなければ、空欄で結構です</t>
        </r>
      </text>
    </comment>
    <comment ref="A116" authorId="0" shapeId="0" xr:uid="{7E44C060-3598-4489-84A1-B261FDAC83FA}">
      <text>
        <r>
          <rPr>
            <b/>
            <sz val="14"/>
            <color indexed="81"/>
            <rFont val="MS P ゴシック"/>
            <family val="3"/>
            <charset val="128"/>
          </rPr>
          <t>20●●/●と入力してください</t>
        </r>
      </text>
    </comment>
    <comment ref="I116" authorId="0" shapeId="0" xr:uid="{20FC7F5C-661B-4D3B-A623-5DE8F70DB5A0}">
      <text>
        <r>
          <rPr>
            <b/>
            <sz val="12"/>
            <color indexed="81"/>
            <rFont val="MS P ゴシック"/>
            <family val="3"/>
            <charset val="128"/>
          </rPr>
          <t>実際の現地通貨名に変更ください</t>
        </r>
      </text>
    </comment>
    <comment ref="J116" authorId="0" shapeId="0" xr:uid="{B33DECF7-93E8-401E-8075-A6C3827CAD8D}">
      <text>
        <r>
          <rPr>
            <b/>
            <sz val="12"/>
            <color indexed="81"/>
            <rFont val="MS P ゴシック"/>
            <family val="3"/>
            <charset val="128"/>
          </rPr>
          <t>当該月の外貨換算レートを参照の上、入力ください。</t>
        </r>
      </text>
    </comment>
    <comment ref="D130" authorId="0" shapeId="0" xr:uid="{D676BA65-D63B-4C1A-87AA-498E30FB5D0E}">
      <text>
        <r>
          <rPr>
            <sz val="9"/>
            <color indexed="81"/>
            <rFont val="ＭＳ Ｐゴシック"/>
            <family val="3"/>
            <charset val="128"/>
          </rPr>
          <t>小数点以下自動切捨ての計算式になっています。</t>
        </r>
      </text>
    </comment>
    <comment ref="E130" authorId="0" shapeId="0" xr:uid="{C720F36E-C334-4EAD-8A4F-21B8F8DE0E5E}">
      <text>
        <r>
          <rPr>
            <sz val="9"/>
            <color indexed="81"/>
            <rFont val="ＭＳ Ｐゴシック"/>
            <family val="3"/>
            <charset val="128"/>
          </rPr>
          <t>小数点以下自動切捨ての計算式になっています。</t>
        </r>
      </text>
    </comment>
    <comment ref="J137" authorId="0" shapeId="0" xr:uid="{12A6B0FE-7663-4B62-B453-0E6BF67CF46A}">
      <text>
        <r>
          <rPr>
            <b/>
            <sz val="12"/>
            <color indexed="81"/>
            <rFont val="MS P ゴシック"/>
            <family val="3"/>
            <charset val="128"/>
          </rPr>
          <t>USDの使用がなければ、空欄で結構です</t>
        </r>
      </text>
    </comment>
    <comment ref="A138" authorId="0" shapeId="0" xr:uid="{746544B4-CA36-42D2-B2D4-41EF23592578}">
      <text>
        <r>
          <rPr>
            <b/>
            <sz val="14"/>
            <color indexed="81"/>
            <rFont val="MS P ゴシック"/>
            <family val="3"/>
            <charset val="128"/>
          </rPr>
          <t>20●●/●と入力してください</t>
        </r>
      </text>
    </comment>
    <comment ref="I138" authorId="0" shapeId="0" xr:uid="{FB2BF4D7-7196-4CE1-8AC4-330549C96DB5}">
      <text>
        <r>
          <rPr>
            <b/>
            <sz val="12"/>
            <color indexed="81"/>
            <rFont val="MS P ゴシック"/>
            <family val="3"/>
            <charset val="128"/>
          </rPr>
          <t>実際の現地通貨名に変更ください</t>
        </r>
      </text>
    </comment>
    <comment ref="J138" authorId="0" shapeId="0" xr:uid="{D7C043B8-88D0-4704-87B9-E8FEA2C19E8E}">
      <text>
        <r>
          <rPr>
            <b/>
            <sz val="12"/>
            <color indexed="81"/>
            <rFont val="MS P ゴシック"/>
            <family val="3"/>
            <charset val="128"/>
          </rPr>
          <t>当該月の外貨換算レートを参照の上、入力ください。</t>
        </r>
      </text>
    </comment>
    <comment ref="D152" authorId="0" shapeId="0" xr:uid="{74B0FA97-EBA5-4FDA-BB24-6E2C94600B03}">
      <text>
        <r>
          <rPr>
            <sz val="9"/>
            <color indexed="81"/>
            <rFont val="ＭＳ Ｐゴシック"/>
            <family val="3"/>
            <charset val="128"/>
          </rPr>
          <t>小数点以下自動切捨ての計算式になっています。</t>
        </r>
      </text>
    </comment>
    <comment ref="E152" authorId="0" shapeId="0" xr:uid="{F7030D28-18A5-4BCF-9A30-577B038D9156}">
      <text>
        <r>
          <rPr>
            <sz val="9"/>
            <color indexed="81"/>
            <rFont val="ＭＳ Ｐゴシック"/>
            <family val="3"/>
            <charset val="128"/>
          </rPr>
          <t>小数点以下自動切捨ての計算式になっています。</t>
        </r>
      </text>
    </comment>
    <comment ref="J159" authorId="0" shapeId="0" xr:uid="{99DC54EA-BF58-4FE8-A3C9-A956A7DC3581}">
      <text>
        <r>
          <rPr>
            <b/>
            <sz val="12"/>
            <color indexed="81"/>
            <rFont val="MS P ゴシック"/>
            <family val="3"/>
            <charset val="128"/>
          </rPr>
          <t>USDの使用がなければ、空欄で結構です</t>
        </r>
      </text>
    </comment>
    <comment ref="A160" authorId="0" shapeId="0" xr:uid="{FBAB54C0-C997-47B3-A2B9-F5FA6042E16A}">
      <text>
        <r>
          <rPr>
            <b/>
            <sz val="14"/>
            <color indexed="81"/>
            <rFont val="MS P ゴシック"/>
            <family val="3"/>
            <charset val="128"/>
          </rPr>
          <t>20●●/●と入力してください</t>
        </r>
      </text>
    </comment>
    <comment ref="I160" authorId="0" shapeId="0" xr:uid="{5FD53C62-D820-4A93-98EA-81F183D73DCE}">
      <text>
        <r>
          <rPr>
            <b/>
            <sz val="12"/>
            <color indexed="81"/>
            <rFont val="MS P ゴシック"/>
            <family val="3"/>
            <charset val="128"/>
          </rPr>
          <t>実際の現地通貨名に変更ください</t>
        </r>
      </text>
    </comment>
    <comment ref="J160" authorId="0" shapeId="0" xr:uid="{97C9ADD3-DFBE-4BFC-A653-FC018E62B407}">
      <text>
        <r>
          <rPr>
            <b/>
            <sz val="12"/>
            <color indexed="81"/>
            <rFont val="MS P ゴシック"/>
            <family val="3"/>
            <charset val="128"/>
          </rPr>
          <t>当該月の外貨換算レートを参照の上、入力ください。</t>
        </r>
      </text>
    </comment>
    <comment ref="D174" authorId="0" shapeId="0" xr:uid="{987A8802-3013-41A3-9838-A5984E9C6CA8}">
      <text>
        <r>
          <rPr>
            <sz val="9"/>
            <color indexed="81"/>
            <rFont val="ＭＳ Ｐゴシック"/>
            <family val="3"/>
            <charset val="128"/>
          </rPr>
          <t>小数点以下自動切捨ての計算式になっています。</t>
        </r>
      </text>
    </comment>
    <comment ref="E174" authorId="0" shapeId="0" xr:uid="{DE1D8BB9-0E91-4C08-8761-9245589B3800}">
      <text>
        <r>
          <rPr>
            <sz val="9"/>
            <color indexed="81"/>
            <rFont val="ＭＳ Ｐゴシック"/>
            <family val="3"/>
            <charset val="128"/>
          </rPr>
          <t>小数点以下自動切捨ての計算式になっています。</t>
        </r>
      </text>
    </comment>
    <comment ref="J181" authorId="0" shapeId="0" xr:uid="{767F1826-BD17-41C1-8AF8-84EE17DA8737}">
      <text>
        <r>
          <rPr>
            <b/>
            <sz val="12"/>
            <color indexed="81"/>
            <rFont val="MS P ゴシック"/>
            <family val="3"/>
            <charset val="128"/>
          </rPr>
          <t>USDの使用がなければ、空欄で結構です</t>
        </r>
      </text>
    </comment>
    <comment ref="A182" authorId="0" shapeId="0" xr:uid="{1E8CF958-8BF7-40EC-9115-6178A02B6DB1}">
      <text>
        <r>
          <rPr>
            <b/>
            <sz val="14"/>
            <color indexed="81"/>
            <rFont val="MS P ゴシック"/>
            <family val="3"/>
            <charset val="128"/>
          </rPr>
          <t>20●●/●と入力してください</t>
        </r>
      </text>
    </comment>
    <comment ref="I182" authorId="0" shapeId="0" xr:uid="{F36F85F5-51D7-4EF2-94C0-5D5D60D8F3B2}">
      <text>
        <r>
          <rPr>
            <b/>
            <sz val="12"/>
            <color indexed="81"/>
            <rFont val="MS P ゴシック"/>
            <family val="3"/>
            <charset val="128"/>
          </rPr>
          <t>実際の現地通貨名に変更ください</t>
        </r>
      </text>
    </comment>
    <comment ref="J182" authorId="0" shapeId="0" xr:uid="{D0129600-9396-4236-ADAC-A4C32857C579}">
      <text>
        <r>
          <rPr>
            <b/>
            <sz val="12"/>
            <color indexed="81"/>
            <rFont val="MS P ゴシック"/>
            <family val="3"/>
            <charset val="128"/>
          </rPr>
          <t>当該月の外貨換算レートを参照の上、入力ください。</t>
        </r>
      </text>
    </comment>
    <comment ref="D196" authorId="0" shapeId="0" xr:uid="{D51FEA6D-DAB3-4184-9860-F80F2CE1BD09}">
      <text>
        <r>
          <rPr>
            <sz val="9"/>
            <color indexed="81"/>
            <rFont val="ＭＳ Ｐゴシック"/>
            <family val="3"/>
            <charset val="128"/>
          </rPr>
          <t>小数点以下自動切捨ての計算式になっています。</t>
        </r>
      </text>
    </comment>
    <comment ref="E196" authorId="0" shapeId="0" xr:uid="{4E13524E-5B78-4935-AFF8-78182FC15AF5}">
      <text>
        <r>
          <rPr>
            <sz val="9"/>
            <color indexed="81"/>
            <rFont val="ＭＳ Ｐゴシック"/>
            <family val="3"/>
            <charset val="128"/>
          </rPr>
          <t>小数点以下自動切捨ての計算式になっています。</t>
        </r>
      </text>
    </comment>
    <comment ref="J203" authorId="0" shapeId="0" xr:uid="{D5BD9DAE-33C7-4E4D-9C1E-035A1B565B98}">
      <text>
        <r>
          <rPr>
            <b/>
            <sz val="12"/>
            <color indexed="81"/>
            <rFont val="MS P ゴシック"/>
            <family val="3"/>
            <charset val="128"/>
          </rPr>
          <t>USDの使用がなければ、空欄で結構です</t>
        </r>
      </text>
    </comment>
    <comment ref="A204" authorId="0" shapeId="0" xr:uid="{D8BAC325-4798-4003-9A0C-08FC1827AA57}">
      <text>
        <r>
          <rPr>
            <b/>
            <sz val="14"/>
            <color indexed="81"/>
            <rFont val="MS P ゴシック"/>
            <family val="3"/>
            <charset val="128"/>
          </rPr>
          <t>20●●/●と入力してください</t>
        </r>
      </text>
    </comment>
    <comment ref="I204" authorId="0" shapeId="0" xr:uid="{101F2F8A-CE11-43D6-B769-E365CB6A98F5}">
      <text>
        <r>
          <rPr>
            <b/>
            <sz val="12"/>
            <color indexed="81"/>
            <rFont val="MS P ゴシック"/>
            <family val="3"/>
            <charset val="128"/>
          </rPr>
          <t>実際の現地通貨名に変更ください</t>
        </r>
      </text>
    </comment>
    <comment ref="J204" authorId="0" shapeId="0" xr:uid="{3FA3E356-1917-4681-B48A-665C08C4340D}">
      <text>
        <r>
          <rPr>
            <b/>
            <sz val="12"/>
            <color indexed="81"/>
            <rFont val="MS P ゴシック"/>
            <family val="3"/>
            <charset val="128"/>
          </rPr>
          <t>当該月の外貨換算レートを参照の上、入力ください。</t>
        </r>
      </text>
    </comment>
    <comment ref="D218" authorId="0" shapeId="0" xr:uid="{51873939-34DB-4A4B-866B-E98505716FAB}">
      <text>
        <r>
          <rPr>
            <sz val="9"/>
            <color indexed="81"/>
            <rFont val="ＭＳ Ｐゴシック"/>
            <family val="3"/>
            <charset val="128"/>
          </rPr>
          <t>小数点以下自動切捨ての計算式になっています。</t>
        </r>
      </text>
    </comment>
    <comment ref="E218" authorId="0" shapeId="0" xr:uid="{6DAEB0A6-1FD5-461B-8D45-C6C7CA3FAE88}">
      <text>
        <r>
          <rPr>
            <sz val="9"/>
            <color indexed="81"/>
            <rFont val="ＭＳ Ｐゴシック"/>
            <family val="3"/>
            <charset val="128"/>
          </rPr>
          <t>小数点以下自動切捨ての計算式になっています。</t>
        </r>
      </text>
    </comment>
    <comment ref="J225" authorId="0" shapeId="0" xr:uid="{9C1AFAB4-DEB0-4E67-B3F0-1C0068463E1E}">
      <text>
        <r>
          <rPr>
            <b/>
            <sz val="12"/>
            <color indexed="81"/>
            <rFont val="MS P ゴシック"/>
            <family val="3"/>
            <charset val="128"/>
          </rPr>
          <t>USDの使用がなければ、空欄で結構です</t>
        </r>
      </text>
    </comment>
    <comment ref="A226" authorId="0" shapeId="0" xr:uid="{48434896-589B-4B23-80A8-95542D554025}">
      <text>
        <r>
          <rPr>
            <b/>
            <sz val="14"/>
            <color indexed="81"/>
            <rFont val="MS P ゴシック"/>
            <family val="3"/>
            <charset val="128"/>
          </rPr>
          <t>20●●/●と入力してください</t>
        </r>
      </text>
    </comment>
    <comment ref="I226" authorId="0" shapeId="0" xr:uid="{7DF160D3-43F4-493D-B9B5-57E50DD981DE}">
      <text>
        <r>
          <rPr>
            <b/>
            <sz val="12"/>
            <color indexed="81"/>
            <rFont val="MS P ゴシック"/>
            <family val="3"/>
            <charset val="128"/>
          </rPr>
          <t>実際の現地通貨名に変更ください</t>
        </r>
      </text>
    </comment>
    <comment ref="J226" authorId="0" shapeId="0" xr:uid="{8D45275B-E00E-4981-A2ED-58F4EFFF459B}">
      <text>
        <r>
          <rPr>
            <b/>
            <sz val="12"/>
            <color indexed="81"/>
            <rFont val="MS P ゴシック"/>
            <family val="3"/>
            <charset val="128"/>
          </rPr>
          <t>当該月の外貨換算レートを参照の上、入力ください。</t>
        </r>
      </text>
    </comment>
    <comment ref="D240" authorId="0" shapeId="0" xr:uid="{5A31A74A-32BA-42FD-A5B1-C4D9490587A5}">
      <text>
        <r>
          <rPr>
            <sz val="9"/>
            <color indexed="81"/>
            <rFont val="ＭＳ Ｐゴシック"/>
            <family val="3"/>
            <charset val="128"/>
          </rPr>
          <t>小数点以下自動切捨ての計算式になっています。</t>
        </r>
      </text>
    </comment>
    <comment ref="E240" authorId="0" shapeId="0" xr:uid="{5FA1B887-BBDE-414B-8491-8032C99FF45B}">
      <text>
        <r>
          <rPr>
            <sz val="9"/>
            <color indexed="81"/>
            <rFont val="ＭＳ Ｐゴシック"/>
            <family val="3"/>
            <charset val="128"/>
          </rPr>
          <t>小数点以下自動切捨ての計算式になっています。</t>
        </r>
      </text>
    </comment>
    <comment ref="J247" authorId="0" shapeId="0" xr:uid="{844D79F4-D670-41A8-8E35-D896DEAAD2C1}">
      <text>
        <r>
          <rPr>
            <b/>
            <sz val="12"/>
            <color indexed="81"/>
            <rFont val="MS P ゴシック"/>
            <family val="3"/>
            <charset val="128"/>
          </rPr>
          <t>USDの使用がなければ、空欄で結構です</t>
        </r>
      </text>
    </comment>
    <comment ref="A248" authorId="0" shapeId="0" xr:uid="{91125E0E-A7B4-4EEA-83B3-3055EEC2062C}">
      <text>
        <r>
          <rPr>
            <b/>
            <sz val="14"/>
            <color indexed="81"/>
            <rFont val="MS P ゴシック"/>
            <family val="3"/>
            <charset val="128"/>
          </rPr>
          <t>20●●/●と入力してください</t>
        </r>
      </text>
    </comment>
    <comment ref="I248" authorId="0" shapeId="0" xr:uid="{3852D827-5643-4B2D-8526-E4C7670EB441}">
      <text>
        <r>
          <rPr>
            <b/>
            <sz val="12"/>
            <color indexed="81"/>
            <rFont val="MS P ゴシック"/>
            <family val="3"/>
            <charset val="128"/>
          </rPr>
          <t>実際の現地通貨名に変更ください</t>
        </r>
      </text>
    </comment>
    <comment ref="J248" authorId="0" shapeId="0" xr:uid="{2C760413-0AC1-4F66-A38A-4FF00D5C8C25}">
      <text>
        <r>
          <rPr>
            <b/>
            <sz val="12"/>
            <color indexed="81"/>
            <rFont val="MS P ゴシック"/>
            <family val="3"/>
            <charset val="128"/>
          </rPr>
          <t>当該月の外貨換算レートを参照の上、入力ください。</t>
        </r>
      </text>
    </comment>
    <comment ref="D262" authorId="0" shapeId="0" xr:uid="{EEABE3EF-D4D3-44A8-AC5C-C65188FF2F50}">
      <text>
        <r>
          <rPr>
            <sz val="9"/>
            <color indexed="81"/>
            <rFont val="ＭＳ Ｐゴシック"/>
            <family val="3"/>
            <charset val="128"/>
          </rPr>
          <t>小数点以下自動切捨ての計算式になっています。</t>
        </r>
      </text>
    </comment>
    <comment ref="E262" authorId="0" shapeId="0" xr:uid="{049EE49B-2494-43CF-9028-170AE21D48E8}">
      <text>
        <r>
          <rPr>
            <sz val="9"/>
            <color indexed="81"/>
            <rFont val="ＭＳ Ｐゴシック"/>
            <family val="3"/>
            <charset val="128"/>
          </rPr>
          <t>小数点以下自動切捨ての計算式になっています。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F9650E28-B9C6-45DE-B23A-6996DA26CB10}">
      <text>
        <r>
          <rPr>
            <b/>
            <sz val="12"/>
            <color indexed="81"/>
            <rFont val="MS P ゴシック"/>
            <family val="3"/>
            <charset val="128"/>
          </rPr>
          <t>USDの使用がなければ、空欄で結構です</t>
        </r>
      </text>
    </comment>
    <comment ref="A6" authorId="0" shapeId="0" xr:uid="{537DD1FA-0938-4988-A77A-1971AE978033}">
      <text>
        <r>
          <rPr>
            <b/>
            <sz val="14"/>
            <color indexed="81"/>
            <rFont val="MS P ゴシック"/>
            <family val="3"/>
            <charset val="128"/>
          </rPr>
          <t>20●●/●と入力してください</t>
        </r>
      </text>
    </comment>
    <comment ref="I6" authorId="0" shapeId="0" xr:uid="{ED270575-43F6-41E3-94D4-6D27AB93D128}">
      <text>
        <r>
          <rPr>
            <b/>
            <sz val="12"/>
            <color indexed="81"/>
            <rFont val="MS P ゴシック"/>
            <family val="3"/>
            <charset val="128"/>
          </rPr>
          <t>実際の現地通貨名に変更ください</t>
        </r>
      </text>
    </comment>
    <comment ref="J6" authorId="0" shapeId="0" xr:uid="{AEAE8BE8-C721-424B-9916-CA89C19C6A69}">
      <text>
        <r>
          <rPr>
            <b/>
            <sz val="12"/>
            <color indexed="81"/>
            <rFont val="MS P ゴシック"/>
            <family val="3"/>
            <charset val="128"/>
          </rPr>
          <t>当該月の外貨換算レートを参照の上、入力ください。</t>
        </r>
      </text>
    </comment>
    <comment ref="D20" authorId="0" shapeId="0" xr:uid="{DF6FDA3C-021D-4130-BBCF-29F50EAE97B3}">
      <text>
        <r>
          <rPr>
            <sz val="9"/>
            <color indexed="81"/>
            <rFont val="ＭＳ Ｐゴシック"/>
            <family val="3"/>
            <charset val="128"/>
          </rPr>
          <t>小数点以下自動切捨ての計算式になっています。</t>
        </r>
      </text>
    </comment>
    <comment ref="E20" authorId="0" shapeId="0" xr:uid="{FE960CB4-6FC5-41DE-9304-E1C09B7F2093}">
      <text>
        <r>
          <rPr>
            <sz val="9"/>
            <color indexed="81"/>
            <rFont val="ＭＳ Ｐゴシック"/>
            <family val="3"/>
            <charset val="128"/>
          </rPr>
          <t>小数点以下自動切捨ての計算式になっています。</t>
        </r>
      </text>
    </comment>
    <comment ref="J27" authorId="0" shapeId="0" xr:uid="{23BF75C4-3EC1-4AC9-B750-393D98E9EAA6}">
      <text>
        <r>
          <rPr>
            <b/>
            <sz val="12"/>
            <color indexed="81"/>
            <rFont val="MS P ゴシック"/>
            <family val="3"/>
            <charset val="128"/>
          </rPr>
          <t>USDの使用がなければ、空欄で結構です</t>
        </r>
      </text>
    </comment>
    <comment ref="A28" authorId="0" shapeId="0" xr:uid="{FDBF195D-ED31-4E42-AB01-B9A35D673F4B}">
      <text>
        <r>
          <rPr>
            <b/>
            <sz val="14"/>
            <color indexed="81"/>
            <rFont val="MS P ゴシック"/>
            <family val="3"/>
            <charset val="128"/>
          </rPr>
          <t>20●●/●と入力してください</t>
        </r>
      </text>
    </comment>
    <comment ref="I28" authorId="0" shapeId="0" xr:uid="{C8729718-4A94-414F-B6BB-2D5029551F43}">
      <text>
        <r>
          <rPr>
            <b/>
            <sz val="12"/>
            <color indexed="81"/>
            <rFont val="MS P ゴシック"/>
            <family val="3"/>
            <charset val="128"/>
          </rPr>
          <t>実際の現地通貨名に変更ください</t>
        </r>
      </text>
    </comment>
    <comment ref="J28" authorId="0" shapeId="0" xr:uid="{C378FCC2-4F76-485A-9D72-99BA89C7601E}">
      <text>
        <r>
          <rPr>
            <b/>
            <sz val="12"/>
            <color indexed="81"/>
            <rFont val="MS P ゴシック"/>
            <family val="3"/>
            <charset val="128"/>
          </rPr>
          <t>当該月の外貨換算レートを参照の上、入力ください。</t>
        </r>
      </text>
    </comment>
    <comment ref="D42" authorId="0" shapeId="0" xr:uid="{84E78301-B2E8-481F-8C62-3CBE31DAE581}">
      <text>
        <r>
          <rPr>
            <sz val="9"/>
            <color indexed="81"/>
            <rFont val="ＭＳ Ｐゴシック"/>
            <family val="3"/>
            <charset val="128"/>
          </rPr>
          <t>小数点以下自動切捨ての計算式になっています。</t>
        </r>
      </text>
    </comment>
    <comment ref="E42" authorId="0" shapeId="0" xr:uid="{D433DBF3-DF3A-44D8-ABD0-9EC0417A07DD}">
      <text>
        <r>
          <rPr>
            <sz val="9"/>
            <color indexed="81"/>
            <rFont val="ＭＳ Ｐゴシック"/>
            <family val="3"/>
            <charset val="128"/>
          </rPr>
          <t>小数点以下自動切捨ての計算式になっています。</t>
        </r>
      </text>
    </comment>
    <comment ref="J49" authorId="0" shapeId="0" xr:uid="{6CB0D8CE-F522-40C9-B2A1-D08DA3C2FC37}">
      <text>
        <r>
          <rPr>
            <b/>
            <sz val="12"/>
            <color indexed="81"/>
            <rFont val="MS P ゴシック"/>
            <family val="3"/>
            <charset val="128"/>
          </rPr>
          <t>USDの使用がなければ、空欄で結構です</t>
        </r>
      </text>
    </comment>
    <comment ref="A50" authorId="0" shapeId="0" xr:uid="{0BB11E16-A2D6-4E37-8D49-C9FFE83C54E2}">
      <text>
        <r>
          <rPr>
            <b/>
            <sz val="14"/>
            <color indexed="81"/>
            <rFont val="MS P ゴシック"/>
            <family val="3"/>
            <charset val="128"/>
          </rPr>
          <t>20●●/●と入力してください</t>
        </r>
      </text>
    </comment>
    <comment ref="I50" authorId="0" shapeId="0" xr:uid="{F6771710-3F1F-49EB-A12C-076A9998F1E5}">
      <text>
        <r>
          <rPr>
            <b/>
            <sz val="12"/>
            <color indexed="81"/>
            <rFont val="MS P ゴシック"/>
            <family val="3"/>
            <charset val="128"/>
          </rPr>
          <t>実際の現地通貨名に変更ください</t>
        </r>
      </text>
    </comment>
    <comment ref="J50" authorId="0" shapeId="0" xr:uid="{9A03234B-18D3-4323-B4A9-5B90691BE12A}">
      <text>
        <r>
          <rPr>
            <b/>
            <sz val="12"/>
            <color indexed="81"/>
            <rFont val="MS P ゴシック"/>
            <family val="3"/>
            <charset val="128"/>
          </rPr>
          <t>当該月の外貨換算レートを参照の上、入力ください。</t>
        </r>
      </text>
    </comment>
    <comment ref="D64" authorId="0" shapeId="0" xr:uid="{2E5AD5A9-D55C-493E-ADCB-B03A40CB1C32}">
      <text>
        <r>
          <rPr>
            <sz val="9"/>
            <color indexed="81"/>
            <rFont val="ＭＳ Ｐゴシック"/>
            <family val="3"/>
            <charset val="128"/>
          </rPr>
          <t>小数点以下自動切捨ての計算式になっています。</t>
        </r>
      </text>
    </comment>
    <comment ref="E64" authorId="0" shapeId="0" xr:uid="{FED1D51D-D566-46B2-A59D-95D262661B0F}">
      <text>
        <r>
          <rPr>
            <sz val="9"/>
            <color indexed="81"/>
            <rFont val="ＭＳ Ｐゴシック"/>
            <family val="3"/>
            <charset val="128"/>
          </rPr>
          <t>小数点以下自動切捨ての計算式になっています。</t>
        </r>
      </text>
    </comment>
    <comment ref="J71" authorId="0" shapeId="0" xr:uid="{7CEBF282-3BFC-44EE-990B-70C9D2E814A8}">
      <text>
        <r>
          <rPr>
            <b/>
            <sz val="12"/>
            <color indexed="81"/>
            <rFont val="MS P ゴシック"/>
            <family val="3"/>
            <charset val="128"/>
          </rPr>
          <t>USDの使用がなければ、空欄で結構です</t>
        </r>
      </text>
    </comment>
    <comment ref="A72" authorId="0" shapeId="0" xr:uid="{8B3E800B-20C8-4EEC-8110-A78C6C4AA7AC}">
      <text>
        <r>
          <rPr>
            <b/>
            <sz val="14"/>
            <color indexed="81"/>
            <rFont val="MS P ゴシック"/>
            <family val="3"/>
            <charset val="128"/>
          </rPr>
          <t>20●●/●と入力してください</t>
        </r>
      </text>
    </comment>
    <comment ref="I72" authorId="0" shapeId="0" xr:uid="{0FD7A3E3-5CCE-4F5C-90C0-65E609206D21}">
      <text>
        <r>
          <rPr>
            <b/>
            <sz val="12"/>
            <color indexed="81"/>
            <rFont val="MS P ゴシック"/>
            <family val="3"/>
            <charset val="128"/>
          </rPr>
          <t>実際の現地通貨名に変更ください</t>
        </r>
      </text>
    </comment>
    <comment ref="J72" authorId="0" shapeId="0" xr:uid="{0DAE1C13-A139-44EF-9289-F732205F8DB6}">
      <text>
        <r>
          <rPr>
            <b/>
            <sz val="12"/>
            <color indexed="81"/>
            <rFont val="MS P ゴシック"/>
            <family val="3"/>
            <charset val="128"/>
          </rPr>
          <t>当該月の外貨換算レートを参照の上、入力ください。</t>
        </r>
      </text>
    </comment>
    <comment ref="D86" authorId="0" shapeId="0" xr:uid="{268A609D-CEFB-41B0-A37B-D793F3A0957F}">
      <text>
        <r>
          <rPr>
            <sz val="9"/>
            <color indexed="81"/>
            <rFont val="ＭＳ Ｐゴシック"/>
            <family val="3"/>
            <charset val="128"/>
          </rPr>
          <t>小数点以下自動切捨ての計算式になっています。</t>
        </r>
      </text>
    </comment>
    <comment ref="E86" authorId="0" shapeId="0" xr:uid="{FA0FECCA-12DD-47DE-9CCB-CACF59DF16B1}">
      <text>
        <r>
          <rPr>
            <sz val="9"/>
            <color indexed="81"/>
            <rFont val="ＭＳ Ｐゴシック"/>
            <family val="3"/>
            <charset val="128"/>
          </rPr>
          <t>小数点以下自動切捨ての計算式になっています。</t>
        </r>
      </text>
    </comment>
    <comment ref="J93" authorId="0" shapeId="0" xr:uid="{DA49D944-99F4-4719-A26D-6B469E69A086}">
      <text>
        <r>
          <rPr>
            <b/>
            <sz val="12"/>
            <color indexed="81"/>
            <rFont val="MS P ゴシック"/>
            <family val="3"/>
            <charset val="128"/>
          </rPr>
          <t>USDの使用がなければ、空欄で結構です</t>
        </r>
      </text>
    </comment>
    <comment ref="A94" authorId="0" shapeId="0" xr:uid="{E35F1528-FBE5-451A-9079-FF48692EE9C4}">
      <text>
        <r>
          <rPr>
            <b/>
            <sz val="14"/>
            <color indexed="81"/>
            <rFont val="MS P ゴシック"/>
            <family val="3"/>
            <charset val="128"/>
          </rPr>
          <t>20●●/●と入力してください</t>
        </r>
      </text>
    </comment>
    <comment ref="I94" authorId="0" shapeId="0" xr:uid="{21F537A7-B7C8-456E-8C05-DF09CDA92C4E}">
      <text>
        <r>
          <rPr>
            <b/>
            <sz val="12"/>
            <color indexed="81"/>
            <rFont val="MS P ゴシック"/>
            <family val="3"/>
            <charset val="128"/>
          </rPr>
          <t>実際の現地通貨名に変更ください</t>
        </r>
      </text>
    </comment>
    <comment ref="J94" authorId="0" shapeId="0" xr:uid="{AD882BF7-99F5-4212-9E10-98ACB56E18C9}">
      <text>
        <r>
          <rPr>
            <b/>
            <sz val="12"/>
            <color indexed="81"/>
            <rFont val="MS P ゴシック"/>
            <family val="3"/>
            <charset val="128"/>
          </rPr>
          <t>当該月の外貨換算レートを参照の上、入力ください。</t>
        </r>
      </text>
    </comment>
    <comment ref="D108" authorId="0" shapeId="0" xr:uid="{60B2CB0B-4CB5-48DF-9400-EB25C10029E1}">
      <text>
        <r>
          <rPr>
            <sz val="9"/>
            <color indexed="81"/>
            <rFont val="ＭＳ Ｐゴシック"/>
            <family val="3"/>
            <charset val="128"/>
          </rPr>
          <t>小数点以下自動切捨ての計算式になっています。</t>
        </r>
      </text>
    </comment>
    <comment ref="E108" authorId="0" shapeId="0" xr:uid="{0734EB85-621B-4288-A81D-6733B6775487}">
      <text>
        <r>
          <rPr>
            <sz val="9"/>
            <color indexed="81"/>
            <rFont val="ＭＳ Ｐゴシック"/>
            <family val="3"/>
            <charset val="128"/>
          </rPr>
          <t>小数点以下自動切捨ての計算式になっています。</t>
        </r>
      </text>
    </comment>
    <comment ref="J115" authorId="0" shapeId="0" xr:uid="{C8A252E0-79AE-43F9-9012-3E04AF60F4E1}">
      <text>
        <r>
          <rPr>
            <b/>
            <sz val="12"/>
            <color indexed="81"/>
            <rFont val="MS P ゴシック"/>
            <family val="3"/>
            <charset val="128"/>
          </rPr>
          <t>USDの使用がなければ、空欄で結構です</t>
        </r>
      </text>
    </comment>
    <comment ref="A116" authorId="0" shapeId="0" xr:uid="{C8EE3DE6-F983-4900-B9B2-14EAE90002CB}">
      <text>
        <r>
          <rPr>
            <b/>
            <sz val="14"/>
            <color indexed="81"/>
            <rFont val="MS P ゴシック"/>
            <family val="3"/>
            <charset val="128"/>
          </rPr>
          <t>20●●/●と入力してください</t>
        </r>
      </text>
    </comment>
    <comment ref="I116" authorId="0" shapeId="0" xr:uid="{1A1EC585-A260-4FEA-995D-590C7B2B22F0}">
      <text>
        <r>
          <rPr>
            <b/>
            <sz val="12"/>
            <color indexed="81"/>
            <rFont val="MS P ゴシック"/>
            <family val="3"/>
            <charset val="128"/>
          </rPr>
          <t>実際の現地通貨名に変更ください</t>
        </r>
      </text>
    </comment>
    <comment ref="J116" authorId="0" shapeId="0" xr:uid="{42606755-FBC6-40BF-AA8C-04D590923AF0}">
      <text>
        <r>
          <rPr>
            <b/>
            <sz val="12"/>
            <color indexed="81"/>
            <rFont val="MS P ゴシック"/>
            <family val="3"/>
            <charset val="128"/>
          </rPr>
          <t>当該月の外貨換算レートを参照の上、入力ください。</t>
        </r>
      </text>
    </comment>
    <comment ref="D130" authorId="0" shapeId="0" xr:uid="{4C4D8B67-8F56-4DE2-9FFD-C789153EC775}">
      <text>
        <r>
          <rPr>
            <sz val="9"/>
            <color indexed="81"/>
            <rFont val="ＭＳ Ｐゴシック"/>
            <family val="3"/>
            <charset val="128"/>
          </rPr>
          <t>小数点以下自動切捨ての計算式になっています。</t>
        </r>
      </text>
    </comment>
    <comment ref="E130" authorId="0" shapeId="0" xr:uid="{BD1D6A32-BA44-4473-8E42-F111847D8892}">
      <text>
        <r>
          <rPr>
            <sz val="9"/>
            <color indexed="81"/>
            <rFont val="ＭＳ Ｐゴシック"/>
            <family val="3"/>
            <charset val="128"/>
          </rPr>
          <t>小数点以下自動切捨ての計算式になっています。</t>
        </r>
      </text>
    </comment>
    <comment ref="J137" authorId="0" shapeId="0" xr:uid="{E1052962-7EF6-434F-8842-9CE77D7E3D3D}">
      <text>
        <r>
          <rPr>
            <b/>
            <sz val="12"/>
            <color indexed="81"/>
            <rFont val="MS P ゴシック"/>
            <family val="3"/>
            <charset val="128"/>
          </rPr>
          <t>USDの使用がなければ、空欄で結構です</t>
        </r>
      </text>
    </comment>
    <comment ref="A138" authorId="0" shapeId="0" xr:uid="{E61FDA27-7633-440B-A2A2-A616E4331856}">
      <text>
        <r>
          <rPr>
            <b/>
            <sz val="14"/>
            <color indexed="81"/>
            <rFont val="MS P ゴシック"/>
            <family val="3"/>
            <charset val="128"/>
          </rPr>
          <t>20●●/●と入力してください</t>
        </r>
      </text>
    </comment>
    <comment ref="I138" authorId="0" shapeId="0" xr:uid="{E87522DD-6014-4080-B5B2-18A635B96516}">
      <text>
        <r>
          <rPr>
            <b/>
            <sz val="12"/>
            <color indexed="81"/>
            <rFont val="MS P ゴシック"/>
            <family val="3"/>
            <charset val="128"/>
          </rPr>
          <t>実際の現地通貨名に変更ください</t>
        </r>
      </text>
    </comment>
    <comment ref="J138" authorId="0" shapeId="0" xr:uid="{8A5E3655-CD04-460D-9455-2178193BD88F}">
      <text>
        <r>
          <rPr>
            <b/>
            <sz val="12"/>
            <color indexed="81"/>
            <rFont val="MS P ゴシック"/>
            <family val="3"/>
            <charset val="128"/>
          </rPr>
          <t>当該月の外貨換算レートを参照の上、入力ください。</t>
        </r>
      </text>
    </comment>
    <comment ref="D152" authorId="0" shapeId="0" xr:uid="{420EFC95-9717-4611-8877-1B0555569D7A}">
      <text>
        <r>
          <rPr>
            <sz val="9"/>
            <color indexed="81"/>
            <rFont val="ＭＳ Ｐゴシック"/>
            <family val="3"/>
            <charset val="128"/>
          </rPr>
          <t>小数点以下自動切捨ての計算式になっています。</t>
        </r>
      </text>
    </comment>
    <comment ref="E152" authorId="0" shapeId="0" xr:uid="{87E409FB-457C-4FFE-B322-54D26D15CD3A}">
      <text>
        <r>
          <rPr>
            <sz val="9"/>
            <color indexed="81"/>
            <rFont val="ＭＳ Ｐゴシック"/>
            <family val="3"/>
            <charset val="128"/>
          </rPr>
          <t>小数点以下自動切捨ての計算式になっています。</t>
        </r>
      </text>
    </comment>
    <comment ref="J159" authorId="0" shapeId="0" xr:uid="{33899DB3-6174-4AC7-BD0C-0C0D62488E7E}">
      <text>
        <r>
          <rPr>
            <b/>
            <sz val="12"/>
            <color indexed="81"/>
            <rFont val="MS P ゴシック"/>
            <family val="3"/>
            <charset val="128"/>
          </rPr>
          <t>USDの使用がなければ、空欄で結構です</t>
        </r>
      </text>
    </comment>
    <comment ref="A160" authorId="0" shapeId="0" xr:uid="{783B68E3-D3ED-425E-8DF1-4FC5D40BDC0F}">
      <text>
        <r>
          <rPr>
            <b/>
            <sz val="14"/>
            <color indexed="81"/>
            <rFont val="MS P ゴシック"/>
            <family val="3"/>
            <charset val="128"/>
          </rPr>
          <t>20●●/●と入力してください</t>
        </r>
      </text>
    </comment>
    <comment ref="I160" authorId="0" shapeId="0" xr:uid="{E63CA824-4663-496B-A8D9-2976AB76BF03}">
      <text>
        <r>
          <rPr>
            <b/>
            <sz val="12"/>
            <color indexed="81"/>
            <rFont val="MS P ゴシック"/>
            <family val="3"/>
            <charset val="128"/>
          </rPr>
          <t>実際の現地通貨名に変更ください</t>
        </r>
      </text>
    </comment>
    <comment ref="J160" authorId="0" shapeId="0" xr:uid="{7860EBE2-A594-4D26-B96C-9FB5CB3975E9}">
      <text>
        <r>
          <rPr>
            <b/>
            <sz val="12"/>
            <color indexed="81"/>
            <rFont val="MS P ゴシック"/>
            <family val="3"/>
            <charset val="128"/>
          </rPr>
          <t>当該月の外貨換算レートを参照の上、入力ください。</t>
        </r>
      </text>
    </comment>
    <comment ref="D174" authorId="0" shapeId="0" xr:uid="{E97AD41E-4ACF-4CB8-A97E-FFF21ECBD06C}">
      <text>
        <r>
          <rPr>
            <sz val="9"/>
            <color indexed="81"/>
            <rFont val="ＭＳ Ｐゴシック"/>
            <family val="3"/>
            <charset val="128"/>
          </rPr>
          <t>小数点以下自動切捨ての計算式になっています。</t>
        </r>
      </text>
    </comment>
    <comment ref="E174" authorId="0" shapeId="0" xr:uid="{3CB2399C-8AE2-45C6-86A6-F0CB0BEBA4E5}">
      <text>
        <r>
          <rPr>
            <sz val="9"/>
            <color indexed="81"/>
            <rFont val="ＭＳ Ｐゴシック"/>
            <family val="3"/>
            <charset val="128"/>
          </rPr>
          <t>小数点以下自動切捨ての計算式になっています。</t>
        </r>
      </text>
    </comment>
    <comment ref="J181" authorId="0" shapeId="0" xr:uid="{5A6E92F9-17BF-4FFD-9731-3C14A453781C}">
      <text>
        <r>
          <rPr>
            <b/>
            <sz val="12"/>
            <color indexed="81"/>
            <rFont val="MS P ゴシック"/>
            <family val="3"/>
            <charset val="128"/>
          </rPr>
          <t>USDの使用がなければ、空欄で結構です</t>
        </r>
      </text>
    </comment>
    <comment ref="A182" authorId="0" shapeId="0" xr:uid="{3E4E9A83-EAE1-47F4-8B1E-BB6159E6FC85}">
      <text>
        <r>
          <rPr>
            <b/>
            <sz val="14"/>
            <color indexed="81"/>
            <rFont val="MS P ゴシック"/>
            <family val="3"/>
            <charset val="128"/>
          </rPr>
          <t>20●●/●と入力してください</t>
        </r>
      </text>
    </comment>
    <comment ref="I182" authorId="0" shapeId="0" xr:uid="{F0C4F059-B2E9-474A-9EAD-F093162FE146}">
      <text>
        <r>
          <rPr>
            <b/>
            <sz val="12"/>
            <color indexed="81"/>
            <rFont val="MS P ゴシック"/>
            <family val="3"/>
            <charset val="128"/>
          </rPr>
          <t>実際の現地通貨名に変更ください</t>
        </r>
      </text>
    </comment>
    <comment ref="J182" authorId="0" shapeId="0" xr:uid="{4C1C400E-78A1-49DB-BCCE-3AAED8B8F5A3}">
      <text>
        <r>
          <rPr>
            <b/>
            <sz val="12"/>
            <color indexed="81"/>
            <rFont val="MS P ゴシック"/>
            <family val="3"/>
            <charset val="128"/>
          </rPr>
          <t>当該月の外貨換算レートを参照の上、入力ください。</t>
        </r>
      </text>
    </comment>
    <comment ref="D196" authorId="0" shapeId="0" xr:uid="{804AA938-6EB9-4C45-AE3D-2832BD682A99}">
      <text>
        <r>
          <rPr>
            <sz val="9"/>
            <color indexed="81"/>
            <rFont val="ＭＳ Ｐゴシック"/>
            <family val="3"/>
            <charset val="128"/>
          </rPr>
          <t>小数点以下自動切捨ての計算式になっています。</t>
        </r>
      </text>
    </comment>
    <comment ref="E196" authorId="0" shapeId="0" xr:uid="{03662B08-6C23-489A-8D38-B609E665DA2B}">
      <text>
        <r>
          <rPr>
            <sz val="9"/>
            <color indexed="81"/>
            <rFont val="ＭＳ Ｐゴシック"/>
            <family val="3"/>
            <charset val="128"/>
          </rPr>
          <t>小数点以下自動切捨ての計算式になっています。</t>
        </r>
      </text>
    </comment>
    <comment ref="J203" authorId="0" shapeId="0" xr:uid="{506617FC-AAE5-4CE8-8EC0-CA01464FDD9F}">
      <text>
        <r>
          <rPr>
            <b/>
            <sz val="12"/>
            <color indexed="81"/>
            <rFont val="MS P ゴシック"/>
            <family val="3"/>
            <charset val="128"/>
          </rPr>
          <t>USDの使用がなければ、空欄で結構です</t>
        </r>
      </text>
    </comment>
    <comment ref="A204" authorId="0" shapeId="0" xr:uid="{47B05C6C-B3B9-461F-B4CA-D93564E0596D}">
      <text>
        <r>
          <rPr>
            <b/>
            <sz val="14"/>
            <color indexed="81"/>
            <rFont val="MS P ゴシック"/>
            <family val="3"/>
            <charset val="128"/>
          </rPr>
          <t>20●●/●と入力してください</t>
        </r>
      </text>
    </comment>
    <comment ref="I204" authorId="0" shapeId="0" xr:uid="{08504589-4629-48EE-8880-15A7CF436029}">
      <text>
        <r>
          <rPr>
            <b/>
            <sz val="12"/>
            <color indexed="81"/>
            <rFont val="MS P ゴシック"/>
            <family val="3"/>
            <charset val="128"/>
          </rPr>
          <t>実際の現地通貨名に変更ください</t>
        </r>
      </text>
    </comment>
    <comment ref="J204" authorId="0" shapeId="0" xr:uid="{6D2FD40C-CEDD-4445-854A-D59A81658B2B}">
      <text>
        <r>
          <rPr>
            <b/>
            <sz val="12"/>
            <color indexed="81"/>
            <rFont val="MS P ゴシック"/>
            <family val="3"/>
            <charset val="128"/>
          </rPr>
          <t>当該月の外貨換算レートを参照の上、入力ください。</t>
        </r>
      </text>
    </comment>
    <comment ref="D218" authorId="0" shapeId="0" xr:uid="{00E48F90-53B6-42BD-B532-B590A1984700}">
      <text>
        <r>
          <rPr>
            <sz val="9"/>
            <color indexed="81"/>
            <rFont val="ＭＳ Ｐゴシック"/>
            <family val="3"/>
            <charset val="128"/>
          </rPr>
          <t>小数点以下自動切捨ての計算式になっています。</t>
        </r>
      </text>
    </comment>
    <comment ref="E218" authorId="0" shapeId="0" xr:uid="{93158EBB-776B-4D4C-BD37-80BA4798719D}">
      <text>
        <r>
          <rPr>
            <sz val="9"/>
            <color indexed="81"/>
            <rFont val="ＭＳ Ｐゴシック"/>
            <family val="3"/>
            <charset val="128"/>
          </rPr>
          <t>小数点以下自動切捨ての計算式になっています。</t>
        </r>
      </text>
    </comment>
    <comment ref="J225" authorId="0" shapeId="0" xr:uid="{5EAA3885-EA54-4642-9C61-837D5948F1A4}">
      <text>
        <r>
          <rPr>
            <b/>
            <sz val="12"/>
            <color indexed="81"/>
            <rFont val="MS P ゴシック"/>
            <family val="3"/>
            <charset val="128"/>
          </rPr>
          <t>USDの使用がなければ、空欄で結構です</t>
        </r>
      </text>
    </comment>
    <comment ref="A226" authorId="0" shapeId="0" xr:uid="{AEFF0575-F082-4839-AA41-E38F23623539}">
      <text>
        <r>
          <rPr>
            <b/>
            <sz val="14"/>
            <color indexed="81"/>
            <rFont val="MS P ゴシック"/>
            <family val="3"/>
            <charset val="128"/>
          </rPr>
          <t>20●●/●と入力してください</t>
        </r>
      </text>
    </comment>
    <comment ref="I226" authorId="0" shapeId="0" xr:uid="{AD15A654-D5E3-480F-9F98-E6AD2A585409}">
      <text>
        <r>
          <rPr>
            <b/>
            <sz val="12"/>
            <color indexed="81"/>
            <rFont val="MS P ゴシック"/>
            <family val="3"/>
            <charset val="128"/>
          </rPr>
          <t>実際の現地通貨名に変更ください</t>
        </r>
      </text>
    </comment>
    <comment ref="J226" authorId="0" shapeId="0" xr:uid="{48080447-92A3-4047-AD53-CE176110A937}">
      <text>
        <r>
          <rPr>
            <b/>
            <sz val="12"/>
            <color indexed="81"/>
            <rFont val="MS P ゴシック"/>
            <family val="3"/>
            <charset val="128"/>
          </rPr>
          <t>当該月の外貨換算レートを参照の上、入力ください。</t>
        </r>
      </text>
    </comment>
    <comment ref="D240" authorId="0" shapeId="0" xr:uid="{3195929E-94B2-4DF6-979C-867E00806035}">
      <text>
        <r>
          <rPr>
            <sz val="9"/>
            <color indexed="81"/>
            <rFont val="ＭＳ Ｐゴシック"/>
            <family val="3"/>
            <charset val="128"/>
          </rPr>
          <t>小数点以下自動切捨ての計算式になっています。</t>
        </r>
      </text>
    </comment>
    <comment ref="E240" authorId="0" shapeId="0" xr:uid="{FD724690-6068-4A1C-820A-7B58DCEFDA64}">
      <text>
        <r>
          <rPr>
            <sz val="9"/>
            <color indexed="81"/>
            <rFont val="ＭＳ Ｐゴシック"/>
            <family val="3"/>
            <charset val="128"/>
          </rPr>
          <t>小数点以下自動切捨ての計算式になっています。</t>
        </r>
      </text>
    </comment>
    <comment ref="J247" authorId="0" shapeId="0" xr:uid="{5CB9B6E8-EE1F-48D1-A6A6-C2D576429663}">
      <text>
        <r>
          <rPr>
            <b/>
            <sz val="12"/>
            <color indexed="81"/>
            <rFont val="MS P ゴシック"/>
            <family val="3"/>
            <charset val="128"/>
          </rPr>
          <t>USDの使用がなければ、空欄で結構です</t>
        </r>
      </text>
    </comment>
    <comment ref="A248" authorId="0" shapeId="0" xr:uid="{9D971405-CAFF-4E00-9188-0A9801E1615A}">
      <text>
        <r>
          <rPr>
            <b/>
            <sz val="14"/>
            <color indexed="81"/>
            <rFont val="MS P ゴシック"/>
            <family val="3"/>
            <charset val="128"/>
          </rPr>
          <t>20●●/●と入力してください</t>
        </r>
      </text>
    </comment>
    <comment ref="I248" authorId="0" shapeId="0" xr:uid="{A0F984FA-EF14-4992-8670-9ED4867AB89E}">
      <text>
        <r>
          <rPr>
            <b/>
            <sz val="12"/>
            <color indexed="81"/>
            <rFont val="MS P ゴシック"/>
            <family val="3"/>
            <charset val="128"/>
          </rPr>
          <t>実際の現地通貨名に変更ください</t>
        </r>
      </text>
    </comment>
    <comment ref="J248" authorId="0" shapeId="0" xr:uid="{CF58BF17-6831-409E-BDD1-0ADEB8502482}">
      <text>
        <r>
          <rPr>
            <b/>
            <sz val="12"/>
            <color indexed="81"/>
            <rFont val="MS P ゴシック"/>
            <family val="3"/>
            <charset val="128"/>
          </rPr>
          <t>当該月の外貨換算レートを参照の上、入力ください。</t>
        </r>
      </text>
    </comment>
    <comment ref="D262" authorId="0" shapeId="0" xr:uid="{92B5BC47-A95E-4806-9DAC-D70DD70C9E14}">
      <text>
        <r>
          <rPr>
            <sz val="9"/>
            <color indexed="81"/>
            <rFont val="ＭＳ Ｐゴシック"/>
            <family val="3"/>
            <charset val="128"/>
          </rPr>
          <t>小数点以下自動切捨ての計算式になっています。</t>
        </r>
      </text>
    </comment>
    <comment ref="E262" authorId="0" shapeId="0" xr:uid="{542B26FC-6657-4E3B-9843-2EBF3B4CF404}">
      <text>
        <r>
          <rPr>
            <sz val="9"/>
            <color indexed="81"/>
            <rFont val="ＭＳ Ｐゴシック"/>
            <family val="3"/>
            <charset val="128"/>
          </rPr>
          <t>小数点以下自動切捨ての計算式になっています。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ACA63D5A-6022-4549-ACB7-AE767316B3F6}">
      <text>
        <r>
          <rPr>
            <b/>
            <sz val="12"/>
            <color indexed="81"/>
            <rFont val="MS P ゴシック"/>
            <family val="3"/>
            <charset val="128"/>
          </rPr>
          <t>USDの使用がなければ、空欄で結構です</t>
        </r>
      </text>
    </comment>
    <comment ref="A6" authorId="0" shapeId="0" xr:uid="{694A9909-FD52-4E20-890E-32D9279135B6}">
      <text>
        <r>
          <rPr>
            <b/>
            <sz val="14"/>
            <color indexed="81"/>
            <rFont val="MS P ゴシック"/>
            <family val="3"/>
            <charset val="128"/>
          </rPr>
          <t>20●●/●と入力してください</t>
        </r>
      </text>
    </comment>
    <comment ref="I6" authorId="0" shapeId="0" xr:uid="{022521D0-F62C-46EB-BB96-AE513F5EAE1E}">
      <text>
        <r>
          <rPr>
            <b/>
            <sz val="12"/>
            <color indexed="81"/>
            <rFont val="MS P ゴシック"/>
            <family val="3"/>
            <charset val="128"/>
          </rPr>
          <t>実際の現地通貨名に変更ください</t>
        </r>
      </text>
    </comment>
    <comment ref="J6" authorId="0" shapeId="0" xr:uid="{F4C79145-892D-47B6-BDA6-2F66B9E4F128}">
      <text>
        <r>
          <rPr>
            <b/>
            <sz val="12"/>
            <color indexed="81"/>
            <rFont val="MS P ゴシック"/>
            <family val="3"/>
            <charset val="128"/>
          </rPr>
          <t>当該月の外貨換算レートを参照の上、入力ください。</t>
        </r>
      </text>
    </comment>
    <comment ref="D20" authorId="0" shapeId="0" xr:uid="{99658D12-484C-4F99-B6F5-66D2A92F026F}">
      <text>
        <r>
          <rPr>
            <sz val="9"/>
            <color indexed="81"/>
            <rFont val="ＭＳ Ｐゴシック"/>
            <family val="3"/>
            <charset val="128"/>
          </rPr>
          <t>小数点以下自動切捨ての計算式になっています。</t>
        </r>
      </text>
    </comment>
    <comment ref="E20" authorId="0" shapeId="0" xr:uid="{1AC0D422-1733-4C71-889F-3648EC9B3632}">
      <text>
        <r>
          <rPr>
            <sz val="9"/>
            <color indexed="81"/>
            <rFont val="ＭＳ Ｐゴシック"/>
            <family val="3"/>
            <charset val="128"/>
          </rPr>
          <t>小数点以下自動切捨ての計算式になっています。</t>
        </r>
      </text>
    </comment>
    <comment ref="J27" authorId="0" shapeId="0" xr:uid="{2A9E2CF5-C1F5-45B7-B566-9B0F082A48FE}">
      <text>
        <r>
          <rPr>
            <b/>
            <sz val="12"/>
            <color indexed="81"/>
            <rFont val="MS P ゴシック"/>
            <family val="3"/>
            <charset val="128"/>
          </rPr>
          <t>USDの使用がなければ、空欄で結構です</t>
        </r>
      </text>
    </comment>
    <comment ref="A28" authorId="0" shapeId="0" xr:uid="{09D840F4-188C-431A-B891-E2654E9AD0EE}">
      <text>
        <r>
          <rPr>
            <b/>
            <sz val="14"/>
            <color indexed="81"/>
            <rFont val="MS P ゴシック"/>
            <family val="3"/>
            <charset val="128"/>
          </rPr>
          <t>20●●/●と入力してください</t>
        </r>
      </text>
    </comment>
    <comment ref="I28" authorId="0" shapeId="0" xr:uid="{E18FE84C-CFFF-4B14-8F81-0621009B740E}">
      <text>
        <r>
          <rPr>
            <b/>
            <sz val="12"/>
            <color indexed="81"/>
            <rFont val="MS P ゴシック"/>
            <family val="3"/>
            <charset val="128"/>
          </rPr>
          <t>実際の現地通貨名に変更ください</t>
        </r>
      </text>
    </comment>
    <comment ref="J28" authorId="0" shapeId="0" xr:uid="{5724D592-AA0E-4D19-8510-9953D9A37EC7}">
      <text>
        <r>
          <rPr>
            <b/>
            <sz val="12"/>
            <color indexed="81"/>
            <rFont val="MS P ゴシック"/>
            <family val="3"/>
            <charset val="128"/>
          </rPr>
          <t>当該月の外貨換算レートを参照の上、入力ください。</t>
        </r>
      </text>
    </comment>
    <comment ref="D42" authorId="0" shapeId="0" xr:uid="{536F7556-B130-4459-A9DC-54AEF2C927E5}">
      <text>
        <r>
          <rPr>
            <sz val="9"/>
            <color indexed="81"/>
            <rFont val="ＭＳ Ｐゴシック"/>
            <family val="3"/>
            <charset val="128"/>
          </rPr>
          <t>小数点以下自動切捨ての計算式になっています。</t>
        </r>
      </text>
    </comment>
    <comment ref="E42" authorId="0" shapeId="0" xr:uid="{FC0B7AB0-B02A-4555-B55E-37D33107D506}">
      <text>
        <r>
          <rPr>
            <sz val="9"/>
            <color indexed="81"/>
            <rFont val="ＭＳ Ｐゴシック"/>
            <family val="3"/>
            <charset val="128"/>
          </rPr>
          <t>小数点以下自動切捨ての計算式になっています。</t>
        </r>
      </text>
    </comment>
    <comment ref="J49" authorId="0" shapeId="0" xr:uid="{A535768E-88F8-4316-9300-79FA3DD3208F}">
      <text>
        <r>
          <rPr>
            <b/>
            <sz val="12"/>
            <color indexed="81"/>
            <rFont val="MS P ゴシック"/>
            <family val="3"/>
            <charset val="128"/>
          </rPr>
          <t>USDの使用がなければ、空欄で結構です</t>
        </r>
      </text>
    </comment>
    <comment ref="A50" authorId="0" shapeId="0" xr:uid="{9BA95E9E-1876-4BB4-9B08-AA917A62058B}">
      <text>
        <r>
          <rPr>
            <b/>
            <sz val="14"/>
            <color indexed="81"/>
            <rFont val="MS P ゴシック"/>
            <family val="3"/>
            <charset val="128"/>
          </rPr>
          <t>20●●/●と入力してください</t>
        </r>
      </text>
    </comment>
    <comment ref="I50" authorId="0" shapeId="0" xr:uid="{C38DDE36-C326-4E6B-954B-ADF9B2A51016}">
      <text>
        <r>
          <rPr>
            <b/>
            <sz val="12"/>
            <color indexed="81"/>
            <rFont val="MS P ゴシック"/>
            <family val="3"/>
            <charset val="128"/>
          </rPr>
          <t>実際の現地通貨名に変更ください</t>
        </r>
      </text>
    </comment>
    <comment ref="J50" authorId="0" shapeId="0" xr:uid="{F07694AC-8651-4E19-906F-5C15CB244FF8}">
      <text>
        <r>
          <rPr>
            <b/>
            <sz val="12"/>
            <color indexed="81"/>
            <rFont val="MS P ゴシック"/>
            <family val="3"/>
            <charset val="128"/>
          </rPr>
          <t>当該月の外貨換算レートを参照の上、入力ください。</t>
        </r>
      </text>
    </comment>
    <comment ref="D64" authorId="0" shapeId="0" xr:uid="{F30AC4A2-F214-4D25-830D-29964C858D91}">
      <text>
        <r>
          <rPr>
            <sz val="9"/>
            <color indexed="81"/>
            <rFont val="ＭＳ Ｐゴシック"/>
            <family val="3"/>
            <charset val="128"/>
          </rPr>
          <t>小数点以下自動切捨ての計算式になっています。</t>
        </r>
      </text>
    </comment>
    <comment ref="E64" authorId="0" shapeId="0" xr:uid="{B74E6860-665C-426A-902C-135CFA6B4E6F}">
      <text>
        <r>
          <rPr>
            <sz val="9"/>
            <color indexed="81"/>
            <rFont val="ＭＳ Ｐゴシック"/>
            <family val="3"/>
            <charset val="128"/>
          </rPr>
          <t>小数点以下自動切捨ての計算式になっています。</t>
        </r>
      </text>
    </comment>
    <comment ref="J71" authorId="0" shapeId="0" xr:uid="{10B04232-AF96-4656-9501-4DE52C78D8C0}">
      <text>
        <r>
          <rPr>
            <b/>
            <sz val="12"/>
            <color indexed="81"/>
            <rFont val="MS P ゴシック"/>
            <family val="3"/>
            <charset val="128"/>
          </rPr>
          <t>USDの使用がなければ、空欄で結構です</t>
        </r>
      </text>
    </comment>
    <comment ref="A72" authorId="0" shapeId="0" xr:uid="{A515C512-A5F3-442A-AF7C-8EA5E669D55E}">
      <text>
        <r>
          <rPr>
            <b/>
            <sz val="14"/>
            <color indexed="81"/>
            <rFont val="MS P ゴシック"/>
            <family val="3"/>
            <charset val="128"/>
          </rPr>
          <t>20●●/●と入力してください</t>
        </r>
      </text>
    </comment>
    <comment ref="I72" authorId="0" shapeId="0" xr:uid="{AE849A0C-9309-42D0-9DB6-C98A655E5180}">
      <text>
        <r>
          <rPr>
            <b/>
            <sz val="12"/>
            <color indexed="81"/>
            <rFont val="MS P ゴシック"/>
            <family val="3"/>
            <charset val="128"/>
          </rPr>
          <t>実際の現地通貨名に変更ください</t>
        </r>
      </text>
    </comment>
    <comment ref="J72" authorId="0" shapeId="0" xr:uid="{A0FB6EDF-1E84-4C8C-AF88-8CBEC1CD8AB1}">
      <text>
        <r>
          <rPr>
            <b/>
            <sz val="12"/>
            <color indexed="81"/>
            <rFont val="MS P ゴシック"/>
            <family val="3"/>
            <charset val="128"/>
          </rPr>
          <t>当該月の外貨換算レートを参照の上、入力ください。</t>
        </r>
      </text>
    </comment>
    <comment ref="D86" authorId="0" shapeId="0" xr:uid="{B6BF8579-1A8E-4DE2-A6F1-4C97029DBA8C}">
      <text>
        <r>
          <rPr>
            <sz val="9"/>
            <color indexed="81"/>
            <rFont val="ＭＳ Ｐゴシック"/>
            <family val="3"/>
            <charset val="128"/>
          </rPr>
          <t>小数点以下自動切捨ての計算式になっています。</t>
        </r>
      </text>
    </comment>
    <comment ref="E86" authorId="0" shapeId="0" xr:uid="{EA464B95-D300-42DD-A912-52C87B92C00D}">
      <text>
        <r>
          <rPr>
            <sz val="9"/>
            <color indexed="81"/>
            <rFont val="ＭＳ Ｐゴシック"/>
            <family val="3"/>
            <charset val="128"/>
          </rPr>
          <t>小数点以下自動切捨ての計算式になっています。</t>
        </r>
      </text>
    </comment>
    <comment ref="J93" authorId="0" shapeId="0" xr:uid="{1333E9A0-A2C3-4685-89C8-207B56F9B98B}">
      <text>
        <r>
          <rPr>
            <b/>
            <sz val="12"/>
            <color indexed="81"/>
            <rFont val="MS P ゴシック"/>
            <family val="3"/>
            <charset val="128"/>
          </rPr>
          <t>USDの使用がなければ、空欄で結構です</t>
        </r>
      </text>
    </comment>
    <comment ref="A94" authorId="0" shapeId="0" xr:uid="{6A886A96-3E7B-4DCE-AFB0-731A0C5AD286}">
      <text>
        <r>
          <rPr>
            <b/>
            <sz val="14"/>
            <color indexed="81"/>
            <rFont val="MS P ゴシック"/>
            <family val="3"/>
            <charset val="128"/>
          </rPr>
          <t>20●●/●と入力してください</t>
        </r>
      </text>
    </comment>
    <comment ref="I94" authorId="0" shapeId="0" xr:uid="{0678F3B4-1FC9-4D6D-9C1D-5F85AFA2D7D3}">
      <text>
        <r>
          <rPr>
            <b/>
            <sz val="12"/>
            <color indexed="81"/>
            <rFont val="MS P ゴシック"/>
            <family val="3"/>
            <charset val="128"/>
          </rPr>
          <t>実際の現地通貨名に変更ください</t>
        </r>
      </text>
    </comment>
    <comment ref="J94" authorId="0" shapeId="0" xr:uid="{1CD66355-1FB7-44BA-A3D3-7814901CDDC1}">
      <text>
        <r>
          <rPr>
            <b/>
            <sz val="12"/>
            <color indexed="81"/>
            <rFont val="MS P ゴシック"/>
            <family val="3"/>
            <charset val="128"/>
          </rPr>
          <t>当該月の外貨換算レートを参照の上、入力ください。</t>
        </r>
      </text>
    </comment>
    <comment ref="D108" authorId="0" shapeId="0" xr:uid="{35B2560F-C2E6-48DF-9E12-0DD66F61FE68}">
      <text>
        <r>
          <rPr>
            <sz val="9"/>
            <color indexed="81"/>
            <rFont val="ＭＳ Ｐゴシック"/>
            <family val="3"/>
            <charset val="128"/>
          </rPr>
          <t>小数点以下自動切捨ての計算式になっています。</t>
        </r>
      </text>
    </comment>
    <comment ref="E108" authorId="0" shapeId="0" xr:uid="{63C320AF-20D2-4BD9-8E30-18B8F1FE3DFB}">
      <text>
        <r>
          <rPr>
            <sz val="9"/>
            <color indexed="81"/>
            <rFont val="ＭＳ Ｐゴシック"/>
            <family val="3"/>
            <charset val="128"/>
          </rPr>
          <t>小数点以下自動切捨ての計算式になっています。</t>
        </r>
      </text>
    </comment>
    <comment ref="J115" authorId="0" shapeId="0" xr:uid="{ABF51A3A-6D31-4EBA-877A-4324CCA66F17}">
      <text>
        <r>
          <rPr>
            <b/>
            <sz val="12"/>
            <color indexed="81"/>
            <rFont val="MS P ゴシック"/>
            <family val="3"/>
            <charset val="128"/>
          </rPr>
          <t>USDの使用がなければ、空欄で結構です</t>
        </r>
      </text>
    </comment>
    <comment ref="A116" authorId="0" shapeId="0" xr:uid="{9B665E1D-BE0B-423F-9C05-E3F41CA58B83}">
      <text>
        <r>
          <rPr>
            <b/>
            <sz val="14"/>
            <color indexed="81"/>
            <rFont val="MS P ゴシック"/>
            <family val="3"/>
            <charset val="128"/>
          </rPr>
          <t>20●●/●と入力してください</t>
        </r>
      </text>
    </comment>
    <comment ref="I116" authorId="0" shapeId="0" xr:uid="{F3AACD4B-FE6C-4F03-A5D7-47980F035410}">
      <text>
        <r>
          <rPr>
            <b/>
            <sz val="12"/>
            <color indexed="81"/>
            <rFont val="MS P ゴシック"/>
            <family val="3"/>
            <charset val="128"/>
          </rPr>
          <t>実際の現地通貨名に変更ください</t>
        </r>
      </text>
    </comment>
    <comment ref="J116" authorId="0" shapeId="0" xr:uid="{1FA66952-CC71-40D5-908F-B111804C22C6}">
      <text>
        <r>
          <rPr>
            <b/>
            <sz val="12"/>
            <color indexed="81"/>
            <rFont val="MS P ゴシック"/>
            <family val="3"/>
            <charset val="128"/>
          </rPr>
          <t>当該月の外貨換算レートを参照の上、入力ください。</t>
        </r>
      </text>
    </comment>
    <comment ref="D130" authorId="0" shapeId="0" xr:uid="{3E638D61-CDFE-4F71-8752-F220FCAFA570}">
      <text>
        <r>
          <rPr>
            <sz val="9"/>
            <color indexed="81"/>
            <rFont val="ＭＳ Ｐゴシック"/>
            <family val="3"/>
            <charset val="128"/>
          </rPr>
          <t>小数点以下自動切捨ての計算式になっています。</t>
        </r>
      </text>
    </comment>
    <comment ref="E130" authorId="0" shapeId="0" xr:uid="{B9238B16-13E1-4E91-A806-F6275CBA24E2}">
      <text>
        <r>
          <rPr>
            <sz val="9"/>
            <color indexed="81"/>
            <rFont val="ＭＳ Ｐゴシック"/>
            <family val="3"/>
            <charset val="128"/>
          </rPr>
          <t>小数点以下自動切捨ての計算式になっています。</t>
        </r>
      </text>
    </comment>
    <comment ref="J137" authorId="0" shapeId="0" xr:uid="{AA408053-6D07-497A-9731-D18E140B1B58}">
      <text>
        <r>
          <rPr>
            <b/>
            <sz val="12"/>
            <color indexed="81"/>
            <rFont val="MS P ゴシック"/>
            <family val="3"/>
            <charset val="128"/>
          </rPr>
          <t>USDの使用がなければ、空欄で結構です</t>
        </r>
      </text>
    </comment>
    <comment ref="A138" authorId="0" shapeId="0" xr:uid="{7D3FDAA5-DEF6-42D1-85BB-1EA229F3CBC2}">
      <text>
        <r>
          <rPr>
            <b/>
            <sz val="14"/>
            <color indexed="81"/>
            <rFont val="MS P ゴシック"/>
            <family val="3"/>
            <charset val="128"/>
          </rPr>
          <t>20●●/●と入力してください</t>
        </r>
      </text>
    </comment>
    <comment ref="I138" authorId="0" shapeId="0" xr:uid="{8926F429-4F0D-4B5E-A255-F3DB7230FDAF}">
      <text>
        <r>
          <rPr>
            <b/>
            <sz val="12"/>
            <color indexed="81"/>
            <rFont val="MS P ゴシック"/>
            <family val="3"/>
            <charset val="128"/>
          </rPr>
          <t>実際の現地通貨名に変更ください</t>
        </r>
      </text>
    </comment>
    <comment ref="J138" authorId="0" shapeId="0" xr:uid="{D78312EB-2CE9-46CD-BF4D-6644F2D232B2}">
      <text>
        <r>
          <rPr>
            <b/>
            <sz val="12"/>
            <color indexed="81"/>
            <rFont val="MS P ゴシック"/>
            <family val="3"/>
            <charset val="128"/>
          </rPr>
          <t>当該月の外貨換算レートを参照の上、入力ください。</t>
        </r>
      </text>
    </comment>
    <comment ref="D152" authorId="0" shapeId="0" xr:uid="{F5D0CBFF-3B1D-465F-8BC9-2EE96746C9FA}">
      <text>
        <r>
          <rPr>
            <sz val="9"/>
            <color indexed="81"/>
            <rFont val="ＭＳ Ｐゴシック"/>
            <family val="3"/>
            <charset val="128"/>
          </rPr>
          <t>小数点以下自動切捨ての計算式になっています。</t>
        </r>
      </text>
    </comment>
    <comment ref="E152" authorId="0" shapeId="0" xr:uid="{22E017A7-97F3-41DB-9C02-960B33DE6D82}">
      <text>
        <r>
          <rPr>
            <sz val="9"/>
            <color indexed="81"/>
            <rFont val="ＭＳ Ｐゴシック"/>
            <family val="3"/>
            <charset val="128"/>
          </rPr>
          <t>小数点以下自動切捨ての計算式になっています。</t>
        </r>
      </text>
    </comment>
    <comment ref="J159" authorId="0" shapeId="0" xr:uid="{BA0DD52C-2980-4680-93DD-9F96982C5D44}">
      <text>
        <r>
          <rPr>
            <b/>
            <sz val="12"/>
            <color indexed="81"/>
            <rFont val="MS P ゴシック"/>
            <family val="3"/>
            <charset val="128"/>
          </rPr>
          <t>USDの使用がなければ、空欄で結構です</t>
        </r>
      </text>
    </comment>
    <comment ref="A160" authorId="0" shapeId="0" xr:uid="{78DD1AAA-8D51-4367-AB3B-32CBE1F7291B}">
      <text>
        <r>
          <rPr>
            <b/>
            <sz val="14"/>
            <color indexed="81"/>
            <rFont val="MS P ゴシック"/>
            <family val="3"/>
            <charset val="128"/>
          </rPr>
          <t>20●●/●と入力してください</t>
        </r>
      </text>
    </comment>
    <comment ref="I160" authorId="0" shapeId="0" xr:uid="{913E2283-F815-40F0-AD4F-A25BCD024DED}">
      <text>
        <r>
          <rPr>
            <b/>
            <sz val="12"/>
            <color indexed="81"/>
            <rFont val="MS P ゴシック"/>
            <family val="3"/>
            <charset val="128"/>
          </rPr>
          <t>実際の現地通貨名に変更ください</t>
        </r>
      </text>
    </comment>
    <comment ref="J160" authorId="0" shapeId="0" xr:uid="{D91B4742-CE85-4F87-A214-9F3EB843C256}">
      <text>
        <r>
          <rPr>
            <b/>
            <sz val="12"/>
            <color indexed="81"/>
            <rFont val="MS P ゴシック"/>
            <family val="3"/>
            <charset val="128"/>
          </rPr>
          <t>当該月の外貨換算レートを参照の上、入力ください。</t>
        </r>
      </text>
    </comment>
    <comment ref="D174" authorId="0" shapeId="0" xr:uid="{C0EE1475-57D2-4DB5-9C80-669913A62B4E}">
      <text>
        <r>
          <rPr>
            <sz val="9"/>
            <color indexed="81"/>
            <rFont val="ＭＳ Ｐゴシック"/>
            <family val="3"/>
            <charset val="128"/>
          </rPr>
          <t>小数点以下自動切捨ての計算式になっています。</t>
        </r>
      </text>
    </comment>
    <comment ref="E174" authorId="0" shapeId="0" xr:uid="{D5B0EE78-429C-40F5-80D6-A836BCB02CEA}">
      <text>
        <r>
          <rPr>
            <sz val="9"/>
            <color indexed="81"/>
            <rFont val="ＭＳ Ｐゴシック"/>
            <family val="3"/>
            <charset val="128"/>
          </rPr>
          <t>小数点以下自動切捨ての計算式になっています。</t>
        </r>
      </text>
    </comment>
    <comment ref="J181" authorId="0" shapeId="0" xr:uid="{66F6EA31-4C01-494F-A118-5AAAB4708635}">
      <text>
        <r>
          <rPr>
            <b/>
            <sz val="12"/>
            <color indexed="81"/>
            <rFont val="MS P ゴシック"/>
            <family val="3"/>
            <charset val="128"/>
          </rPr>
          <t>USDの使用がなければ、空欄で結構です</t>
        </r>
      </text>
    </comment>
    <comment ref="A182" authorId="0" shapeId="0" xr:uid="{DF0CA682-50D3-40BE-AC20-E7EB4A0611A5}">
      <text>
        <r>
          <rPr>
            <b/>
            <sz val="14"/>
            <color indexed="81"/>
            <rFont val="MS P ゴシック"/>
            <family val="3"/>
            <charset val="128"/>
          </rPr>
          <t>20●●/●と入力してください</t>
        </r>
      </text>
    </comment>
    <comment ref="I182" authorId="0" shapeId="0" xr:uid="{2D8CFD47-5684-40D3-A6A9-935388C7BCCB}">
      <text>
        <r>
          <rPr>
            <b/>
            <sz val="12"/>
            <color indexed="81"/>
            <rFont val="MS P ゴシック"/>
            <family val="3"/>
            <charset val="128"/>
          </rPr>
          <t>実際の現地通貨名に変更ください</t>
        </r>
      </text>
    </comment>
    <comment ref="J182" authorId="0" shapeId="0" xr:uid="{3A9164BA-3EBC-412E-8291-59A649CEC99C}">
      <text>
        <r>
          <rPr>
            <b/>
            <sz val="12"/>
            <color indexed="81"/>
            <rFont val="MS P ゴシック"/>
            <family val="3"/>
            <charset val="128"/>
          </rPr>
          <t>当該月の外貨換算レートを参照の上、入力ください。</t>
        </r>
      </text>
    </comment>
    <comment ref="D196" authorId="0" shapeId="0" xr:uid="{E905B3B7-30CC-4210-880A-950C99804B60}">
      <text>
        <r>
          <rPr>
            <sz val="9"/>
            <color indexed="81"/>
            <rFont val="ＭＳ Ｐゴシック"/>
            <family val="3"/>
            <charset val="128"/>
          </rPr>
          <t>小数点以下自動切捨ての計算式になっています。</t>
        </r>
      </text>
    </comment>
    <comment ref="E196" authorId="0" shapeId="0" xr:uid="{B7B07996-CCEE-4426-80CD-D0BA4834F056}">
      <text>
        <r>
          <rPr>
            <sz val="9"/>
            <color indexed="81"/>
            <rFont val="ＭＳ Ｐゴシック"/>
            <family val="3"/>
            <charset val="128"/>
          </rPr>
          <t>小数点以下自動切捨ての計算式になっています。</t>
        </r>
      </text>
    </comment>
    <comment ref="J203" authorId="0" shapeId="0" xr:uid="{233C616A-21E9-421A-BFE8-90037700A60F}">
      <text>
        <r>
          <rPr>
            <b/>
            <sz val="12"/>
            <color indexed="81"/>
            <rFont val="MS P ゴシック"/>
            <family val="3"/>
            <charset val="128"/>
          </rPr>
          <t>USDの使用がなければ、空欄で結構です</t>
        </r>
      </text>
    </comment>
    <comment ref="A204" authorId="0" shapeId="0" xr:uid="{087584B2-AF80-4BBB-8059-9ECFFB38D0C5}">
      <text>
        <r>
          <rPr>
            <b/>
            <sz val="14"/>
            <color indexed="81"/>
            <rFont val="MS P ゴシック"/>
            <family val="3"/>
            <charset val="128"/>
          </rPr>
          <t>20●●/●と入力してください</t>
        </r>
      </text>
    </comment>
    <comment ref="I204" authorId="0" shapeId="0" xr:uid="{73752455-76DD-45BB-9D81-ED36EB6E938C}">
      <text>
        <r>
          <rPr>
            <b/>
            <sz val="12"/>
            <color indexed="81"/>
            <rFont val="MS P ゴシック"/>
            <family val="3"/>
            <charset val="128"/>
          </rPr>
          <t>実際の現地通貨名に変更ください</t>
        </r>
      </text>
    </comment>
    <comment ref="J204" authorId="0" shapeId="0" xr:uid="{B0A82F57-A6D7-4567-BEB1-B565183D5CE4}">
      <text>
        <r>
          <rPr>
            <b/>
            <sz val="12"/>
            <color indexed="81"/>
            <rFont val="MS P ゴシック"/>
            <family val="3"/>
            <charset val="128"/>
          </rPr>
          <t>当該月の外貨換算レートを参照の上、入力ください。</t>
        </r>
      </text>
    </comment>
    <comment ref="D218" authorId="0" shapeId="0" xr:uid="{81ACEEC9-4C80-4FD5-B7D7-16E386B2D16D}">
      <text>
        <r>
          <rPr>
            <sz val="9"/>
            <color indexed="81"/>
            <rFont val="ＭＳ Ｐゴシック"/>
            <family val="3"/>
            <charset val="128"/>
          </rPr>
          <t>小数点以下自動切捨ての計算式になっています。</t>
        </r>
      </text>
    </comment>
    <comment ref="E218" authorId="0" shapeId="0" xr:uid="{F7F734C4-90AF-4BF2-967B-6746A631F3B3}">
      <text>
        <r>
          <rPr>
            <sz val="9"/>
            <color indexed="81"/>
            <rFont val="ＭＳ Ｐゴシック"/>
            <family val="3"/>
            <charset val="128"/>
          </rPr>
          <t>小数点以下自動切捨ての計算式になっています。</t>
        </r>
      </text>
    </comment>
    <comment ref="J225" authorId="0" shapeId="0" xr:uid="{72F91C3A-A9D0-479E-83B5-3D847FFA49FB}">
      <text>
        <r>
          <rPr>
            <b/>
            <sz val="12"/>
            <color indexed="81"/>
            <rFont val="MS P ゴシック"/>
            <family val="3"/>
            <charset val="128"/>
          </rPr>
          <t>USDの使用がなければ、空欄で結構です</t>
        </r>
      </text>
    </comment>
    <comment ref="A226" authorId="0" shapeId="0" xr:uid="{9356B645-1496-4764-9C40-54AE0C364CE2}">
      <text>
        <r>
          <rPr>
            <b/>
            <sz val="14"/>
            <color indexed="81"/>
            <rFont val="MS P ゴシック"/>
            <family val="3"/>
            <charset val="128"/>
          </rPr>
          <t>20●●/●と入力してください</t>
        </r>
      </text>
    </comment>
    <comment ref="I226" authorId="0" shapeId="0" xr:uid="{7329904C-DCB4-49D0-BBB3-CE16ED1E410E}">
      <text>
        <r>
          <rPr>
            <b/>
            <sz val="12"/>
            <color indexed="81"/>
            <rFont val="MS P ゴシック"/>
            <family val="3"/>
            <charset val="128"/>
          </rPr>
          <t>実際の現地通貨名に変更ください</t>
        </r>
      </text>
    </comment>
    <comment ref="J226" authorId="0" shapeId="0" xr:uid="{1F3D03D2-E3D1-45A3-A493-08416EF24226}">
      <text>
        <r>
          <rPr>
            <b/>
            <sz val="12"/>
            <color indexed="81"/>
            <rFont val="MS P ゴシック"/>
            <family val="3"/>
            <charset val="128"/>
          </rPr>
          <t>当該月の外貨換算レートを参照の上、入力ください。</t>
        </r>
      </text>
    </comment>
    <comment ref="D240" authorId="0" shapeId="0" xr:uid="{E2271DE3-121D-421D-AC1E-42E7736ED6EF}">
      <text>
        <r>
          <rPr>
            <sz val="9"/>
            <color indexed="81"/>
            <rFont val="ＭＳ Ｐゴシック"/>
            <family val="3"/>
            <charset val="128"/>
          </rPr>
          <t>小数点以下自動切捨ての計算式になっています。</t>
        </r>
      </text>
    </comment>
    <comment ref="E240" authorId="0" shapeId="0" xr:uid="{A6CF8058-8072-4D91-9300-DADB6C66D9D2}">
      <text>
        <r>
          <rPr>
            <sz val="9"/>
            <color indexed="81"/>
            <rFont val="ＭＳ Ｐゴシック"/>
            <family val="3"/>
            <charset val="128"/>
          </rPr>
          <t>小数点以下自動切捨ての計算式になっています。</t>
        </r>
      </text>
    </comment>
    <comment ref="J247" authorId="0" shapeId="0" xr:uid="{A3AEDFBD-7600-4719-8647-628A5941E135}">
      <text>
        <r>
          <rPr>
            <b/>
            <sz val="12"/>
            <color indexed="81"/>
            <rFont val="MS P ゴシック"/>
            <family val="3"/>
            <charset val="128"/>
          </rPr>
          <t>USDの使用がなければ、空欄で結構です</t>
        </r>
      </text>
    </comment>
    <comment ref="A248" authorId="0" shapeId="0" xr:uid="{67C0315C-DF29-4603-A5B0-2CCAB3DF9EF0}">
      <text>
        <r>
          <rPr>
            <b/>
            <sz val="14"/>
            <color indexed="81"/>
            <rFont val="MS P ゴシック"/>
            <family val="3"/>
            <charset val="128"/>
          </rPr>
          <t>20●●/●と入力してください</t>
        </r>
      </text>
    </comment>
    <comment ref="I248" authorId="0" shapeId="0" xr:uid="{1D32D847-9573-45EC-9123-327E8D5745AB}">
      <text>
        <r>
          <rPr>
            <b/>
            <sz val="12"/>
            <color indexed="81"/>
            <rFont val="MS P ゴシック"/>
            <family val="3"/>
            <charset val="128"/>
          </rPr>
          <t>実際の現地通貨名に変更ください</t>
        </r>
      </text>
    </comment>
    <comment ref="J248" authorId="0" shapeId="0" xr:uid="{33FFF113-0E37-47F7-B230-6C2C08925960}">
      <text>
        <r>
          <rPr>
            <b/>
            <sz val="12"/>
            <color indexed="81"/>
            <rFont val="MS P ゴシック"/>
            <family val="3"/>
            <charset val="128"/>
          </rPr>
          <t>当該月の外貨換算レートを参照の上、入力ください。</t>
        </r>
      </text>
    </comment>
    <comment ref="D262" authorId="0" shapeId="0" xr:uid="{96751E5E-AA09-4EB1-A63F-FD10BEC4A41B}">
      <text>
        <r>
          <rPr>
            <sz val="9"/>
            <color indexed="81"/>
            <rFont val="ＭＳ Ｐゴシック"/>
            <family val="3"/>
            <charset val="128"/>
          </rPr>
          <t>小数点以下自動切捨ての計算式になっています。</t>
        </r>
      </text>
    </comment>
    <comment ref="E262" authorId="0" shapeId="0" xr:uid="{C1F198AB-0DF1-4B09-9943-9F34139C99AE}">
      <text>
        <r>
          <rPr>
            <sz val="9"/>
            <color indexed="81"/>
            <rFont val="ＭＳ Ｐゴシック"/>
            <family val="3"/>
            <charset val="128"/>
          </rPr>
          <t>小数点以下自動切捨ての計算式になっています。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F510642F-7B17-4252-AD4B-0A0C6B248008}">
      <text>
        <r>
          <rPr>
            <b/>
            <sz val="12"/>
            <color indexed="81"/>
            <rFont val="MS P ゴシック"/>
            <family val="3"/>
            <charset val="128"/>
          </rPr>
          <t>USDの使用がなければ、空欄で結構です</t>
        </r>
      </text>
    </comment>
    <comment ref="A6" authorId="0" shapeId="0" xr:uid="{38405085-9108-4B9E-BCA9-41031AE300AE}">
      <text>
        <r>
          <rPr>
            <b/>
            <sz val="14"/>
            <color indexed="81"/>
            <rFont val="MS P ゴシック"/>
            <family val="3"/>
            <charset val="128"/>
          </rPr>
          <t>20●●/●と入力してください</t>
        </r>
      </text>
    </comment>
    <comment ref="I6" authorId="0" shapeId="0" xr:uid="{C723688D-B90D-4DBE-B6E8-3B80E11A8074}">
      <text>
        <r>
          <rPr>
            <b/>
            <sz val="12"/>
            <color indexed="81"/>
            <rFont val="MS P ゴシック"/>
            <family val="3"/>
            <charset val="128"/>
          </rPr>
          <t>実際の現地通貨名に変更ください</t>
        </r>
      </text>
    </comment>
    <comment ref="J6" authorId="0" shapeId="0" xr:uid="{F6CE4C02-9A4D-4BD4-83B8-499E94B1D9E0}">
      <text>
        <r>
          <rPr>
            <b/>
            <sz val="12"/>
            <color indexed="81"/>
            <rFont val="MS P ゴシック"/>
            <family val="3"/>
            <charset val="128"/>
          </rPr>
          <t>当該月の外貨換算レートを参照の上、入力ください。</t>
        </r>
      </text>
    </comment>
    <comment ref="D20" authorId="0" shapeId="0" xr:uid="{9E64A461-637B-4F28-937F-DE11B799096E}">
      <text>
        <r>
          <rPr>
            <sz val="9"/>
            <color indexed="81"/>
            <rFont val="ＭＳ Ｐゴシック"/>
            <family val="3"/>
            <charset val="128"/>
          </rPr>
          <t>小数点以下自動切捨ての計算式になっています。</t>
        </r>
      </text>
    </comment>
    <comment ref="E20" authorId="0" shapeId="0" xr:uid="{FBD3DD2C-390D-41C2-BF92-BD077AF6257E}">
      <text>
        <r>
          <rPr>
            <sz val="9"/>
            <color indexed="81"/>
            <rFont val="ＭＳ Ｐゴシック"/>
            <family val="3"/>
            <charset val="128"/>
          </rPr>
          <t>小数点以下自動切捨ての計算式になっています。</t>
        </r>
      </text>
    </comment>
    <comment ref="J27" authorId="0" shapeId="0" xr:uid="{EB314110-1232-4FD6-A2CA-445D065F7F2D}">
      <text>
        <r>
          <rPr>
            <b/>
            <sz val="12"/>
            <color indexed="81"/>
            <rFont val="MS P ゴシック"/>
            <family val="3"/>
            <charset val="128"/>
          </rPr>
          <t>USDの使用がなければ、空欄で結構です</t>
        </r>
      </text>
    </comment>
    <comment ref="A28" authorId="0" shapeId="0" xr:uid="{3054E94D-7485-4755-BD89-212DAB41556F}">
      <text>
        <r>
          <rPr>
            <b/>
            <sz val="14"/>
            <color indexed="81"/>
            <rFont val="MS P ゴシック"/>
            <family val="3"/>
            <charset val="128"/>
          </rPr>
          <t>20●●/●と入力してください</t>
        </r>
      </text>
    </comment>
    <comment ref="I28" authorId="0" shapeId="0" xr:uid="{43080F10-3D32-4243-A741-3694BF4649D0}">
      <text>
        <r>
          <rPr>
            <b/>
            <sz val="12"/>
            <color indexed="81"/>
            <rFont val="MS P ゴシック"/>
            <family val="3"/>
            <charset val="128"/>
          </rPr>
          <t>実際の現地通貨名に変更ください</t>
        </r>
      </text>
    </comment>
    <comment ref="J28" authorId="0" shapeId="0" xr:uid="{FFA78986-AB5D-404E-8F5E-314A192CABBD}">
      <text>
        <r>
          <rPr>
            <b/>
            <sz val="12"/>
            <color indexed="81"/>
            <rFont val="MS P ゴシック"/>
            <family val="3"/>
            <charset val="128"/>
          </rPr>
          <t>当該月の外貨換算レートを参照の上、入力ください。</t>
        </r>
      </text>
    </comment>
    <comment ref="D42" authorId="0" shapeId="0" xr:uid="{53F69B87-1D1B-4703-89DC-2242C3B047F2}">
      <text>
        <r>
          <rPr>
            <sz val="9"/>
            <color indexed="81"/>
            <rFont val="ＭＳ Ｐゴシック"/>
            <family val="3"/>
            <charset val="128"/>
          </rPr>
          <t>小数点以下自動切捨ての計算式になっています。</t>
        </r>
      </text>
    </comment>
    <comment ref="E42" authorId="0" shapeId="0" xr:uid="{1E466967-6934-4001-9A1B-1CB7349D1551}">
      <text>
        <r>
          <rPr>
            <sz val="9"/>
            <color indexed="81"/>
            <rFont val="ＭＳ Ｐゴシック"/>
            <family val="3"/>
            <charset val="128"/>
          </rPr>
          <t>小数点以下自動切捨ての計算式になっています。</t>
        </r>
      </text>
    </comment>
    <comment ref="J49" authorId="0" shapeId="0" xr:uid="{129B37F2-0FC4-4F16-B407-5CE8466AE892}">
      <text>
        <r>
          <rPr>
            <b/>
            <sz val="12"/>
            <color indexed="81"/>
            <rFont val="MS P ゴシック"/>
            <family val="3"/>
            <charset val="128"/>
          </rPr>
          <t>USDの使用がなければ、空欄で結構です</t>
        </r>
      </text>
    </comment>
    <comment ref="A50" authorId="0" shapeId="0" xr:uid="{64C97BCF-F665-47FA-AA0F-D62B56FE4D95}">
      <text>
        <r>
          <rPr>
            <b/>
            <sz val="14"/>
            <color indexed="81"/>
            <rFont val="MS P ゴシック"/>
            <family val="3"/>
            <charset val="128"/>
          </rPr>
          <t>20●●/●と入力してください</t>
        </r>
      </text>
    </comment>
    <comment ref="I50" authorId="0" shapeId="0" xr:uid="{AC6BA8A9-D144-4EBB-9452-4AAB52ADD587}">
      <text>
        <r>
          <rPr>
            <b/>
            <sz val="12"/>
            <color indexed="81"/>
            <rFont val="MS P ゴシック"/>
            <family val="3"/>
            <charset val="128"/>
          </rPr>
          <t>実際の現地通貨名に変更ください</t>
        </r>
      </text>
    </comment>
    <comment ref="J50" authorId="0" shapeId="0" xr:uid="{A7ED68B9-5FA2-462C-875A-490D4F6622BA}">
      <text>
        <r>
          <rPr>
            <b/>
            <sz val="12"/>
            <color indexed="81"/>
            <rFont val="MS P ゴシック"/>
            <family val="3"/>
            <charset val="128"/>
          </rPr>
          <t>当該月の外貨換算レートを参照の上、入力ください。</t>
        </r>
      </text>
    </comment>
    <comment ref="D64" authorId="0" shapeId="0" xr:uid="{85CB24E6-3BF6-4D0D-B139-0ECA4F332C20}">
      <text>
        <r>
          <rPr>
            <sz val="9"/>
            <color indexed="81"/>
            <rFont val="ＭＳ Ｐゴシック"/>
            <family val="3"/>
            <charset val="128"/>
          </rPr>
          <t>小数点以下自動切捨ての計算式になっています。</t>
        </r>
      </text>
    </comment>
    <comment ref="E64" authorId="0" shapeId="0" xr:uid="{3942DD38-7550-4318-931E-D03161373B4A}">
      <text>
        <r>
          <rPr>
            <sz val="9"/>
            <color indexed="81"/>
            <rFont val="ＭＳ Ｐゴシック"/>
            <family val="3"/>
            <charset val="128"/>
          </rPr>
          <t>小数点以下自動切捨ての計算式になっています。</t>
        </r>
      </text>
    </comment>
    <comment ref="J71" authorId="0" shapeId="0" xr:uid="{760B858D-995C-466F-8BF2-5FB966FFD37D}">
      <text>
        <r>
          <rPr>
            <b/>
            <sz val="12"/>
            <color indexed="81"/>
            <rFont val="MS P ゴシック"/>
            <family val="3"/>
            <charset val="128"/>
          </rPr>
          <t>USDの使用がなければ、空欄で結構です</t>
        </r>
      </text>
    </comment>
    <comment ref="A72" authorId="0" shapeId="0" xr:uid="{D1DE8DF9-7C42-422D-9AE8-443489663617}">
      <text>
        <r>
          <rPr>
            <b/>
            <sz val="14"/>
            <color indexed="81"/>
            <rFont val="MS P ゴシック"/>
            <family val="3"/>
            <charset val="128"/>
          </rPr>
          <t>20●●/●と入力してください</t>
        </r>
      </text>
    </comment>
    <comment ref="I72" authorId="0" shapeId="0" xr:uid="{16B1F123-2914-4577-B671-ED9F06C3E17E}">
      <text>
        <r>
          <rPr>
            <b/>
            <sz val="12"/>
            <color indexed="81"/>
            <rFont val="MS P ゴシック"/>
            <family val="3"/>
            <charset val="128"/>
          </rPr>
          <t>実際の現地通貨名に変更ください</t>
        </r>
      </text>
    </comment>
    <comment ref="J72" authorId="0" shapeId="0" xr:uid="{54EAF440-C662-4ADF-92A2-E5AE4A4C354A}">
      <text>
        <r>
          <rPr>
            <b/>
            <sz val="12"/>
            <color indexed="81"/>
            <rFont val="MS P ゴシック"/>
            <family val="3"/>
            <charset val="128"/>
          </rPr>
          <t>当該月の外貨換算レートを参照の上、入力ください。</t>
        </r>
      </text>
    </comment>
    <comment ref="D86" authorId="0" shapeId="0" xr:uid="{3168577A-A52D-429A-824C-2179385B115C}">
      <text>
        <r>
          <rPr>
            <sz val="9"/>
            <color indexed="81"/>
            <rFont val="ＭＳ Ｐゴシック"/>
            <family val="3"/>
            <charset val="128"/>
          </rPr>
          <t>小数点以下自動切捨ての計算式になっています。</t>
        </r>
      </text>
    </comment>
    <comment ref="E86" authorId="0" shapeId="0" xr:uid="{F2AD6A75-A6F2-4833-9EBE-348B1B888090}">
      <text>
        <r>
          <rPr>
            <sz val="9"/>
            <color indexed="81"/>
            <rFont val="ＭＳ Ｐゴシック"/>
            <family val="3"/>
            <charset val="128"/>
          </rPr>
          <t>小数点以下自動切捨ての計算式になっています。</t>
        </r>
      </text>
    </comment>
    <comment ref="J93" authorId="0" shapeId="0" xr:uid="{A7AAFFFB-EB5B-406D-8EEA-2636D3C62978}">
      <text>
        <r>
          <rPr>
            <b/>
            <sz val="12"/>
            <color indexed="81"/>
            <rFont val="MS P ゴシック"/>
            <family val="3"/>
            <charset val="128"/>
          </rPr>
          <t>USDの使用がなければ、空欄で結構です</t>
        </r>
      </text>
    </comment>
    <comment ref="A94" authorId="0" shapeId="0" xr:uid="{5AAD85CF-87CF-44A7-8B0A-5A85A240DCDE}">
      <text>
        <r>
          <rPr>
            <b/>
            <sz val="14"/>
            <color indexed="81"/>
            <rFont val="MS P ゴシック"/>
            <family val="3"/>
            <charset val="128"/>
          </rPr>
          <t>20●●/●と入力してください</t>
        </r>
      </text>
    </comment>
    <comment ref="I94" authorId="0" shapeId="0" xr:uid="{3D7D31EF-EC56-40AE-BF4B-D14F372F21CA}">
      <text>
        <r>
          <rPr>
            <b/>
            <sz val="12"/>
            <color indexed="81"/>
            <rFont val="MS P ゴシック"/>
            <family val="3"/>
            <charset val="128"/>
          </rPr>
          <t>実際の現地通貨名に変更ください</t>
        </r>
      </text>
    </comment>
    <comment ref="J94" authorId="0" shapeId="0" xr:uid="{C09F0A96-6F21-4A92-A71D-C822360301A7}">
      <text>
        <r>
          <rPr>
            <b/>
            <sz val="12"/>
            <color indexed="81"/>
            <rFont val="MS P ゴシック"/>
            <family val="3"/>
            <charset val="128"/>
          </rPr>
          <t>当該月の外貨換算レートを参照の上、入力ください。</t>
        </r>
      </text>
    </comment>
    <comment ref="D108" authorId="0" shapeId="0" xr:uid="{E0DFDB29-0867-461F-8EDE-FA066F73C6B0}">
      <text>
        <r>
          <rPr>
            <sz val="9"/>
            <color indexed="81"/>
            <rFont val="ＭＳ Ｐゴシック"/>
            <family val="3"/>
            <charset val="128"/>
          </rPr>
          <t>小数点以下自動切捨ての計算式になっています。</t>
        </r>
      </text>
    </comment>
    <comment ref="E108" authorId="0" shapeId="0" xr:uid="{C6874951-13D4-42E2-8592-81A9FFE950BE}">
      <text>
        <r>
          <rPr>
            <sz val="9"/>
            <color indexed="81"/>
            <rFont val="ＭＳ Ｐゴシック"/>
            <family val="3"/>
            <charset val="128"/>
          </rPr>
          <t>小数点以下自動切捨ての計算式になっています。</t>
        </r>
      </text>
    </comment>
    <comment ref="J115" authorId="0" shapeId="0" xr:uid="{409B705E-4F57-42CF-BB82-1EDE712E0C04}">
      <text>
        <r>
          <rPr>
            <b/>
            <sz val="12"/>
            <color indexed="81"/>
            <rFont val="MS P ゴシック"/>
            <family val="3"/>
            <charset val="128"/>
          </rPr>
          <t>USDの使用がなければ、空欄で結構です</t>
        </r>
      </text>
    </comment>
    <comment ref="A116" authorId="0" shapeId="0" xr:uid="{EC377D67-706F-43BC-89D0-867BC0B9B40D}">
      <text>
        <r>
          <rPr>
            <b/>
            <sz val="14"/>
            <color indexed="81"/>
            <rFont val="MS P ゴシック"/>
            <family val="3"/>
            <charset val="128"/>
          </rPr>
          <t>20●●/●と入力してください</t>
        </r>
      </text>
    </comment>
    <comment ref="I116" authorId="0" shapeId="0" xr:uid="{30B8C4EA-D061-44E5-AAA1-40D0CCEEB404}">
      <text>
        <r>
          <rPr>
            <b/>
            <sz val="12"/>
            <color indexed="81"/>
            <rFont val="MS P ゴシック"/>
            <family val="3"/>
            <charset val="128"/>
          </rPr>
          <t>実際の現地通貨名に変更ください</t>
        </r>
      </text>
    </comment>
    <comment ref="J116" authorId="0" shapeId="0" xr:uid="{08519731-6DC1-4166-B20B-545F46985929}">
      <text>
        <r>
          <rPr>
            <b/>
            <sz val="12"/>
            <color indexed="81"/>
            <rFont val="MS P ゴシック"/>
            <family val="3"/>
            <charset val="128"/>
          </rPr>
          <t>当該月の外貨換算レートを参照の上、入力ください。</t>
        </r>
      </text>
    </comment>
    <comment ref="D130" authorId="0" shapeId="0" xr:uid="{32EBA834-C86D-4E3B-970A-CFE76602C1A5}">
      <text>
        <r>
          <rPr>
            <sz val="9"/>
            <color indexed="81"/>
            <rFont val="ＭＳ Ｐゴシック"/>
            <family val="3"/>
            <charset val="128"/>
          </rPr>
          <t>小数点以下自動切捨ての計算式になっています。</t>
        </r>
      </text>
    </comment>
    <comment ref="E130" authorId="0" shapeId="0" xr:uid="{BED97A77-4199-4D5F-8A05-E089CD2F58EF}">
      <text>
        <r>
          <rPr>
            <sz val="9"/>
            <color indexed="81"/>
            <rFont val="ＭＳ Ｐゴシック"/>
            <family val="3"/>
            <charset val="128"/>
          </rPr>
          <t>小数点以下自動切捨ての計算式になっています。</t>
        </r>
      </text>
    </comment>
    <comment ref="J137" authorId="0" shapeId="0" xr:uid="{293BC60E-681F-46D3-A6A2-4F9A89D26FF3}">
      <text>
        <r>
          <rPr>
            <b/>
            <sz val="12"/>
            <color indexed="81"/>
            <rFont val="MS P ゴシック"/>
            <family val="3"/>
            <charset val="128"/>
          </rPr>
          <t>USDの使用がなければ、空欄で結構です</t>
        </r>
      </text>
    </comment>
    <comment ref="A138" authorId="0" shapeId="0" xr:uid="{2E3A4CD3-BFD2-49DA-B0F9-ED4EF3D73A50}">
      <text>
        <r>
          <rPr>
            <b/>
            <sz val="14"/>
            <color indexed="81"/>
            <rFont val="MS P ゴシック"/>
            <family val="3"/>
            <charset val="128"/>
          </rPr>
          <t>20●●/●と入力してください</t>
        </r>
      </text>
    </comment>
    <comment ref="I138" authorId="0" shapeId="0" xr:uid="{EBFAD7FF-DD89-4595-9C64-5D1C9F6BB4C9}">
      <text>
        <r>
          <rPr>
            <b/>
            <sz val="12"/>
            <color indexed="81"/>
            <rFont val="MS P ゴシック"/>
            <family val="3"/>
            <charset val="128"/>
          </rPr>
          <t>実際の現地通貨名に変更ください</t>
        </r>
      </text>
    </comment>
    <comment ref="J138" authorId="0" shapeId="0" xr:uid="{D0FBBA6A-F73F-421D-8602-D144EC5E5B0E}">
      <text>
        <r>
          <rPr>
            <b/>
            <sz val="12"/>
            <color indexed="81"/>
            <rFont val="MS P ゴシック"/>
            <family val="3"/>
            <charset val="128"/>
          </rPr>
          <t>当該月の外貨換算レートを参照の上、入力ください。</t>
        </r>
      </text>
    </comment>
    <comment ref="D152" authorId="0" shapeId="0" xr:uid="{5794F355-D92E-46E2-BFD0-8CBEB9530EE3}">
      <text>
        <r>
          <rPr>
            <sz val="9"/>
            <color indexed="81"/>
            <rFont val="ＭＳ Ｐゴシック"/>
            <family val="3"/>
            <charset val="128"/>
          </rPr>
          <t>小数点以下自動切捨ての計算式になっています。</t>
        </r>
      </text>
    </comment>
    <comment ref="E152" authorId="0" shapeId="0" xr:uid="{FC784663-099D-40FB-BE2C-F34DCB26D9D6}">
      <text>
        <r>
          <rPr>
            <sz val="9"/>
            <color indexed="81"/>
            <rFont val="ＭＳ Ｐゴシック"/>
            <family val="3"/>
            <charset val="128"/>
          </rPr>
          <t>小数点以下自動切捨ての計算式になっています。</t>
        </r>
      </text>
    </comment>
    <comment ref="J159" authorId="0" shapeId="0" xr:uid="{17A41C92-C242-4B48-B8F8-689E94EB7063}">
      <text>
        <r>
          <rPr>
            <b/>
            <sz val="12"/>
            <color indexed="81"/>
            <rFont val="MS P ゴシック"/>
            <family val="3"/>
            <charset val="128"/>
          </rPr>
          <t>USDの使用がなければ、空欄で結構です</t>
        </r>
      </text>
    </comment>
    <comment ref="A160" authorId="0" shapeId="0" xr:uid="{02F60F3F-B1B0-4386-B5A5-FE10B4368D7E}">
      <text>
        <r>
          <rPr>
            <b/>
            <sz val="14"/>
            <color indexed="81"/>
            <rFont val="MS P ゴシック"/>
            <family val="3"/>
            <charset val="128"/>
          </rPr>
          <t>20●●/●と入力してください</t>
        </r>
      </text>
    </comment>
    <comment ref="I160" authorId="0" shapeId="0" xr:uid="{70280256-CAE2-466C-8C51-C59DD2ADB93B}">
      <text>
        <r>
          <rPr>
            <b/>
            <sz val="12"/>
            <color indexed="81"/>
            <rFont val="MS P ゴシック"/>
            <family val="3"/>
            <charset val="128"/>
          </rPr>
          <t>実際の現地通貨名に変更ください</t>
        </r>
      </text>
    </comment>
    <comment ref="J160" authorId="0" shapeId="0" xr:uid="{6C1FF408-E467-452E-AF89-C16CE07B6E6B}">
      <text>
        <r>
          <rPr>
            <b/>
            <sz val="12"/>
            <color indexed="81"/>
            <rFont val="MS P ゴシック"/>
            <family val="3"/>
            <charset val="128"/>
          </rPr>
          <t>当該月の外貨換算レートを参照の上、入力ください。</t>
        </r>
      </text>
    </comment>
    <comment ref="D174" authorId="0" shapeId="0" xr:uid="{1922619B-DD90-4DEA-B359-BF3433CB0F6A}">
      <text>
        <r>
          <rPr>
            <sz val="9"/>
            <color indexed="81"/>
            <rFont val="ＭＳ Ｐゴシック"/>
            <family val="3"/>
            <charset val="128"/>
          </rPr>
          <t>小数点以下自動切捨ての計算式になっています。</t>
        </r>
      </text>
    </comment>
    <comment ref="E174" authorId="0" shapeId="0" xr:uid="{7FD8BFA9-2A93-4D1A-9673-3BBA98E86A2D}">
      <text>
        <r>
          <rPr>
            <sz val="9"/>
            <color indexed="81"/>
            <rFont val="ＭＳ Ｐゴシック"/>
            <family val="3"/>
            <charset val="128"/>
          </rPr>
          <t>小数点以下自動切捨ての計算式になっています。</t>
        </r>
      </text>
    </comment>
    <comment ref="J181" authorId="0" shapeId="0" xr:uid="{88039614-80B3-4809-9A40-5FC3A369CBDA}">
      <text>
        <r>
          <rPr>
            <b/>
            <sz val="12"/>
            <color indexed="81"/>
            <rFont val="MS P ゴシック"/>
            <family val="3"/>
            <charset val="128"/>
          </rPr>
          <t>USDの使用がなければ、空欄で結構です</t>
        </r>
      </text>
    </comment>
    <comment ref="A182" authorId="0" shapeId="0" xr:uid="{32C1E343-969A-47E4-97FA-AC7D94010CAB}">
      <text>
        <r>
          <rPr>
            <b/>
            <sz val="14"/>
            <color indexed="81"/>
            <rFont val="MS P ゴシック"/>
            <family val="3"/>
            <charset val="128"/>
          </rPr>
          <t>20●●/●と入力してください</t>
        </r>
      </text>
    </comment>
    <comment ref="I182" authorId="0" shapeId="0" xr:uid="{AB90E68E-1865-4A34-9178-30CE6FFD7FEE}">
      <text>
        <r>
          <rPr>
            <b/>
            <sz val="12"/>
            <color indexed="81"/>
            <rFont val="MS P ゴシック"/>
            <family val="3"/>
            <charset val="128"/>
          </rPr>
          <t>実際の現地通貨名に変更ください</t>
        </r>
      </text>
    </comment>
    <comment ref="J182" authorId="0" shapeId="0" xr:uid="{A546EC42-BF37-4C8B-9F25-4C53EB15D96B}">
      <text>
        <r>
          <rPr>
            <b/>
            <sz val="12"/>
            <color indexed="81"/>
            <rFont val="MS P ゴシック"/>
            <family val="3"/>
            <charset val="128"/>
          </rPr>
          <t>当該月の外貨換算レートを参照の上、入力ください。</t>
        </r>
      </text>
    </comment>
    <comment ref="D196" authorId="0" shapeId="0" xr:uid="{CCB72122-A9BA-488D-82B5-2D90746A1F87}">
      <text>
        <r>
          <rPr>
            <sz val="9"/>
            <color indexed="81"/>
            <rFont val="ＭＳ Ｐゴシック"/>
            <family val="3"/>
            <charset val="128"/>
          </rPr>
          <t>小数点以下自動切捨ての計算式になっています。</t>
        </r>
      </text>
    </comment>
    <comment ref="E196" authorId="0" shapeId="0" xr:uid="{89EB956A-36F9-4A97-859D-BCEDBF82AE84}">
      <text>
        <r>
          <rPr>
            <sz val="9"/>
            <color indexed="81"/>
            <rFont val="ＭＳ Ｐゴシック"/>
            <family val="3"/>
            <charset val="128"/>
          </rPr>
          <t>小数点以下自動切捨ての計算式になっています。</t>
        </r>
      </text>
    </comment>
    <comment ref="J203" authorId="0" shapeId="0" xr:uid="{D3B0782B-8CF8-43BE-880D-AA983558EE06}">
      <text>
        <r>
          <rPr>
            <b/>
            <sz val="12"/>
            <color indexed="81"/>
            <rFont val="MS P ゴシック"/>
            <family val="3"/>
            <charset val="128"/>
          </rPr>
          <t>USDの使用がなければ、空欄で結構です</t>
        </r>
      </text>
    </comment>
    <comment ref="A204" authorId="0" shapeId="0" xr:uid="{E74EB947-63B3-43E5-A098-521FA0DB0A1C}">
      <text>
        <r>
          <rPr>
            <b/>
            <sz val="14"/>
            <color indexed="81"/>
            <rFont val="MS P ゴシック"/>
            <family val="3"/>
            <charset val="128"/>
          </rPr>
          <t>20●●/●と入力してください</t>
        </r>
      </text>
    </comment>
    <comment ref="I204" authorId="0" shapeId="0" xr:uid="{9DAE9762-A990-47AF-B232-D362D696AA53}">
      <text>
        <r>
          <rPr>
            <b/>
            <sz val="12"/>
            <color indexed="81"/>
            <rFont val="MS P ゴシック"/>
            <family val="3"/>
            <charset val="128"/>
          </rPr>
          <t>実際の現地通貨名に変更ください</t>
        </r>
      </text>
    </comment>
    <comment ref="J204" authorId="0" shapeId="0" xr:uid="{45F68E57-9DB1-4083-835E-45CEF5165894}">
      <text>
        <r>
          <rPr>
            <b/>
            <sz val="12"/>
            <color indexed="81"/>
            <rFont val="MS P ゴシック"/>
            <family val="3"/>
            <charset val="128"/>
          </rPr>
          <t>当該月の外貨換算レートを参照の上、入力ください。</t>
        </r>
      </text>
    </comment>
    <comment ref="D218" authorId="0" shapeId="0" xr:uid="{C7526772-8F2F-40DB-BE53-BF05B45F804A}">
      <text>
        <r>
          <rPr>
            <sz val="9"/>
            <color indexed="81"/>
            <rFont val="ＭＳ Ｐゴシック"/>
            <family val="3"/>
            <charset val="128"/>
          </rPr>
          <t>小数点以下自動切捨ての計算式になっています。</t>
        </r>
      </text>
    </comment>
    <comment ref="E218" authorId="0" shapeId="0" xr:uid="{47EC2332-2114-4580-B3E3-0BE74C468B93}">
      <text>
        <r>
          <rPr>
            <sz val="9"/>
            <color indexed="81"/>
            <rFont val="ＭＳ Ｐゴシック"/>
            <family val="3"/>
            <charset val="128"/>
          </rPr>
          <t>小数点以下自動切捨ての計算式になっています。</t>
        </r>
      </text>
    </comment>
    <comment ref="J225" authorId="0" shapeId="0" xr:uid="{A58A12E7-D6CA-4174-9804-EB0A8E503FC2}">
      <text>
        <r>
          <rPr>
            <b/>
            <sz val="12"/>
            <color indexed="81"/>
            <rFont val="MS P ゴシック"/>
            <family val="3"/>
            <charset val="128"/>
          </rPr>
          <t>USDの使用がなければ、空欄で結構です</t>
        </r>
      </text>
    </comment>
    <comment ref="A226" authorId="0" shapeId="0" xr:uid="{49F15F4A-3686-4A9C-9B7A-EFB32B259FF5}">
      <text>
        <r>
          <rPr>
            <b/>
            <sz val="14"/>
            <color indexed="81"/>
            <rFont val="MS P ゴシック"/>
            <family val="3"/>
            <charset val="128"/>
          </rPr>
          <t>20●●/●と入力してください</t>
        </r>
      </text>
    </comment>
    <comment ref="I226" authorId="0" shapeId="0" xr:uid="{A93603EA-42CB-441A-91D7-FD557F925102}">
      <text>
        <r>
          <rPr>
            <b/>
            <sz val="12"/>
            <color indexed="81"/>
            <rFont val="MS P ゴシック"/>
            <family val="3"/>
            <charset val="128"/>
          </rPr>
          <t>実際の現地通貨名に変更ください</t>
        </r>
      </text>
    </comment>
    <comment ref="J226" authorId="0" shapeId="0" xr:uid="{009B0744-F5E3-4139-9C8A-600E4026591F}">
      <text>
        <r>
          <rPr>
            <b/>
            <sz val="12"/>
            <color indexed="81"/>
            <rFont val="MS P ゴシック"/>
            <family val="3"/>
            <charset val="128"/>
          </rPr>
          <t>当該月の外貨換算レートを参照の上、入力ください。</t>
        </r>
      </text>
    </comment>
    <comment ref="D240" authorId="0" shapeId="0" xr:uid="{3C3B4053-7B10-45A1-ABF8-689DFF38B983}">
      <text>
        <r>
          <rPr>
            <sz val="9"/>
            <color indexed="81"/>
            <rFont val="ＭＳ Ｐゴシック"/>
            <family val="3"/>
            <charset val="128"/>
          </rPr>
          <t>小数点以下自動切捨ての計算式になっています。</t>
        </r>
      </text>
    </comment>
    <comment ref="E240" authorId="0" shapeId="0" xr:uid="{6D61566A-8F7E-434F-A732-5747FD61EEE5}">
      <text>
        <r>
          <rPr>
            <sz val="9"/>
            <color indexed="81"/>
            <rFont val="ＭＳ Ｐゴシック"/>
            <family val="3"/>
            <charset val="128"/>
          </rPr>
          <t>小数点以下自動切捨ての計算式になっています。</t>
        </r>
      </text>
    </comment>
    <comment ref="J247" authorId="0" shapeId="0" xr:uid="{A31C87BD-9227-46FD-A51C-7E09D04477D8}">
      <text>
        <r>
          <rPr>
            <b/>
            <sz val="12"/>
            <color indexed="81"/>
            <rFont val="MS P ゴシック"/>
            <family val="3"/>
            <charset val="128"/>
          </rPr>
          <t>USDの使用がなければ、空欄で結構です</t>
        </r>
      </text>
    </comment>
    <comment ref="A248" authorId="0" shapeId="0" xr:uid="{548A8493-399E-4CE3-AD33-5E38D4C0145C}">
      <text>
        <r>
          <rPr>
            <b/>
            <sz val="14"/>
            <color indexed="81"/>
            <rFont val="MS P ゴシック"/>
            <family val="3"/>
            <charset val="128"/>
          </rPr>
          <t>20●●/●と入力してください</t>
        </r>
      </text>
    </comment>
    <comment ref="I248" authorId="0" shapeId="0" xr:uid="{54DC82D3-A483-459F-B838-5FC683EEC545}">
      <text>
        <r>
          <rPr>
            <b/>
            <sz val="12"/>
            <color indexed="81"/>
            <rFont val="MS P ゴシック"/>
            <family val="3"/>
            <charset val="128"/>
          </rPr>
          <t>実際の現地通貨名に変更ください</t>
        </r>
      </text>
    </comment>
    <comment ref="J248" authorId="0" shapeId="0" xr:uid="{60350A82-5B24-4133-AD89-4ADF09221DFE}">
      <text>
        <r>
          <rPr>
            <b/>
            <sz val="12"/>
            <color indexed="81"/>
            <rFont val="MS P ゴシック"/>
            <family val="3"/>
            <charset val="128"/>
          </rPr>
          <t>当該月の外貨換算レートを参照の上、入力ください。</t>
        </r>
      </text>
    </comment>
    <comment ref="D262" authorId="0" shapeId="0" xr:uid="{D435845F-A350-4827-A227-6789E36C16E2}">
      <text>
        <r>
          <rPr>
            <sz val="9"/>
            <color indexed="81"/>
            <rFont val="ＭＳ Ｐゴシック"/>
            <family val="3"/>
            <charset val="128"/>
          </rPr>
          <t>小数点以下自動切捨ての計算式になっています。</t>
        </r>
      </text>
    </comment>
    <comment ref="E262" authorId="0" shapeId="0" xr:uid="{9974723C-5A8C-4660-A410-860914D18AF5}">
      <text>
        <r>
          <rPr>
            <sz val="9"/>
            <color indexed="81"/>
            <rFont val="ＭＳ Ｐゴシック"/>
            <family val="3"/>
            <charset val="128"/>
          </rPr>
          <t>小数点以下自動切捨ての計算式になっています。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1FDB60B5-58BC-4A27-A874-35214E4D24D4}">
      <text>
        <r>
          <rPr>
            <b/>
            <sz val="12"/>
            <color indexed="81"/>
            <rFont val="MS P ゴシック"/>
            <family val="3"/>
            <charset val="128"/>
          </rPr>
          <t>USDの使用がなければ、空欄で結構です</t>
        </r>
      </text>
    </comment>
    <comment ref="A6" authorId="0" shapeId="0" xr:uid="{7EBA4EB8-8588-4A63-AA17-D006C3896C0F}">
      <text>
        <r>
          <rPr>
            <b/>
            <sz val="14"/>
            <color indexed="81"/>
            <rFont val="MS P ゴシック"/>
            <family val="3"/>
            <charset val="128"/>
          </rPr>
          <t>20●●/●と入力してください</t>
        </r>
      </text>
    </comment>
    <comment ref="I6" authorId="0" shapeId="0" xr:uid="{72D70B50-67D2-4774-9687-01A11E119E15}">
      <text>
        <r>
          <rPr>
            <b/>
            <sz val="12"/>
            <color indexed="81"/>
            <rFont val="MS P ゴシック"/>
            <family val="3"/>
            <charset val="128"/>
          </rPr>
          <t>実際の現地通貨名に変更ください</t>
        </r>
      </text>
    </comment>
    <comment ref="J6" authorId="0" shapeId="0" xr:uid="{4522853C-F0F6-4D82-938F-E8131A3F5692}">
      <text>
        <r>
          <rPr>
            <b/>
            <sz val="12"/>
            <color indexed="81"/>
            <rFont val="MS P ゴシック"/>
            <family val="3"/>
            <charset val="128"/>
          </rPr>
          <t>当該月の外貨換算レートを参照の上、入力ください。</t>
        </r>
      </text>
    </comment>
    <comment ref="D20" authorId="0" shapeId="0" xr:uid="{BFC55AA0-6039-4A23-B776-E18294267677}">
      <text>
        <r>
          <rPr>
            <sz val="9"/>
            <color indexed="81"/>
            <rFont val="ＭＳ Ｐゴシック"/>
            <family val="3"/>
            <charset val="128"/>
          </rPr>
          <t>小数点以下自動切捨ての計算式になっています。</t>
        </r>
      </text>
    </comment>
    <comment ref="E20" authorId="0" shapeId="0" xr:uid="{4C90A504-2B2B-4E0E-89DA-C0DE2998CF84}">
      <text>
        <r>
          <rPr>
            <sz val="9"/>
            <color indexed="81"/>
            <rFont val="ＭＳ Ｐゴシック"/>
            <family val="3"/>
            <charset val="128"/>
          </rPr>
          <t>小数点以下自動切捨ての計算式になっています。</t>
        </r>
      </text>
    </comment>
    <comment ref="J27" authorId="0" shapeId="0" xr:uid="{35F0DE9C-D462-4651-8633-DADCE97B56F6}">
      <text>
        <r>
          <rPr>
            <b/>
            <sz val="12"/>
            <color indexed="81"/>
            <rFont val="MS P ゴシック"/>
            <family val="3"/>
            <charset val="128"/>
          </rPr>
          <t>USDの使用がなければ、空欄で結構です</t>
        </r>
      </text>
    </comment>
    <comment ref="A28" authorId="0" shapeId="0" xr:uid="{462F4078-CC89-43E0-BD4E-E15E4AB46CB6}">
      <text>
        <r>
          <rPr>
            <b/>
            <sz val="14"/>
            <color indexed="81"/>
            <rFont val="MS P ゴシック"/>
            <family val="3"/>
            <charset val="128"/>
          </rPr>
          <t>20●●/●と入力してください</t>
        </r>
      </text>
    </comment>
    <comment ref="I28" authorId="0" shapeId="0" xr:uid="{D6CE1090-DB63-4F41-82F7-1C7BCA41BB69}">
      <text>
        <r>
          <rPr>
            <b/>
            <sz val="12"/>
            <color indexed="81"/>
            <rFont val="MS P ゴシック"/>
            <family val="3"/>
            <charset val="128"/>
          </rPr>
          <t>実際の現地通貨名に変更ください</t>
        </r>
      </text>
    </comment>
    <comment ref="J28" authorId="0" shapeId="0" xr:uid="{475E3DD1-6BCE-44FB-9B8C-3D209E273BC4}">
      <text>
        <r>
          <rPr>
            <b/>
            <sz val="12"/>
            <color indexed="81"/>
            <rFont val="MS P ゴシック"/>
            <family val="3"/>
            <charset val="128"/>
          </rPr>
          <t>当該月の外貨換算レートを参照の上、入力ください。</t>
        </r>
      </text>
    </comment>
    <comment ref="D42" authorId="0" shapeId="0" xr:uid="{21704080-9C65-4721-9F1F-FD0F34BD6D52}">
      <text>
        <r>
          <rPr>
            <sz val="9"/>
            <color indexed="81"/>
            <rFont val="ＭＳ Ｐゴシック"/>
            <family val="3"/>
            <charset val="128"/>
          </rPr>
          <t>小数点以下自動切捨ての計算式になっています。</t>
        </r>
      </text>
    </comment>
    <comment ref="E42" authorId="0" shapeId="0" xr:uid="{A985DD3C-2818-4928-B9E3-1A2DE4214587}">
      <text>
        <r>
          <rPr>
            <sz val="9"/>
            <color indexed="81"/>
            <rFont val="ＭＳ Ｐゴシック"/>
            <family val="3"/>
            <charset val="128"/>
          </rPr>
          <t>小数点以下自動切捨ての計算式になっています。</t>
        </r>
      </text>
    </comment>
    <comment ref="J49" authorId="0" shapeId="0" xr:uid="{20D33D6F-F263-47D3-BB1F-B16FBADA844E}">
      <text>
        <r>
          <rPr>
            <b/>
            <sz val="12"/>
            <color indexed="81"/>
            <rFont val="MS P ゴシック"/>
            <family val="3"/>
            <charset val="128"/>
          </rPr>
          <t>USDの使用がなければ、空欄で結構です</t>
        </r>
      </text>
    </comment>
    <comment ref="A50" authorId="0" shapeId="0" xr:uid="{CB4147B7-32B7-4610-A6CE-38673BEF951D}">
      <text>
        <r>
          <rPr>
            <b/>
            <sz val="14"/>
            <color indexed="81"/>
            <rFont val="MS P ゴシック"/>
            <family val="3"/>
            <charset val="128"/>
          </rPr>
          <t>20●●/●と入力してください</t>
        </r>
      </text>
    </comment>
    <comment ref="I50" authorId="0" shapeId="0" xr:uid="{000A5FE4-DB80-4DD0-BCCA-5D1D99E6CCFB}">
      <text>
        <r>
          <rPr>
            <b/>
            <sz val="12"/>
            <color indexed="81"/>
            <rFont val="MS P ゴシック"/>
            <family val="3"/>
            <charset val="128"/>
          </rPr>
          <t>実際の現地通貨名に変更ください</t>
        </r>
      </text>
    </comment>
    <comment ref="J50" authorId="0" shapeId="0" xr:uid="{0FAC0582-FCAB-441E-BC4D-CBD072EE0988}">
      <text>
        <r>
          <rPr>
            <b/>
            <sz val="12"/>
            <color indexed="81"/>
            <rFont val="MS P ゴシック"/>
            <family val="3"/>
            <charset val="128"/>
          </rPr>
          <t>当該月の外貨換算レートを参照の上、入力ください。</t>
        </r>
      </text>
    </comment>
    <comment ref="D64" authorId="0" shapeId="0" xr:uid="{1176A799-0DC8-4538-A5E0-19EC85DD1D60}">
      <text>
        <r>
          <rPr>
            <sz val="9"/>
            <color indexed="81"/>
            <rFont val="ＭＳ Ｐゴシック"/>
            <family val="3"/>
            <charset val="128"/>
          </rPr>
          <t>小数点以下自動切捨ての計算式になっています。</t>
        </r>
      </text>
    </comment>
    <comment ref="E64" authorId="0" shapeId="0" xr:uid="{6B1C0959-3ABA-471E-8019-ECD227D5F0D7}">
      <text>
        <r>
          <rPr>
            <sz val="9"/>
            <color indexed="81"/>
            <rFont val="ＭＳ Ｐゴシック"/>
            <family val="3"/>
            <charset val="128"/>
          </rPr>
          <t>小数点以下自動切捨ての計算式になっています。</t>
        </r>
      </text>
    </comment>
    <comment ref="J71" authorId="0" shapeId="0" xr:uid="{5D7DDA17-965F-479B-AB31-7D62007A7367}">
      <text>
        <r>
          <rPr>
            <b/>
            <sz val="12"/>
            <color indexed="81"/>
            <rFont val="MS P ゴシック"/>
            <family val="3"/>
            <charset val="128"/>
          </rPr>
          <t>USDの使用がなければ、空欄で結構です</t>
        </r>
      </text>
    </comment>
    <comment ref="A72" authorId="0" shapeId="0" xr:uid="{850E5609-C746-444D-8DB4-AFF094788A6C}">
      <text>
        <r>
          <rPr>
            <b/>
            <sz val="14"/>
            <color indexed="81"/>
            <rFont val="MS P ゴシック"/>
            <family val="3"/>
            <charset val="128"/>
          </rPr>
          <t>20●●/●と入力してください</t>
        </r>
      </text>
    </comment>
    <comment ref="I72" authorId="0" shapeId="0" xr:uid="{313A2E26-FC91-4BE7-A906-332060441159}">
      <text>
        <r>
          <rPr>
            <b/>
            <sz val="12"/>
            <color indexed="81"/>
            <rFont val="MS P ゴシック"/>
            <family val="3"/>
            <charset val="128"/>
          </rPr>
          <t>実際の現地通貨名に変更ください</t>
        </r>
      </text>
    </comment>
    <comment ref="J72" authorId="0" shapeId="0" xr:uid="{D30B599D-B2F2-4939-9EE5-26EC52DBBFDF}">
      <text>
        <r>
          <rPr>
            <b/>
            <sz val="12"/>
            <color indexed="81"/>
            <rFont val="MS P ゴシック"/>
            <family val="3"/>
            <charset val="128"/>
          </rPr>
          <t>当該月の外貨換算レートを参照の上、入力ください。</t>
        </r>
      </text>
    </comment>
    <comment ref="D86" authorId="0" shapeId="0" xr:uid="{2B3CF10E-831A-49AB-9B4E-1E0AAA3DC53D}">
      <text>
        <r>
          <rPr>
            <sz val="9"/>
            <color indexed="81"/>
            <rFont val="ＭＳ Ｐゴシック"/>
            <family val="3"/>
            <charset val="128"/>
          </rPr>
          <t>小数点以下自動切捨ての計算式になっています。</t>
        </r>
      </text>
    </comment>
    <comment ref="E86" authorId="0" shapeId="0" xr:uid="{82DD668D-7FD5-47DB-BCBD-862D67ACA196}">
      <text>
        <r>
          <rPr>
            <sz val="9"/>
            <color indexed="81"/>
            <rFont val="ＭＳ Ｐゴシック"/>
            <family val="3"/>
            <charset val="128"/>
          </rPr>
          <t>小数点以下自動切捨ての計算式になっています。</t>
        </r>
      </text>
    </comment>
    <comment ref="J93" authorId="0" shapeId="0" xr:uid="{E2039B7C-4162-4167-B460-5D076207B110}">
      <text>
        <r>
          <rPr>
            <b/>
            <sz val="12"/>
            <color indexed="81"/>
            <rFont val="MS P ゴシック"/>
            <family val="3"/>
            <charset val="128"/>
          </rPr>
          <t>USDの使用がなければ、空欄で結構です</t>
        </r>
      </text>
    </comment>
    <comment ref="A94" authorId="0" shapeId="0" xr:uid="{F4FC51F0-67A5-4351-98F5-9689A8226C9B}">
      <text>
        <r>
          <rPr>
            <b/>
            <sz val="14"/>
            <color indexed="81"/>
            <rFont val="MS P ゴシック"/>
            <family val="3"/>
            <charset val="128"/>
          </rPr>
          <t>20●●/●と入力してください</t>
        </r>
      </text>
    </comment>
    <comment ref="I94" authorId="0" shapeId="0" xr:uid="{25799CE3-5A70-45B2-B4F1-3CC86ECA31C6}">
      <text>
        <r>
          <rPr>
            <b/>
            <sz val="12"/>
            <color indexed="81"/>
            <rFont val="MS P ゴシック"/>
            <family val="3"/>
            <charset val="128"/>
          </rPr>
          <t>実際の現地通貨名に変更ください</t>
        </r>
      </text>
    </comment>
    <comment ref="J94" authorId="0" shapeId="0" xr:uid="{B00B484E-FA9E-473B-A95A-68D08A852F1B}">
      <text>
        <r>
          <rPr>
            <b/>
            <sz val="12"/>
            <color indexed="81"/>
            <rFont val="MS P ゴシック"/>
            <family val="3"/>
            <charset val="128"/>
          </rPr>
          <t>当該月の外貨換算レートを参照の上、入力ください。</t>
        </r>
      </text>
    </comment>
    <comment ref="D108" authorId="0" shapeId="0" xr:uid="{63541266-E68E-4EEB-B43A-F6505255BE7B}">
      <text>
        <r>
          <rPr>
            <sz val="9"/>
            <color indexed="81"/>
            <rFont val="ＭＳ Ｐゴシック"/>
            <family val="3"/>
            <charset val="128"/>
          </rPr>
          <t>小数点以下自動切捨ての計算式になっています。</t>
        </r>
      </text>
    </comment>
    <comment ref="E108" authorId="0" shapeId="0" xr:uid="{58FEC56B-D30A-4A6C-B0D7-489BAC83A164}">
      <text>
        <r>
          <rPr>
            <sz val="9"/>
            <color indexed="81"/>
            <rFont val="ＭＳ Ｐゴシック"/>
            <family val="3"/>
            <charset val="128"/>
          </rPr>
          <t>小数点以下自動切捨ての計算式になっています。</t>
        </r>
      </text>
    </comment>
    <comment ref="J115" authorId="0" shapeId="0" xr:uid="{AFD50DB0-DD4C-45C9-BDAC-4AE0A1014CF4}">
      <text>
        <r>
          <rPr>
            <b/>
            <sz val="12"/>
            <color indexed="81"/>
            <rFont val="MS P ゴシック"/>
            <family val="3"/>
            <charset val="128"/>
          </rPr>
          <t>USDの使用がなければ、空欄で結構です</t>
        </r>
      </text>
    </comment>
    <comment ref="A116" authorId="0" shapeId="0" xr:uid="{6087A728-130E-45E6-852B-BE95D70B58BD}">
      <text>
        <r>
          <rPr>
            <b/>
            <sz val="14"/>
            <color indexed="81"/>
            <rFont val="MS P ゴシック"/>
            <family val="3"/>
            <charset val="128"/>
          </rPr>
          <t>20●●/●と入力してください</t>
        </r>
      </text>
    </comment>
    <comment ref="I116" authorId="0" shapeId="0" xr:uid="{F9C6EB5E-CD98-4A5E-953A-8BF87EF9CC75}">
      <text>
        <r>
          <rPr>
            <b/>
            <sz val="12"/>
            <color indexed="81"/>
            <rFont val="MS P ゴシック"/>
            <family val="3"/>
            <charset val="128"/>
          </rPr>
          <t>実際の現地通貨名に変更ください</t>
        </r>
      </text>
    </comment>
    <comment ref="J116" authorId="0" shapeId="0" xr:uid="{95CB35ED-1871-421D-9F01-0030A69CE5EA}">
      <text>
        <r>
          <rPr>
            <b/>
            <sz val="12"/>
            <color indexed="81"/>
            <rFont val="MS P ゴシック"/>
            <family val="3"/>
            <charset val="128"/>
          </rPr>
          <t>当該月の外貨換算レートを参照の上、入力ください。</t>
        </r>
      </text>
    </comment>
    <comment ref="D130" authorId="0" shapeId="0" xr:uid="{3A7DE3B4-1CB7-469E-BC6C-07228836EA38}">
      <text>
        <r>
          <rPr>
            <sz val="9"/>
            <color indexed="81"/>
            <rFont val="ＭＳ Ｐゴシック"/>
            <family val="3"/>
            <charset val="128"/>
          </rPr>
          <t>小数点以下自動切捨ての計算式になっています。</t>
        </r>
      </text>
    </comment>
    <comment ref="E130" authorId="0" shapeId="0" xr:uid="{F0A7779B-BD24-4998-95C7-C1A264545643}">
      <text>
        <r>
          <rPr>
            <sz val="9"/>
            <color indexed="81"/>
            <rFont val="ＭＳ Ｐゴシック"/>
            <family val="3"/>
            <charset val="128"/>
          </rPr>
          <t>小数点以下自動切捨ての計算式になっています。</t>
        </r>
      </text>
    </comment>
    <comment ref="J137" authorId="0" shapeId="0" xr:uid="{58FD5AEC-DFFE-4A04-A20E-CC7F7D1BF318}">
      <text>
        <r>
          <rPr>
            <b/>
            <sz val="12"/>
            <color indexed="81"/>
            <rFont val="MS P ゴシック"/>
            <family val="3"/>
            <charset val="128"/>
          </rPr>
          <t>USDの使用がなければ、空欄で結構です</t>
        </r>
      </text>
    </comment>
    <comment ref="A138" authorId="0" shapeId="0" xr:uid="{98B7E20F-0CCC-443F-9F2C-BBD01066C818}">
      <text>
        <r>
          <rPr>
            <b/>
            <sz val="14"/>
            <color indexed="81"/>
            <rFont val="MS P ゴシック"/>
            <family val="3"/>
            <charset val="128"/>
          </rPr>
          <t>20●●/●と入力してください</t>
        </r>
      </text>
    </comment>
    <comment ref="I138" authorId="0" shapeId="0" xr:uid="{A33112E2-3B79-4948-921D-29991F839506}">
      <text>
        <r>
          <rPr>
            <b/>
            <sz val="12"/>
            <color indexed="81"/>
            <rFont val="MS P ゴシック"/>
            <family val="3"/>
            <charset val="128"/>
          </rPr>
          <t>実際の現地通貨名に変更ください</t>
        </r>
      </text>
    </comment>
    <comment ref="J138" authorId="0" shapeId="0" xr:uid="{BD23E317-2099-4CF2-A8F2-41460F06F79F}">
      <text>
        <r>
          <rPr>
            <b/>
            <sz val="12"/>
            <color indexed="81"/>
            <rFont val="MS P ゴシック"/>
            <family val="3"/>
            <charset val="128"/>
          </rPr>
          <t>当該月の外貨換算レートを参照の上、入力ください。</t>
        </r>
      </text>
    </comment>
    <comment ref="D152" authorId="0" shapeId="0" xr:uid="{EB34A29B-F172-4DC7-A46E-6BEC8361198A}">
      <text>
        <r>
          <rPr>
            <sz val="9"/>
            <color indexed="81"/>
            <rFont val="ＭＳ Ｐゴシック"/>
            <family val="3"/>
            <charset val="128"/>
          </rPr>
          <t>小数点以下自動切捨ての計算式になっています。</t>
        </r>
      </text>
    </comment>
    <comment ref="E152" authorId="0" shapeId="0" xr:uid="{671C38BF-296D-4C08-91AC-06144305D20A}">
      <text>
        <r>
          <rPr>
            <sz val="9"/>
            <color indexed="81"/>
            <rFont val="ＭＳ Ｐゴシック"/>
            <family val="3"/>
            <charset val="128"/>
          </rPr>
          <t>小数点以下自動切捨ての計算式になっています。</t>
        </r>
      </text>
    </comment>
    <comment ref="J159" authorId="0" shapeId="0" xr:uid="{60D55382-6263-4519-8B9C-5E0AC8B2B036}">
      <text>
        <r>
          <rPr>
            <b/>
            <sz val="12"/>
            <color indexed="81"/>
            <rFont val="MS P ゴシック"/>
            <family val="3"/>
            <charset val="128"/>
          </rPr>
          <t>USDの使用がなければ、空欄で結構です</t>
        </r>
      </text>
    </comment>
    <comment ref="A160" authorId="0" shapeId="0" xr:uid="{FFD84BFF-F5EB-4151-9516-A559C8CF84E1}">
      <text>
        <r>
          <rPr>
            <b/>
            <sz val="14"/>
            <color indexed="81"/>
            <rFont val="MS P ゴシック"/>
            <family val="3"/>
            <charset val="128"/>
          </rPr>
          <t>20●●/●と入力してください</t>
        </r>
      </text>
    </comment>
    <comment ref="I160" authorId="0" shapeId="0" xr:uid="{EFAA2E6A-70E8-4E65-96B2-A25DA642FA96}">
      <text>
        <r>
          <rPr>
            <b/>
            <sz val="12"/>
            <color indexed="81"/>
            <rFont val="MS P ゴシック"/>
            <family val="3"/>
            <charset val="128"/>
          </rPr>
          <t>実際の現地通貨名に変更ください</t>
        </r>
      </text>
    </comment>
    <comment ref="J160" authorId="0" shapeId="0" xr:uid="{4F9BBB78-EC2B-433C-8582-0050B87FD76D}">
      <text>
        <r>
          <rPr>
            <b/>
            <sz val="12"/>
            <color indexed="81"/>
            <rFont val="MS P ゴシック"/>
            <family val="3"/>
            <charset val="128"/>
          </rPr>
          <t>当該月の外貨換算レートを参照の上、入力ください。</t>
        </r>
      </text>
    </comment>
    <comment ref="D174" authorId="0" shapeId="0" xr:uid="{962356CB-0E71-442C-9108-FA4F5C554A08}">
      <text>
        <r>
          <rPr>
            <sz val="9"/>
            <color indexed="81"/>
            <rFont val="ＭＳ Ｐゴシック"/>
            <family val="3"/>
            <charset val="128"/>
          </rPr>
          <t>小数点以下自動切捨ての計算式になっています。</t>
        </r>
      </text>
    </comment>
    <comment ref="E174" authorId="0" shapeId="0" xr:uid="{0D247BC0-BBDD-4EA4-8862-BAE7ACD61E11}">
      <text>
        <r>
          <rPr>
            <sz val="9"/>
            <color indexed="81"/>
            <rFont val="ＭＳ Ｐゴシック"/>
            <family val="3"/>
            <charset val="128"/>
          </rPr>
          <t>小数点以下自動切捨ての計算式になっています。</t>
        </r>
      </text>
    </comment>
    <comment ref="J181" authorId="0" shapeId="0" xr:uid="{C10292C9-9F99-4710-AD01-48F37EDBF3F9}">
      <text>
        <r>
          <rPr>
            <b/>
            <sz val="12"/>
            <color indexed="81"/>
            <rFont val="MS P ゴシック"/>
            <family val="3"/>
            <charset val="128"/>
          </rPr>
          <t>USDの使用がなければ、空欄で結構です</t>
        </r>
      </text>
    </comment>
    <comment ref="A182" authorId="0" shapeId="0" xr:uid="{5169DA61-0A8A-4B3E-954A-FF341C5B1B40}">
      <text>
        <r>
          <rPr>
            <b/>
            <sz val="14"/>
            <color indexed="81"/>
            <rFont val="MS P ゴシック"/>
            <family val="3"/>
            <charset val="128"/>
          </rPr>
          <t>20●●/●と入力してください</t>
        </r>
      </text>
    </comment>
    <comment ref="I182" authorId="0" shapeId="0" xr:uid="{A5BF8BB0-BAA6-4322-BB13-0CF771C2975B}">
      <text>
        <r>
          <rPr>
            <b/>
            <sz val="12"/>
            <color indexed="81"/>
            <rFont val="MS P ゴシック"/>
            <family val="3"/>
            <charset val="128"/>
          </rPr>
          <t>実際の現地通貨名に変更ください</t>
        </r>
      </text>
    </comment>
    <comment ref="J182" authorId="0" shapeId="0" xr:uid="{44F6DBA9-AB8D-4282-B964-692B37A645F9}">
      <text>
        <r>
          <rPr>
            <b/>
            <sz val="12"/>
            <color indexed="81"/>
            <rFont val="MS P ゴシック"/>
            <family val="3"/>
            <charset val="128"/>
          </rPr>
          <t>当該月の外貨換算レートを参照の上、入力ください。</t>
        </r>
      </text>
    </comment>
    <comment ref="D196" authorId="0" shapeId="0" xr:uid="{04ECCE63-FFE3-44B5-8F0C-AA5A99E5DEED}">
      <text>
        <r>
          <rPr>
            <sz val="9"/>
            <color indexed="81"/>
            <rFont val="ＭＳ Ｐゴシック"/>
            <family val="3"/>
            <charset val="128"/>
          </rPr>
          <t>小数点以下自動切捨ての計算式になっています。</t>
        </r>
      </text>
    </comment>
    <comment ref="E196" authorId="0" shapeId="0" xr:uid="{7A98D6CC-100A-4FC9-B9E2-5062A701F33C}">
      <text>
        <r>
          <rPr>
            <sz val="9"/>
            <color indexed="81"/>
            <rFont val="ＭＳ Ｐゴシック"/>
            <family val="3"/>
            <charset val="128"/>
          </rPr>
          <t>小数点以下自動切捨ての計算式になっています。</t>
        </r>
      </text>
    </comment>
    <comment ref="J203" authorId="0" shapeId="0" xr:uid="{ABA31C9F-EA6A-4EFB-BC31-113B966B3DF1}">
      <text>
        <r>
          <rPr>
            <b/>
            <sz val="12"/>
            <color indexed="81"/>
            <rFont val="MS P ゴシック"/>
            <family val="3"/>
            <charset val="128"/>
          </rPr>
          <t>USDの使用がなければ、空欄で結構です</t>
        </r>
      </text>
    </comment>
    <comment ref="A204" authorId="0" shapeId="0" xr:uid="{1663EBB7-A286-499D-8915-4B0F32CCDC46}">
      <text>
        <r>
          <rPr>
            <b/>
            <sz val="14"/>
            <color indexed="81"/>
            <rFont val="MS P ゴシック"/>
            <family val="3"/>
            <charset val="128"/>
          </rPr>
          <t>20●●/●と入力してください</t>
        </r>
      </text>
    </comment>
    <comment ref="I204" authorId="0" shapeId="0" xr:uid="{C6F4EF60-F826-4930-AEE1-5083DAA8AC37}">
      <text>
        <r>
          <rPr>
            <b/>
            <sz val="12"/>
            <color indexed="81"/>
            <rFont val="MS P ゴシック"/>
            <family val="3"/>
            <charset val="128"/>
          </rPr>
          <t>実際の現地通貨名に変更ください</t>
        </r>
      </text>
    </comment>
    <comment ref="J204" authorId="0" shapeId="0" xr:uid="{99E4BCB3-0669-4103-B207-94A8DA683806}">
      <text>
        <r>
          <rPr>
            <b/>
            <sz val="12"/>
            <color indexed="81"/>
            <rFont val="MS P ゴシック"/>
            <family val="3"/>
            <charset val="128"/>
          </rPr>
          <t>当該月の外貨換算レートを参照の上、入力ください。</t>
        </r>
      </text>
    </comment>
    <comment ref="D218" authorId="0" shapeId="0" xr:uid="{72832F35-4DED-4790-A0F1-A5DFFC64B76D}">
      <text>
        <r>
          <rPr>
            <sz val="9"/>
            <color indexed="81"/>
            <rFont val="ＭＳ Ｐゴシック"/>
            <family val="3"/>
            <charset val="128"/>
          </rPr>
          <t>小数点以下自動切捨ての計算式になっています。</t>
        </r>
      </text>
    </comment>
    <comment ref="E218" authorId="0" shapeId="0" xr:uid="{96389F05-C286-43FA-9354-BE55F53C983E}">
      <text>
        <r>
          <rPr>
            <sz val="9"/>
            <color indexed="81"/>
            <rFont val="ＭＳ Ｐゴシック"/>
            <family val="3"/>
            <charset val="128"/>
          </rPr>
          <t>小数点以下自動切捨ての計算式になっています。</t>
        </r>
      </text>
    </comment>
    <comment ref="J225" authorId="0" shapeId="0" xr:uid="{E0A010B6-2E4C-4B59-9A61-0E931B158E94}">
      <text>
        <r>
          <rPr>
            <b/>
            <sz val="12"/>
            <color indexed="81"/>
            <rFont val="MS P ゴシック"/>
            <family val="3"/>
            <charset val="128"/>
          </rPr>
          <t>USDの使用がなければ、空欄で結構です</t>
        </r>
      </text>
    </comment>
    <comment ref="A226" authorId="0" shapeId="0" xr:uid="{85B2B179-0257-4845-AA06-50CB9CDB95B9}">
      <text>
        <r>
          <rPr>
            <b/>
            <sz val="14"/>
            <color indexed="81"/>
            <rFont val="MS P ゴシック"/>
            <family val="3"/>
            <charset val="128"/>
          </rPr>
          <t>20●●/●と入力してください</t>
        </r>
      </text>
    </comment>
    <comment ref="I226" authorId="0" shapeId="0" xr:uid="{1656B8B2-98F9-4495-9BD7-21A5ED8FAA59}">
      <text>
        <r>
          <rPr>
            <b/>
            <sz val="12"/>
            <color indexed="81"/>
            <rFont val="MS P ゴシック"/>
            <family val="3"/>
            <charset val="128"/>
          </rPr>
          <t>実際の現地通貨名に変更ください</t>
        </r>
      </text>
    </comment>
    <comment ref="J226" authorId="0" shapeId="0" xr:uid="{211BF2D1-A8B2-4138-8681-91DB6CAB19CF}">
      <text>
        <r>
          <rPr>
            <b/>
            <sz val="12"/>
            <color indexed="81"/>
            <rFont val="MS P ゴシック"/>
            <family val="3"/>
            <charset val="128"/>
          </rPr>
          <t>当該月の外貨換算レートを参照の上、入力ください。</t>
        </r>
      </text>
    </comment>
    <comment ref="D240" authorId="0" shapeId="0" xr:uid="{3C02F462-12A8-41CC-B7E8-A5B2F7BCD036}">
      <text>
        <r>
          <rPr>
            <sz val="9"/>
            <color indexed="81"/>
            <rFont val="ＭＳ Ｐゴシック"/>
            <family val="3"/>
            <charset val="128"/>
          </rPr>
          <t>小数点以下自動切捨ての計算式になっています。</t>
        </r>
      </text>
    </comment>
    <comment ref="E240" authorId="0" shapeId="0" xr:uid="{552088A1-D4C4-49BD-8BEC-B9824686E3FD}">
      <text>
        <r>
          <rPr>
            <sz val="9"/>
            <color indexed="81"/>
            <rFont val="ＭＳ Ｐゴシック"/>
            <family val="3"/>
            <charset val="128"/>
          </rPr>
          <t>小数点以下自動切捨ての計算式になっています。</t>
        </r>
      </text>
    </comment>
    <comment ref="J247" authorId="0" shapeId="0" xr:uid="{72B5A5A5-4C7D-450B-A32F-B62091FBFB6D}">
      <text>
        <r>
          <rPr>
            <b/>
            <sz val="12"/>
            <color indexed="81"/>
            <rFont val="MS P ゴシック"/>
            <family val="3"/>
            <charset val="128"/>
          </rPr>
          <t>USDの使用がなければ、空欄で結構です</t>
        </r>
      </text>
    </comment>
    <comment ref="A248" authorId="0" shapeId="0" xr:uid="{84E4130D-F440-49A2-A08B-0712D35040E2}">
      <text>
        <r>
          <rPr>
            <b/>
            <sz val="14"/>
            <color indexed="81"/>
            <rFont val="MS P ゴシック"/>
            <family val="3"/>
            <charset val="128"/>
          </rPr>
          <t>20●●/●と入力してください</t>
        </r>
      </text>
    </comment>
    <comment ref="I248" authorId="0" shapeId="0" xr:uid="{7DC82228-3793-4C05-A7E6-7D80BE3F01F7}">
      <text>
        <r>
          <rPr>
            <b/>
            <sz val="12"/>
            <color indexed="81"/>
            <rFont val="MS P ゴシック"/>
            <family val="3"/>
            <charset val="128"/>
          </rPr>
          <t>実際の現地通貨名に変更ください</t>
        </r>
      </text>
    </comment>
    <comment ref="J248" authorId="0" shapeId="0" xr:uid="{A7145ACA-16D0-401D-AE4A-16481FE21FFE}">
      <text>
        <r>
          <rPr>
            <b/>
            <sz val="12"/>
            <color indexed="81"/>
            <rFont val="MS P ゴシック"/>
            <family val="3"/>
            <charset val="128"/>
          </rPr>
          <t>当該月の外貨換算レートを参照の上、入力ください。</t>
        </r>
      </text>
    </comment>
    <comment ref="D262" authorId="0" shapeId="0" xr:uid="{C1367E90-1B79-4983-900B-7EF726A21981}">
      <text>
        <r>
          <rPr>
            <sz val="9"/>
            <color indexed="81"/>
            <rFont val="ＭＳ Ｐゴシック"/>
            <family val="3"/>
            <charset val="128"/>
          </rPr>
          <t>小数点以下自動切捨ての計算式になっています。</t>
        </r>
      </text>
    </comment>
    <comment ref="E262" authorId="0" shapeId="0" xr:uid="{3CC3E821-AA73-43D9-924E-8E7779423CA8}">
      <text>
        <r>
          <rPr>
            <sz val="9"/>
            <color indexed="81"/>
            <rFont val="ＭＳ Ｐゴシック"/>
            <family val="3"/>
            <charset val="128"/>
          </rPr>
          <t>小数点以下自動切捨ての計算式になっています。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40A601F2-9008-4D64-9D7F-545CDC5831FA}">
      <text>
        <r>
          <rPr>
            <b/>
            <sz val="12"/>
            <color indexed="81"/>
            <rFont val="MS P ゴシック"/>
            <family val="3"/>
            <charset val="128"/>
          </rPr>
          <t>USDの使用がなければ、空欄で結構です</t>
        </r>
      </text>
    </comment>
    <comment ref="A6" authorId="0" shapeId="0" xr:uid="{E627C0CD-7F03-4B52-976F-2BBBB24D07B5}">
      <text>
        <r>
          <rPr>
            <b/>
            <sz val="14"/>
            <color indexed="81"/>
            <rFont val="MS P ゴシック"/>
            <family val="3"/>
            <charset val="128"/>
          </rPr>
          <t>20●●/●と入力してください</t>
        </r>
      </text>
    </comment>
    <comment ref="I6" authorId="0" shapeId="0" xr:uid="{0AB1A03F-3954-44A0-9391-01AB2ECE8CE0}">
      <text>
        <r>
          <rPr>
            <b/>
            <sz val="12"/>
            <color indexed="81"/>
            <rFont val="MS P ゴシック"/>
            <family val="3"/>
            <charset val="128"/>
          </rPr>
          <t>実際の現地通貨名に変更ください</t>
        </r>
      </text>
    </comment>
    <comment ref="J6" authorId="0" shapeId="0" xr:uid="{EFC50660-2FF7-4EA4-99E5-9175D94FCBEF}">
      <text>
        <r>
          <rPr>
            <b/>
            <sz val="12"/>
            <color indexed="81"/>
            <rFont val="MS P ゴシック"/>
            <family val="3"/>
            <charset val="128"/>
          </rPr>
          <t>当該月の外貨換算レートを参照の上、入力ください。</t>
        </r>
      </text>
    </comment>
    <comment ref="D20" authorId="0" shapeId="0" xr:uid="{06711E7C-222F-42D9-A95B-355994484E87}">
      <text>
        <r>
          <rPr>
            <sz val="9"/>
            <color indexed="81"/>
            <rFont val="ＭＳ Ｐゴシック"/>
            <family val="3"/>
            <charset val="128"/>
          </rPr>
          <t>小数点以下自動切捨ての計算式になっています。</t>
        </r>
      </text>
    </comment>
    <comment ref="E20" authorId="0" shapeId="0" xr:uid="{02587856-C7DF-484E-B4C6-40D082E05BBB}">
      <text>
        <r>
          <rPr>
            <sz val="9"/>
            <color indexed="81"/>
            <rFont val="ＭＳ Ｐゴシック"/>
            <family val="3"/>
            <charset val="128"/>
          </rPr>
          <t>小数点以下自動切捨ての計算式になっています。</t>
        </r>
      </text>
    </comment>
    <comment ref="J27" authorId="0" shapeId="0" xr:uid="{B0FE666E-BBE5-4948-A09F-0D13F82498F9}">
      <text>
        <r>
          <rPr>
            <b/>
            <sz val="12"/>
            <color indexed="81"/>
            <rFont val="MS P ゴシック"/>
            <family val="3"/>
            <charset val="128"/>
          </rPr>
          <t>USDの使用がなければ、空欄で結構です</t>
        </r>
      </text>
    </comment>
    <comment ref="A28" authorId="0" shapeId="0" xr:uid="{BB579BF8-BC1E-47EF-AA6A-C3DAA7A5B811}">
      <text>
        <r>
          <rPr>
            <b/>
            <sz val="14"/>
            <color indexed="81"/>
            <rFont val="MS P ゴシック"/>
            <family val="3"/>
            <charset val="128"/>
          </rPr>
          <t>20●●/●と入力してください</t>
        </r>
      </text>
    </comment>
    <comment ref="I28" authorId="0" shapeId="0" xr:uid="{5E4E6F9E-A42A-4796-87B1-8932C55E7626}">
      <text>
        <r>
          <rPr>
            <b/>
            <sz val="12"/>
            <color indexed="81"/>
            <rFont val="MS P ゴシック"/>
            <family val="3"/>
            <charset val="128"/>
          </rPr>
          <t>実際の現地通貨名に変更ください</t>
        </r>
      </text>
    </comment>
    <comment ref="J28" authorId="0" shapeId="0" xr:uid="{541B7CD2-1D8C-4D82-81C3-B27D54CA07D1}">
      <text>
        <r>
          <rPr>
            <b/>
            <sz val="12"/>
            <color indexed="81"/>
            <rFont val="MS P ゴシック"/>
            <family val="3"/>
            <charset val="128"/>
          </rPr>
          <t>当該月の外貨換算レートを参照の上、入力ください。</t>
        </r>
      </text>
    </comment>
    <comment ref="D42" authorId="0" shapeId="0" xr:uid="{2825B81F-B9A7-4034-B3A8-59A5FD6BBF87}">
      <text>
        <r>
          <rPr>
            <sz val="9"/>
            <color indexed="81"/>
            <rFont val="ＭＳ Ｐゴシック"/>
            <family val="3"/>
            <charset val="128"/>
          </rPr>
          <t>小数点以下自動切捨ての計算式になっています。</t>
        </r>
      </text>
    </comment>
    <comment ref="E42" authorId="0" shapeId="0" xr:uid="{85E84DA4-3FB1-4B09-B059-71DA8FA84C2E}">
      <text>
        <r>
          <rPr>
            <sz val="9"/>
            <color indexed="81"/>
            <rFont val="ＭＳ Ｐゴシック"/>
            <family val="3"/>
            <charset val="128"/>
          </rPr>
          <t>小数点以下自動切捨ての計算式になっています。</t>
        </r>
      </text>
    </comment>
    <comment ref="J49" authorId="0" shapeId="0" xr:uid="{AEC06FC5-4577-4377-8BAB-DEF4E989B9E2}">
      <text>
        <r>
          <rPr>
            <b/>
            <sz val="12"/>
            <color indexed="81"/>
            <rFont val="MS P ゴシック"/>
            <family val="3"/>
            <charset val="128"/>
          </rPr>
          <t>USDの使用がなければ、空欄で結構です</t>
        </r>
      </text>
    </comment>
    <comment ref="A50" authorId="0" shapeId="0" xr:uid="{F382D840-D6EB-4C10-9586-ABAEE33B5106}">
      <text>
        <r>
          <rPr>
            <b/>
            <sz val="14"/>
            <color indexed="81"/>
            <rFont val="MS P ゴシック"/>
            <family val="3"/>
            <charset val="128"/>
          </rPr>
          <t>20●●/●と入力してください</t>
        </r>
      </text>
    </comment>
    <comment ref="I50" authorId="0" shapeId="0" xr:uid="{5F0AF857-CE36-4128-BD9C-CD66A512B4D9}">
      <text>
        <r>
          <rPr>
            <b/>
            <sz val="12"/>
            <color indexed="81"/>
            <rFont val="MS P ゴシック"/>
            <family val="3"/>
            <charset val="128"/>
          </rPr>
          <t>実際の現地通貨名に変更ください</t>
        </r>
      </text>
    </comment>
    <comment ref="J50" authorId="0" shapeId="0" xr:uid="{E34B2BBA-2CD0-43B3-AFE2-032CF2A774F8}">
      <text>
        <r>
          <rPr>
            <b/>
            <sz val="12"/>
            <color indexed="81"/>
            <rFont val="MS P ゴシック"/>
            <family val="3"/>
            <charset val="128"/>
          </rPr>
          <t>当該月の外貨換算レートを参照の上、入力ください。</t>
        </r>
      </text>
    </comment>
    <comment ref="D64" authorId="0" shapeId="0" xr:uid="{120A9DB1-36C1-49BC-836D-2B97070CCC8C}">
      <text>
        <r>
          <rPr>
            <sz val="9"/>
            <color indexed="81"/>
            <rFont val="ＭＳ Ｐゴシック"/>
            <family val="3"/>
            <charset val="128"/>
          </rPr>
          <t>小数点以下自動切捨ての計算式になっています。</t>
        </r>
      </text>
    </comment>
    <comment ref="E64" authorId="0" shapeId="0" xr:uid="{088BDA58-4A82-43CF-91BB-61F865147C6B}">
      <text>
        <r>
          <rPr>
            <sz val="9"/>
            <color indexed="81"/>
            <rFont val="ＭＳ Ｐゴシック"/>
            <family val="3"/>
            <charset val="128"/>
          </rPr>
          <t>小数点以下自動切捨ての計算式になっています。</t>
        </r>
      </text>
    </comment>
    <comment ref="J71" authorId="0" shapeId="0" xr:uid="{17FA40BC-FF17-49B6-833A-F3A11AF26EED}">
      <text>
        <r>
          <rPr>
            <b/>
            <sz val="12"/>
            <color indexed="81"/>
            <rFont val="MS P ゴシック"/>
            <family val="3"/>
            <charset val="128"/>
          </rPr>
          <t>USDの使用がなければ、空欄で結構です</t>
        </r>
      </text>
    </comment>
    <comment ref="A72" authorId="0" shapeId="0" xr:uid="{33AFAFD1-9077-4C2C-A186-547B30441300}">
      <text>
        <r>
          <rPr>
            <b/>
            <sz val="14"/>
            <color indexed="81"/>
            <rFont val="MS P ゴシック"/>
            <family val="3"/>
            <charset val="128"/>
          </rPr>
          <t>20●●/●と入力してください</t>
        </r>
      </text>
    </comment>
    <comment ref="I72" authorId="0" shapeId="0" xr:uid="{73B20F3E-4558-4A31-A792-42E84D13D0A5}">
      <text>
        <r>
          <rPr>
            <b/>
            <sz val="12"/>
            <color indexed="81"/>
            <rFont val="MS P ゴシック"/>
            <family val="3"/>
            <charset val="128"/>
          </rPr>
          <t>実際の現地通貨名に変更ください</t>
        </r>
      </text>
    </comment>
    <comment ref="J72" authorId="0" shapeId="0" xr:uid="{0F73C7FD-3BD8-4345-8F46-A7A0588AE4C3}">
      <text>
        <r>
          <rPr>
            <b/>
            <sz val="12"/>
            <color indexed="81"/>
            <rFont val="MS P ゴシック"/>
            <family val="3"/>
            <charset val="128"/>
          </rPr>
          <t>当該月の外貨換算レートを参照の上、入力ください。</t>
        </r>
      </text>
    </comment>
    <comment ref="D86" authorId="0" shapeId="0" xr:uid="{8E955C03-D0C5-410F-923B-7080F85E3AD3}">
      <text>
        <r>
          <rPr>
            <sz val="9"/>
            <color indexed="81"/>
            <rFont val="ＭＳ Ｐゴシック"/>
            <family val="3"/>
            <charset val="128"/>
          </rPr>
          <t>小数点以下自動切捨ての計算式になっています。</t>
        </r>
      </text>
    </comment>
    <comment ref="E86" authorId="0" shapeId="0" xr:uid="{13F7FFFB-4A72-422E-BD89-8B4DEE36DFDA}">
      <text>
        <r>
          <rPr>
            <sz val="9"/>
            <color indexed="81"/>
            <rFont val="ＭＳ Ｐゴシック"/>
            <family val="3"/>
            <charset val="128"/>
          </rPr>
          <t>小数点以下自動切捨ての計算式になっています。</t>
        </r>
      </text>
    </comment>
    <comment ref="J93" authorId="0" shapeId="0" xr:uid="{B447F276-0D98-475E-A7BF-FEC39BED9A84}">
      <text>
        <r>
          <rPr>
            <b/>
            <sz val="12"/>
            <color indexed="81"/>
            <rFont val="MS P ゴシック"/>
            <family val="3"/>
            <charset val="128"/>
          </rPr>
          <t>USDの使用がなければ、空欄で結構です</t>
        </r>
      </text>
    </comment>
    <comment ref="A94" authorId="0" shapeId="0" xr:uid="{8F9D856C-EC18-4743-B6EA-E9A2B35E9F52}">
      <text>
        <r>
          <rPr>
            <b/>
            <sz val="14"/>
            <color indexed="81"/>
            <rFont val="MS P ゴシック"/>
            <family val="3"/>
            <charset val="128"/>
          </rPr>
          <t>20●●/●と入力してください</t>
        </r>
      </text>
    </comment>
    <comment ref="I94" authorId="0" shapeId="0" xr:uid="{E7FA5D7B-C763-4E1D-A3EF-E91A0867E9C7}">
      <text>
        <r>
          <rPr>
            <b/>
            <sz val="12"/>
            <color indexed="81"/>
            <rFont val="MS P ゴシック"/>
            <family val="3"/>
            <charset val="128"/>
          </rPr>
          <t>実際の現地通貨名に変更ください</t>
        </r>
      </text>
    </comment>
    <comment ref="J94" authorId="0" shapeId="0" xr:uid="{6E675F29-930A-4310-9273-548A1246EA85}">
      <text>
        <r>
          <rPr>
            <b/>
            <sz val="12"/>
            <color indexed="81"/>
            <rFont val="MS P ゴシック"/>
            <family val="3"/>
            <charset val="128"/>
          </rPr>
          <t>当該月の外貨換算レートを参照の上、入力ください。</t>
        </r>
      </text>
    </comment>
    <comment ref="D108" authorId="0" shapeId="0" xr:uid="{1F4828BE-51CB-4CD0-854E-2F67CDB5ADE5}">
      <text>
        <r>
          <rPr>
            <sz val="9"/>
            <color indexed="81"/>
            <rFont val="ＭＳ Ｐゴシック"/>
            <family val="3"/>
            <charset val="128"/>
          </rPr>
          <t>小数点以下自動切捨ての計算式になっています。</t>
        </r>
      </text>
    </comment>
    <comment ref="E108" authorId="0" shapeId="0" xr:uid="{0A36B5A5-E3B9-46BA-8A6F-6F88B45249C4}">
      <text>
        <r>
          <rPr>
            <sz val="9"/>
            <color indexed="81"/>
            <rFont val="ＭＳ Ｐゴシック"/>
            <family val="3"/>
            <charset val="128"/>
          </rPr>
          <t>小数点以下自動切捨ての計算式になっています。</t>
        </r>
      </text>
    </comment>
    <comment ref="J115" authorId="0" shapeId="0" xr:uid="{06D5C8BD-CCD6-4C8B-B9D3-E7069665AE53}">
      <text>
        <r>
          <rPr>
            <b/>
            <sz val="12"/>
            <color indexed="81"/>
            <rFont val="MS P ゴシック"/>
            <family val="3"/>
            <charset val="128"/>
          </rPr>
          <t>USDの使用がなければ、空欄で結構です</t>
        </r>
      </text>
    </comment>
    <comment ref="A116" authorId="0" shapeId="0" xr:uid="{BBDC40AD-D92B-4C36-A556-3F7F5B30C1E6}">
      <text>
        <r>
          <rPr>
            <b/>
            <sz val="14"/>
            <color indexed="81"/>
            <rFont val="MS P ゴシック"/>
            <family val="3"/>
            <charset val="128"/>
          </rPr>
          <t>20●●/●と入力してください</t>
        </r>
      </text>
    </comment>
    <comment ref="I116" authorId="0" shapeId="0" xr:uid="{E7AE5DFF-4D79-4A10-9499-D834F7E979FF}">
      <text>
        <r>
          <rPr>
            <b/>
            <sz val="12"/>
            <color indexed="81"/>
            <rFont val="MS P ゴシック"/>
            <family val="3"/>
            <charset val="128"/>
          </rPr>
          <t>実際の現地通貨名に変更ください</t>
        </r>
      </text>
    </comment>
    <comment ref="J116" authorId="0" shapeId="0" xr:uid="{D04A5F38-5D1D-4B25-A4C8-DEB026E246E9}">
      <text>
        <r>
          <rPr>
            <b/>
            <sz val="12"/>
            <color indexed="81"/>
            <rFont val="MS P ゴシック"/>
            <family val="3"/>
            <charset val="128"/>
          </rPr>
          <t>当該月の外貨換算レートを参照の上、入力ください。</t>
        </r>
      </text>
    </comment>
    <comment ref="D130" authorId="0" shapeId="0" xr:uid="{82B681C9-F98E-4A04-B8E4-A54DD83B3341}">
      <text>
        <r>
          <rPr>
            <sz val="9"/>
            <color indexed="81"/>
            <rFont val="ＭＳ Ｐゴシック"/>
            <family val="3"/>
            <charset val="128"/>
          </rPr>
          <t>小数点以下自動切捨ての計算式になっています。</t>
        </r>
      </text>
    </comment>
    <comment ref="E130" authorId="0" shapeId="0" xr:uid="{EE208F75-3DFC-4E65-8850-489A4158015A}">
      <text>
        <r>
          <rPr>
            <sz val="9"/>
            <color indexed="81"/>
            <rFont val="ＭＳ Ｐゴシック"/>
            <family val="3"/>
            <charset val="128"/>
          </rPr>
          <t>小数点以下自動切捨ての計算式になっています。</t>
        </r>
      </text>
    </comment>
    <comment ref="J137" authorId="0" shapeId="0" xr:uid="{F3AD2FA7-1C42-4213-85A9-004D05E6A539}">
      <text>
        <r>
          <rPr>
            <b/>
            <sz val="12"/>
            <color indexed="81"/>
            <rFont val="MS P ゴシック"/>
            <family val="3"/>
            <charset val="128"/>
          </rPr>
          <t>USDの使用がなければ、空欄で結構です</t>
        </r>
      </text>
    </comment>
    <comment ref="A138" authorId="0" shapeId="0" xr:uid="{395975C0-5D6A-4D69-8A52-B08C82E644B1}">
      <text>
        <r>
          <rPr>
            <b/>
            <sz val="14"/>
            <color indexed="81"/>
            <rFont val="MS P ゴシック"/>
            <family val="3"/>
            <charset val="128"/>
          </rPr>
          <t>20●●/●と入力してください</t>
        </r>
      </text>
    </comment>
    <comment ref="I138" authorId="0" shapeId="0" xr:uid="{2E4A0168-599C-41E9-B217-ED8363D61631}">
      <text>
        <r>
          <rPr>
            <b/>
            <sz val="12"/>
            <color indexed="81"/>
            <rFont val="MS P ゴシック"/>
            <family val="3"/>
            <charset val="128"/>
          </rPr>
          <t>実際の現地通貨名に変更ください</t>
        </r>
      </text>
    </comment>
    <comment ref="J138" authorId="0" shapeId="0" xr:uid="{53D8E33C-B8ED-45B7-BC0F-EE52426676A4}">
      <text>
        <r>
          <rPr>
            <b/>
            <sz val="12"/>
            <color indexed="81"/>
            <rFont val="MS P ゴシック"/>
            <family val="3"/>
            <charset val="128"/>
          </rPr>
          <t>当該月の外貨換算レートを参照の上、入力ください。</t>
        </r>
      </text>
    </comment>
    <comment ref="D152" authorId="0" shapeId="0" xr:uid="{2981E220-9353-48BF-8C4E-392ABA5EDBD1}">
      <text>
        <r>
          <rPr>
            <sz val="9"/>
            <color indexed="81"/>
            <rFont val="ＭＳ Ｐゴシック"/>
            <family val="3"/>
            <charset val="128"/>
          </rPr>
          <t>小数点以下自動切捨ての計算式になっています。</t>
        </r>
      </text>
    </comment>
    <comment ref="E152" authorId="0" shapeId="0" xr:uid="{874F33B4-C61A-40CE-A0EA-A06803F2BA35}">
      <text>
        <r>
          <rPr>
            <sz val="9"/>
            <color indexed="81"/>
            <rFont val="ＭＳ Ｐゴシック"/>
            <family val="3"/>
            <charset val="128"/>
          </rPr>
          <t>小数点以下自動切捨ての計算式になっています。</t>
        </r>
      </text>
    </comment>
    <comment ref="J159" authorId="0" shapeId="0" xr:uid="{D5DBD733-E083-4A1C-B8AD-FF7D3F72256B}">
      <text>
        <r>
          <rPr>
            <b/>
            <sz val="12"/>
            <color indexed="81"/>
            <rFont val="MS P ゴシック"/>
            <family val="3"/>
            <charset val="128"/>
          </rPr>
          <t>USDの使用がなければ、空欄で結構です</t>
        </r>
      </text>
    </comment>
    <comment ref="A160" authorId="0" shapeId="0" xr:uid="{39C8E71F-D7C3-4309-9A17-A82692E00508}">
      <text>
        <r>
          <rPr>
            <b/>
            <sz val="14"/>
            <color indexed="81"/>
            <rFont val="MS P ゴシック"/>
            <family val="3"/>
            <charset val="128"/>
          </rPr>
          <t>20●●/●と入力してください</t>
        </r>
      </text>
    </comment>
    <comment ref="I160" authorId="0" shapeId="0" xr:uid="{A47051D3-360B-4C26-AB87-B0A8A2D615CD}">
      <text>
        <r>
          <rPr>
            <b/>
            <sz val="12"/>
            <color indexed="81"/>
            <rFont val="MS P ゴシック"/>
            <family val="3"/>
            <charset val="128"/>
          </rPr>
          <t>実際の現地通貨名に変更ください</t>
        </r>
      </text>
    </comment>
    <comment ref="J160" authorId="0" shapeId="0" xr:uid="{12E6BBB6-F99E-466C-8E24-8BDE0075A43F}">
      <text>
        <r>
          <rPr>
            <b/>
            <sz val="12"/>
            <color indexed="81"/>
            <rFont val="MS P ゴシック"/>
            <family val="3"/>
            <charset val="128"/>
          </rPr>
          <t>当該月の外貨換算レートを参照の上、入力ください。</t>
        </r>
      </text>
    </comment>
    <comment ref="D174" authorId="0" shapeId="0" xr:uid="{AECD6E88-683D-4609-952C-0F65109C5E29}">
      <text>
        <r>
          <rPr>
            <sz val="9"/>
            <color indexed="81"/>
            <rFont val="ＭＳ Ｐゴシック"/>
            <family val="3"/>
            <charset val="128"/>
          </rPr>
          <t>小数点以下自動切捨ての計算式になっています。</t>
        </r>
      </text>
    </comment>
    <comment ref="E174" authorId="0" shapeId="0" xr:uid="{74C1D02F-73F2-4555-9081-5EC34B0460C7}">
      <text>
        <r>
          <rPr>
            <sz val="9"/>
            <color indexed="81"/>
            <rFont val="ＭＳ Ｐゴシック"/>
            <family val="3"/>
            <charset val="128"/>
          </rPr>
          <t>小数点以下自動切捨ての計算式になっています。</t>
        </r>
      </text>
    </comment>
    <comment ref="J181" authorId="0" shapeId="0" xr:uid="{4DA0F1B8-B2F9-4232-BEAA-D21D129C36E8}">
      <text>
        <r>
          <rPr>
            <b/>
            <sz val="12"/>
            <color indexed="81"/>
            <rFont val="MS P ゴシック"/>
            <family val="3"/>
            <charset val="128"/>
          </rPr>
          <t>USDの使用がなければ、空欄で結構です</t>
        </r>
      </text>
    </comment>
    <comment ref="A182" authorId="0" shapeId="0" xr:uid="{B1FC0616-5B41-4865-8821-AD4CA6069F15}">
      <text>
        <r>
          <rPr>
            <b/>
            <sz val="14"/>
            <color indexed="81"/>
            <rFont val="MS P ゴシック"/>
            <family val="3"/>
            <charset val="128"/>
          </rPr>
          <t>20●●/●と入力してください</t>
        </r>
      </text>
    </comment>
    <comment ref="I182" authorId="0" shapeId="0" xr:uid="{09E9B246-F9BA-4B55-ABCC-877C5ECA8272}">
      <text>
        <r>
          <rPr>
            <b/>
            <sz val="12"/>
            <color indexed="81"/>
            <rFont val="MS P ゴシック"/>
            <family val="3"/>
            <charset val="128"/>
          </rPr>
          <t>実際の現地通貨名に変更ください</t>
        </r>
      </text>
    </comment>
    <comment ref="J182" authorId="0" shapeId="0" xr:uid="{1A322EF3-798B-44E5-85CF-C6256F458573}">
      <text>
        <r>
          <rPr>
            <b/>
            <sz val="12"/>
            <color indexed="81"/>
            <rFont val="MS P ゴシック"/>
            <family val="3"/>
            <charset val="128"/>
          </rPr>
          <t>当該月の外貨換算レートを参照の上、入力ください。</t>
        </r>
      </text>
    </comment>
    <comment ref="D196" authorId="0" shapeId="0" xr:uid="{A8232CF9-0D1B-4567-B1F8-4E8CAC375F2F}">
      <text>
        <r>
          <rPr>
            <sz val="9"/>
            <color indexed="81"/>
            <rFont val="ＭＳ Ｐゴシック"/>
            <family val="3"/>
            <charset val="128"/>
          </rPr>
          <t>小数点以下自動切捨ての計算式になっています。</t>
        </r>
      </text>
    </comment>
    <comment ref="E196" authorId="0" shapeId="0" xr:uid="{BCAEA495-C179-46A5-87E0-D8082E777CEA}">
      <text>
        <r>
          <rPr>
            <sz val="9"/>
            <color indexed="81"/>
            <rFont val="ＭＳ Ｐゴシック"/>
            <family val="3"/>
            <charset val="128"/>
          </rPr>
          <t>小数点以下自動切捨ての計算式になっています。</t>
        </r>
      </text>
    </comment>
    <comment ref="J203" authorId="0" shapeId="0" xr:uid="{8782CE1C-9DB6-4109-A06C-B10BBF5921BC}">
      <text>
        <r>
          <rPr>
            <b/>
            <sz val="12"/>
            <color indexed="81"/>
            <rFont val="MS P ゴシック"/>
            <family val="3"/>
            <charset val="128"/>
          </rPr>
          <t>USDの使用がなければ、空欄で結構です</t>
        </r>
      </text>
    </comment>
    <comment ref="A204" authorId="0" shapeId="0" xr:uid="{2019852E-05B4-455D-BC59-9EA217CCEC4D}">
      <text>
        <r>
          <rPr>
            <b/>
            <sz val="14"/>
            <color indexed="81"/>
            <rFont val="MS P ゴシック"/>
            <family val="3"/>
            <charset val="128"/>
          </rPr>
          <t>20●●/●と入力してください</t>
        </r>
      </text>
    </comment>
    <comment ref="I204" authorId="0" shapeId="0" xr:uid="{3B7C0EAF-1733-4ACB-B06D-64FEF826835A}">
      <text>
        <r>
          <rPr>
            <b/>
            <sz val="12"/>
            <color indexed="81"/>
            <rFont val="MS P ゴシック"/>
            <family val="3"/>
            <charset val="128"/>
          </rPr>
          <t>実際の現地通貨名に変更ください</t>
        </r>
      </text>
    </comment>
    <comment ref="J204" authorId="0" shapeId="0" xr:uid="{0308F0E5-8A54-430F-AD21-7063830ACF28}">
      <text>
        <r>
          <rPr>
            <b/>
            <sz val="12"/>
            <color indexed="81"/>
            <rFont val="MS P ゴシック"/>
            <family val="3"/>
            <charset val="128"/>
          </rPr>
          <t>当該月の外貨換算レートを参照の上、入力ください。</t>
        </r>
      </text>
    </comment>
    <comment ref="D218" authorId="0" shapeId="0" xr:uid="{C9F15BCC-0BDE-4E5D-B977-9D870479BA77}">
      <text>
        <r>
          <rPr>
            <sz val="9"/>
            <color indexed="81"/>
            <rFont val="ＭＳ Ｐゴシック"/>
            <family val="3"/>
            <charset val="128"/>
          </rPr>
          <t>小数点以下自動切捨ての計算式になっています。</t>
        </r>
      </text>
    </comment>
    <comment ref="E218" authorId="0" shapeId="0" xr:uid="{6E7D73E8-6A64-480E-8AE0-32431CFF643C}">
      <text>
        <r>
          <rPr>
            <sz val="9"/>
            <color indexed="81"/>
            <rFont val="ＭＳ Ｐゴシック"/>
            <family val="3"/>
            <charset val="128"/>
          </rPr>
          <t>小数点以下自動切捨ての計算式になっています。</t>
        </r>
      </text>
    </comment>
    <comment ref="J225" authorId="0" shapeId="0" xr:uid="{A36BE1A7-9011-4209-A9B4-44404CA25526}">
      <text>
        <r>
          <rPr>
            <b/>
            <sz val="12"/>
            <color indexed="81"/>
            <rFont val="MS P ゴシック"/>
            <family val="3"/>
            <charset val="128"/>
          </rPr>
          <t>USDの使用がなければ、空欄で結構です</t>
        </r>
      </text>
    </comment>
    <comment ref="A226" authorId="0" shapeId="0" xr:uid="{6D29D49E-8234-431A-B0ED-80154D7D0570}">
      <text>
        <r>
          <rPr>
            <b/>
            <sz val="14"/>
            <color indexed="81"/>
            <rFont val="MS P ゴシック"/>
            <family val="3"/>
            <charset val="128"/>
          </rPr>
          <t>20●●/●と入力してください</t>
        </r>
      </text>
    </comment>
    <comment ref="I226" authorId="0" shapeId="0" xr:uid="{A2AD1394-B576-412C-BAB9-4F79213F0E8E}">
      <text>
        <r>
          <rPr>
            <b/>
            <sz val="12"/>
            <color indexed="81"/>
            <rFont val="MS P ゴシック"/>
            <family val="3"/>
            <charset val="128"/>
          </rPr>
          <t>実際の現地通貨名に変更ください</t>
        </r>
      </text>
    </comment>
    <comment ref="J226" authorId="0" shapeId="0" xr:uid="{49723D49-7FDE-4EA5-AAF7-8782849573BA}">
      <text>
        <r>
          <rPr>
            <b/>
            <sz val="12"/>
            <color indexed="81"/>
            <rFont val="MS P ゴシック"/>
            <family val="3"/>
            <charset val="128"/>
          </rPr>
          <t>当該月の外貨換算レートを参照の上、入力ください。</t>
        </r>
      </text>
    </comment>
    <comment ref="D240" authorId="0" shapeId="0" xr:uid="{9516B4F1-B7E0-4535-BC01-4F685CB4029B}">
      <text>
        <r>
          <rPr>
            <sz val="9"/>
            <color indexed="81"/>
            <rFont val="ＭＳ Ｐゴシック"/>
            <family val="3"/>
            <charset val="128"/>
          </rPr>
          <t>小数点以下自動切捨ての計算式になっています。</t>
        </r>
      </text>
    </comment>
    <comment ref="E240" authorId="0" shapeId="0" xr:uid="{03E16947-89FA-4762-A571-7C0B20B29AC3}">
      <text>
        <r>
          <rPr>
            <sz val="9"/>
            <color indexed="81"/>
            <rFont val="ＭＳ Ｐゴシック"/>
            <family val="3"/>
            <charset val="128"/>
          </rPr>
          <t>小数点以下自動切捨ての計算式になっています。</t>
        </r>
      </text>
    </comment>
    <comment ref="J247" authorId="0" shapeId="0" xr:uid="{9C4A9FDB-3388-45A5-8084-A473D50CF4CC}">
      <text>
        <r>
          <rPr>
            <b/>
            <sz val="12"/>
            <color indexed="81"/>
            <rFont val="MS P ゴシック"/>
            <family val="3"/>
            <charset val="128"/>
          </rPr>
          <t>USDの使用がなければ、空欄で結構です</t>
        </r>
      </text>
    </comment>
    <comment ref="A248" authorId="0" shapeId="0" xr:uid="{95E2B802-3D7B-4AF7-A343-04A3E2B95969}">
      <text>
        <r>
          <rPr>
            <b/>
            <sz val="14"/>
            <color indexed="81"/>
            <rFont val="MS P ゴシック"/>
            <family val="3"/>
            <charset val="128"/>
          </rPr>
          <t>20●●/●と入力してください</t>
        </r>
      </text>
    </comment>
    <comment ref="I248" authorId="0" shapeId="0" xr:uid="{5CC20B2E-0F4E-4441-AD2A-DC716DDF3710}">
      <text>
        <r>
          <rPr>
            <b/>
            <sz val="12"/>
            <color indexed="81"/>
            <rFont val="MS P ゴシック"/>
            <family val="3"/>
            <charset val="128"/>
          </rPr>
          <t>実際の現地通貨名に変更ください</t>
        </r>
      </text>
    </comment>
    <comment ref="J248" authorId="0" shapeId="0" xr:uid="{1A9F8E8D-AB2F-41A2-A006-194694A5BE05}">
      <text>
        <r>
          <rPr>
            <b/>
            <sz val="12"/>
            <color indexed="81"/>
            <rFont val="MS P ゴシック"/>
            <family val="3"/>
            <charset val="128"/>
          </rPr>
          <t>当該月の外貨換算レートを参照の上、入力ください。</t>
        </r>
      </text>
    </comment>
    <comment ref="D262" authorId="0" shapeId="0" xr:uid="{4FA056FF-FA15-44FB-8178-EBCED853FE06}">
      <text>
        <r>
          <rPr>
            <sz val="9"/>
            <color indexed="81"/>
            <rFont val="ＭＳ Ｐゴシック"/>
            <family val="3"/>
            <charset val="128"/>
          </rPr>
          <t>小数点以下自動切捨ての計算式になっています。</t>
        </r>
      </text>
    </comment>
    <comment ref="E262" authorId="0" shapeId="0" xr:uid="{F4331564-D705-478D-AF6A-83CC5C3EF31F}">
      <text>
        <r>
          <rPr>
            <sz val="9"/>
            <color indexed="81"/>
            <rFont val="ＭＳ Ｐゴシック"/>
            <family val="3"/>
            <charset val="128"/>
          </rPr>
          <t>小数点以下自動切捨ての計算式になっています。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2DBC2F0E-BCE0-442C-B561-CFE3898AEF57}">
      <text>
        <r>
          <rPr>
            <b/>
            <sz val="12"/>
            <color indexed="81"/>
            <rFont val="MS P ゴシック"/>
            <family val="3"/>
            <charset val="128"/>
          </rPr>
          <t>USDの使用がなければ、空欄で結構です</t>
        </r>
      </text>
    </comment>
    <comment ref="A6" authorId="0" shapeId="0" xr:uid="{955F5CF4-860F-4D86-805F-71540EB3E5FC}">
      <text>
        <r>
          <rPr>
            <b/>
            <sz val="14"/>
            <color indexed="81"/>
            <rFont val="MS P ゴシック"/>
            <family val="3"/>
            <charset val="128"/>
          </rPr>
          <t>20●●/●と入力してください</t>
        </r>
      </text>
    </comment>
    <comment ref="I6" authorId="0" shapeId="0" xr:uid="{595B6E11-DA66-4C51-9F55-15C9933E753D}">
      <text>
        <r>
          <rPr>
            <b/>
            <sz val="12"/>
            <color indexed="81"/>
            <rFont val="MS P ゴシック"/>
            <family val="3"/>
            <charset val="128"/>
          </rPr>
          <t>実際の現地通貨名に変更ください</t>
        </r>
      </text>
    </comment>
    <comment ref="J6" authorId="0" shapeId="0" xr:uid="{6215EB0D-0A9E-46F0-93C2-E6D04B546AB5}">
      <text>
        <r>
          <rPr>
            <b/>
            <sz val="12"/>
            <color indexed="81"/>
            <rFont val="MS P ゴシック"/>
            <family val="3"/>
            <charset val="128"/>
          </rPr>
          <t>当該月の外貨換算レートを参照の上、入力ください。</t>
        </r>
      </text>
    </comment>
    <comment ref="D20" authorId="0" shapeId="0" xr:uid="{2B67826A-0AF4-4C7D-882B-3317C2DDE2DB}">
      <text>
        <r>
          <rPr>
            <sz val="9"/>
            <color indexed="81"/>
            <rFont val="ＭＳ Ｐゴシック"/>
            <family val="3"/>
            <charset val="128"/>
          </rPr>
          <t>小数点以下自動切捨ての計算式になっています。</t>
        </r>
      </text>
    </comment>
    <comment ref="E20" authorId="0" shapeId="0" xr:uid="{766DA91B-5CD3-460E-BCA4-DA798FF3BE9B}">
      <text>
        <r>
          <rPr>
            <sz val="9"/>
            <color indexed="81"/>
            <rFont val="ＭＳ Ｐゴシック"/>
            <family val="3"/>
            <charset val="128"/>
          </rPr>
          <t>小数点以下自動切捨ての計算式になっています。</t>
        </r>
      </text>
    </comment>
    <comment ref="J27" authorId="0" shapeId="0" xr:uid="{A328F990-7E05-492C-99B9-201DCDEAC5B6}">
      <text>
        <r>
          <rPr>
            <b/>
            <sz val="12"/>
            <color indexed="81"/>
            <rFont val="MS P ゴシック"/>
            <family val="3"/>
            <charset val="128"/>
          </rPr>
          <t>USDの使用がなければ、空欄で結構です</t>
        </r>
      </text>
    </comment>
    <comment ref="A28" authorId="0" shapeId="0" xr:uid="{53818870-7581-4E05-BA3A-80FCFAD571EC}">
      <text>
        <r>
          <rPr>
            <b/>
            <sz val="14"/>
            <color indexed="81"/>
            <rFont val="MS P ゴシック"/>
            <family val="3"/>
            <charset val="128"/>
          </rPr>
          <t>20●●/●と入力してください</t>
        </r>
      </text>
    </comment>
    <comment ref="I28" authorId="0" shapeId="0" xr:uid="{E95A81B7-6D0E-4BFE-B125-6A0C7AAEB985}">
      <text>
        <r>
          <rPr>
            <b/>
            <sz val="12"/>
            <color indexed="81"/>
            <rFont val="MS P ゴシック"/>
            <family val="3"/>
            <charset val="128"/>
          </rPr>
          <t>実際の現地通貨名に変更ください</t>
        </r>
      </text>
    </comment>
    <comment ref="J28" authorId="0" shapeId="0" xr:uid="{25AB2469-B9C0-4986-8B2E-8CBA0D471DB8}">
      <text>
        <r>
          <rPr>
            <b/>
            <sz val="12"/>
            <color indexed="81"/>
            <rFont val="MS P ゴシック"/>
            <family val="3"/>
            <charset val="128"/>
          </rPr>
          <t>当該月の外貨換算レートを参照の上、入力ください。</t>
        </r>
      </text>
    </comment>
    <comment ref="D42" authorId="0" shapeId="0" xr:uid="{40CAD12F-F035-4045-91AD-B3788155AB3E}">
      <text>
        <r>
          <rPr>
            <sz val="9"/>
            <color indexed="81"/>
            <rFont val="ＭＳ Ｐゴシック"/>
            <family val="3"/>
            <charset val="128"/>
          </rPr>
          <t>小数点以下自動切捨ての計算式になっています。</t>
        </r>
      </text>
    </comment>
    <comment ref="E42" authorId="0" shapeId="0" xr:uid="{4A54854D-713D-41F5-B105-A1799B5F4904}">
      <text>
        <r>
          <rPr>
            <sz val="9"/>
            <color indexed="81"/>
            <rFont val="ＭＳ Ｐゴシック"/>
            <family val="3"/>
            <charset val="128"/>
          </rPr>
          <t>小数点以下自動切捨ての計算式になっています。</t>
        </r>
      </text>
    </comment>
    <comment ref="J49" authorId="0" shapeId="0" xr:uid="{C8040F4C-594A-49B9-B7A4-B1B7AE225093}">
      <text>
        <r>
          <rPr>
            <b/>
            <sz val="12"/>
            <color indexed="81"/>
            <rFont val="MS P ゴシック"/>
            <family val="3"/>
            <charset val="128"/>
          </rPr>
          <t>USDの使用がなければ、空欄で結構です</t>
        </r>
      </text>
    </comment>
    <comment ref="A50" authorId="0" shapeId="0" xr:uid="{0CAC505A-874F-4175-9E89-DD5B5D57400F}">
      <text>
        <r>
          <rPr>
            <b/>
            <sz val="14"/>
            <color indexed="81"/>
            <rFont val="MS P ゴシック"/>
            <family val="3"/>
            <charset val="128"/>
          </rPr>
          <t>20●●/●と入力してください</t>
        </r>
      </text>
    </comment>
    <comment ref="I50" authorId="0" shapeId="0" xr:uid="{E843C2D3-57F6-4DAC-B621-B5EED6E8D55E}">
      <text>
        <r>
          <rPr>
            <b/>
            <sz val="12"/>
            <color indexed="81"/>
            <rFont val="MS P ゴシック"/>
            <family val="3"/>
            <charset val="128"/>
          </rPr>
          <t>実際の現地通貨名に変更ください</t>
        </r>
      </text>
    </comment>
    <comment ref="J50" authorId="0" shapeId="0" xr:uid="{1E48BBE4-3D33-4ED4-B576-741E5D3D84CF}">
      <text>
        <r>
          <rPr>
            <b/>
            <sz val="12"/>
            <color indexed="81"/>
            <rFont val="MS P ゴシック"/>
            <family val="3"/>
            <charset val="128"/>
          </rPr>
          <t>当該月の外貨換算レートを参照の上、入力ください。</t>
        </r>
      </text>
    </comment>
    <comment ref="D64" authorId="0" shapeId="0" xr:uid="{E9BB6CC6-04E6-410F-B77C-811501698B32}">
      <text>
        <r>
          <rPr>
            <sz val="9"/>
            <color indexed="81"/>
            <rFont val="ＭＳ Ｐゴシック"/>
            <family val="3"/>
            <charset val="128"/>
          </rPr>
          <t>小数点以下自動切捨ての計算式になっています。</t>
        </r>
      </text>
    </comment>
    <comment ref="E64" authorId="0" shapeId="0" xr:uid="{E23A0C21-4C1B-40A0-A18B-46349784638E}">
      <text>
        <r>
          <rPr>
            <sz val="9"/>
            <color indexed="81"/>
            <rFont val="ＭＳ Ｐゴシック"/>
            <family val="3"/>
            <charset val="128"/>
          </rPr>
          <t>小数点以下自動切捨ての計算式になっています。</t>
        </r>
      </text>
    </comment>
    <comment ref="J71" authorId="0" shapeId="0" xr:uid="{E9CAB514-4CBC-426F-8409-4A49361BF0BF}">
      <text>
        <r>
          <rPr>
            <b/>
            <sz val="12"/>
            <color indexed="81"/>
            <rFont val="MS P ゴシック"/>
            <family val="3"/>
            <charset val="128"/>
          </rPr>
          <t>USDの使用がなければ、空欄で結構です</t>
        </r>
      </text>
    </comment>
    <comment ref="A72" authorId="0" shapeId="0" xr:uid="{DE4F529F-BDF1-4729-AF21-8B3F5681E4AC}">
      <text>
        <r>
          <rPr>
            <b/>
            <sz val="14"/>
            <color indexed="81"/>
            <rFont val="MS P ゴシック"/>
            <family val="3"/>
            <charset val="128"/>
          </rPr>
          <t>20●●/●と入力してください</t>
        </r>
      </text>
    </comment>
    <comment ref="I72" authorId="0" shapeId="0" xr:uid="{EB452C22-710D-4CEB-9E25-7F3083FCE349}">
      <text>
        <r>
          <rPr>
            <b/>
            <sz val="12"/>
            <color indexed="81"/>
            <rFont val="MS P ゴシック"/>
            <family val="3"/>
            <charset val="128"/>
          </rPr>
          <t>実際の現地通貨名に変更ください</t>
        </r>
      </text>
    </comment>
    <comment ref="J72" authorId="0" shapeId="0" xr:uid="{0D9BFAED-CD25-4A3E-891E-2B5E9E698FBD}">
      <text>
        <r>
          <rPr>
            <b/>
            <sz val="12"/>
            <color indexed="81"/>
            <rFont val="MS P ゴシック"/>
            <family val="3"/>
            <charset val="128"/>
          </rPr>
          <t>当該月の外貨換算レートを参照の上、入力ください。</t>
        </r>
      </text>
    </comment>
    <comment ref="D86" authorId="0" shapeId="0" xr:uid="{F5A8550E-474D-4EE5-93D4-18869A33E480}">
      <text>
        <r>
          <rPr>
            <sz val="9"/>
            <color indexed="81"/>
            <rFont val="ＭＳ Ｐゴシック"/>
            <family val="3"/>
            <charset val="128"/>
          </rPr>
          <t>小数点以下自動切捨ての計算式になっています。</t>
        </r>
      </text>
    </comment>
    <comment ref="E86" authorId="0" shapeId="0" xr:uid="{90246AB8-BC52-4241-8ED7-092914A4F795}">
      <text>
        <r>
          <rPr>
            <sz val="9"/>
            <color indexed="81"/>
            <rFont val="ＭＳ Ｐゴシック"/>
            <family val="3"/>
            <charset val="128"/>
          </rPr>
          <t>小数点以下自動切捨ての計算式になっています。</t>
        </r>
      </text>
    </comment>
    <comment ref="J93" authorId="0" shapeId="0" xr:uid="{748EA996-413A-422C-B091-D8629C00CE02}">
      <text>
        <r>
          <rPr>
            <b/>
            <sz val="12"/>
            <color indexed="81"/>
            <rFont val="MS P ゴシック"/>
            <family val="3"/>
            <charset val="128"/>
          </rPr>
          <t>USDの使用がなければ、空欄で結構です</t>
        </r>
      </text>
    </comment>
    <comment ref="A94" authorId="0" shapeId="0" xr:uid="{78474D4D-1954-4CFA-80D4-9A364BB964D5}">
      <text>
        <r>
          <rPr>
            <b/>
            <sz val="14"/>
            <color indexed="81"/>
            <rFont val="MS P ゴシック"/>
            <family val="3"/>
            <charset val="128"/>
          </rPr>
          <t>20●●/●と入力してください</t>
        </r>
      </text>
    </comment>
    <comment ref="I94" authorId="0" shapeId="0" xr:uid="{D4CF5FAF-2782-4211-9691-1C36393F8118}">
      <text>
        <r>
          <rPr>
            <b/>
            <sz val="12"/>
            <color indexed="81"/>
            <rFont val="MS P ゴシック"/>
            <family val="3"/>
            <charset val="128"/>
          </rPr>
          <t>実際の現地通貨名に変更ください</t>
        </r>
      </text>
    </comment>
    <comment ref="J94" authorId="0" shapeId="0" xr:uid="{36514DDB-D688-4A36-8DC6-B202848A1B2B}">
      <text>
        <r>
          <rPr>
            <b/>
            <sz val="12"/>
            <color indexed="81"/>
            <rFont val="MS P ゴシック"/>
            <family val="3"/>
            <charset val="128"/>
          </rPr>
          <t>当該月の外貨換算レートを参照の上、入力ください。</t>
        </r>
      </text>
    </comment>
    <comment ref="D108" authorId="0" shapeId="0" xr:uid="{02F9EACF-C95A-4FEA-A642-05B3B61F83AA}">
      <text>
        <r>
          <rPr>
            <sz val="9"/>
            <color indexed="81"/>
            <rFont val="ＭＳ Ｐゴシック"/>
            <family val="3"/>
            <charset val="128"/>
          </rPr>
          <t>小数点以下自動切捨ての計算式になっています。</t>
        </r>
      </text>
    </comment>
    <comment ref="E108" authorId="0" shapeId="0" xr:uid="{6D23A9ED-C000-4517-B42E-01968FA00D2F}">
      <text>
        <r>
          <rPr>
            <sz val="9"/>
            <color indexed="81"/>
            <rFont val="ＭＳ Ｐゴシック"/>
            <family val="3"/>
            <charset val="128"/>
          </rPr>
          <t>小数点以下自動切捨ての計算式になっています。</t>
        </r>
      </text>
    </comment>
    <comment ref="J115" authorId="0" shapeId="0" xr:uid="{8CFB3291-230C-4298-8C54-E3B5236EF933}">
      <text>
        <r>
          <rPr>
            <b/>
            <sz val="12"/>
            <color indexed="81"/>
            <rFont val="MS P ゴシック"/>
            <family val="3"/>
            <charset val="128"/>
          </rPr>
          <t>USDの使用がなければ、空欄で結構です</t>
        </r>
      </text>
    </comment>
    <comment ref="A116" authorId="0" shapeId="0" xr:uid="{5A285450-D982-45A9-816A-1EA264DE4919}">
      <text>
        <r>
          <rPr>
            <b/>
            <sz val="14"/>
            <color indexed="81"/>
            <rFont val="MS P ゴシック"/>
            <family val="3"/>
            <charset val="128"/>
          </rPr>
          <t>20●●/●と入力してください</t>
        </r>
      </text>
    </comment>
    <comment ref="I116" authorId="0" shapeId="0" xr:uid="{037EAC44-4A02-4800-8415-C0160E1BDEDD}">
      <text>
        <r>
          <rPr>
            <b/>
            <sz val="12"/>
            <color indexed="81"/>
            <rFont val="MS P ゴシック"/>
            <family val="3"/>
            <charset val="128"/>
          </rPr>
          <t>実際の現地通貨名に変更ください</t>
        </r>
      </text>
    </comment>
    <comment ref="J116" authorId="0" shapeId="0" xr:uid="{03CDC4E8-A4A4-4033-A115-7AE6B1C3721A}">
      <text>
        <r>
          <rPr>
            <b/>
            <sz val="12"/>
            <color indexed="81"/>
            <rFont val="MS P ゴシック"/>
            <family val="3"/>
            <charset val="128"/>
          </rPr>
          <t>当該月の外貨換算レートを参照の上、入力ください。</t>
        </r>
      </text>
    </comment>
    <comment ref="D130" authorId="0" shapeId="0" xr:uid="{61FD0E84-74B6-47F8-B459-15DBE3F9292F}">
      <text>
        <r>
          <rPr>
            <sz val="9"/>
            <color indexed="81"/>
            <rFont val="ＭＳ Ｐゴシック"/>
            <family val="3"/>
            <charset val="128"/>
          </rPr>
          <t>小数点以下自動切捨ての計算式になっています。</t>
        </r>
      </text>
    </comment>
    <comment ref="E130" authorId="0" shapeId="0" xr:uid="{034CCCD3-2DF5-4E5C-9114-36D4FF0DCD2A}">
      <text>
        <r>
          <rPr>
            <sz val="9"/>
            <color indexed="81"/>
            <rFont val="ＭＳ Ｐゴシック"/>
            <family val="3"/>
            <charset val="128"/>
          </rPr>
          <t>小数点以下自動切捨ての計算式になっています。</t>
        </r>
      </text>
    </comment>
    <comment ref="J137" authorId="0" shapeId="0" xr:uid="{6C7CE958-957D-43B3-B684-36D3E5E7ABDD}">
      <text>
        <r>
          <rPr>
            <b/>
            <sz val="12"/>
            <color indexed="81"/>
            <rFont val="MS P ゴシック"/>
            <family val="3"/>
            <charset val="128"/>
          </rPr>
          <t>USDの使用がなければ、空欄で結構です</t>
        </r>
      </text>
    </comment>
    <comment ref="A138" authorId="0" shapeId="0" xr:uid="{3F7936C4-2114-4A70-BB54-C5C0079B4F75}">
      <text>
        <r>
          <rPr>
            <b/>
            <sz val="14"/>
            <color indexed="81"/>
            <rFont val="MS P ゴシック"/>
            <family val="3"/>
            <charset val="128"/>
          </rPr>
          <t>20●●/●と入力してください</t>
        </r>
      </text>
    </comment>
    <comment ref="I138" authorId="0" shapeId="0" xr:uid="{9765FB3A-680B-4ED4-8529-E1EEE9A01006}">
      <text>
        <r>
          <rPr>
            <b/>
            <sz val="12"/>
            <color indexed="81"/>
            <rFont val="MS P ゴシック"/>
            <family val="3"/>
            <charset val="128"/>
          </rPr>
          <t>実際の現地通貨名に変更ください</t>
        </r>
      </text>
    </comment>
    <comment ref="J138" authorId="0" shapeId="0" xr:uid="{E787C450-1721-4F2E-9E4F-C8592975FE95}">
      <text>
        <r>
          <rPr>
            <b/>
            <sz val="12"/>
            <color indexed="81"/>
            <rFont val="MS P ゴシック"/>
            <family val="3"/>
            <charset val="128"/>
          </rPr>
          <t>当該月の外貨換算レートを参照の上、入力ください。</t>
        </r>
      </text>
    </comment>
    <comment ref="D152" authorId="0" shapeId="0" xr:uid="{9ED2EA2A-43B1-4AEC-A698-F1CE3A7340A2}">
      <text>
        <r>
          <rPr>
            <sz val="9"/>
            <color indexed="81"/>
            <rFont val="ＭＳ Ｐゴシック"/>
            <family val="3"/>
            <charset val="128"/>
          </rPr>
          <t>小数点以下自動切捨ての計算式になっています。</t>
        </r>
      </text>
    </comment>
    <comment ref="E152" authorId="0" shapeId="0" xr:uid="{02032C3C-E02E-4BAF-9948-C64E067E0538}">
      <text>
        <r>
          <rPr>
            <sz val="9"/>
            <color indexed="81"/>
            <rFont val="ＭＳ Ｐゴシック"/>
            <family val="3"/>
            <charset val="128"/>
          </rPr>
          <t>小数点以下自動切捨ての計算式になっています。</t>
        </r>
      </text>
    </comment>
    <comment ref="J159" authorId="0" shapeId="0" xr:uid="{22AD3D72-F273-4592-8BD0-5E9FDCFA3172}">
      <text>
        <r>
          <rPr>
            <b/>
            <sz val="12"/>
            <color indexed="81"/>
            <rFont val="MS P ゴシック"/>
            <family val="3"/>
            <charset val="128"/>
          </rPr>
          <t>USDの使用がなければ、空欄で結構です</t>
        </r>
      </text>
    </comment>
    <comment ref="A160" authorId="0" shapeId="0" xr:uid="{A2365697-1E7D-44D5-9B83-FF98E2D75CC1}">
      <text>
        <r>
          <rPr>
            <b/>
            <sz val="14"/>
            <color indexed="81"/>
            <rFont val="MS P ゴシック"/>
            <family val="3"/>
            <charset val="128"/>
          </rPr>
          <t>20●●/●と入力してください</t>
        </r>
      </text>
    </comment>
    <comment ref="I160" authorId="0" shapeId="0" xr:uid="{8D38B2A6-E670-47C0-B973-78819575E9AA}">
      <text>
        <r>
          <rPr>
            <b/>
            <sz val="12"/>
            <color indexed="81"/>
            <rFont val="MS P ゴシック"/>
            <family val="3"/>
            <charset val="128"/>
          </rPr>
          <t>実際の現地通貨名に変更ください</t>
        </r>
      </text>
    </comment>
    <comment ref="J160" authorId="0" shapeId="0" xr:uid="{F3DDF112-C81D-4DC3-AA0D-D8F1B823B5BE}">
      <text>
        <r>
          <rPr>
            <b/>
            <sz val="12"/>
            <color indexed="81"/>
            <rFont val="MS P ゴシック"/>
            <family val="3"/>
            <charset val="128"/>
          </rPr>
          <t>当該月の外貨換算レートを参照の上、入力ください。</t>
        </r>
      </text>
    </comment>
    <comment ref="D174" authorId="0" shapeId="0" xr:uid="{091D4805-A34F-4EBB-97E7-C5216A3B7119}">
      <text>
        <r>
          <rPr>
            <sz val="9"/>
            <color indexed="81"/>
            <rFont val="ＭＳ Ｐゴシック"/>
            <family val="3"/>
            <charset val="128"/>
          </rPr>
          <t>小数点以下自動切捨ての計算式になっています。</t>
        </r>
      </text>
    </comment>
    <comment ref="E174" authorId="0" shapeId="0" xr:uid="{BA3F427C-D9A6-488A-99D3-0F067D0F015B}">
      <text>
        <r>
          <rPr>
            <sz val="9"/>
            <color indexed="81"/>
            <rFont val="ＭＳ Ｐゴシック"/>
            <family val="3"/>
            <charset val="128"/>
          </rPr>
          <t>小数点以下自動切捨ての計算式になっています。</t>
        </r>
      </text>
    </comment>
    <comment ref="J181" authorId="0" shapeId="0" xr:uid="{3D20D8E2-9A16-4264-832C-4E1D511BABD6}">
      <text>
        <r>
          <rPr>
            <b/>
            <sz val="12"/>
            <color indexed="81"/>
            <rFont val="MS P ゴシック"/>
            <family val="3"/>
            <charset val="128"/>
          </rPr>
          <t>USDの使用がなければ、空欄で結構です</t>
        </r>
      </text>
    </comment>
    <comment ref="A182" authorId="0" shapeId="0" xr:uid="{21BCB083-67F2-4B68-81A0-C73D36F68C57}">
      <text>
        <r>
          <rPr>
            <b/>
            <sz val="14"/>
            <color indexed="81"/>
            <rFont val="MS P ゴシック"/>
            <family val="3"/>
            <charset val="128"/>
          </rPr>
          <t>20●●/●と入力してください</t>
        </r>
      </text>
    </comment>
    <comment ref="I182" authorId="0" shapeId="0" xr:uid="{2EFB7E36-24D8-47D3-99AB-04664D738855}">
      <text>
        <r>
          <rPr>
            <b/>
            <sz val="12"/>
            <color indexed="81"/>
            <rFont val="MS P ゴシック"/>
            <family val="3"/>
            <charset val="128"/>
          </rPr>
          <t>実際の現地通貨名に変更ください</t>
        </r>
      </text>
    </comment>
    <comment ref="J182" authorId="0" shapeId="0" xr:uid="{7196F21F-EDD3-4198-9611-33FBE38CBE1C}">
      <text>
        <r>
          <rPr>
            <b/>
            <sz val="12"/>
            <color indexed="81"/>
            <rFont val="MS P ゴシック"/>
            <family val="3"/>
            <charset val="128"/>
          </rPr>
          <t>当該月の外貨換算レートを参照の上、入力ください。</t>
        </r>
      </text>
    </comment>
    <comment ref="D196" authorId="0" shapeId="0" xr:uid="{4343ADA4-D350-4B56-994A-B0AE1B403A8B}">
      <text>
        <r>
          <rPr>
            <sz val="9"/>
            <color indexed="81"/>
            <rFont val="ＭＳ Ｐゴシック"/>
            <family val="3"/>
            <charset val="128"/>
          </rPr>
          <t>小数点以下自動切捨ての計算式になっています。</t>
        </r>
      </text>
    </comment>
    <comment ref="E196" authorId="0" shapeId="0" xr:uid="{1A4D7B3A-50AA-4FE3-BAA7-783CA9164255}">
      <text>
        <r>
          <rPr>
            <sz val="9"/>
            <color indexed="81"/>
            <rFont val="ＭＳ Ｐゴシック"/>
            <family val="3"/>
            <charset val="128"/>
          </rPr>
          <t>小数点以下自動切捨ての計算式になっています。</t>
        </r>
      </text>
    </comment>
    <comment ref="J203" authorId="0" shapeId="0" xr:uid="{8DA37A81-7C45-40A2-ABD4-FFB3816BAAE3}">
      <text>
        <r>
          <rPr>
            <b/>
            <sz val="12"/>
            <color indexed="81"/>
            <rFont val="MS P ゴシック"/>
            <family val="3"/>
            <charset val="128"/>
          </rPr>
          <t>USDの使用がなければ、空欄で結構です</t>
        </r>
      </text>
    </comment>
    <comment ref="A204" authorId="0" shapeId="0" xr:uid="{C4E79E2A-B630-4EAE-A220-7F05EB19F241}">
      <text>
        <r>
          <rPr>
            <b/>
            <sz val="14"/>
            <color indexed="81"/>
            <rFont val="MS P ゴシック"/>
            <family val="3"/>
            <charset val="128"/>
          </rPr>
          <t>20●●/●と入力してください</t>
        </r>
      </text>
    </comment>
    <comment ref="I204" authorId="0" shapeId="0" xr:uid="{A4B865FD-8DAF-446C-9BE5-096FAC1A52A1}">
      <text>
        <r>
          <rPr>
            <b/>
            <sz val="12"/>
            <color indexed="81"/>
            <rFont val="MS P ゴシック"/>
            <family val="3"/>
            <charset val="128"/>
          </rPr>
          <t>実際の現地通貨名に変更ください</t>
        </r>
      </text>
    </comment>
    <comment ref="J204" authorId="0" shapeId="0" xr:uid="{181BE914-7CB0-4E7E-9C0C-F1571D7EA384}">
      <text>
        <r>
          <rPr>
            <b/>
            <sz val="12"/>
            <color indexed="81"/>
            <rFont val="MS P ゴシック"/>
            <family val="3"/>
            <charset val="128"/>
          </rPr>
          <t>当該月の外貨換算レートを参照の上、入力ください。</t>
        </r>
      </text>
    </comment>
    <comment ref="D218" authorId="0" shapeId="0" xr:uid="{8FC66323-4A1E-4663-A8E3-AFE2403CF169}">
      <text>
        <r>
          <rPr>
            <sz val="9"/>
            <color indexed="81"/>
            <rFont val="ＭＳ Ｐゴシック"/>
            <family val="3"/>
            <charset val="128"/>
          </rPr>
          <t>小数点以下自動切捨ての計算式になっています。</t>
        </r>
      </text>
    </comment>
    <comment ref="E218" authorId="0" shapeId="0" xr:uid="{FCB58C8B-44D7-4174-B1E1-09998B706D85}">
      <text>
        <r>
          <rPr>
            <sz val="9"/>
            <color indexed="81"/>
            <rFont val="ＭＳ Ｐゴシック"/>
            <family val="3"/>
            <charset val="128"/>
          </rPr>
          <t>小数点以下自動切捨ての計算式になっています。</t>
        </r>
      </text>
    </comment>
    <comment ref="J225" authorId="0" shapeId="0" xr:uid="{97721A2C-3311-460C-80C1-39D1A496316A}">
      <text>
        <r>
          <rPr>
            <b/>
            <sz val="12"/>
            <color indexed="81"/>
            <rFont val="MS P ゴシック"/>
            <family val="3"/>
            <charset val="128"/>
          </rPr>
          <t>USDの使用がなければ、空欄で結構です</t>
        </r>
      </text>
    </comment>
    <comment ref="A226" authorId="0" shapeId="0" xr:uid="{149133C6-EC18-4963-A40B-78A339F20AEC}">
      <text>
        <r>
          <rPr>
            <b/>
            <sz val="14"/>
            <color indexed="81"/>
            <rFont val="MS P ゴシック"/>
            <family val="3"/>
            <charset val="128"/>
          </rPr>
          <t>20●●/●と入力してください</t>
        </r>
      </text>
    </comment>
    <comment ref="I226" authorId="0" shapeId="0" xr:uid="{3CC32EE1-17CB-4F82-9FFC-E63669684A6B}">
      <text>
        <r>
          <rPr>
            <b/>
            <sz val="12"/>
            <color indexed="81"/>
            <rFont val="MS P ゴシック"/>
            <family val="3"/>
            <charset val="128"/>
          </rPr>
          <t>実際の現地通貨名に変更ください</t>
        </r>
      </text>
    </comment>
    <comment ref="J226" authorId="0" shapeId="0" xr:uid="{F33F5A3F-2652-4DC8-8429-BA072D3FFC8D}">
      <text>
        <r>
          <rPr>
            <b/>
            <sz val="12"/>
            <color indexed="81"/>
            <rFont val="MS P ゴシック"/>
            <family val="3"/>
            <charset val="128"/>
          </rPr>
          <t>当該月の外貨換算レートを参照の上、入力ください。</t>
        </r>
      </text>
    </comment>
    <comment ref="D240" authorId="0" shapeId="0" xr:uid="{FCBDA552-66CE-4368-8688-91EEE6A95EF9}">
      <text>
        <r>
          <rPr>
            <sz val="9"/>
            <color indexed="81"/>
            <rFont val="ＭＳ Ｐゴシック"/>
            <family val="3"/>
            <charset val="128"/>
          </rPr>
          <t>小数点以下自動切捨ての計算式になっています。</t>
        </r>
      </text>
    </comment>
    <comment ref="E240" authorId="0" shapeId="0" xr:uid="{6E200A86-7175-4A27-AECE-9C361CE62AFD}">
      <text>
        <r>
          <rPr>
            <sz val="9"/>
            <color indexed="81"/>
            <rFont val="ＭＳ Ｐゴシック"/>
            <family val="3"/>
            <charset val="128"/>
          </rPr>
          <t>小数点以下自動切捨ての計算式になっています。</t>
        </r>
      </text>
    </comment>
    <comment ref="J247" authorId="0" shapeId="0" xr:uid="{3F753FE8-5A69-4E08-9BB1-BFD4EAA0D51F}">
      <text>
        <r>
          <rPr>
            <b/>
            <sz val="12"/>
            <color indexed="81"/>
            <rFont val="MS P ゴシック"/>
            <family val="3"/>
            <charset val="128"/>
          </rPr>
          <t>USDの使用がなければ、空欄で結構です</t>
        </r>
      </text>
    </comment>
    <comment ref="A248" authorId="0" shapeId="0" xr:uid="{9455A91B-9697-43AB-AB4B-7977E002089F}">
      <text>
        <r>
          <rPr>
            <b/>
            <sz val="14"/>
            <color indexed="81"/>
            <rFont val="MS P ゴシック"/>
            <family val="3"/>
            <charset val="128"/>
          </rPr>
          <t>20●●/●と入力してください</t>
        </r>
      </text>
    </comment>
    <comment ref="I248" authorId="0" shapeId="0" xr:uid="{261A6FDC-C8B2-4BF8-80AA-266AF72D5B7E}">
      <text>
        <r>
          <rPr>
            <b/>
            <sz val="12"/>
            <color indexed="81"/>
            <rFont val="MS P ゴシック"/>
            <family val="3"/>
            <charset val="128"/>
          </rPr>
          <t>実際の現地通貨名に変更ください</t>
        </r>
      </text>
    </comment>
    <comment ref="J248" authorId="0" shapeId="0" xr:uid="{302CB10A-D50F-4D5D-BCC4-D025A064915A}">
      <text>
        <r>
          <rPr>
            <b/>
            <sz val="12"/>
            <color indexed="81"/>
            <rFont val="MS P ゴシック"/>
            <family val="3"/>
            <charset val="128"/>
          </rPr>
          <t>当該月の外貨換算レートを参照の上、入力ください。</t>
        </r>
      </text>
    </comment>
    <comment ref="D262" authorId="0" shapeId="0" xr:uid="{CC07110A-C21F-4B87-8617-72D11325F7FD}">
      <text>
        <r>
          <rPr>
            <sz val="9"/>
            <color indexed="81"/>
            <rFont val="ＭＳ Ｐゴシック"/>
            <family val="3"/>
            <charset val="128"/>
          </rPr>
          <t>小数点以下自動切捨ての計算式になっています。</t>
        </r>
      </text>
    </comment>
    <comment ref="E262" authorId="0" shapeId="0" xr:uid="{A5D525D9-36DA-44C9-BA45-A596D7558FE3}">
      <text>
        <r>
          <rPr>
            <sz val="9"/>
            <color indexed="81"/>
            <rFont val="ＭＳ Ｐゴシック"/>
            <family val="3"/>
            <charset val="128"/>
          </rPr>
          <t>小数点以下自動切捨ての計算式になっています。</t>
        </r>
      </text>
    </comment>
  </commentList>
</comments>
</file>

<file path=xl/sharedStrings.xml><?xml version="1.0" encoding="utf-8"?>
<sst xmlns="http://schemas.openxmlformats.org/spreadsheetml/2006/main" count="3134" uniqueCount="223">
  <si>
    <t>マスタシート</t>
    <phoneticPr fontId="3"/>
  </si>
  <si>
    <t>※次シート以降に自動反映しますので、最初に以下入力して下さい</t>
    <rPh sb="1" eb="2">
      <t>ツギ</t>
    </rPh>
    <rPh sb="5" eb="7">
      <t>イコウ</t>
    </rPh>
    <rPh sb="8" eb="10">
      <t>ジドウ</t>
    </rPh>
    <rPh sb="10" eb="12">
      <t>ハンエイ</t>
    </rPh>
    <rPh sb="18" eb="20">
      <t>サイショ</t>
    </rPh>
    <rPh sb="21" eb="23">
      <t>イカ</t>
    </rPh>
    <rPh sb="23" eb="25">
      <t>ニュウリョク</t>
    </rPh>
    <rPh sb="27" eb="28">
      <t>クダ</t>
    </rPh>
    <phoneticPr fontId="3"/>
  </si>
  <si>
    <t>（各シートでそれぞれ手入力も可能です。）</t>
    <rPh sb="1" eb="2">
      <t>カク</t>
    </rPh>
    <rPh sb="10" eb="13">
      <t>テニュウリョク</t>
    </rPh>
    <rPh sb="14" eb="16">
      <t>カノウ</t>
    </rPh>
    <phoneticPr fontId="3"/>
  </si>
  <si>
    <t>案件名</t>
    <rPh sb="0" eb="1">
      <t>アン</t>
    </rPh>
    <rPh sb="1" eb="2">
      <t>ケン</t>
    </rPh>
    <rPh sb="2" eb="3">
      <t>ナ</t>
    </rPh>
    <phoneticPr fontId="4"/>
  </si>
  <si>
    <t>20●●年度採択世界の人びとのためのJICA基金活用事業</t>
    <rPh sb="4" eb="6">
      <t>ネンド</t>
    </rPh>
    <rPh sb="6" eb="8">
      <t>サイタク</t>
    </rPh>
    <rPh sb="8" eb="10">
      <t>セカイ</t>
    </rPh>
    <rPh sb="22" eb="24">
      <t>キキン</t>
    </rPh>
    <rPh sb="24" eb="26">
      <t>カツヨウ</t>
    </rPh>
    <rPh sb="26" eb="28">
      <t>ジギョウ</t>
    </rPh>
    <phoneticPr fontId="4"/>
  </si>
  <si>
    <t>「●●」</t>
  </si>
  <si>
    <t>団体名</t>
    <rPh sb="0" eb="2">
      <t>ダンタイ</t>
    </rPh>
    <rPh sb="2" eb="3">
      <t>メイ</t>
    </rPh>
    <phoneticPr fontId="3"/>
  </si>
  <si>
    <t>●●</t>
  </si>
  <si>
    <t>対象国</t>
    <rPh sb="0" eb="3">
      <t>タイショウコク</t>
    </rPh>
    <phoneticPr fontId="3"/>
  </si>
  <si>
    <t>事業実施期間</t>
    <rPh sb="0" eb="2">
      <t>ジギョウ</t>
    </rPh>
    <rPh sb="2" eb="4">
      <t>ジッシ</t>
    </rPh>
    <rPh sb="4" eb="6">
      <t>キカン</t>
    </rPh>
    <phoneticPr fontId="4"/>
  </si>
  <si>
    <t>様式08 終了時経費精算報告書（一括払）</t>
    <rPh sb="0" eb="2">
      <t>ヨウシキ</t>
    </rPh>
    <rPh sb="5" eb="8">
      <t>シュウリョウジ</t>
    </rPh>
    <rPh sb="8" eb="15">
      <t>ケイヒセイサンホウコクショ</t>
    </rPh>
    <rPh sb="16" eb="19">
      <t>イッカツバライ</t>
    </rPh>
    <phoneticPr fontId="3"/>
  </si>
  <si>
    <t>202●年●月●日</t>
    <phoneticPr fontId="3"/>
  </si>
  <si>
    <t>独立行政法人国際協力機構</t>
    <rPh sb="0" eb="2">
      <t>ドクリツ</t>
    </rPh>
    <rPh sb="2" eb="4">
      <t>ギョウセイ</t>
    </rPh>
    <rPh sb="4" eb="6">
      <t>ホウジン</t>
    </rPh>
    <rPh sb="6" eb="8">
      <t>コクサイ</t>
    </rPh>
    <rPh sb="8" eb="10">
      <t>キョウリョク</t>
    </rPh>
    <rPh sb="10" eb="12">
      <t>キコウ</t>
    </rPh>
    <phoneticPr fontId="4"/>
  </si>
  <si>
    <t xml:space="preserve"> ●●センター</t>
    <phoneticPr fontId="4"/>
  </si>
  <si>
    <t xml:space="preserve"> 契約担当役所長　●●　殿</t>
    <rPh sb="1" eb="3">
      <t>ケイヤク</t>
    </rPh>
    <rPh sb="3" eb="5">
      <t>タントウ</t>
    </rPh>
    <rPh sb="5" eb="6">
      <t>ヤク</t>
    </rPh>
    <phoneticPr fontId="3"/>
  </si>
  <si>
    <t>(団体名)</t>
  </si>
  <si>
    <t>(代表者)</t>
    <phoneticPr fontId="3"/>
  </si>
  <si>
    <t>役職・氏名　　　　　　</t>
    <rPh sb="0" eb="2">
      <t>ヤクショク</t>
    </rPh>
    <rPh sb="3" eb="5">
      <t>シメイ</t>
    </rPh>
    <phoneticPr fontId="4"/>
  </si>
  <si>
    <t>世界の人びとのためのJICA基金活用事業</t>
    <rPh sb="0" eb="16">
      <t>セカイ</t>
    </rPh>
    <rPh sb="14" eb="16">
      <t>キキン</t>
    </rPh>
    <rPh sb="16" eb="18">
      <t>カツヨウ</t>
    </rPh>
    <rPh sb="18" eb="20">
      <t>ジギョウ</t>
    </rPh>
    <phoneticPr fontId="4"/>
  </si>
  <si>
    <t>終了時経費精算報告書</t>
    <rPh sb="0" eb="10">
      <t>シュウリョウジケイヒセイサンホウコクショ</t>
    </rPh>
    <phoneticPr fontId="4"/>
  </si>
  <si>
    <r>
      <t>　</t>
    </r>
    <r>
      <rPr>
        <sz val="12"/>
        <color rgb="FFFF0000"/>
        <rFont val="ＭＳ ゴシック"/>
        <family val="3"/>
        <charset val="128"/>
      </rPr>
      <t>20●●年●●月●●日</t>
    </r>
    <r>
      <rPr>
        <sz val="12"/>
        <rFont val="ＭＳ ゴシック"/>
        <family val="3"/>
        <charset val="128"/>
      </rPr>
      <t>付覚書第6条第2項及び第3項に基づき、下記のとおり支出状況報告書を提出します。</t>
    </r>
    <rPh sb="21" eb="22">
      <t>オヨ</t>
    </rPh>
    <rPh sb="23" eb="24">
      <t>ダイ</t>
    </rPh>
    <rPh sb="25" eb="26">
      <t>コウ</t>
    </rPh>
    <phoneticPr fontId="3"/>
  </si>
  <si>
    <t>記</t>
    <rPh sb="0" eb="1">
      <t>キ</t>
    </rPh>
    <phoneticPr fontId="4"/>
  </si>
  <si>
    <t>案 件 名 称 ：</t>
    <rPh sb="0" eb="1">
      <t>アン</t>
    </rPh>
    <rPh sb="2" eb="3">
      <t>ケン</t>
    </rPh>
    <rPh sb="4" eb="5">
      <t>ナ</t>
    </rPh>
    <rPh sb="6" eb="7">
      <t>ショウ</t>
    </rPh>
    <phoneticPr fontId="4"/>
  </si>
  <si>
    <t>事業実施期間：</t>
    <rPh sb="0" eb="2">
      <t>ジギョウ</t>
    </rPh>
    <rPh sb="2" eb="4">
      <t>ジッシ</t>
    </rPh>
    <rPh sb="4" eb="6">
      <t>キカン</t>
    </rPh>
    <phoneticPr fontId="4"/>
  </si>
  <si>
    <t>事業経費総額：</t>
    <rPh sb="0" eb="4">
      <t>ジギョウケイヒ</t>
    </rPh>
    <rPh sb="4" eb="6">
      <t>ソウガク</t>
    </rPh>
    <phoneticPr fontId="4"/>
  </si>
  <si>
    <t>円</t>
    <rPh sb="0" eb="1">
      <t>エン</t>
    </rPh>
    <phoneticPr fontId="3"/>
  </si>
  <si>
    <t>（JICA負担額）</t>
  </si>
  <si>
    <t>精算総額：</t>
    <rPh sb="0" eb="2">
      <t>セイサン</t>
    </rPh>
    <rPh sb="2" eb="4">
      <t>ソウガク</t>
    </rPh>
    <phoneticPr fontId="3"/>
  </si>
  <si>
    <t>経費精算内訳：</t>
    <rPh sb="0" eb="4">
      <t>ケイヒセイサン</t>
    </rPh>
    <rPh sb="4" eb="6">
      <t>ウチワケ</t>
    </rPh>
    <phoneticPr fontId="3"/>
  </si>
  <si>
    <t>別紙のとおり</t>
    <rPh sb="0" eb="2">
      <t>ベッシ</t>
    </rPh>
    <phoneticPr fontId="3"/>
  </si>
  <si>
    <t>添 付 書 類 ：</t>
    <rPh sb="0" eb="1">
      <t>ソウ</t>
    </rPh>
    <rPh sb="2" eb="3">
      <t>ツキ</t>
    </rPh>
    <rPh sb="4" eb="5">
      <t>ショ</t>
    </rPh>
    <rPh sb="6" eb="7">
      <t>タグイ</t>
    </rPh>
    <phoneticPr fontId="4"/>
  </si>
  <si>
    <t>(1)終了時経費精算報告書総括表</t>
    <rPh sb="3" eb="13">
      <t>シュウリョウジケイヒセイサンホウコクショ</t>
    </rPh>
    <rPh sb="13" eb="16">
      <t>ソウカツヒョウ</t>
    </rPh>
    <phoneticPr fontId="4"/>
  </si>
  <si>
    <t>(2)費目別支払簿（１．旅費（航空賃））</t>
    <rPh sb="3" eb="6">
      <t>ヒモクベツ</t>
    </rPh>
    <rPh sb="6" eb="9">
      <t>シハライボ</t>
    </rPh>
    <rPh sb="12" eb="14">
      <t>リョヒ</t>
    </rPh>
    <rPh sb="15" eb="18">
      <t>コウクウチン</t>
    </rPh>
    <phoneticPr fontId="3"/>
  </si>
  <si>
    <t>(3)項目別立替金精算書</t>
  </si>
  <si>
    <t>（２．活動経費（海外・国内で行う活動のために必要な経費）、３．その他経費）</t>
    <phoneticPr fontId="3"/>
  </si>
  <si>
    <t>(4)証憑（写し）一式</t>
    <rPh sb="3" eb="5">
      <t>ショウヒョウ</t>
    </rPh>
    <rPh sb="6" eb="7">
      <t>ウツ</t>
    </rPh>
    <rPh sb="9" eb="11">
      <t>イッシキ</t>
    </rPh>
    <phoneticPr fontId="4"/>
  </si>
  <si>
    <t>本報告書への押印を省略される場合は、以下の全ての情報を記入してください。
また、本報告書を電子メールにて提出される場合は、提出時の電子メールを責任者本人から送付するか、責任者をCCに入れて送付してください。</t>
  </si>
  <si>
    <t>氏　名</t>
    <rPh sb="0" eb="1">
      <t>シ</t>
    </rPh>
    <rPh sb="2" eb="3">
      <t>ナ</t>
    </rPh>
    <phoneticPr fontId="3"/>
  </si>
  <si>
    <t>所属先、役職</t>
    <phoneticPr fontId="3"/>
  </si>
  <si>
    <t>電話番号</t>
    <rPh sb="0" eb="4">
      <t>デンワバンゴウ</t>
    </rPh>
    <phoneticPr fontId="3"/>
  </si>
  <si>
    <t>メールアドレス</t>
    <phoneticPr fontId="3"/>
  </si>
  <si>
    <t>責任者</t>
    <rPh sb="0" eb="3">
      <t>セキニンシャ</t>
    </rPh>
    <phoneticPr fontId="3"/>
  </si>
  <si>
    <t>担当者</t>
    <rPh sb="0" eb="3">
      <t>タントウシャ</t>
    </rPh>
    <phoneticPr fontId="3"/>
  </si>
  <si>
    <t>以　上</t>
    <rPh sb="0" eb="1">
      <t>イ</t>
    </rPh>
    <rPh sb="2" eb="3">
      <t>ウエ</t>
    </rPh>
    <phoneticPr fontId="3"/>
  </si>
  <si>
    <t>団体名:</t>
    <rPh sb="0" eb="2">
      <t>ダンタイ</t>
    </rPh>
    <rPh sb="2" eb="3">
      <t>メイ</t>
    </rPh>
    <phoneticPr fontId="4"/>
  </si>
  <si>
    <t>終了時経費精算報告書総括表</t>
    <rPh sb="0" eb="3">
      <t>シュウリョウジ</t>
    </rPh>
    <rPh sb="3" eb="5">
      <t>ケイヒ</t>
    </rPh>
    <rPh sb="5" eb="7">
      <t>セイサン</t>
    </rPh>
    <rPh sb="7" eb="10">
      <t>ホウコクショ</t>
    </rPh>
    <rPh sb="10" eb="13">
      <t>ソウカツヒョウ</t>
    </rPh>
    <phoneticPr fontId="4"/>
  </si>
  <si>
    <t>20●●年●●月 終了</t>
    <rPh sb="4" eb="5">
      <t>ネン</t>
    </rPh>
    <rPh sb="7" eb="8">
      <t>ガツ</t>
    </rPh>
    <rPh sb="9" eb="11">
      <t>シュウリョウ</t>
    </rPh>
    <phoneticPr fontId="4"/>
  </si>
  <si>
    <t>1. 精　算：</t>
    <rPh sb="3" eb="4">
      <t>セイ</t>
    </rPh>
    <rPh sb="5" eb="6">
      <t>サン</t>
    </rPh>
    <phoneticPr fontId="4"/>
  </si>
  <si>
    <t>（単位：円）</t>
    <phoneticPr fontId="4"/>
  </si>
  <si>
    <t>事業経費（JICA負担総額）（税込）</t>
    <phoneticPr fontId="4"/>
  </si>
  <si>
    <t>精算総額（税込）</t>
    <rPh sb="0" eb="2">
      <t>セイサン</t>
    </rPh>
    <rPh sb="2" eb="4">
      <t>ソウガク</t>
    </rPh>
    <rPh sb="5" eb="7">
      <t>ゼイコミ</t>
    </rPh>
    <phoneticPr fontId="4"/>
  </si>
  <si>
    <t>2. 内　訳：</t>
    <rPh sb="3" eb="4">
      <t>ナイ</t>
    </rPh>
    <rPh sb="5" eb="6">
      <t>ヤク</t>
    </rPh>
    <phoneticPr fontId="4"/>
  </si>
  <si>
    <t>経費項目</t>
    <rPh sb="0" eb="4">
      <t>ケイヒコウモク</t>
    </rPh>
    <phoneticPr fontId="3"/>
  </si>
  <si>
    <t>覚書締結時</t>
    <rPh sb="0" eb="2">
      <t>オボエガキ</t>
    </rPh>
    <rPh sb="2" eb="4">
      <t>テイケツ</t>
    </rPh>
    <rPh sb="4" eb="5">
      <t>ジ</t>
    </rPh>
    <phoneticPr fontId="4"/>
  </si>
  <si>
    <t>項目間流用後</t>
    <rPh sb="0" eb="3">
      <t>コウモクカン</t>
    </rPh>
    <rPh sb="3" eb="6">
      <t>リュウヨウゴ</t>
    </rPh>
    <phoneticPr fontId="3"/>
  </si>
  <si>
    <t>支出額</t>
    <rPh sb="0" eb="3">
      <t>シシュツガク</t>
    </rPh>
    <phoneticPr fontId="4"/>
  </si>
  <si>
    <t>１．旅費（航空賃）</t>
    <phoneticPr fontId="3"/>
  </si>
  <si>
    <t>（１）現地渡航費（航空運賃）</t>
    <rPh sb="3" eb="8">
      <t>ゲンチトコウヒ</t>
    </rPh>
    <rPh sb="9" eb="11">
      <t>コウクウ</t>
    </rPh>
    <rPh sb="11" eb="13">
      <t>ウンチン</t>
    </rPh>
    <phoneticPr fontId="3"/>
  </si>
  <si>
    <t>（２）本邦渡航費（航空運賃）</t>
    <rPh sb="3" eb="5">
      <t>ホンポウ</t>
    </rPh>
    <rPh sb="5" eb="8">
      <t>トコウヒ</t>
    </rPh>
    <rPh sb="9" eb="11">
      <t>コウクウ</t>
    </rPh>
    <rPh sb="11" eb="13">
      <t>ウンチン</t>
    </rPh>
    <phoneticPr fontId="3"/>
  </si>
  <si>
    <t>２．活動経費</t>
    <phoneticPr fontId="3"/>
  </si>
  <si>
    <t>３．その他経費</t>
    <phoneticPr fontId="3"/>
  </si>
  <si>
    <t>合計金額</t>
    <rPh sb="0" eb="2">
      <t>ゴウケイ</t>
    </rPh>
    <rPh sb="2" eb="4">
      <t>キンガク</t>
    </rPh>
    <phoneticPr fontId="4"/>
  </si>
  <si>
    <r>
      <t>合計金額のうち、課税分</t>
    </r>
    <r>
      <rPr>
        <b/>
        <sz val="12"/>
        <color theme="1"/>
        <rFont val="ＭＳ ゴシック"/>
        <family val="3"/>
        <charset val="128"/>
      </rPr>
      <t xml:space="preserve"> ＊インボイス事業者</t>
    </r>
    <r>
      <rPr>
        <sz val="12"/>
        <color theme="1"/>
        <rFont val="ＭＳ ゴシック"/>
        <family val="3"/>
        <charset val="128"/>
      </rPr>
      <t xml:space="preserve">
・国内で支払を行ったもの</t>
    </r>
    <rPh sb="0" eb="2">
      <t>ゴウケイ</t>
    </rPh>
    <rPh sb="2" eb="4">
      <t>キンガク</t>
    </rPh>
    <rPh sb="8" eb="10">
      <t>カゼイ</t>
    </rPh>
    <rPh sb="10" eb="11">
      <t>ブン</t>
    </rPh>
    <rPh sb="23" eb="25">
      <t>コクナイ</t>
    </rPh>
    <rPh sb="26" eb="28">
      <t>シハラ</t>
    </rPh>
    <rPh sb="29" eb="30">
      <t>オコナ</t>
    </rPh>
    <phoneticPr fontId="3"/>
  </si>
  <si>
    <r>
      <t xml:space="preserve">合計金額のうち、課税分 </t>
    </r>
    <r>
      <rPr>
        <b/>
        <sz val="12"/>
        <color theme="1"/>
        <rFont val="ＭＳ ゴシック"/>
        <family val="3"/>
        <charset val="128"/>
      </rPr>
      <t>＊非インボイス事業者</t>
    </r>
    <r>
      <rPr>
        <sz val="12"/>
        <color theme="1"/>
        <rFont val="ＭＳ ゴシック"/>
        <family val="3"/>
        <charset val="128"/>
      </rPr>
      <t xml:space="preserve">
・国内で支払を行ったもの</t>
    </r>
    <rPh sb="0" eb="2">
      <t>ゴウケイ</t>
    </rPh>
    <rPh sb="2" eb="4">
      <t>キンガク</t>
    </rPh>
    <rPh sb="8" eb="10">
      <t>カゼイ</t>
    </rPh>
    <rPh sb="10" eb="11">
      <t>ブン</t>
    </rPh>
    <rPh sb="13" eb="14">
      <t>ヒ</t>
    </rPh>
    <rPh sb="24" eb="26">
      <t>コクナイ</t>
    </rPh>
    <rPh sb="27" eb="29">
      <t>シハラ</t>
    </rPh>
    <rPh sb="30" eb="31">
      <t>オコナ</t>
    </rPh>
    <phoneticPr fontId="3"/>
  </si>
  <si>
    <t>合計金額のうち、不課税分
・海外で支払を行ったもの、査証代など</t>
    <rPh sb="8" eb="11">
      <t>フカゼイ</t>
    </rPh>
    <rPh sb="11" eb="12">
      <t>ブン</t>
    </rPh>
    <rPh sb="14" eb="16">
      <t>カイガイ</t>
    </rPh>
    <rPh sb="17" eb="19">
      <t>シハラ</t>
    </rPh>
    <rPh sb="20" eb="21">
      <t>オコナ</t>
    </rPh>
    <rPh sb="26" eb="29">
      <t>サショウダイ</t>
    </rPh>
    <phoneticPr fontId="3"/>
  </si>
  <si>
    <t>合計金額のうち、非課税分
・保険料など</t>
    <rPh sb="8" eb="9">
      <t>ヒ</t>
    </rPh>
    <rPh sb="14" eb="17">
      <t>ホケンリョウ</t>
    </rPh>
    <phoneticPr fontId="3"/>
  </si>
  <si>
    <t>合計金額のうち、免税分
・国内で購入した航空券（空港施設使用料・旅客保安サービス料・発券手数料を除く）</t>
    <rPh sb="8" eb="10">
      <t>メンゼイ</t>
    </rPh>
    <rPh sb="10" eb="11">
      <t>ブン</t>
    </rPh>
    <rPh sb="13" eb="15">
      <t>コクナイ</t>
    </rPh>
    <rPh sb="16" eb="18">
      <t>コウニュウ</t>
    </rPh>
    <rPh sb="20" eb="23">
      <t>コウクウケン</t>
    </rPh>
    <rPh sb="48" eb="49">
      <t>ノゾ</t>
    </rPh>
    <phoneticPr fontId="3"/>
  </si>
  <si>
    <t>団体名：</t>
    <rPh sb="0" eb="3">
      <t>ダンタイメイ</t>
    </rPh>
    <phoneticPr fontId="3"/>
  </si>
  <si>
    <t>対象国：</t>
    <phoneticPr fontId="3"/>
  </si>
  <si>
    <t>項目別支払簿</t>
    <phoneticPr fontId="3"/>
  </si>
  <si>
    <t xml:space="preserve"> １．旅費（航空賃）（１）現地渡航費（航空運賃）</t>
    <rPh sb="13" eb="15">
      <t>ゲンチ</t>
    </rPh>
    <rPh sb="15" eb="18">
      <t>トコウヒ</t>
    </rPh>
    <rPh sb="19" eb="21">
      <t>コウクウ</t>
    </rPh>
    <rPh sb="21" eb="22">
      <t>ウン</t>
    </rPh>
    <rPh sb="22" eb="23">
      <t>チン</t>
    </rPh>
    <phoneticPr fontId="15"/>
  </si>
  <si>
    <t>証拠
書類
番号</t>
    <rPh sb="0" eb="2">
      <t>ショウコ</t>
    </rPh>
    <rPh sb="3" eb="5">
      <t>ショルイ</t>
    </rPh>
    <rPh sb="6" eb="8">
      <t>バンゴウ</t>
    </rPh>
    <phoneticPr fontId="4"/>
  </si>
  <si>
    <t>氏名</t>
  </si>
  <si>
    <t>担当業務</t>
  </si>
  <si>
    <t>渡航日</t>
    <rPh sb="0" eb="3">
      <t>トコウビ</t>
    </rPh>
    <phoneticPr fontId="4"/>
  </si>
  <si>
    <t>航空券代</t>
    <rPh sb="0" eb="4">
      <t>コウクウケンダイ</t>
    </rPh>
    <phoneticPr fontId="4"/>
  </si>
  <si>
    <t>備　考</t>
    <phoneticPr fontId="15"/>
  </si>
  <si>
    <t>出国日
(本邦出発日)</t>
    <rPh sb="0" eb="2">
      <t>シュッコク</t>
    </rPh>
    <rPh sb="2" eb="3">
      <t>ビ</t>
    </rPh>
    <rPh sb="5" eb="7">
      <t>ホンポウ</t>
    </rPh>
    <rPh sb="7" eb="10">
      <t>シュッパツビ</t>
    </rPh>
    <phoneticPr fontId="4"/>
  </si>
  <si>
    <r>
      <t xml:space="preserve">帰国日
</t>
    </r>
    <r>
      <rPr>
        <sz val="12"/>
        <color rgb="FFFF0000"/>
        <rFont val="ＭＳ ゴシック"/>
        <family val="3"/>
        <charset val="128"/>
      </rPr>
      <t>(本邦到着日)</t>
    </r>
    <rPh sb="0" eb="2">
      <t>キコク</t>
    </rPh>
    <rPh sb="2" eb="3">
      <t>ビ</t>
    </rPh>
    <rPh sb="7" eb="9">
      <t>トウチャク</t>
    </rPh>
    <rPh sb="9" eb="10">
      <t>ジツ</t>
    </rPh>
    <phoneticPr fontId="4"/>
  </si>
  <si>
    <t>総額（A）</t>
    <rPh sb="0" eb="1">
      <t>ソウガク</t>
    </rPh>
    <phoneticPr fontId="4"/>
  </si>
  <si>
    <t>課税分</t>
    <rPh sb="0" eb="2">
      <t>カゼイ</t>
    </rPh>
    <rPh sb="2" eb="3">
      <t>ブン</t>
    </rPh>
    <phoneticPr fontId="4"/>
  </si>
  <si>
    <t>免税分</t>
    <rPh sb="0" eb="2">
      <t>メンゼイ</t>
    </rPh>
    <rPh sb="2" eb="3">
      <t>ブン</t>
    </rPh>
    <phoneticPr fontId="4"/>
  </si>
  <si>
    <t>空港施設使用料、旅客保安サービス料、各種手数料(B)</t>
    <rPh sb="2" eb="4">
      <t>シヨウ</t>
    </rPh>
    <rPh sb="4" eb="5">
      <t>リョウ</t>
    </rPh>
    <rPh sb="7" eb="9">
      <t>リョカク</t>
    </rPh>
    <rPh sb="8" eb="9">
      <t>リョウ</t>
    </rPh>
    <rPh sb="18" eb="20">
      <t>カクシュ</t>
    </rPh>
    <phoneticPr fontId="4"/>
  </si>
  <si>
    <t>航空賃等(課税分を除く)（C）
(A)-(B)</t>
    <rPh sb="0" eb="2">
      <t>コウクウ</t>
    </rPh>
    <rPh sb="2" eb="3">
      <t>チン</t>
    </rPh>
    <rPh sb="3" eb="4">
      <t>トウ</t>
    </rPh>
    <rPh sb="5" eb="7">
      <t>カゼイ</t>
    </rPh>
    <rPh sb="7" eb="8">
      <t>ブン</t>
    </rPh>
    <rPh sb="9" eb="10">
      <t>ノゾ</t>
    </rPh>
    <phoneticPr fontId="4"/>
  </si>
  <si>
    <t>現地渡航費（航空運賃）合計</t>
    <rPh sb="0" eb="2">
      <t>ゲンチ</t>
    </rPh>
    <rPh sb="2" eb="5">
      <t>トコウヒ</t>
    </rPh>
    <rPh sb="6" eb="10">
      <t>コウクウウンチン</t>
    </rPh>
    <rPh sb="11" eb="13">
      <t>ゴウケイ</t>
    </rPh>
    <phoneticPr fontId="3"/>
  </si>
  <si>
    <t>US＄</t>
    <phoneticPr fontId="4"/>
  </si>
  <si>
    <t>１．旅費（航空賃）（２）本邦渡航費（航空運賃）</t>
    <rPh sb="12" eb="14">
      <t>ホンポウ</t>
    </rPh>
    <rPh sb="14" eb="17">
      <t>トコウヒ</t>
    </rPh>
    <rPh sb="18" eb="20">
      <t>コウクウ</t>
    </rPh>
    <rPh sb="20" eb="21">
      <t>ウン</t>
    </rPh>
    <rPh sb="21" eb="22">
      <t>チン</t>
    </rPh>
    <phoneticPr fontId="15"/>
  </si>
  <si>
    <t>現地通貨</t>
    <rPh sb="0" eb="2">
      <t>ゲンチ</t>
    </rPh>
    <rPh sb="2" eb="4">
      <t>ツウカ</t>
    </rPh>
    <phoneticPr fontId="4"/>
  </si>
  <si>
    <t>航空券代（総額）</t>
    <rPh sb="0" eb="3">
      <t>コウクウケン</t>
    </rPh>
    <rPh sb="3" eb="4">
      <t>ダイ</t>
    </rPh>
    <rPh sb="5" eb="7">
      <t>ソウガク</t>
    </rPh>
    <phoneticPr fontId="4"/>
  </si>
  <si>
    <t>出国日
(対象国出発日)</t>
    <rPh sb="0" eb="2">
      <t>シュッコク</t>
    </rPh>
    <rPh sb="2" eb="3">
      <t>ビ</t>
    </rPh>
    <rPh sb="5" eb="8">
      <t>タイショウコク</t>
    </rPh>
    <rPh sb="8" eb="11">
      <t>シュッパツビ</t>
    </rPh>
    <phoneticPr fontId="4"/>
  </si>
  <si>
    <r>
      <t xml:space="preserve">帰国日
</t>
    </r>
    <r>
      <rPr>
        <sz val="12"/>
        <color rgb="FFFF0000"/>
        <rFont val="ＭＳ ゴシック"/>
        <family val="3"/>
        <charset val="128"/>
      </rPr>
      <t>(対象国到着日)</t>
    </r>
    <rPh sb="0" eb="2">
      <t>キコク</t>
    </rPh>
    <rPh sb="2" eb="3">
      <t>ビ</t>
    </rPh>
    <rPh sb="5" eb="8">
      <t>タイショウコク</t>
    </rPh>
    <rPh sb="8" eb="10">
      <t>トウチャク</t>
    </rPh>
    <rPh sb="10" eb="11">
      <t>ジツ</t>
    </rPh>
    <phoneticPr fontId="4"/>
  </si>
  <si>
    <t>合計額</t>
    <rPh sb="0" eb="3">
      <t>ゴウケイガク</t>
    </rPh>
    <phoneticPr fontId="3"/>
  </si>
  <si>
    <t>円貨換算支出額</t>
    <phoneticPr fontId="3"/>
  </si>
  <si>
    <t>本邦渡航費（航空運賃）合計</t>
    <rPh sb="0" eb="2">
      <t>ホンポウ</t>
    </rPh>
    <rPh sb="2" eb="5">
      <t>トコウヒ</t>
    </rPh>
    <rPh sb="6" eb="10">
      <t>コウクウウンチン</t>
    </rPh>
    <rPh sb="11" eb="13">
      <t>ゴウケイ</t>
    </rPh>
    <phoneticPr fontId="3"/>
  </si>
  <si>
    <t>項目別立替金精算書</t>
  </si>
  <si>
    <t>課税(インボイス)</t>
    <rPh sb="0" eb="2">
      <t>カゼイ</t>
    </rPh>
    <phoneticPr fontId="3"/>
  </si>
  <si>
    <t>日付</t>
    <rPh sb="0" eb="2">
      <t>ヒヅケ</t>
    </rPh>
    <phoneticPr fontId="4"/>
  </si>
  <si>
    <t>摘要（内容、品目、数量等）</t>
    <rPh sb="0" eb="2">
      <t>テキヨウ</t>
    </rPh>
    <rPh sb="3" eb="5">
      <t>ナイヨウ</t>
    </rPh>
    <rPh sb="6" eb="8">
      <t>ヒンモク</t>
    </rPh>
    <rPh sb="9" eb="11">
      <t>スウリョウ</t>
    </rPh>
    <rPh sb="11" eb="12">
      <t>トウ</t>
    </rPh>
    <phoneticPr fontId="4"/>
  </si>
  <si>
    <t>支出金額</t>
    <rPh sb="0" eb="2">
      <t>シシュツ</t>
    </rPh>
    <rPh sb="2" eb="4">
      <t>キンガク</t>
    </rPh>
    <phoneticPr fontId="4"/>
  </si>
  <si>
    <t>税率</t>
    <rPh sb="0" eb="2">
      <t>ゼイリツ</t>
    </rPh>
    <phoneticPr fontId="3"/>
  </si>
  <si>
    <t>税額</t>
    <rPh sb="0" eb="2">
      <t>ゼイガク</t>
    </rPh>
    <phoneticPr fontId="3"/>
  </si>
  <si>
    <t>消費税区分</t>
    <rPh sb="0" eb="5">
      <t>ショウヒゼイクブン</t>
    </rPh>
    <phoneticPr fontId="3"/>
  </si>
  <si>
    <t>備　　考</t>
    <rPh sb="0" eb="1">
      <t>ソナエ</t>
    </rPh>
    <rPh sb="3" eb="4">
      <t>コウ</t>
    </rPh>
    <phoneticPr fontId="4"/>
  </si>
  <si>
    <t>課税(非インボイス)</t>
    <rPh sb="0" eb="2">
      <t>カゼイ</t>
    </rPh>
    <rPh sb="3" eb="4">
      <t>ヒ</t>
    </rPh>
    <phoneticPr fontId="3"/>
  </si>
  <si>
    <t>日本円</t>
    <rPh sb="0" eb="3">
      <t>ニホンエン</t>
    </rPh>
    <phoneticPr fontId="4"/>
  </si>
  <si>
    <t>不課税</t>
    <rPh sb="0" eb="3">
      <t>フカゼイ</t>
    </rPh>
    <phoneticPr fontId="3"/>
  </si>
  <si>
    <t>非課税</t>
    <rPh sb="0" eb="3">
      <t>ヒカゼイ</t>
    </rPh>
    <phoneticPr fontId="3"/>
  </si>
  <si>
    <t>免税</t>
    <rPh sb="0" eb="2">
      <t>メンゼイ</t>
    </rPh>
    <phoneticPr fontId="3"/>
  </si>
  <si>
    <t>月額合計額</t>
    <rPh sb="0" eb="2">
      <t>ゲツガク</t>
    </rPh>
    <rPh sb="2" eb="4">
      <t>ゴウケイ</t>
    </rPh>
    <rPh sb="4" eb="5">
      <t>ガク</t>
    </rPh>
    <phoneticPr fontId="4"/>
  </si>
  <si>
    <t>円貨換算支出 ●月分合計</t>
    <phoneticPr fontId="3"/>
  </si>
  <si>
    <t>円貨換算支出額</t>
    <rPh sb="0" eb="2">
      <t>エンカ</t>
    </rPh>
    <rPh sb="2" eb="4">
      <t>カンサン</t>
    </rPh>
    <rPh sb="4" eb="7">
      <t>シシュツガク</t>
    </rPh>
    <phoneticPr fontId="4"/>
  </si>
  <si>
    <t>消費税内訳</t>
    <rPh sb="0" eb="5">
      <t>ショウヒゼイウチワケ</t>
    </rPh>
    <phoneticPr fontId="3"/>
  </si>
  <si>
    <t>支出金額</t>
    <rPh sb="0" eb="4">
      <t>シシュツキンガク</t>
    </rPh>
    <phoneticPr fontId="3"/>
  </si>
  <si>
    <t>合計（インボイス事業者）</t>
    <rPh sb="0" eb="2">
      <t>ゴウケイ</t>
    </rPh>
    <rPh sb="8" eb="11">
      <t>ジギョウシャ</t>
    </rPh>
    <phoneticPr fontId="3"/>
  </si>
  <si>
    <t>合計（非インボイス事業者）</t>
    <rPh sb="0" eb="2">
      <t>ゴウケイ</t>
    </rPh>
    <rPh sb="3" eb="4">
      <t>ヒ</t>
    </rPh>
    <rPh sb="9" eb="12">
      <t>ジギョウシャ</t>
    </rPh>
    <phoneticPr fontId="3"/>
  </si>
  <si>
    <t>傭人費合計</t>
    <rPh sb="0" eb="3">
      <t>ヨウジンヒ</t>
    </rPh>
    <rPh sb="3" eb="5">
      <t>ゴウケイ</t>
    </rPh>
    <phoneticPr fontId="3"/>
  </si>
  <si>
    <t>現地・日本国内旅費合計</t>
    <rPh sb="0" eb="2">
      <t>ゲンチ</t>
    </rPh>
    <rPh sb="3" eb="9">
      <t>ニホンコクナイリョヒ</t>
    </rPh>
    <rPh sb="9" eb="11">
      <t>ゴウケイ</t>
    </rPh>
    <phoneticPr fontId="3"/>
  </si>
  <si>
    <t>セミナー・講習会・学校運営等関連費</t>
    <rPh sb="5" eb="8">
      <t>コウシュウカイ</t>
    </rPh>
    <rPh sb="9" eb="11">
      <t>ガッコウ</t>
    </rPh>
    <rPh sb="11" eb="13">
      <t>ウンエイ</t>
    </rPh>
    <rPh sb="13" eb="14">
      <t>ナド</t>
    </rPh>
    <rPh sb="14" eb="17">
      <t>カンレンヒ</t>
    </rPh>
    <phoneticPr fontId="3"/>
  </si>
  <si>
    <t>遠隔活動費合計</t>
    <rPh sb="0" eb="4">
      <t>エンカクカツドウ</t>
    </rPh>
    <rPh sb="4" eb="5">
      <t>ヒ</t>
    </rPh>
    <rPh sb="5" eb="7">
      <t>ゴウケイ</t>
    </rPh>
    <phoneticPr fontId="3"/>
  </si>
  <si>
    <t>２．活動経費（５）施設・設備等関連費</t>
    <rPh sb="2" eb="4">
      <t>カツドウ</t>
    </rPh>
    <phoneticPr fontId="3"/>
  </si>
  <si>
    <t>施設・設備等関連費合計</t>
    <rPh sb="0" eb="2">
      <t>シセツ</t>
    </rPh>
    <rPh sb="3" eb="5">
      <t>セツビ</t>
    </rPh>
    <rPh sb="5" eb="6">
      <t>ナド</t>
    </rPh>
    <rPh sb="6" eb="8">
      <t>カンレン</t>
    </rPh>
    <rPh sb="8" eb="9">
      <t>ヒ</t>
    </rPh>
    <rPh sb="9" eb="11">
      <t>ゴウケイ</t>
    </rPh>
    <phoneticPr fontId="3"/>
  </si>
  <si>
    <t>物品・機材購入、輸送費合計</t>
    <rPh sb="0" eb="2">
      <t>ブッピン</t>
    </rPh>
    <rPh sb="3" eb="7">
      <t>キザイコウニュウ</t>
    </rPh>
    <rPh sb="8" eb="11">
      <t>ユソウヒ</t>
    </rPh>
    <rPh sb="11" eb="13">
      <t>ゴウケイ</t>
    </rPh>
    <phoneticPr fontId="3"/>
  </si>
  <si>
    <t>その他経費合計</t>
    <rPh sb="2" eb="3">
      <t>タ</t>
    </rPh>
    <rPh sb="3" eb="5">
      <t>ケイヒ</t>
    </rPh>
    <rPh sb="5" eb="7">
      <t>ゴウケイ</t>
    </rPh>
    <phoneticPr fontId="3"/>
  </si>
  <si>
    <t>事項</t>
  </si>
  <si>
    <t>確認事項</t>
  </si>
  <si>
    <t>確認欄</t>
  </si>
  <si>
    <t>全体</t>
    <phoneticPr fontId="4"/>
  </si>
  <si>
    <t>□はい　□いいえ</t>
    <phoneticPr fontId="4"/>
  </si>
  <si>
    <t>覚書の実施期間外の支出は含まれていませんか？</t>
    <rPh sb="0" eb="2">
      <t>オボエガキ</t>
    </rPh>
    <rPh sb="3" eb="5">
      <t>ジッシ</t>
    </rPh>
    <rPh sb="5" eb="7">
      <t>キカン</t>
    </rPh>
    <rPh sb="7" eb="8">
      <t>ガイ</t>
    </rPh>
    <rPh sb="9" eb="11">
      <t>シシュツ</t>
    </rPh>
    <rPh sb="12" eb="13">
      <t>フク</t>
    </rPh>
    <phoneticPr fontId="4"/>
  </si>
  <si>
    <t>事業実施期間と報告対象期間の年月日の記載に間違いはありませんか？</t>
    <rPh sb="0" eb="2">
      <t>ジギョウ</t>
    </rPh>
    <rPh sb="2" eb="4">
      <t>ジッシ</t>
    </rPh>
    <rPh sb="4" eb="6">
      <t>キカン</t>
    </rPh>
    <rPh sb="7" eb="11">
      <t>ホウコクタイショウ</t>
    </rPh>
    <rPh sb="11" eb="13">
      <t>キカン</t>
    </rPh>
    <phoneticPr fontId="3"/>
  </si>
  <si>
    <t>外貨を邦貨に換算する際、支出した月のJICAの外貨換算レートで計算していますか？
小数点以下は切り捨てで計算されていますか？
※外貨換算レートは下記JICAウエブサイトでご確認ください。</t>
  </si>
  <si>
    <t>□はい　□いいえ　□該当なし</t>
  </si>
  <si>
    <t>https://www.jica.go.jp/announce/manual/form/consul_g/rate.html</t>
    <phoneticPr fontId="4"/>
  </si>
  <si>
    <t>金額の表記は、3桁ごとに「,（カンマ）」はついていますか？（「.」になっていないですか）</t>
    <rPh sb="0" eb="2">
      <t>キンガク</t>
    </rPh>
    <rPh sb="3" eb="5">
      <t>ヒョウキ</t>
    </rPh>
    <rPh sb="8" eb="9">
      <t>ケタ</t>
    </rPh>
    <phoneticPr fontId="4"/>
  </si>
  <si>
    <t>支出総括表</t>
    <rPh sb="0" eb="5">
      <t>シシュツソウカツヒョウ</t>
    </rPh>
    <phoneticPr fontId="3"/>
  </si>
  <si>
    <t>既に精算が終わっている回については、JICAからの経費確定通知にて通知された額を入力していますか？</t>
    <rPh sb="0" eb="1">
      <t>スデ</t>
    </rPh>
    <rPh sb="2" eb="4">
      <t>セイサン</t>
    </rPh>
    <rPh sb="5" eb="6">
      <t>オ</t>
    </rPh>
    <rPh sb="11" eb="12">
      <t>カイ</t>
    </rPh>
    <rPh sb="25" eb="29">
      <t>ケイヒカクテイ</t>
    </rPh>
    <rPh sb="29" eb="31">
      <t>ツウチ</t>
    </rPh>
    <rPh sb="40" eb="42">
      <t>ニュウリョク</t>
    </rPh>
    <phoneticPr fontId="4"/>
  </si>
  <si>
    <t>□はい　□いいえ　□該当なし</t>
    <phoneticPr fontId="4"/>
  </si>
  <si>
    <t>費目別立替金精算書</t>
    <rPh sb="0" eb="2">
      <t>ヒモク</t>
    </rPh>
    <rPh sb="2" eb="3">
      <t>ベツ</t>
    </rPh>
    <rPh sb="3" eb="9">
      <t>タテカエキンセイサンショ</t>
    </rPh>
    <phoneticPr fontId="4"/>
  </si>
  <si>
    <t>月毎に外貨換算レートが入力されていますか？</t>
  </si>
  <si>
    <t>１．旅費（航空賃）
（１）現地渡航費（対象：業務従事者・講師等）
（２）本邦渡航費（対象：相手国側事業関係者）</t>
    <phoneticPr fontId="4"/>
  </si>
  <si>
    <t>２．活動経費（海外・国内で行う活動のために必要な経費）</t>
    <phoneticPr fontId="4"/>
  </si>
  <si>
    <t>傭人費・謝金は、領収書に以下項目を記載の上、事後払いになっていますか？
①氏名（ブロック体）②対象期間（○年○月分）③担当業務内容④単価（月額/日額/時間単価等）⑤本人の受領サイン⑥受領日</t>
    <rPh sb="4" eb="6">
      <t>シャキン</t>
    </rPh>
    <rPh sb="8" eb="11">
      <t>リョウシュウショ</t>
    </rPh>
    <rPh sb="12" eb="14">
      <t>イカ</t>
    </rPh>
    <rPh sb="14" eb="16">
      <t>コウモク</t>
    </rPh>
    <rPh sb="17" eb="19">
      <t>キサイ</t>
    </rPh>
    <rPh sb="20" eb="21">
      <t>ウエ</t>
    </rPh>
    <rPh sb="22" eb="24">
      <t>ジゴ</t>
    </rPh>
    <rPh sb="24" eb="25">
      <t>バラ</t>
    </rPh>
    <phoneticPr fontId="4"/>
  </si>
  <si>
    <t>日本での講義に対する謝金を支払う場合、「草の根技術協力経理ガイドライン」講師謝金単価を適用していますか。これ以外の単価を適用する場合は、JICAと事前に合意していますか？
※草の根技術協力経理ガイドライン（2024年6月）P.42～参照</t>
    <rPh sb="0" eb="2">
      <t>ニホン</t>
    </rPh>
    <rPh sb="4" eb="6">
      <t>コウギ</t>
    </rPh>
    <rPh sb="7" eb="8">
      <t>タイ</t>
    </rPh>
    <rPh sb="10" eb="12">
      <t>シャキン</t>
    </rPh>
    <rPh sb="13" eb="15">
      <t>シハライ</t>
    </rPh>
    <rPh sb="16" eb="18">
      <t>バアイ</t>
    </rPh>
    <rPh sb="40" eb="42">
      <t>タンカ</t>
    </rPh>
    <rPh sb="43" eb="45">
      <t>テキヨウ</t>
    </rPh>
    <rPh sb="64" eb="66">
      <t>バアイ</t>
    </rPh>
    <rPh sb="73" eb="75">
      <t>ジゼン</t>
    </rPh>
    <rPh sb="76" eb="78">
      <t>ゴウイ</t>
    </rPh>
    <rPh sb="107" eb="108">
      <t>ネン</t>
    </rPh>
    <rPh sb="109" eb="110">
      <t>ガツ</t>
    </rPh>
    <phoneticPr fontId="4"/>
  </si>
  <si>
    <t>https://www.jica.go.jp/about/announce/manual/guideline/kusanone/__icsFiles/afieldfile/2024/06/27/GuidelineC202406.pdf</t>
    <phoneticPr fontId="3"/>
  </si>
  <si>
    <t>証憑書類（領収書）</t>
    <rPh sb="0" eb="4">
      <t>ショウヒョウショルイ</t>
    </rPh>
    <rPh sb="5" eb="8">
      <t>リョウシュウショ</t>
    </rPh>
    <phoneticPr fontId="4"/>
  </si>
  <si>
    <r>
      <t>領収書に</t>
    </r>
    <r>
      <rPr>
        <u/>
        <sz val="9"/>
        <rFont val="Meiryo UI"/>
        <family val="3"/>
        <charset val="128"/>
      </rPr>
      <t>①日付②宛名（実施団体名）③発行者（支払先）④領収印又は領収サイン⑤支出内容（品目・単価・数量）、⑥金額（通貨単位）の記載</t>
    </r>
    <r>
      <rPr>
        <sz val="9"/>
        <rFont val="Meiryo UI"/>
        <family val="3"/>
        <charset val="128"/>
      </rPr>
      <t>はありますか？ 
※領収書に支出内容の詳細が記載されてない場合は、支出内容の詳細を確認できる書類を添付してください。（請求書、納品書など）</t>
    </r>
    <rPh sb="0" eb="3">
      <t>リョウシュウショ</t>
    </rPh>
    <rPh sb="5" eb="7">
      <t>ヒヅケ</t>
    </rPh>
    <rPh sb="98" eb="102">
      <t>シシュツナイヨウ</t>
    </rPh>
    <rPh sb="103" eb="105">
      <t>ショウサイ</t>
    </rPh>
    <rPh sb="124" eb="127">
      <t>セイキュウショ</t>
    </rPh>
    <rPh sb="128" eb="131">
      <t>ノウヒンショ</t>
    </rPh>
    <phoneticPr fontId="4"/>
  </si>
  <si>
    <t>□はい　□いいえ</t>
  </si>
  <si>
    <t>日本国内での支出の場合、インボイス事業者への支払いは、インボイスに対応した請求書や領収書を受領していますか？
①日付②宛名（実施団体名）③発行者（支払先）④領収印又は領収サイン⑤支出内容⑥登録番号⑦税抜又は税込金額の合計額（税率ごと）⑧適用税率⑨消費税額（税率ごと）</t>
    <rPh sb="0" eb="2">
      <t>ニホン</t>
    </rPh>
    <rPh sb="2" eb="4">
      <t>コクナイ</t>
    </rPh>
    <rPh sb="6" eb="8">
      <t>シシュツ</t>
    </rPh>
    <rPh sb="9" eb="11">
      <t>バアイ</t>
    </rPh>
    <rPh sb="17" eb="20">
      <t>ジギョウシャ</t>
    </rPh>
    <rPh sb="22" eb="24">
      <t>シハラ</t>
    </rPh>
    <rPh sb="33" eb="35">
      <t>タイオウ</t>
    </rPh>
    <rPh sb="37" eb="40">
      <t>セイキュウショ</t>
    </rPh>
    <rPh sb="41" eb="44">
      <t>リョウシュウショ</t>
    </rPh>
    <rPh sb="45" eb="47">
      <t>ジュリョウ</t>
    </rPh>
    <rPh sb="56" eb="58">
      <t>ヒヅケ</t>
    </rPh>
    <rPh sb="59" eb="61">
      <t>アテナ</t>
    </rPh>
    <rPh sb="62" eb="64">
      <t>ジッシ</t>
    </rPh>
    <rPh sb="64" eb="67">
      <t>ダンタイメイ</t>
    </rPh>
    <rPh sb="69" eb="72">
      <t>ハッコウシャ</t>
    </rPh>
    <rPh sb="73" eb="76">
      <t>シハライサキ</t>
    </rPh>
    <rPh sb="78" eb="81">
      <t>リョウシュウイン</t>
    </rPh>
    <rPh sb="81" eb="82">
      <t>マタ</t>
    </rPh>
    <rPh sb="83" eb="85">
      <t>リョウシュウ</t>
    </rPh>
    <rPh sb="89" eb="91">
      <t>シシュツ</t>
    </rPh>
    <rPh sb="91" eb="93">
      <t>ナイヨウ</t>
    </rPh>
    <rPh sb="94" eb="98">
      <t>トウロクバンゴウ</t>
    </rPh>
    <rPh sb="99" eb="101">
      <t>ゼイヌキ</t>
    </rPh>
    <rPh sb="101" eb="102">
      <t>マタ</t>
    </rPh>
    <rPh sb="103" eb="105">
      <t>ゼイコミ</t>
    </rPh>
    <rPh sb="105" eb="107">
      <t>キンガク</t>
    </rPh>
    <rPh sb="108" eb="111">
      <t>ゴウケイガク</t>
    </rPh>
    <phoneticPr fontId="3"/>
  </si>
  <si>
    <t>最終的な受領者のサインを取り付けていますか？（カウンターパート等の代理受領は認められません）
※個人への支払の場合、受取人の名前（サイン）がブロック体で記載されていますか。</t>
    <phoneticPr fontId="4"/>
  </si>
  <si>
    <t>支払先から領収書が発行されない場合、団体が用意するレシートフォームまたはレシート参考様式（様式11）を使用していますか？</t>
    <rPh sb="18" eb="20">
      <t>ダンタイ</t>
    </rPh>
    <rPh sb="21" eb="23">
      <t>ヨウイ</t>
    </rPh>
    <rPh sb="40" eb="44">
      <t>サンコウヨウシキ</t>
    </rPh>
    <rPh sb="45" eb="47">
      <t>ヨウシキ</t>
    </rPh>
    <rPh sb="51" eb="53">
      <t>シヨウ</t>
    </rPh>
    <phoneticPr fontId="4"/>
  </si>
  <si>
    <t>一括払</t>
  </si>
  <si>
    <t>一括払</t>
    <rPh sb="0" eb="2">
      <t>イッカツ</t>
    </rPh>
    <rPh sb="2" eb="3">
      <t>ハラ</t>
    </rPh>
    <phoneticPr fontId="3"/>
  </si>
  <si>
    <t>一括払</t>
    <phoneticPr fontId="3"/>
  </si>
  <si>
    <t>経費精算報告書チェックリスト</t>
    <rPh sb="0" eb="4">
      <t>ケイヒセイサン</t>
    </rPh>
    <rPh sb="4" eb="6">
      <t>ホウコク</t>
    </rPh>
    <phoneticPr fontId="4"/>
  </si>
  <si>
    <t>「覚書」で合意した内容や事業経費項目に則った支出となっていますか？本事業の支払い対象経費であることを改めて確認してください。</t>
    <rPh sb="1" eb="3">
      <t>オボエガキ</t>
    </rPh>
    <rPh sb="5" eb="7">
      <t>ゴウイ</t>
    </rPh>
    <rPh sb="9" eb="11">
      <t>ナイヨウ</t>
    </rPh>
    <rPh sb="12" eb="16">
      <t>ジギョウケイヒ</t>
    </rPh>
    <rPh sb="19" eb="20">
      <t>ノット</t>
    </rPh>
    <rPh sb="22" eb="24">
      <t>シシュツ</t>
    </rPh>
    <rPh sb="33" eb="34">
      <t>ホン</t>
    </rPh>
    <rPh sb="34" eb="36">
      <t>ジギョウ</t>
    </rPh>
    <rPh sb="37" eb="39">
      <t>シハラ</t>
    </rPh>
    <rPh sb="40" eb="42">
      <t>タイショウ</t>
    </rPh>
    <rPh sb="42" eb="44">
      <t>ケイヒ</t>
    </rPh>
    <rPh sb="50" eb="51">
      <t>アラタ</t>
    </rPh>
    <rPh sb="53" eb="55">
      <t>カクニン</t>
    </rPh>
    <phoneticPr fontId="4"/>
  </si>
  <si>
    <t>支出状況報告書と証憑書類（領収書）コピーに記載した事業経費項目は、覚書に沿った項目が記載されていますか？</t>
    <rPh sb="0" eb="2">
      <t>シシュツ</t>
    </rPh>
    <rPh sb="2" eb="4">
      <t>ジョウキョウ</t>
    </rPh>
    <rPh sb="4" eb="7">
      <t>ホウコクショ</t>
    </rPh>
    <rPh sb="8" eb="10">
      <t>ショウヒョウ</t>
    </rPh>
    <rPh sb="10" eb="12">
      <t>ショルイ</t>
    </rPh>
    <rPh sb="13" eb="16">
      <t>リョウシュウショ</t>
    </rPh>
    <rPh sb="21" eb="23">
      <t>キサイ</t>
    </rPh>
    <rPh sb="25" eb="29">
      <t>ジギョウケイヒ</t>
    </rPh>
    <rPh sb="29" eb="31">
      <t>コウモク</t>
    </rPh>
    <rPh sb="33" eb="35">
      <t>オボエガキ</t>
    </rPh>
    <rPh sb="36" eb="37">
      <t>ソ</t>
    </rPh>
    <rPh sb="39" eb="41">
      <t>コウモク</t>
    </rPh>
    <rPh sb="42" eb="44">
      <t>キサイ</t>
    </rPh>
    <phoneticPr fontId="4"/>
  </si>
  <si>
    <t>報告書総括表には、各事業経費項目の合計額が入力されていますか？</t>
    <rPh sb="0" eb="3">
      <t>ホウコクショ</t>
    </rPh>
    <rPh sb="3" eb="6">
      <t>ソウカツヒョウ</t>
    </rPh>
    <rPh sb="9" eb="10">
      <t>カク</t>
    </rPh>
    <rPh sb="10" eb="14">
      <t>ジギョウケイヒ</t>
    </rPh>
    <rPh sb="14" eb="16">
      <t>コウモク</t>
    </rPh>
    <rPh sb="17" eb="19">
      <t>ゴウケイ</t>
    </rPh>
    <rPh sb="19" eb="20">
      <t>ガク</t>
    </rPh>
    <rPh sb="21" eb="23">
      <t>ニュウリョク</t>
    </rPh>
    <phoneticPr fontId="4"/>
  </si>
  <si>
    <t>各月・項目毎に支払簿・立替金精算書を作成していますか？</t>
    <rPh sb="0" eb="2">
      <t>カクゲツ</t>
    </rPh>
    <rPh sb="3" eb="5">
      <t>コウモク</t>
    </rPh>
    <rPh sb="5" eb="6">
      <t>ゴト</t>
    </rPh>
    <rPh sb="7" eb="10">
      <t>シハライボ</t>
    </rPh>
    <rPh sb="11" eb="17">
      <t>タテカエキンセイサンショ</t>
    </rPh>
    <rPh sb="18" eb="20">
      <t>サクセイ</t>
    </rPh>
    <phoneticPr fontId="4"/>
  </si>
  <si>
    <t>現地渡航費（航空賃）、本邦渡航費（航空賃）の精算には、1）領収書（写し）　2）Eチケット控え　3)搭乗証明書や航空券半券が添付されていますか？</t>
    <rPh sb="33" eb="34">
      <t>ウツ</t>
    </rPh>
    <rPh sb="44" eb="45">
      <t>ヒカ</t>
    </rPh>
    <rPh sb="49" eb="51">
      <t>トウジョウ</t>
    </rPh>
    <rPh sb="51" eb="54">
      <t>ショウメイショ</t>
    </rPh>
    <rPh sb="55" eb="58">
      <t>コウクウケン</t>
    </rPh>
    <rPh sb="58" eb="60">
      <t>ハンケン</t>
    </rPh>
    <phoneticPr fontId="4"/>
  </si>
  <si>
    <t>出発地と帰着地は同じになっていますか？（原則同一であること）
※業務従事者・講師等が他の用務のために渡航前後の出発地と帰着地が異なる場合には、往路・帰路のどちらかのみ採算対象です。</t>
    <rPh sb="38" eb="40">
      <t>コウシ</t>
    </rPh>
    <rPh sb="40" eb="41">
      <t>ナド</t>
    </rPh>
    <rPh sb="50" eb="52">
      <t>トコウ</t>
    </rPh>
    <rPh sb="52" eb="54">
      <t>ゼンゴ</t>
    </rPh>
    <rPh sb="55" eb="58">
      <t>シュッパツチ</t>
    </rPh>
    <rPh sb="59" eb="61">
      <t>キチャク</t>
    </rPh>
    <rPh sb="61" eb="62">
      <t>チ</t>
    </rPh>
    <rPh sb="63" eb="64">
      <t>コト</t>
    </rPh>
    <rPh sb="71" eb="73">
      <t>オウロ</t>
    </rPh>
    <rPh sb="74" eb="76">
      <t>キロ</t>
    </rPh>
    <rPh sb="83" eb="87">
      <t>サイサンタイショウ</t>
    </rPh>
    <phoneticPr fontId="4"/>
  </si>
  <si>
    <t>旅費の精算については、現金またはクレジットカードで支払っていますか？（溜まったマイルやコイン・ポイントの利用は支払対象外です）</t>
    <rPh sb="0" eb="2">
      <t>リョヒ</t>
    </rPh>
    <rPh sb="3" eb="5">
      <t>セイサン</t>
    </rPh>
    <rPh sb="11" eb="13">
      <t>ゲンキン</t>
    </rPh>
    <rPh sb="25" eb="27">
      <t>シハラ</t>
    </rPh>
    <rPh sb="35" eb="36">
      <t>タ</t>
    </rPh>
    <rPh sb="52" eb="54">
      <t>リヨウ</t>
    </rPh>
    <rPh sb="55" eb="57">
      <t>シハライ</t>
    </rPh>
    <rPh sb="57" eb="60">
      <t>タイショウガイ</t>
    </rPh>
    <phoneticPr fontId="4"/>
  </si>
  <si>
    <t>日本国内で発生した交通費（公共交通機関）は、「公共交通機関利用情報」（様式12）を使って報告していますか？</t>
    <rPh sb="0" eb="2">
      <t>ニホン</t>
    </rPh>
    <rPh sb="2" eb="4">
      <t>コクナイ</t>
    </rPh>
    <rPh sb="5" eb="7">
      <t>ハッセイ</t>
    </rPh>
    <rPh sb="9" eb="12">
      <t>コウツウヒ</t>
    </rPh>
    <rPh sb="13" eb="19">
      <t>コウキョウコウツウキカン</t>
    </rPh>
    <rPh sb="41" eb="42">
      <t>ツカ</t>
    </rPh>
    <rPh sb="44" eb="46">
      <t>ホウコク</t>
    </rPh>
    <phoneticPr fontId="4"/>
  </si>
  <si>
    <t>公共交通機関を利用した際は、乗換案内情報を添付していますか？</t>
    <rPh sb="0" eb="6">
      <t>コウキョウコウツウキカン</t>
    </rPh>
    <rPh sb="7" eb="9">
      <t>リヨウ</t>
    </rPh>
    <rPh sb="11" eb="12">
      <t>サイ</t>
    </rPh>
    <rPh sb="14" eb="18">
      <t>ノリカエアンナイ</t>
    </rPh>
    <rPh sb="18" eb="20">
      <t>ジョウホウ</t>
    </rPh>
    <rPh sb="21" eb="23">
      <t>テンプ</t>
    </rPh>
    <phoneticPr fontId="3"/>
  </si>
  <si>
    <t>領収書のコピーを添付していますか？
※原本は実施団体にて10年間保管してください。</t>
    <rPh sb="0" eb="3">
      <t>リョウシュウショ</t>
    </rPh>
    <rPh sb="8" eb="10">
      <t>テンプ</t>
    </rPh>
    <rPh sb="19" eb="21">
      <t>ゲンポン</t>
    </rPh>
    <rPh sb="22" eb="24">
      <t>ジッシ</t>
    </rPh>
    <rPh sb="24" eb="26">
      <t>ダンタイ</t>
    </rPh>
    <rPh sb="30" eb="32">
      <t>ネンカン</t>
    </rPh>
    <rPh sb="32" eb="34">
      <t>ホカン</t>
    </rPh>
    <phoneticPr fontId="4"/>
  </si>
  <si>
    <t>領収書コピーの余白に、証憑番号（事業経費項目●月-番号）を記載していますか？</t>
    <phoneticPr fontId="4"/>
  </si>
  <si>
    <t>証憑番号は、事業経費項目ごとに日付の古い順番に附番していますか？</t>
    <phoneticPr fontId="3"/>
  </si>
  <si>
    <r>
      <t>証憑が請求書（INVOICE）の場合</t>
    </r>
    <r>
      <rPr>
        <sz val="9"/>
        <rFont val="Meiryo UI"/>
        <family val="3"/>
        <charset val="128"/>
      </rPr>
      <t>はPAID（またはRECEIVED）の記載と支払日の記載がありますか？</t>
    </r>
    <rPh sb="37" eb="39">
      <t>キサイ</t>
    </rPh>
    <rPh sb="40" eb="43">
      <t>シハライビ</t>
    </rPh>
    <rPh sb="44" eb="46">
      <t>キサイ</t>
    </rPh>
    <phoneticPr fontId="4"/>
  </si>
  <si>
    <t>証憑書類（領収書）の支払先・宛名・日付・支出内容（品目・単価・数量・金額）が日本語または英語以外の言語で記入されている場合は、和訳または英訳をつけていますか？</t>
    <rPh sb="0" eb="2">
      <t>ショウヒョウ</t>
    </rPh>
    <rPh sb="2" eb="4">
      <t>ショルイ</t>
    </rPh>
    <rPh sb="5" eb="8">
      <t>リョウシュウショ</t>
    </rPh>
    <rPh sb="38" eb="41">
      <t>ニホンゴ</t>
    </rPh>
    <phoneticPr fontId="4"/>
  </si>
  <si>
    <t>領収書に明細などの訳を直接記載する場合、鉛筆で書かれていますか？
※領収書本紙にボールペンなどで書き込むと、領収書の改ざんとみなされます。
※領収書上に補記→鉛筆書き／領収書コピーの余白、証憑台紙上に補記→ボールペン書き</t>
    <rPh sb="11" eb="13">
      <t>チョクセツ</t>
    </rPh>
    <rPh sb="13" eb="15">
      <t>キサイ</t>
    </rPh>
    <rPh sb="71" eb="74">
      <t>リョウシュウショ</t>
    </rPh>
    <rPh sb="74" eb="75">
      <t>ジョウ</t>
    </rPh>
    <rPh sb="76" eb="78">
      <t>ホキ</t>
    </rPh>
    <rPh sb="79" eb="81">
      <t>エンピツ</t>
    </rPh>
    <rPh sb="81" eb="82">
      <t>ガ</t>
    </rPh>
    <rPh sb="84" eb="87">
      <t>リョウシュウショ</t>
    </rPh>
    <rPh sb="91" eb="93">
      <t>ヨハク</t>
    </rPh>
    <rPh sb="94" eb="96">
      <t>ショウヒョウ</t>
    </rPh>
    <rPh sb="96" eb="98">
      <t>ダイシ</t>
    </rPh>
    <rPh sb="98" eb="99">
      <t>ジョウ</t>
    </rPh>
    <rPh sb="100" eb="102">
      <t>ホキ</t>
    </rPh>
    <rPh sb="108" eb="109">
      <t>ガ</t>
    </rPh>
    <phoneticPr fontId="4"/>
  </si>
  <si>
    <t>領収書コピーがA4サイズよりも大きい場合は折りたたんでいますか？記載内容が読み取れる程度に縮小コピーして提出することも可能です。</t>
    <rPh sb="0" eb="3">
      <t>リョウシュウショ</t>
    </rPh>
    <rPh sb="14" eb="15">
      <t>オオ</t>
    </rPh>
    <rPh sb="17" eb="19">
      <t>バアイ</t>
    </rPh>
    <phoneticPr fontId="4"/>
  </si>
  <si>
    <t>感熱紙の領収書は原本のコピーをお手元にお持ちですか？
※感熱紙は劣化すると判読不能になるため、必ず原本に加えてコピーの保管をお願いします。</t>
    <rPh sb="0" eb="2">
      <t>カンネツ</t>
    </rPh>
    <rPh sb="2" eb="3">
      <t>カミ</t>
    </rPh>
    <rPh sb="4" eb="7">
      <t>リョウシュウショ</t>
    </rPh>
    <rPh sb="8" eb="10">
      <t>ゲンポン</t>
    </rPh>
    <rPh sb="16" eb="18">
      <t>テモト</t>
    </rPh>
    <rPh sb="20" eb="21">
      <t>モ</t>
    </rPh>
    <rPh sb="28" eb="31">
      <t>カンネツシ</t>
    </rPh>
    <rPh sb="32" eb="34">
      <t>レッカ</t>
    </rPh>
    <rPh sb="37" eb="39">
      <t>ハンドク</t>
    </rPh>
    <rPh sb="39" eb="41">
      <t>フノウ</t>
    </rPh>
    <rPh sb="47" eb="48">
      <t>カナラ</t>
    </rPh>
    <rPh sb="49" eb="51">
      <t>ゲンポン</t>
    </rPh>
    <rPh sb="52" eb="53">
      <t>クワ</t>
    </rPh>
    <rPh sb="59" eb="61">
      <t>ホカン</t>
    </rPh>
    <rPh sb="63" eb="64">
      <t>ネガ</t>
    </rPh>
    <phoneticPr fontId="4"/>
  </si>
  <si>
    <t>※JICA国内機関使用欄</t>
    <rPh sb="5" eb="9">
      <t>コクナイキカン</t>
    </rPh>
    <rPh sb="9" eb="12">
      <t>シヨウラン</t>
    </rPh>
    <phoneticPr fontId="3"/>
  </si>
  <si>
    <t>※JICA国内機関使用欄</t>
    <phoneticPr fontId="3"/>
  </si>
  <si>
    <t>様式07 終了時経費精算報告書（一括払）</t>
    <rPh sb="0" eb="2">
      <t>ヨウシキ</t>
    </rPh>
    <rPh sb="5" eb="8">
      <t>シュウリョウジ</t>
    </rPh>
    <rPh sb="8" eb="10">
      <t>ケイヒ</t>
    </rPh>
    <rPh sb="10" eb="12">
      <t>セイサン</t>
    </rPh>
    <rPh sb="12" eb="15">
      <t>ホウコクショ</t>
    </rPh>
    <rPh sb="16" eb="19">
      <t>イッカツバライ</t>
    </rPh>
    <phoneticPr fontId="3"/>
  </si>
  <si>
    <t>インボイス10%</t>
    <phoneticPr fontId="3"/>
  </si>
  <si>
    <t>非インボイス10%</t>
    <rPh sb="0" eb="1">
      <t>ヒ</t>
    </rPh>
    <phoneticPr fontId="3"/>
  </si>
  <si>
    <t>インボイス8%</t>
    <phoneticPr fontId="3"/>
  </si>
  <si>
    <t>非インボイス8%</t>
    <rPh sb="0" eb="1">
      <t>ヒ</t>
    </rPh>
    <phoneticPr fontId="3"/>
  </si>
  <si>
    <t>現地通貨（円換算）</t>
    <rPh sb="0" eb="4">
      <t>ゲンチツウカ</t>
    </rPh>
    <rPh sb="5" eb="8">
      <t>エンカンサン</t>
    </rPh>
    <phoneticPr fontId="3"/>
  </si>
  <si>
    <t>ドル（円換算）</t>
    <rPh sb="3" eb="6">
      <t>エンカンサン</t>
    </rPh>
    <phoneticPr fontId="3"/>
  </si>
  <si>
    <t>計</t>
    <rPh sb="0" eb="1">
      <t>ケイ</t>
    </rPh>
    <phoneticPr fontId="3"/>
  </si>
  <si>
    <t>日本円</t>
    <rPh sb="0" eb="3">
      <t>ニホンエン</t>
    </rPh>
    <phoneticPr fontId="3"/>
  </si>
  <si>
    <t>※航空賃の場合のみ入力</t>
    <rPh sb="1" eb="3">
      <t>コウクウ</t>
    </rPh>
    <rPh sb="3" eb="4">
      <t>チン</t>
    </rPh>
    <rPh sb="5" eb="7">
      <t>バアイ</t>
    </rPh>
    <rPh sb="9" eb="11">
      <t>ニュウリョク</t>
    </rPh>
    <phoneticPr fontId="3"/>
  </si>
  <si>
    <t>計</t>
    <rPh sb="0" eb="1">
      <t>ケイ</t>
    </rPh>
    <phoneticPr fontId="3"/>
  </si>
  <si>
    <t>航空賃</t>
    <rPh sb="0" eb="3">
      <t>コウクウチン</t>
    </rPh>
    <phoneticPr fontId="3"/>
  </si>
  <si>
    <t>合計（インボイス事業者8%）</t>
    <rPh sb="0" eb="2">
      <t>ゴウケイ</t>
    </rPh>
    <rPh sb="8" eb="11">
      <t>ジギョウシャ</t>
    </rPh>
    <phoneticPr fontId="3"/>
  </si>
  <si>
    <t>合計（非インボイス事業者8%）</t>
    <rPh sb="0" eb="2">
      <t>ゴウケイ</t>
    </rPh>
    <rPh sb="3" eb="4">
      <t>ヒ</t>
    </rPh>
    <rPh sb="9" eb="12">
      <t>ジギョウシャ</t>
    </rPh>
    <phoneticPr fontId="3"/>
  </si>
  <si>
    <t>合計（インボイス事業者10%）</t>
    <rPh sb="0" eb="2">
      <t>ゴウケイ</t>
    </rPh>
    <rPh sb="8" eb="11">
      <t>ジギョウシャ</t>
    </rPh>
    <phoneticPr fontId="3"/>
  </si>
  <si>
    <t>合計（非インボイス事業者10%）</t>
    <rPh sb="0" eb="2">
      <t>ゴウケイ</t>
    </rPh>
    <rPh sb="3" eb="4">
      <t>ヒ</t>
    </rPh>
    <rPh sb="9" eb="12">
      <t>ジギョウシャ</t>
    </rPh>
    <phoneticPr fontId="3"/>
  </si>
  <si>
    <t>非課税</t>
    <rPh sb="0" eb="3">
      <t>ヒカゼイ</t>
    </rPh>
    <phoneticPr fontId="3"/>
  </si>
  <si>
    <t>不課税</t>
    <rPh sb="0" eb="3">
      <t>フカゼイ</t>
    </rPh>
    <phoneticPr fontId="3"/>
  </si>
  <si>
    <t>★の支出があった場合はこちらの金額を登録</t>
    <rPh sb="2" eb="4">
      <t>シシュツ</t>
    </rPh>
    <rPh sb="8" eb="10">
      <t>バアイ</t>
    </rPh>
    <rPh sb="15" eb="17">
      <t>キンガク</t>
    </rPh>
    <rPh sb="18" eb="20">
      <t>トウロク</t>
    </rPh>
    <phoneticPr fontId="3"/>
  </si>
  <si>
    <t>３．その他経費</t>
    <phoneticPr fontId="3"/>
  </si>
  <si>
    <t>（６）保険料</t>
    <rPh sb="3" eb="6">
      <t>ホケンリョウ</t>
    </rPh>
    <phoneticPr fontId="3"/>
  </si>
  <si>
    <t>（１）施設・設備等関連費</t>
    <phoneticPr fontId="3"/>
  </si>
  <si>
    <t>（２）その他経費</t>
    <rPh sb="5" eb="8">
      <t>タケイヒ</t>
    </rPh>
    <phoneticPr fontId="3"/>
  </si>
  <si>
    <t>（３）セミナー等関連費</t>
    <phoneticPr fontId="3"/>
  </si>
  <si>
    <t>（４）物品・機材購入費</t>
    <phoneticPr fontId="3"/>
  </si>
  <si>
    <t>（５）輸送費・遠隔活動費</t>
    <rPh sb="3" eb="6">
      <t>ユソウヒ</t>
    </rPh>
    <phoneticPr fontId="3"/>
  </si>
  <si>
    <t>２．活動経費（１）現地・日本国内旅費</t>
    <rPh sb="2" eb="4">
      <t>カツドウ</t>
    </rPh>
    <phoneticPr fontId="3"/>
  </si>
  <si>
    <t>２．活動経費（１）傭人費・謝金</t>
    <rPh sb="2" eb="4">
      <t>カツドウ</t>
    </rPh>
    <rPh sb="9" eb="12">
      <t>ヨウジンヒ</t>
    </rPh>
    <rPh sb="13" eb="15">
      <t>シャキン</t>
    </rPh>
    <phoneticPr fontId="3"/>
  </si>
  <si>
    <t>２．活動経費（３）セミナー等関連費</t>
    <phoneticPr fontId="3"/>
  </si>
  <si>
    <t>２．活動経費（４）物品・機材購入費</t>
    <rPh sb="2" eb="4">
      <t>カツドウ</t>
    </rPh>
    <phoneticPr fontId="3"/>
  </si>
  <si>
    <t>２．活動経費（５）輸送費・遠隔活動費</t>
    <rPh sb="2" eb="4">
      <t>カツドウ</t>
    </rPh>
    <rPh sb="9" eb="12">
      <t>ユソウヒ</t>
    </rPh>
    <rPh sb="13" eb="15">
      <t>エンカク</t>
    </rPh>
    <rPh sb="15" eb="17">
      <t>カツドウ</t>
    </rPh>
    <phoneticPr fontId="3"/>
  </si>
  <si>
    <t>２．活動経費（６）保険料</t>
    <rPh sb="2" eb="4">
      <t>カツドウ</t>
    </rPh>
    <rPh sb="9" eb="12">
      <t>ホケンリョウ</t>
    </rPh>
    <phoneticPr fontId="3"/>
  </si>
  <si>
    <t>３．その他経費（１）施設・設備等関連費</t>
    <rPh sb="4" eb="5">
      <t>タ</t>
    </rPh>
    <rPh sb="5" eb="7">
      <t>ケイヒ</t>
    </rPh>
    <phoneticPr fontId="3"/>
  </si>
  <si>
    <t>税区分は非課税を選んでください</t>
    <phoneticPr fontId="3"/>
  </si>
  <si>
    <t>（１）現地国内旅費・日本国内旅費</t>
    <phoneticPr fontId="4"/>
  </si>
  <si>
    <t>（２）傭人費 ・謝金</t>
    <rPh sb="8" eb="10">
      <t>シャキン</t>
    </rPh>
    <phoneticPr fontId="4"/>
  </si>
  <si>
    <t>12HC外部専門家等-旅費 （航空賃）
1.旅費（1）現地渡航費（2）本邦渡航費</t>
    <rPh sb="11" eb="13">
      <t>リョヒ</t>
    </rPh>
    <rPh sb="22" eb="24">
      <t>リョヒ</t>
    </rPh>
    <rPh sb="27" eb="32">
      <t>ゲンチトコウヒ</t>
    </rPh>
    <rPh sb="35" eb="37">
      <t>ホンポウ</t>
    </rPh>
    <rPh sb="37" eb="40">
      <t>トコウヒ</t>
    </rPh>
    <phoneticPr fontId="3"/>
  </si>
  <si>
    <t>12HD外部専門家等-旅費 （航空賃）
2.活動経費（1）現地国内旅費・日本国内旅費</t>
    <rPh sb="11" eb="13">
      <t>リョヒ</t>
    </rPh>
    <rPh sb="15" eb="17">
      <t>コウクウ</t>
    </rPh>
    <rPh sb="17" eb="18">
      <t>チン</t>
    </rPh>
    <rPh sb="22" eb="26">
      <t>カツドウケイヒ</t>
    </rPh>
    <rPh sb="29" eb="31">
      <t>ゲンチ</t>
    </rPh>
    <rPh sb="31" eb="33">
      <t>コクナイ</t>
    </rPh>
    <rPh sb="33" eb="35">
      <t>リョヒ</t>
    </rPh>
    <rPh sb="36" eb="38">
      <t>ニホン</t>
    </rPh>
    <rPh sb="38" eb="42">
      <t>コクナイリョヒ</t>
    </rPh>
    <phoneticPr fontId="3"/>
  </si>
  <si>
    <t>12HD外部専門家等-旅費 （航空賃以外）
2.活動経費（1）現地国内旅費・日本国内旅費</t>
    <rPh sb="11" eb="13">
      <t>リョヒ</t>
    </rPh>
    <rPh sb="15" eb="17">
      <t>コウクウ</t>
    </rPh>
    <rPh sb="17" eb="18">
      <t>チン</t>
    </rPh>
    <rPh sb="18" eb="20">
      <t>イガイ</t>
    </rPh>
    <rPh sb="24" eb="28">
      <t>カツドウケイヒ</t>
    </rPh>
    <rPh sb="31" eb="33">
      <t>ゲンチ</t>
    </rPh>
    <rPh sb="33" eb="35">
      <t>コクナイ</t>
    </rPh>
    <rPh sb="35" eb="37">
      <t>リョヒ</t>
    </rPh>
    <rPh sb="38" eb="40">
      <t>ニホン</t>
    </rPh>
    <rPh sb="40" eb="44">
      <t>コクナイリョヒ</t>
    </rPh>
    <phoneticPr fontId="3"/>
  </si>
  <si>
    <t>12HB外部専門家等-謝金・報酬 
2.活動経費（2）傭人費、謝金</t>
    <rPh sb="20" eb="24">
      <t>カツドウケイヒ</t>
    </rPh>
    <phoneticPr fontId="3"/>
  </si>
  <si>
    <t>12FEイベント開催費
2.活動経費（3）セミナー等関連費</t>
    <rPh sb="14" eb="18">
      <t>カツドウケイヒ</t>
    </rPh>
    <rPh sb="25" eb="26">
      <t>ナド</t>
    </rPh>
    <rPh sb="26" eb="29">
      <t>カンレンヒ</t>
    </rPh>
    <phoneticPr fontId="3"/>
  </si>
  <si>
    <t>12B3消耗品費
2.活動経費（4）物品・機材購入</t>
    <rPh sb="11" eb="15">
      <t>カツドウケイヒ</t>
    </rPh>
    <rPh sb="18" eb="20">
      <t>ブッピン</t>
    </rPh>
    <rPh sb="21" eb="23">
      <t>キザイ</t>
    </rPh>
    <rPh sb="23" eb="25">
      <t>コウニュウ</t>
    </rPh>
    <phoneticPr fontId="3"/>
  </si>
  <si>
    <t>12E5通信運搬費（タクシー代以外）
2.活動経費（5）輸送費、遠隔活動費</t>
    <rPh sb="21" eb="25">
      <t>カツドウケイヒ</t>
    </rPh>
    <rPh sb="32" eb="36">
      <t>エンカクカツドウ</t>
    </rPh>
    <rPh sb="36" eb="37">
      <t>ヒ</t>
    </rPh>
    <phoneticPr fontId="3"/>
  </si>
  <si>
    <t>12K2その他保険料
2.活動経費（6）保険料</t>
    <rPh sb="6" eb="10">
      <t>タホケンリョウ</t>
    </rPh>
    <rPh sb="20" eb="23">
      <t>ホケンリョウ</t>
    </rPh>
    <phoneticPr fontId="3"/>
  </si>
  <si>
    <t>I21一般業務費（その他）（一般）
3.その他経費(1)施設･設備等関連費(2)その他経費</t>
    <rPh sb="22" eb="25">
      <t>タケイヒ</t>
    </rPh>
    <phoneticPr fontId="3"/>
  </si>
  <si>
    <r>
      <t>12A3備品費 
2.活動経費（4）物品・機材購入</t>
    </r>
    <r>
      <rPr>
        <sz val="11"/>
        <color rgb="FFFF0000"/>
        <rFont val="ＭＳ ゴシック"/>
        <family val="3"/>
        <charset val="128"/>
      </rPr>
      <t xml:space="preserve">
★5万円以上20万円未満のパソコン、携帯電話の支出はこちらに手入力</t>
    </r>
    <rPh sb="4" eb="7">
      <t>ビヒンヒ</t>
    </rPh>
    <rPh sb="28" eb="32">
      <t>マンエンイジョウ</t>
    </rPh>
    <rPh sb="34" eb="36">
      <t>マンエン</t>
    </rPh>
    <rPh sb="36" eb="38">
      <t>ミマン</t>
    </rPh>
    <rPh sb="44" eb="48">
      <t>ケイタイデンワ</t>
    </rPh>
    <rPh sb="49" eb="51">
      <t>シシュツ</t>
    </rPh>
    <rPh sb="56" eb="59">
      <t>テニュウリョク</t>
    </rPh>
    <phoneticPr fontId="3"/>
  </si>
  <si>
    <r>
      <t xml:space="preserve">税額
</t>
    </r>
    <r>
      <rPr>
        <b/>
        <sz val="12"/>
        <color theme="1"/>
        <rFont val="ＭＳ ゴシック"/>
        <family val="3"/>
        <charset val="128"/>
      </rPr>
      <t>※手入力してください</t>
    </r>
    <rPh sb="0" eb="2">
      <t>ゼイガク</t>
    </rPh>
    <rPh sb="4" eb="7">
      <t>テニュウリョク</t>
    </rPh>
    <phoneticPr fontId="3"/>
  </si>
  <si>
    <t>20●●年●月●日～20●●年●月●日</t>
    <phoneticPr fontId="3"/>
  </si>
  <si>
    <t>合計（不課税）</t>
    <rPh sb="0" eb="2">
      <t>ゴウケイ</t>
    </rPh>
    <rPh sb="3" eb="6">
      <t>フカゼイ</t>
    </rPh>
    <phoneticPr fontId="3"/>
  </si>
  <si>
    <t>消費税区分</t>
    <rPh sb="0" eb="4">
      <t>ショウヒゼイクブン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</si>
</sst>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176" formatCode="#,##0_ "/>
    <numFmt numFmtId="177" formatCode="[$-F800]dddd\,\ mmmm\ dd\,\ yyyy"/>
    <numFmt numFmtId="178" formatCode="0&quot;級&quot;"/>
    <numFmt numFmtId="179" formatCode="0&quot;】&quot;"/>
    <numFmt numFmtId="180" formatCode="&quot;×&quot;0&quot;人&quot;"/>
    <numFmt numFmtId="181" formatCode="0&quot;日&quot;"/>
    <numFmt numFmtId="182" formatCode="#,##0&quot;円&quot;"/>
    <numFmt numFmtId="183" formatCode="m/d;@"/>
    <numFmt numFmtId="184" formatCode="&quot;¥&quot;#,##0.000000;&quot;¥&quot;\-#,##0.000000"/>
    <numFmt numFmtId="185" formatCode="[$¥-411]#,##0_);[Red]\([$¥-411]#,##0\)"/>
    <numFmt numFmtId="186" formatCode="yyyy&quot;年&quot;m&quot;月&quot;;@"/>
  </numFmts>
  <fonts count="56">
    <font>
      <sz val="12"/>
      <color theme="1"/>
      <name val="ＭＳ ゴシック"/>
      <family val="2"/>
      <charset val="128"/>
    </font>
    <font>
      <sz val="12"/>
      <color theme="1"/>
      <name val="ＭＳ ゴシック"/>
      <family val="3"/>
      <charset val="128"/>
    </font>
    <font>
      <b/>
      <sz val="11"/>
      <color theme="1"/>
      <name val="ＭＳ ゴシック"/>
      <family val="3"/>
      <charset val="128"/>
    </font>
    <font>
      <sz val="6"/>
      <name val="ＭＳ ゴシック"/>
      <family val="2"/>
      <charset val="128"/>
    </font>
    <font>
      <sz val="6"/>
      <name val="ＭＳ ゴシック"/>
      <family val="3"/>
      <charset val="128"/>
    </font>
    <font>
      <sz val="11"/>
      <color theme="1"/>
      <name val="ＭＳ ゴシック"/>
      <family val="3"/>
      <charset val="128"/>
    </font>
    <font>
      <b/>
      <sz val="16"/>
      <color theme="1"/>
      <name val="ＭＳ ゴシック"/>
      <family val="3"/>
      <charset val="128"/>
    </font>
    <font>
      <sz val="10"/>
      <color theme="1"/>
      <name val="ＭＳ ゴシック"/>
      <family val="3"/>
      <charset val="128"/>
    </font>
    <font>
      <sz val="12"/>
      <name val="ＭＳ ゴシック"/>
      <family val="3"/>
      <charset val="128"/>
    </font>
    <font>
      <b/>
      <u/>
      <sz val="14"/>
      <name val="ＭＳ ゴシック"/>
      <family val="3"/>
      <charset val="128"/>
    </font>
    <font>
      <b/>
      <sz val="9"/>
      <color indexed="81"/>
      <name val="MS P ゴシック"/>
      <family val="3"/>
      <charset val="128"/>
    </font>
    <font>
      <sz val="12"/>
      <color theme="1"/>
      <name val="ＭＳ ゴシック"/>
      <family val="2"/>
      <charset val="128"/>
    </font>
    <font>
      <sz val="12"/>
      <name val="Osaka"/>
      <family val="3"/>
      <charset val="128"/>
    </font>
    <font>
      <sz val="10"/>
      <name val="ＭＳ ゴシック"/>
      <family val="3"/>
      <charset val="128"/>
    </font>
    <font>
      <b/>
      <sz val="16"/>
      <name val="ＭＳ ゴシック"/>
      <family val="3"/>
      <charset val="128"/>
    </font>
    <font>
      <sz val="6"/>
      <name val="Osaka"/>
      <family val="3"/>
      <charset val="128"/>
    </font>
    <font>
      <sz val="12"/>
      <name val="ＭＳ 明朝"/>
      <family val="1"/>
      <charset val="128"/>
    </font>
    <font>
      <sz val="11"/>
      <name val="ＭＳ ゴシック"/>
      <family val="3"/>
      <charset val="128"/>
    </font>
    <font>
      <sz val="8"/>
      <name val="ＭＳ ゴシック"/>
      <family val="3"/>
      <charset val="128"/>
    </font>
    <font>
      <sz val="14"/>
      <name val="ＭＳ 明朝"/>
      <family val="1"/>
      <charset val="128"/>
    </font>
    <font>
      <strike/>
      <sz val="14"/>
      <name val="ＭＳ 明朝"/>
      <family val="1"/>
      <charset val="128"/>
    </font>
    <font>
      <strike/>
      <sz val="14"/>
      <color rgb="FFFF0000"/>
      <name val="ＭＳ 明朝"/>
      <family val="1"/>
      <charset val="128"/>
    </font>
    <font>
      <sz val="12"/>
      <color rgb="FFFF0000"/>
      <name val="ＭＳ ゴシック"/>
      <family val="3"/>
      <charset val="128"/>
    </font>
    <font>
      <b/>
      <sz val="11"/>
      <name val="ＭＳ ゴシック"/>
      <family val="3"/>
      <charset val="128"/>
    </font>
    <font>
      <b/>
      <sz val="18"/>
      <name val="ＭＳ ゴシック"/>
      <family val="3"/>
      <charset val="128"/>
    </font>
    <font>
      <b/>
      <sz val="14"/>
      <color rgb="FFFF0000"/>
      <name val="ＭＳ ゴシック"/>
      <family val="3"/>
      <charset val="128"/>
    </font>
    <font>
      <b/>
      <sz val="14"/>
      <name val="ＭＳ ゴシック"/>
      <family val="3"/>
      <charset val="128"/>
    </font>
    <font>
      <b/>
      <sz val="16"/>
      <color theme="0"/>
      <name val="ＭＳ ゴシック"/>
      <family val="3"/>
      <charset val="128"/>
    </font>
    <font>
      <b/>
      <sz val="14"/>
      <color theme="1"/>
      <name val="ＭＳ ゴシック"/>
      <family val="3"/>
      <charset val="128"/>
    </font>
    <font>
      <sz val="9"/>
      <color indexed="81"/>
      <name val="ＭＳ Ｐゴシック"/>
      <family val="3"/>
      <charset val="128"/>
    </font>
    <font>
      <sz val="14"/>
      <color rgb="FFFF0000"/>
      <name val="ＭＳ ゴシック"/>
      <family val="3"/>
      <charset val="128"/>
    </font>
    <font>
      <sz val="14"/>
      <color theme="1"/>
      <name val="ＭＳ ゴシック"/>
      <family val="3"/>
      <charset val="128"/>
    </font>
    <font>
      <b/>
      <sz val="12"/>
      <color rgb="FFFF0000"/>
      <name val="ＭＳ ゴシック"/>
      <family val="3"/>
      <charset val="128"/>
    </font>
    <font>
      <b/>
      <sz val="12"/>
      <color indexed="81"/>
      <name val="MS P ゴシック"/>
      <family val="3"/>
      <charset val="128"/>
    </font>
    <font>
      <sz val="11"/>
      <color rgb="FFFF0000"/>
      <name val="ＭＳ ゴシック"/>
      <family val="3"/>
      <charset val="128"/>
    </font>
    <font>
      <sz val="12"/>
      <color rgb="FFFF0000"/>
      <name val="ＭＳ ゴシック"/>
      <family val="2"/>
      <charset val="128"/>
    </font>
    <font>
      <sz val="9"/>
      <name val="Meiryo UI"/>
      <family val="3"/>
      <charset val="128"/>
    </font>
    <font>
      <u/>
      <sz val="9"/>
      <name val="Meiryo UI"/>
      <family val="3"/>
      <charset val="128"/>
    </font>
    <font>
      <sz val="14"/>
      <name val="ＭＳ ゴシック"/>
      <family val="3"/>
      <charset val="128"/>
    </font>
    <font>
      <b/>
      <sz val="14"/>
      <color theme="0"/>
      <name val="ＭＳ ゴシック"/>
      <family val="3"/>
      <charset val="128"/>
    </font>
    <font>
      <b/>
      <sz val="12"/>
      <color theme="1"/>
      <name val="ＭＳ ゴシック"/>
      <family val="3"/>
      <charset val="128"/>
    </font>
    <font>
      <b/>
      <u/>
      <sz val="12"/>
      <name val="Meiryo UI"/>
      <family val="3"/>
    </font>
    <font>
      <sz val="12"/>
      <name val="Meiryo UI"/>
      <family val="3"/>
    </font>
    <font>
      <sz val="10"/>
      <name val="Meiryo UI"/>
      <family val="3"/>
    </font>
    <font>
      <sz val="9"/>
      <name val="Meiryo UI"/>
      <family val="3"/>
    </font>
    <font>
      <sz val="8"/>
      <name val="Meiryo UI"/>
      <family val="3"/>
    </font>
    <font>
      <u/>
      <sz val="12"/>
      <color theme="10"/>
      <name val="ＭＳ ゴシック"/>
      <family val="2"/>
      <charset val="128"/>
    </font>
    <font>
      <u/>
      <sz val="9"/>
      <color theme="10"/>
      <name val="Meiryo UI"/>
      <family val="3"/>
      <charset val="128"/>
    </font>
    <font>
      <b/>
      <u/>
      <sz val="14"/>
      <color rgb="FFFF0000"/>
      <name val="ＭＳ ゴシック"/>
      <family val="3"/>
      <charset val="128"/>
    </font>
    <font>
      <sz val="9"/>
      <color theme="1"/>
      <name val="Arial"/>
      <family val="2"/>
    </font>
    <font>
      <b/>
      <sz val="20"/>
      <color rgb="FFFF0000"/>
      <name val="ＭＳ ゴシック"/>
      <family val="3"/>
      <charset val="128"/>
    </font>
    <font>
      <b/>
      <sz val="14"/>
      <color indexed="81"/>
      <name val="MS P ゴシック"/>
      <family val="3"/>
      <charset val="128"/>
    </font>
    <font>
      <b/>
      <sz val="18"/>
      <color theme="0"/>
      <name val="ＭＳ ゴシック"/>
      <family val="3"/>
      <charset val="128"/>
    </font>
    <font>
      <sz val="14"/>
      <color theme="1"/>
      <name val="ＭＳ ゴシック"/>
      <family val="2"/>
      <charset val="128"/>
    </font>
    <font>
      <sz val="12"/>
      <name val="ＭＳ ゴシック"/>
      <family val="2"/>
      <charset val="128"/>
    </font>
    <font>
      <b/>
      <sz val="16"/>
      <color rgb="FFFF0000"/>
      <name val="ＭＳ ゴシック"/>
      <family val="3"/>
      <charset val="128"/>
    </font>
  </fonts>
  <fills count="1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79998168889431442"/>
        <bgColor indexed="64"/>
      </patternFill>
    </fill>
    <fill>
      <patternFill patternType="solid">
        <fgColor rgb="FFCCECFF"/>
        <bgColor indexed="64"/>
      </patternFill>
    </fill>
    <fill>
      <patternFill patternType="solid">
        <fgColor rgb="FFFABF8F"/>
        <bgColor indexed="64"/>
      </patternFill>
    </fill>
    <fill>
      <patternFill patternType="solid">
        <fgColor theme="1"/>
        <bgColor indexed="64"/>
      </patternFill>
    </fill>
    <fill>
      <patternFill patternType="solid">
        <fgColor rgb="FF92D050"/>
        <bgColor indexed="64"/>
      </patternFill>
    </fill>
    <fill>
      <patternFill patternType="solid">
        <fgColor theme="9" tint="0.79998168889431442"/>
        <bgColor indexed="64"/>
      </patternFill>
    </fill>
  </fills>
  <borders count="85">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double">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thin">
        <color indexed="64"/>
      </left>
      <right style="thin">
        <color indexed="64"/>
      </right>
      <top style="hair">
        <color indexed="64"/>
      </top>
      <bottom style="hair">
        <color indexed="64"/>
      </bottom>
      <diagonal/>
    </border>
    <border>
      <left/>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style="thin">
        <color indexed="64"/>
      </right>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auto="1"/>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medium">
        <color indexed="64"/>
      </right>
      <top style="dashed">
        <color indexed="64"/>
      </top>
      <bottom style="dotted">
        <color indexed="64"/>
      </bottom>
      <diagonal/>
    </border>
    <border>
      <left/>
      <right/>
      <top style="thin">
        <color indexed="64"/>
      </top>
      <bottom/>
      <diagonal/>
    </border>
    <border>
      <left style="medium">
        <color indexed="64"/>
      </left>
      <right style="thin">
        <color indexed="64"/>
      </right>
      <top style="dashed">
        <color indexed="64"/>
      </top>
      <bottom style="dott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dashed">
        <color indexed="64"/>
      </top>
      <bottom style="dotted">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right/>
      <top/>
      <bottom style="double">
        <color indexed="64"/>
      </bottom>
      <diagonal/>
    </border>
    <border>
      <left style="thin">
        <color indexed="64"/>
      </left>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11">
    <xf numFmtId="0" fontId="0" fillId="0" borderId="0">
      <alignment vertical="center"/>
    </xf>
    <xf numFmtId="0" fontId="1" fillId="0" borderId="0">
      <alignment vertical="center"/>
    </xf>
    <xf numFmtId="0" fontId="8" fillId="0" borderId="0">
      <alignment vertical="center"/>
    </xf>
    <xf numFmtId="0" fontId="8" fillId="0" borderId="0">
      <alignment vertical="center"/>
    </xf>
    <xf numFmtId="6" fontId="11" fillId="0" borderId="0" applyFont="0" applyFill="0" applyBorder="0" applyAlignment="0" applyProtection="0">
      <alignment vertical="center"/>
    </xf>
    <xf numFmtId="0" fontId="12" fillId="0" borderId="0"/>
    <xf numFmtId="38" fontId="1" fillId="0" borderId="0" applyFont="0" applyFill="0" applyBorder="0" applyAlignment="0" applyProtection="0">
      <alignment vertical="center"/>
    </xf>
    <xf numFmtId="38" fontId="12" fillId="0" borderId="0" applyFont="0" applyFill="0" applyBorder="0" applyAlignment="0" applyProtection="0"/>
    <xf numFmtId="0" fontId="46" fillId="0" borderId="0" applyNumberFormat="0" applyFill="0" applyBorder="0" applyAlignment="0" applyProtection="0">
      <alignment vertical="center"/>
    </xf>
    <xf numFmtId="6" fontId="11" fillId="0" borderId="0" applyFont="0" applyFill="0" applyBorder="0" applyAlignment="0" applyProtection="0">
      <alignment vertical="center"/>
    </xf>
    <xf numFmtId="38" fontId="11" fillId="0" borderId="0" applyFont="0" applyFill="0" applyBorder="0" applyAlignment="0" applyProtection="0">
      <alignment vertical="center"/>
    </xf>
  </cellStyleXfs>
  <cellXfs count="452">
    <xf numFmtId="0" fontId="0" fillId="0" borderId="0" xfId="0">
      <alignment vertical="center"/>
    </xf>
    <xf numFmtId="0" fontId="1" fillId="0" borderId="0" xfId="1">
      <alignment vertical="center"/>
    </xf>
    <xf numFmtId="0" fontId="1" fillId="0" borderId="0" xfId="1" applyAlignment="1">
      <alignment horizontal="center" vertical="center"/>
    </xf>
    <xf numFmtId="0" fontId="1" fillId="0" borderId="0" xfId="1" applyAlignment="1">
      <alignment horizontal="right" vertical="center"/>
    </xf>
    <xf numFmtId="0" fontId="6" fillId="0" borderId="0" xfId="1" applyFont="1">
      <alignment vertical="center"/>
    </xf>
    <xf numFmtId="0" fontId="2" fillId="0" borderId="0" xfId="1" applyFont="1" applyAlignment="1">
      <alignment horizontal="center" vertical="center"/>
    </xf>
    <xf numFmtId="0" fontId="7" fillId="0" borderId="0" xfId="1" applyFont="1">
      <alignment vertical="center"/>
    </xf>
    <xf numFmtId="0" fontId="2" fillId="0" borderId="0" xfId="1" applyFont="1">
      <alignment vertical="center"/>
    </xf>
    <xf numFmtId="0" fontId="7" fillId="0" borderId="0" xfId="1" applyFont="1" applyAlignment="1">
      <alignment horizontal="right" vertical="center"/>
    </xf>
    <xf numFmtId="0" fontId="8" fillId="0" borderId="0" xfId="2">
      <alignment vertical="center"/>
    </xf>
    <xf numFmtId="0" fontId="0" fillId="0" borderId="0" xfId="3" applyFont="1" applyAlignment="1" applyProtection="1">
      <alignment horizontal="right" vertical="center"/>
      <protection locked="0"/>
    </xf>
    <xf numFmtId="0" fontId="0" fillId="0" borderId="0" xfId="3" applyFont="1" applyProtection="1">
      <alignment vertical="center"/>
      <protection locked="0"/>
    </xf>
    <xf numFmtId="0" fontId="0" fillId="0" borderId="0" xfId="3" applyFont="1" applyAlignment="1" applyProtection="1">
      <alignment horizontal="left" vertical="center"/>
      <protection locked="0"/>
    </xf>
    <xf numFmtId="0" fontId="0" fillId="0" borderId="0" xfId="3" applyFont="1" applyAlignment="1" applyProtection="1">
      <alignment horizontal="left" vertical="top"/>
      <protection locked="0"/>
    </xf>
    <xf numFmtId="0" fontId="8" fillId="0" borderId="0" xfId="2" applyAlignment="1">
      <alignment vertical="top"/>
    </xf>
    <xf numFmtId="0" fontId="0" fillId="0" borderId="0" xfId="3" applyFont="1" applyAlignment="1">
      <alignment horizontal="left" vertical="center"/>
    </xf>
    <xf numFmtId="0" fontId="0" fillId="0" borderId="0" xfId="3" applyFont="1" applyAlignment="1">
      <alignment horizontal="center" vertical="center"/>
    </xf>
    <xf numFmtId="0" fontId="0" fillId="0" borderId="0" xfId="3" applyFont="1">
      <alignment vertical="center"/>
    </xf>
    <xf numFmtId="38" fontId="13" fillId="5" borderId="0" xfId="5" applyNumberFormat="1" applyFont="1" applyFill="1" applyAlignment="1" applyProtection="1">
      <alignment horizontal="left" vertical="center"/>
      <protection locked="0"/>
    </xf>
    <xf numFmtId="178" fontId="13" fillId="5" borderId="0" xfId="5" applyNumberFormat="1" applyFont="1" applyFill="1" applyAlignment="1" applyProtection="1">
      <alignment horizontal="center" vertical="center"/>
      <protection locked="0"/>
    </xf>
    <xf numFmtId="0" fontId="13" fillId="5" borderId="0" xfId="5" applyFont="1" applyFill="1" applyAlignment="1" applyProtection="1">
      <alignment vertical="center"/>
      <protection locked="0"/>
    </xf>
    <xf numFmtId="0" fontId="13" fillId="5" borderId="0" xfId="5" applyFont="1" applyFill="1" applyAlignment="1">
      <alignment vertical="center"/>
    </xf>
    <xf numFmtId="180" fontId="13" fillId="5" borderId="0" xfId="5" applyNumberFormat="1" applyFont="1" applyFill="1" applyAlignment="1" applyProtection="1">
      <alignment horizontal="right" vertical="center"/>
      <protection locked="0"/>
    </xf>
    <xf numFmtId="0" fontId="14" fillId="0" borderId="0" xfId="5" applyFont="1" applyAlignment="1" applyProtection="1">
      <alignment vertical="center"/>
      <protection locked="0"/>
    </xf>
    <xf numFmtId="0" fontId="8" fillId="0" borderId="0" xfId="5" applyFont="1" applyProtection="1">
      <protection locked="0"/>
    </xf>
    <xf numFmtId="180" fontId="8" fillId="0" borderId="0" xfId="5" applyNumberFormat="1" applyFont="1" applyAlignment="1" applyProtection="1">
      <alignment horizontal="right" vertical="center"/>
      <protection locked="0"/>
    </xf>
    <xf numFmtId="0" fontId="16" fillId="0" borderId="0" xfId="5" applyFont="1" applyProtection="1">
      <protection locked="0"/>
    </xf>
    <xf numFmtId="0" fontId="16" fillId="0" borderId="0" xfId="5" applyFont="1"/>
    <xf numFmtId="0" fontId="16" fillId="0" borderId="0" xfId="5" applyFont="1" applyAlignment="1" applyProtection="1">
      <alignment vertical="center"/>
      <protection locked="0"/>
    </xf>
    <xf numFmtId="0" fontId="16" fillId="0" borderId="0" xfId="5" applyFont="1" applyAlignment="1">
      <alignment vertical="center"/>
    </xf>
    <xf numFmtId="0" fontId="19" fillId="0" borderId="0" xfId="5" applyFont="1" applyAlignment="1" applyProtection="1">
      <alignment wrapText="1"/>
      <protection locked="0"/>
    </xf>
    <xf numFmtId="0" fontId="19" fillId="0" borderId="0" xfId="5" applyFont="1" applyProtection="1">
      <protection locked="0"/>
    </xf>
    <xf numFmtId="182" fontId="20" fillId="5" borderId="0" xfId="7" applyNumberFormat="1" applyFont="1" applyFill="1" applyBorder="1" applyAlignment="1" applyProtection="1">
      <alignment vertical="center"/>
      <protection locked="0"/>
    </xf>
    <xf numFmtId="182" fontId="21" fillId="5" borderId="0" xfId="7" applyNumberFormat="1" applyFont="1" applyFill="1" applyBorder="1" applyAlignment="1" applyProtection="1">
      <alignment vertical="center"/>
      <protection locked="0"/>
    </xf>
    <xf numFmtId="178" fontId="16" fillId="0" borderId="0" xfId="5" applyNumberFormat="1" applyFont="1" applyAlignment="1" applyProtection="1">
      <alignment horizontal="centerContinuous"/>
      <protection locked="0"/>
    </xf>
    <xf numFmtId="178" fontId="16" fillId="0" borderId="0" xfId="5" applyNumberFormat="1" applyFont="1" applyAlignment="1" applyProtection="1">
      <alignment horizontal="center"/>
      <protection locked="0"/>
    </xf>
    <xf numFmtId="180" fontId="16" fillId="0" borderId="0" xfId="5" applyNumberFormat="1" applyFont="1" applyProtection="1">
      <protection locked="0"/>
    </xf>
    <xf numFmtId="38" fontId="17" fillId="5" borderId="0" xfId="6" applyFont="1" applyFill="1" applyAlignment="1">
      <alignment vertical="center"/>
    </xf>
    <xf numFmtId="0" fontId="2" fillId="0" borderId="0" xfId="6" applyNumberFormat="1" applyFont="1" applyFill="1">
      <alignment vertical="center"/>
    </xf>
    <xf numFmtId="38" fontId="17" fillId="5" borderId="0" xfId="6" applyFont="1" applyFill="1">
      <alignment vertical="center"/>
    </xf>
    <xf numFmtId="38" fontId="23" fillId="5" borderId="0" xfId="6" applyFont="1" applyFill="1" applyAlignment="1">
      <alignment vertical="center"/>
    </xf>
    <xf numFmtId="38" fontId="17" fillId="5" borderId="0" xfId="6" applyFont="1" applyFill="1" applyAlignment="1">
      <alignment horizontal="center" vertical="center"/>
    </xf>
    <xf numFmtId="38" fontId="0" fillId="0" borderId="0" xfId="6" applyFont="1">
      <alignment vertical="center"/>
    </xf>
    <xf numFmtId="38" fontId="7" fillId="0" borderId="0" xfId="6" applyFont="1">
      <alignment vertical="center"/>
    </xf>
    <xf numFmtId="183" fontId="0" fillId="0" borderId="0" xfId="6" applyNumberFormat="1" applyFont="1">
      <alignment vertical="center"/>
    </xf>
    <xf numFmtId="38" fontId="22" fillId="5" borderId="0" xfId="5" applyNumberFormat="1" applyFont="1" applyFill="1" applyAlignment="1" applyProtection="1">
      <alignment horizontal="left" vertical="center"/>
      <protection locked="0"/>
    </xf>
    <xf numFmtId="38" fontId="30" fillId="0" borderId="0" xfId="6" applyFont="1">
      <alignment vertical="center"/>
    </xf>
    <xf numFmtId="183" fontId="30" fillId="0" borderId="0" xfId="6" applyNumberFormat="1" applyFont="1" applyAlignment="1">
      <alignment horizontal="left" vertical="center"/>
    </xf>
    <xf numFmtId="38" fontId="31" fillId="0" borderId="0" xfId="6" applyFont="1">
      <alignment vertical="center"/>
    </xf>
    <xf numFmtId="38" fontId="25" fillId="0" borderId="0" xfId="6" applyFont="1" applyAlignment="1">
      <alignment horizontal="center" vertical="center" wrapText="1"/>
    </xf>
    <xf numFmtId="184" fontId="30" fillId="4" borderId="0" xfId="6" applyNumberFormat="1" applyFont="1" applyFill="1" applyAlignment="1" applyProtection="1">
      <alignment horizontal="right" vertical="center" wrapText="1"/>
      <protection locked="0"/>
    </xf>
    <xf numFmtId="38" fontId="31" fillId="0" borderId="33" xfId="6" applyFont="1" applyBorder="1" applyProtection="1">
      <alignment vertical="center"/>
      <protection locked="0"/>
    </xf>
    <xf numFmtId="183" fontId="31" fillId="0" borderId="32" xfId="6" applyNumberFormat="1" applyFont="1" applyBorder="1" applyAlignment="1" applyProtection="1">
      <alignment horizontal="center" vertical="center"/>
      <protection locked="0"/>
    </xf>
    <xf numFmtId="40" fontId="31" fillId="0" borderId="33" xfId="6" applyNumberFormat="1" applyFont="1" applyBorder="1" applyAlignment="1" applyProtection="1">
      <alignment horizontal="right" vertical="center"/>
      <protection locked="0"/>
    </xf>
    <xf numFmtId="40" fontId="31" fillId="0" borderId="37" xfId="6" applyNumberFormat="1" applyFont="1" applyBorder="1" applyAlignment="1" applyProtection="1">
      <alignment horizontal="right" vertical="center"/>
      <protection locked="0"/>
    </xf>
    <xf numFmtId="38" fontId="31" fillId="0" borderId="37" xfId="6" applyFont="1" applyBorder="1" applyAlignment="1" applyProtection="1">
      <alignment horizontal="right" vertical="center"/>
      <protection locked="0"/>
    </xf>
    <xf numFmtId="38" fontId="31" fillId="0" borderId="29" xfId="6" applyFont="1" applyBorder="1" applyProtection="1">
      <alignment vertical="center"/>
      <protection locked="0"/>
    </xf>
    <xf numFmtId="183" fontId="31" fillId="0" borderId="23" xfId="6" applyNumberFormat="1" applyFont="1" applyBorder="1" applyAlignment="1" applyProtection="1">
      <alignment horizontal="center" vertical="center"/>
      <protection locked="0"/>
    </xf>
    <xf numFmtId="40" fontId="31" fillId="0" borderId="29" xfId="6" applyNumberFormat="1" applyFont="1" applyBorder="1" applyAlignment="1" applyProtection="1">
      <alignment horizontal="right" vertical="center"/>
      <protection locked="0"/>
    </xf>
    <xf numFmtId="40" fontId="31" fillId="0" borderId="21" xfId="6" applyNumberFormat="1" applyFont="1" applyBorder="1" applyAlignment="1" applyProtection="1">
      <alignment horizontal="right" vertical="center"/>
      <protection locked="0"/>
    </xf>
    <xf numFmtId="183" fontId="31" fillId="0" borderId="38" xfId="6" applyNumberFormat="1" applyFont="1" applyBorder="1" applyAlignment="1" applyProtection="1">
      <alignment horizontal="center" vertical="center"/>
      <protection locked="0"/>
    </xf>
    <xf numFmtId="38" fontId="31" fillId="0" borderId="39" xfId="6" applyFont="1" applyBorder="1" applyProtection="1">
      <alignment vertical="center"/>
      <protection locked="0"/>
    </xf>
    <xf numFmtId="40" fontId="31" fillId="0" borderId="39" xfId="6" applyNumberFormat="1" applyFont="1" applyBorder="1" applyAlignment="1" applyProtection="1">
      <alignment horizontal="right" vertical="center"/>
      <protection locked="0"/>
    </xf>
    <xf numFmtId="38" fontId="28" fillId="0" borderId="0" xfId="6" applyFont="1" applyAlignment="1">
      <alignment horizontal="center" vertical="center"/>
    </xf>
    <xf numFmtId="183" fontId="28" fillId="0" borderId="0" xfId="6" applyNumberFormat="1" applyFont="1" applyAlignment="1">
      <alignment horizontal="center" vertical="center"/>
    </xf>
    <xf numFmtId="184" fontId="30" fillId="4" borderId="0" xfId="6" applyNumberFormat="1" applyFont="1" applyFill="1" applyBorder="1" applyAlignment="1" applyProtection="1">
      <alignment vertical="center" wrapText="1"/>
      <protection locked="0"/>
    </xf>
    <xf numFmtId="20" fontId="31" fillId="0" borderId="29" xfId="6" applyNumberFormat="1" applyFont="1" applyBorder="1" applyProtection="1">
      <alignment vertical="center"/>
      <protection locked="0"/>
    </xf>
    <xf numFmtId="38" fontId="25" fillId="0" borderId="0" xfId="6" applyFont="1" applyBorder="1" applyAlignment="1">
      <alignment horizontal="center" vertical="center"/>
    </xf>
    <xf numFmtId="38" fontId="0" fillId="0" borderId="0" xfId="6" applyFont="1" applyBorder="1">
      <alignment vertical="center"/>
    </xf>
    <xf numFmtId="6" fontId="26" fillId="0" borderId="0" xfId="6" applyNumberFormat="1" applyFont="1" applyFill="1" applyBorder="1" applyAlignment="1">
      <alignment vertical="center"/>
    </xf>
    <xf numFmtId="6" fontId="0" fillId="0" borderId="0" xfId="4" applyFont="1">
      <alignment vertical="center"/>
    </xf>
    <xf numFmtId="185" fontId="28" fillId="6" borderId="13" xfId="6" applyNumberFormat="1" applyFont="1" applyFill="1" applyBorder="1">
      <alignment vertical="center"/>
    </xf>
    <xf numFmtId="38" fontId="0" fillId="0" borderId="0" xfId="6" applyFont="1" applyFill="1">
      <alignment vertical="center"/>
    </xf>
    <xf numFmtId="6" fontId="0" fillId="0" borderId="0" xfId="4" applyFont="1" applyFill="1">
      <alignment vertical="center"/>
    </xf>
    <xf numFmtId="38" fontId="30" fillId="9" borderId="36" xfId="6" applyFont="1" applyFill="1" applyBorder="1" applyAlignment="1">
      <alignment horizontal="center" vertical="center"/>
    </xf>
    <xf numFmtId="38" fontId="31" fillId="9" borderId="36" xfId="6" applyFont="1" applyFill="1" applyBorder="1" applyAlignment="1">
      <alignment horizontal="center" vertical="center"/>
    </xf>
    <xf numFmtId="0" fontId="34" fillId="0" borderId="0" xfId="0" applyFont="1">
      <alignment vertical="center"/>
    </xf>
    <xf numFmtId="0" fontId="0" fillId="0" borderId="0" xfId="3" applyFont="1" applyAlignment="1" applyProtection="1">
      <alignment horizontal="left" vertical="center" wrapText="1"/>
      <protection locked="0"/>
    </xf>
    <xf numFmtId="0" fontId="0" fillId="0" borderId="0" xfId="3" applyFont="1" applyAlignment="1" applyProtection="1">
      <alignment horizontal="center" vertical="center"/>
      <protection locked="0"/>
    </xf>
    <xf numFmtId="182" fontId="20" fillId="0" borderId="0" xfId="7" applyNumberFormat="1" applyFont="1" applyFill="1" applyBorder="1" applyAlignment="1" applyProtection="1">
      <alignment vertical="center"/>
      <protection locked="0"/>
    </xf>
    <xf numFmtId="182" fontId="21" fillId="0" borderId="0" xfId="7" applyNumberFormat="1" applyFont="1" applyFill="1" applyBorder="1" applyAlignment="1" applyProtection="1">
      <alignment vertical="center"/>
      <protection locked="0"/>
    </xf>
    <xf numFmtId="0" fontId="8" fillId="0" borderId="0" xfId="2" applyAlignment="1">
      <alignment horizontal="right" vertical="center"/>
    </xf>
    <xf numFmtId="0" fontId="8" fillId="0" borderId="43" xfId="5" applyFont="1" applyBorder="1" applyAlignment="1" applyProtection="1">
      <alignment horizontal="left" vertical="center" wrapText="1"/>
      <protection locked="0"/>
    </xf>
    <xf numFmtId="0" fontId="8" fillId="0" borderId="31" xfId="5" applyFont="1" applyBorder="1" applyAlignment="1" applyProtection="1">
      <alignment horizontal="left" vertical="center" wrapText="1"/>
      <protection locked="0"/>
    </xf>
    <xf numFmtId="38" fontId="13" fillId="0" borderId="32" xfId="7" applyFont="1" applyFill="1" applyBorder="1" applyAlignment="1" applyProtection="1">
      <alignment vertical="center"/>
      <protection locked="0"/>
    </xf>
    <xf numFmtId="38" fontId="8" fillId="0" borderId="32" xfId="6" applyFont="1" applyFill="1" applyBorder="1" applyAlignment="1" applyProtection="1">
      <alignment vertical="center"/>
      <protection locked="0"/>
    </xf>
    <xf numFmtId="38" fontId="8" fillId="0" borderId="23" xfId="6" applyFont="1" applyFill="1" applyBorder="1" applyAlignment="1" applyProtection="1">
      <alignment vertical="center"/>
      <protection locked="0"/>
    </xf>
    <xf numFmtId="0" fontId="18" fillId="0" borderId="21" xfId="5" applyFont="1" applyBorder="1" applyAlignment="1" applyProtection="1">
      <alignment vertical="top" wrapText="1"/>
      <protection locked="0"/>
    </xf>
    <xf numFmtId="0" fontId="8" fillId="0" borderId="33" xfId="5" applyFont="1" applyBorder="1" applyAlignment="1" applyProtection="1">
      <alignment horizontal="left" vertical="center" wrapText="1"/>
      <protection locked="0"/>
    </xf>
    <xf numFmtId="0" fontId="8" fillId="0" borderId="32" xfId="5" applyFont="1" applyBorder="1" applyAlignment="1" applyProtection="1">
      <alignment horizontal="left" vertical="center" wrapText="1"/>
      <protection locked="0"/>
    </xf>
    <xf numFmtId="0" fontId="8" fillId="0" borderId="10" xfId="5" applyFont="1" applyBorder="1" applyAlignment="1" applyProtection="1">
      <alignment horizontal="left" vertical="center" wrapText="1"/>
      <protection locked="0"/>
    </xf>
    <xf numFmtId="0" fontId="8" fillId="0" borderId="19" xfId="5" applyFont="1" applyBorder="1" applyAlignment="1" applyProtection="1">
      <alignment horizontal="left" vertical="center" wrapText="1"/>
      <protection locked="0"/>
    </xf>
    <xf numFmtId="38" fontId="8" fillId="0" borderId="19" xfId="6" applyFont="1" applyFill="1" applyBorder="1" applyAlignment="1" applyProtection="1">
      <alignment vertical="center"/>
      <protection locked="0"/>
    </xf>
    <xf numFmtId="181" fontId="8" fillId="9" borderId="10" xfId="5" applyNumberFormat="1" applyFont="1" applyFill="1" applyBorder="1" applyAlignment="1" applyProtection="1">
      <alignment horizontal="center" vertical="center" wrapText="1"/>
      <protection locked="0"/>
    </xf>
    <xf numFmtId="185" fontId="28" fillId="6" borderId="51" xfId="6" applyNumberFormat="1" applyFont="1" applyFill="1" applyBorder="1">
      <alignment vertical="center"/>
    </xf>
    <xf numFmtId="0" fontId="8" fillId="0" borderId="30" xfId="5" applyFont="1" applyBorder="1" applyAlignment="1" applyProtection="1">
      <alignment horizontal="left" vertical="center" wrapText="1"/>
      <protection locked="0"/>
    </xf>
    <xf numFmtId="38" fontId="8" fillId="0" borderId="33" xfId="6" applyFont="1" applyFill="1" applyBorder="1" applyAlignment="1" applyProtection="1">
      <alignment vertical="center"/>
      <protection locked="0"/>
    </xf>
    <xf numFmtId="38" fontId="22" fillId="0" borderId="32" xfId="6" applyFont="1" applyFill="1" applyBorder="1" applyAlignment="1" applyProtection="1">
      <alignment vertical="center"/>
      <protection locked="0"/>
    </xf>
    <xf numFmtId="38" fontId="8" fillId="0" borderId="29" xfId="6" applyFont="1" applyFill="1" applyBorder="1" applyAlignment="1" applyProtection="1">
      <alignment vertical="center"/>
      <protection locked="0"/>
    </xf>
    <xf numFmtId="38" fontId="8" fillId="0" borderId="10" xfId="6" applyFont="1" applyFill="1" applyBorder="1" applyAlignment="1" applyProtection="1">
      <alignment vertical="center"/>
      <protection locked="0"/>
    </xf>
    <xf numFmtId="38" fontId="22" fillId="0" borderId="10" xfId="6" applyFont="1" applyFill="1" applyBorder="1" applyAlignment="1" applyProtection="1">
      <alignment vertical="center"/>
      <protection locked="0"/>
    </xf>
    <xf numFmtId="0" fontId="22" fillId="9" borderId="29" xfId="5" applyFont="1" applyFill="1" applyBorder="1" applyAlignment="1" applyProtection="1">
      <alignment horizontal="center" vertical="center" wrapText="1"/>
      <protection locked="0"/>
    </xf>
    <xf numFmtId="6" fontId="31" fillId="6" borderId="37" xfId="6" applyNumberFormat="1" applyFont="1" applyFill="1" applyBorder="1" applyAlignment="1">
      <alignment horizontal="right" vertical="center"/>
    </xf>
    <xf numFmtId="0" fontId="0" fillId="0" borderId="29" xfId="3" applyFont="1" applyBorder="1">
      <alignment vertical="center"/>
    </xf>
    <xf numFmtId="0" fontId="8" fillId="0" borderId="29" xfId="2" applyBorder="1">
      <alignment vertical="center"/>
    </xf>
    <xf numFmtId="0" fontId="0" fillId="0" borderId="0" xfId="3" applyFont="1" applyAlignment="1">
      <alignment vertical="center" wrapText="1"/>
    </xf>
    <xf numFmtId="0" fontId="39" fillId="12" borderId="0" xfId="0" applyFont="1" applyFill="1">
      <alignment vertical="center"/>
    </xf>
    <xf numFmtId="0" fontId="39" fillId="12" borderId="0" xfId="0" applyFont="1" applyFill="1" applyAlignment="1">
      <alignment horizontal="left" vertical="center"/>
    </xf>
    <xf numFmtId="0" fontId="28" fillId="0" borderId="0" xfId="0" applyFont="1">
      <alignment vertical="center"/>
    </xf>
    <xf numFmtId="0" fontId="28" fillId="0" borderId="0" xfId="0" applyFont="1" applyAlignment="1">
      <alignment horizontal="left" vertical="center"/>
    </xf>
    <xf numFmtId="0" fontId="28" fillId="0" borderId="0" xfId="3" applyFont="1" applyAlignment="1" applyProtection="1">
      <alignment horizontal="left" vertical="center"/>
      <protection locked="0"/>
    </xf>
    <xf numFmtId="0" fontId="28" fillId="0" borderId="0" xfId="3" applyFont="1" applyAlignment="1" applyProtection="1">
      <alignment horizontal="left" vertical="top"/>
      <protection locked="0"/>
    </xf>
    <xf numFmtId="0" fontId="26" fillId="0" borderId="0" xfId="2" applyFont="1">
      <alignment vertical="center"/>
    </xf>
    <xf numFmtId="0" fontId="25" fillId="0" borderId="0" xfId="3" applyFont="1" applyAlignment="1" applyProtection="1">
      <alignment horizontal="left" vertical="center" wrapText="1"/>
      <protection locked="0"/>
    </xf>
    <xf numFmtId="14" fontId="25" fillId="0" borderId="0" xfId="3" applyNumberFormat="1" applyFont="1" applyAlignment="1" applyProtection="1">
      <alignment horizontal="left" vertical="center"/>
      <protection locked="0"/>
    </xf>
    <xf numFmtId="14" fontId="25" fillId="0" borderId="0" xfId="3" applyNumberFormat="1" applyFont="1" applyAlignment="1" applyProtection="1">
      <alignment horizontal="center" vertical="center"/>
      <protection locked="0"/>
    </xf>
    <xf numFmtId="14" fontId="25" fillId="0" borderId="0" xfId="3" applyNumberFormat="1" applyFont="1" applyAlignment="1" applyProtection="1">
      <alignment horizontal="right" vertical="center"/>
      <protection locked="0"/>
    </xf>
    <xf numFmtId="0" fontId="25" fillId="0" borderId="0" xfId="0" applyFont="1" applyAlignment="1">
      <alignment horizontal="left" vertical="center"/>
    </xf>
    <xf numFmtId="0" fontId="8" fillId="5" borderId="0" xfId="5" applyFont="1" applyFill="1" applyAlignment="1" applyProtection="1">
      <alignment vertical="center"/>
      <protection locked="0"/>
    </xf>
    <xf numFmtId="179" fontId="32" fillId="0" borderId="0" xfId="6" quotePrefix="1" applyNumberFormat="1" applyFont="1" applyFill="1" applyBorder="1" applyAlignment="1" applyProtection="1">
      <alignment horizontal="right" vertical="center"/>
      <protection locked="0"/>
    </xf>
    <xf numFmtId="38" fontId="38" fillId="5" borderId="0" xfId="6" applyFont="1" applyFill="1" applyAlignment="1">
      <alignment vertical="center"/>
    </xf>
    <xf numFmtId="183" fontId="30" fillId="5" borderId="0" xfId="6" applyNumberFormat="1" applyFont="1" applyFill="1" applyAlignment="1">
      <alignment vertical="center"/>
    </xf>
    <xf numFmtId="38" fontId="28" fillId="0" borderId="0" xfId="6" applyFont="1" applyAlignment="1">
      <alignment horizontal="left" vertical="center"/>
    </xf>
    <xf numFmtId="0" fontId="40" fillId="0" borderId="0" xfId="1" applyFont="1" applyAlignment="1">
      <alignment horizontal="left" vertical="center"/>
    </xf>
    <xf numFmtId="0" fontId="40" fillId="0" borderId="0" xfId="1" applyFont="1">
      <alignment vertical="center"/>
    </xf>
    <xf numFmtId="0" fontId="26" fillId="0" borderId="0" xfId="5" applyFont="1" applyAlignment="1" applyProtection="1">
      <alignment vertical="center"/>
      <protection locked="0"/>
    </xf>
    <xf numFmtId="0" fontId="41" fillId="0" borderId="0" xfId="1" applyFont="1">
      <alignment vertical="center"/>
    </xf>
    <xf numFmtId="0" fontId="42" fillId="0" borderId="0" xfId="1" applyFont="1">
      <alignment vertical="center"/>
    </xf>
    <xf numFmtId="0" fontId="43" fillId="11" borderId="13" xfId="1" applyFont="1" applyFill="1" applyBorder="1" applyAlignment="1">
      <alignment horizontal="center" vertical="center" wrapText="1"/>
    </xf>
    <xf numFmtId="0" fontId="44" fillId="0" borderId="18" xfId="1" applyFont="1" applyBorder="1" applyAlignment="1">
      <alignment horizontal="left" vertical="center" wrapText="1"/>
    </xf>
    <xf numFmtId="0" fontId="44" fillId="0" borderId="29" xfId="1" applyFont="1" applyBorder="1" applyAlignment="1">
      <alignment horizontal="left" vertical="center" wrapText="1"/>
    </xf>
    <xf numFmtId="0" fontId="44" fillId="0" borderId="43" xfId="1" applyFont="1" applyBorder="1" applyAlignment="1">
      <alignment horizontal="left" vertical="center" wrapText="1"/>
    </xf>
    <xf numFmtId="0" fontId="44" fillId="0" borderId="29" xfId="1" applyFont="1" applyBorder="1" applyAlignment="1">
      <alignment horizontal="justify" vertical="center" wrapText="1"/>
    </xf>
    <xf numFmtId="0" fontId="44" fillId="0" borderId="29" xfId="1" applyFont="1" applyBorder="1" applyAlignment="1">
      <alignment vertical="center" wrapText="1"/>
    </xf>
    <xf numFmtId="0" fontId="44" fillId="0" borderId="39" xfId="1" applyFont="1" applyBorder="1" applyAlignment="1">
      <alignment vertical="center" wrapText="1"/>
    </xf>
    <xf numFmtId="0" fontId="45" fillId="0" borderId="0" xfId="1" applyFont="1" applyAlignment="1">
      <alignment vertical="center" wrapText="1"/>
    </xf>
    <xf numFmtId="0" fontId="44" fillId="0" borderId="33" xfId="1" applyFont="1" applyBorder="1" applyAlignment="1">
      <alignment horizontal="justify" vertical="center" wrapText="1"/>
    </xf>
    <xf numFmtId="0" fontId="42" fillId="0" borderId="0" xfId="1" applyFont="1" applyAlignment="1">
      <alignment vertical="top" wrapText="1"/>
    </xf>
    <xf numFmtId="0" fontId="42" fillId="0" borderId="0" xfId="1" applyFont="1" applyAlignment="1">
      <alignment horizontal="justify" vertical="center"/>
    </xf>
    <xf numFmtId="0" fontId="43" fillId="11" borderId="51" xfId="1" applyFont="1" applyFill="1" applyBorder="1" applyAlignment="1">
      <alignment horizontal="center" vertical="center" wrapText="1"/>
    </xf>
    <xf numFmtId="38" fontId="31" fillId="0" borderId="33" xfId="6" applyFont="1" applyBorder="1" applyAlignment="1" applyProtection="1">
      <alignment horizontal="center" vertical="center"/>
      <protection locked="0"/>
    </xf>
    <xf numFmtId="38" fontId="31" fillId="0" borderId="29" xfId="6" applyFont="1" applyBorder="1" applyAlignment="1" applyProtection="1">
      <alignment horizontal="center" vertical="center"/>
      <protection locked="0"/>
    </xf>
    <xf numFmtId="38" fontId="13" fillId="0" borderId="23" xfId="7" applyFont="1" applyFill="1" applyBorder="1" applyAlignment="1" applyProtection="1">
      <alignment vertical="center"/>
      <protection locked="0"/>
    </xf>
    <xf numFmtId="0" fontId="44" fillId="0" borderId="39" xfId="1" applyFont="1" applyBorder="1" applyAlignment="1">
      <alignment horizontal="left" vertical="center" wrapText="1"/>
    </xf>
    <xf numFmtId="0" fontId="47" fillId="0" borderId="33" xfId="8" applyFont="1" applyBorder="1" applyAlignment="1">
      <alignment horizontal="justify" vertical="center" wrapText="1"/>
    </xf>
    <xf numFmtId="0" fontId="44" fillId="0" borderId="39" xfId="1" applyFont="1" applyBorder="1" applyAlignment="1">
      <alignment horizontal="justify" vertical="center" wrapText="1"/>
    </xf>
    <xf numFmtId="0" fontId="44" fillId="0" borderId="18" xfId="1" applyFont="1" applyBorder="1" applyAlignment="1">
      <alignment horizontal="justify" vertical="center" wrapText="1"/>
    </xf>
    <xf numFmtId="0" fontId="44" fillId="5" borderId="29" xfId="1" applyFont="1" applyFill="1" applyBorder="1" applyAlignment="1">
      <alignment horizontal="justify" vertical="center" wrapText="1"/>
    </xf>
    <xf numFmtId="38" fontId="31" fillId="0" borderId="21" xfId="6" applyFont="1" applyBorder="1" applyAlignment="1" applyProtection="1">
      <alignment horizontal="right" vertical="center"/>
      <protection locked="0"/>
    </xf>
    <xf numFmtId="0" fontId="8" fillId="0" borderId="29" xfId="5" applyFont="1" applyBorder="1" applyAlignment="1" applyProtection="1">
      <alignment horizontal="left" vertical="center" wrapText="1"/>
      <protection locked="0"/>
    </xf>
    <xf numFmtId="0" fontId="9" fillId="0" borderId="0" xfId="3" applyFont="1" applyAlignment="1" applyProtection="1">
      <alignment horizontal="center" vertical="center"/>
      <protection locked="0"/>
    </xf>
    <xf numFmtId="38" fontId="31" fillId="9" borderId="10" xfId="6" applyFont="1" applyFill="1" applyBorder="1" applyAlignment="1">
      <alignment horizontal="center" vertical="center"/>
    </xf>
    <xf numFmtId="38" fontId="24" fillId="0" borderId="0" xfId="6" applyFont="1" applyAlignment="1">
      <alignment horizontal="center" vertical="center"/>
    </xf>
    <xf numFmtId="0" fontId="25" fillId="0" borderId="0" xfId="6" applyNumberFormat="1" applyFont="1" applyFill="1" applyBorder="1" applyAlignment="1">
      <alignment horizontal="right" vertical="center"/>
    </xf>
    <xf numFmtId="6" fontId="31" fillId="6" borderId="29" xfId="6" applyNumberFormat="1" applyFont="1" applyFill="1" applyBorder="1" applyAlignment="1">
      <alignment horizontal="right" vertical="center"/>
    </xf>
    <xf numFmtId="38" fontId="31" fillId="0" borderId="32" xfId="6" applyFont="1" applyBorder="1" applyProtection="1">
      <alignment vertical="center"/>
      <protection locked="0"/>
    </xf>
    <xf numFmtId="38" fontId="26" fillId="0" borderId="0" xfId="6" applyFont="1" applyAlignment="1">
      <alignment vertical="center"/>
    </xf>
    <xf numFmtId="38" fontId="31" fillId="0" borderId="33" xfId="6" applyFont="1" applyBorder="1" applyAlignment="1" applyProtection="1">
      <alignment horizontal="right" vertical="center"/>
      <protection locked="0"/>
    </xf>
    <xf numFmtId="38" fontId="31" fillId="0" borderId="29" xfId="6" applyFont="1" applyBorder="1" applyAlignment="1" applyProtection="1">
      <alignment horizontal="right" vertical="center"/>
      <protection locked="0"/>
    </xf>
    <xf numFmtId="9" fontId="31" fillId="0" borderId="33" xfId="6" applyNumberFormat="1" applyFont="1" applyBorder="1" applyAlignment="1" applyProtection="1">
      <alignment horizontal="right" vertical="center"/>
      <protection locked="0"/>
    </xf>
    <xf numFmtId="9" fontId="31" fillId="0" borderId="29" xfId="6" applyNumberFormat="1" applyFont="1" applyBorder="1" applyAlignment="1" applyProtection="1">
      <alignment horizontal="right" vertical="center"/>
      <protection locked="0"/>
    </xf>
    <xf numFmtId="38" fontId="31" fillId="0" borderId="0" xfId="6" applyFont="1" applyFill="1" applyBorder="1" applyAlignment="1" applyProtection="1">
      <alignment horizontal="center" vertical="center"/>
      <protection locked="0"/>
    </xf>
    <xf numFmtId="183" fontId="31" fillId="0" borderId="0" xfId="6" applyNumberFormat="1" applyFont="1" applyFill="1" applyBorder="1" applyAlignment="1" applyProtection="1">
      <alignment horizontal="center" vertical="center"/>
      <protection locked="0"/>
    </xf>
    <xf numFmtId="38" fontId="31" fillId="0" borderId="0" xfId="6" applyFont="1" applyFill="1" applyBorder="1" applyProtection="1">
      <alignment vertical="center"/>
      <protection locked="0"/>
    </xf>
    <xf numFmtId="38" fontId="31" fillId="0" borderId="23" xfId="6" applyFont="1" applyBorder="1" applyProtection="1">
      <alignment vertical="center"/>
      <protection locked="0"/>
    </xf>
    <xf numFmtId="38" fontId="31" fillId="0" borderId="20" xfId="6" applyFont="1" applyFill="1" applyBorder="1" applyAlignment="1" applyProtection="1">
      <alignment horizontal="center" vertical="center"/>
      <protection locked="0"/>
    </xf>
    <xf numFmtId="38" fontId="31" fillId="0" borderId="74" xfId="6" applyFont="1" applyBorder="1">
      <alignment vertical="center"/>
    </xf>
    <xf numFmtId="38" fontId="31" fillId="0" borderId="72" xfId="6" applyFont="1" applyBorder="1" applyAlignment="1">
      <alignment horizontal="right" vertical="center"/>
    </xf>
    <xf numFmtId="38" fontId="31" fillId="0" borderId="73" xfId="6" applyFont="1" applyBorder="1" applyAlignment="1">
      <alignment horizontal="right" vertical="center"/>
    </xf>
    <xf numFmtId="9" fontId="31" fillId="0" borderId="0" xfId="6" applyNumberFormat="1" applyFont="1" applyFill="1" applyBorder="1" applyAlignment="1" applyProtection="1">
      <alignment vertical="center"/>
      <protection locked="0"/>
    </xf>
    <xf numFmtId="38" fontId="31" fillId="6" borderId="29" xfId="6" applyFont="1" applyFill="1" applyBorder="1" applyAlignment="1">
      <alignment horizontal="right" vertical="center"/>
    </xf>
    <xf numFmtId="9" fontId="31" fillId="0" borderId="0" xfId="6" applyNumberFormat="1" applyFont="1" applyFill="1" applyBorder="1" applyAlignment="1" applyProtection="1">
      <alignment horizontal="left" vertical="center"/>
      <protection locked="0"/>
    </xf>
    <xf numFmtId="38" fontId="31" fillId="13" borderId="29" xfId="6" applyFont="1" applyFill="1" applyBorder="1" applyAlignment="1" applyProtection="1">
      <alignment horizontal="center" vertical="center"/>
      <protection locked="0"/>
    </xf>
    <xf numFmtId="9" fontId="31" fillId="13" borderId="29" xfId="6" applyNumberFormat="1" applyFont="1" applyFill="1" applyBorder="1" applyAlignment="1" applyProtection="1">
      <alignment horizontal="left" vertical="center"/>
      <protection locked="0"/>
    </xf>
    <xf numFmtId="9" fontId="31" fillId="13" borderId="29" xfId="6" applyNumberFormat="1" applyFont="1" applyFill="1" applyBorder="1" applyProtection="1">
      <alignment vertical="center"/>
      <protection locked="0"/>
    </xf>
    <xf numFmtId="9" fontId="31" fillId="13" borderId="23" xfId="6" applyNumberFormat="1" applyFont="1" applyFill="1" applyBorder="1" applyProtection="1">
      <alignment vertical="center"/>
      <protection locked="0"/>
    </xf>
    <xf numFmtId="9" fontId="31" fillId="13" borderId="32" xfId="6" applyNumberFormat="1" applyFont="1" applyFill="1" applyBorder="1" applyProtection="1">
      <alignment vertical="center"/>
      <protection locked="0"/>
    </xf>
    <xf numFmtId="6" fontId="26" fillId="6" borderId="29" xfId="6" applyNumberFormat="1" applyFont="1" applyFill="1" applyBorder="1" applyAlignment="1">
      <alignment vertical="center"/>
    </xf>
    <xf numFmtId="6" fontId="31" fillId="0" borderId="73" xfId="6" applyNumberFormat="1" applyFont="1" applyFill="1" applyBorder="1" applyAlignment="1">
      <alignment horizontal="right" vertical="center"/>
    </xf>
    <xf numFmtId="38" fontId="31" fillId="13" borderId="29" xfId="10" applyFont="1" applyFill="1" applyBorder="1" applyProtection="1">
      <alignment vertical="center"/>
      <protection locked="0"/>
    </xf>
    <xf numFmtId="38" fontId="31" fillId="13" borderId="29" xfId="10" applyFont="1" applyFill="1" applyBorder="1" applyAlignment="1" applyProtection="1">
      <alignment horizontal="right" vertical="center"/>
      <protection locked="0"/>
    </xf>
    <xf numFmtId="38" fontId="31" fillId="0" borderId="32" xfId="10" applyFont="1" applyBorder="1" applyAlignment="1" applyProtection="1">
      <alignment horizontal="right" vertical="center"/>
      <protection locked="0"/>
    </xf>
    <xf numFmtId="38" fontId="6" fillId="0" borderId="0" xfId="6" applyFont="1" applyAlignment="1">
      <alignment horizontal="left" vertical="center"/>
    </xf>
    <xf numFmtId="0" fontId="1" fillId="0" borderId="0" xfId="0" applyFont="1">
      <alignment vertical="center"/>
    </xf>
    <xf numFmtId="0" fontId="49" fillId="0" borderId="0" xfId="0" applyFont="1">
      <alignment vertical="center"/>
    </xf>
    <xf numFmtId="38" fontId="28" fillId="0" borderId="0" xfId="6" applyFont="1" applyFill="1" applyAlignment="1">
      <alignment horizontal="center" vertical="center"/>
    </xf>
    <xf numFmtId="184" fontId="30" fillId="0" borderId="0" xfId="6" applyNumberFormat="1" applyFont="1" applyFill="1" applyBorder="1" applyAlignment="1" applyProtection="1">
      <alignment vertical="center" wrapText="1"/>
      <protection locked="0"/>
    </xf>
    <xf numFmtId="0" fontId="14" fillId="5" borderId="0" xfId="5" applyFont="1" applyFill="1" applyAlignment="1" applyProtection="1">
      <alignment horizontal="center" vertical="center"/>
      <protection locked="0"/>
    </xf>
    <xf numFmtId="38" fontId="1" fillId="0" borderId="33" xfId="6" applyFont="1" applyBorder="1" applyAlignment="1" applyProtection="1">
      <alignment horizontal="center" vertical="center"/>
      <protection locked="0"/>
    </xf>
    <xf numFmtId="38" fontId="1" fillId="9" borderId="19" xfId="6" applyFont="1" applyFill="1" applyBorder="1" applyAlignment="1">
      <alignment horizontal="center" vertical="center"/>
    </xf>
    <xf numFmtId="38" fontId="22" fillId="9" borderId="36" xfId="6" applyFont="1" applyFill="1" applyBorder="1" applyAlignment="1">
      <alignment horizontal="center" vertical="center"/>
    </xf>
    <xf numFmtId="0" fontId="22" fillId="9" borderId="44" xfId="5" quotePrefix="1" applyFont="1" applyFill="1" applyBorder="1" applyAlignment="1">
      <alignment horizontal="center" vertical="center" wrapText="1"/>
    </xf>
    <xf numFmtId="0" fontId="22" fillId="9" borderId="28" xfId="5" quotePrefix="1" applyFont="1" applyFill="1" applyBorder="1" applyAlignment="1">
      <alignment horizontal="center" vertical="center" wrapText="1"/>
    </xf>
    <xf numFmtId="0" fontId="8" fillId="0" borderId="21" xfId="5" applyFont="1" applyBorder="1" applyAlignment="1" applyProtection="1">
      <alignment vertical="top" wrapText="1"/>
      <protection locked="0"/>
    </xf>
    <xf numFmtId="38" fontId="38" fillId="5" borderId="0" xfId="5" applyNumberFormat="1" applyFont="1" applyFill="1" applyAlignment="1" applyProtection="1">
      <alignment horizontal="left" vertical="center"/>
      <protection locked="0"/>
    </xf>
    <xf numFmtId="38" fontId="30" fillId="5" borderId="0" xfId="5" applyNumberFormat="1" applyFont="1" applyFill="1" applyAlignment="1" applyProtection="1">
      <alignment horizontal="left" vertical="center"/>
      <protection locked="0"/>
    </xf>
    <xf numFmtId="0" fontId="38" fillId="5" borderId="0" xfId="5" applyFont="1" applyFill="1" applyAlignment="1" applyProtection="1">
      <alignment vertical="center"/>
      <protection locked="0"/>
    </xf>
    <xf numFmtId="180" fontId="32" fillId="5" borderId="0" xfId="5" applyNumberFormat="1" applyFont="1" applyFill="1" applyAlignment="1" applyProtection="1">
      <alignment horizontal="right" vertical="center"/>
      <protection locked="0"/>
    </xf>
    <xf numFmtId="38" fontId="50" fillId="0" borderId="0" xfId="6" applyFont="1" applyAlignment="1">
      <alignment vertical="center"/>
    </xf>
    <xf numFmtId="186" fontId="30" fillId="0" borderId="0" xfId="6" applyNumberFormat="1" applyFont="1">
      <alignment vertical="center"/>
    </xf>
    <xf numFmtId="38" fontId="53" fillId="13" borderId="29" xfId="10" applyFont="1" applyFill="1" applyBorder="1">
      <alignment vertical="center"/>
    </xf>
    <xf numFmtId="9" fontId="31" fillId="0" borderId="29" xfId="6" applyNumberFormat="1" applyFont="1" applyFill="1" applyBorder="1" applyAlignment="1" applyProtection="1">
      <alignment horizontal="left" vertical="center"/>
      <protection locked="0"/>
    </xf>
    <xf numFmtId="38" fontId="31" fillId="0" borderId="29" xfId="10" applyFont="1" applyFill="1" applyBorder="1" applyAlignment="1" applyProtection="1">
      <alignment horizontal="right" vertical="center"/>
      <protection locked="0"/>
    </xf>
    <xf numFmtId="0" fontId="48" fillId="0" borderId="0" xfId="3" applyFont="1" applyProtection="1">
      <alignment vertical="center"/>
      <protection locked="0"/>
    </xf>
    <xf numFmtId="14" fontId="35" fillId="0" borderId="0" xfId="3" applyNumberFormat="1" applyFont="1" applyProtection="1">
      <alignment vertical="center"/>
      <protection locked="0"/>
    </xf>
    <xf numFmtId="14" fontId="54" fillId="0" borderId="0" xfId="3" applyNumberFormat="1" applyFont="1" applyProtection="1">
      <alignment vertical="center"/>
      <protection locked="0"/>
    </xf>
    <xf numFmtId="14" fontId="8" fillId="0" borderId="0" xfId="3" applyNumberFormat="1" applyProtection="1">
      <alignment vertical="center"/>
      <protection locked="0"/>
    </xf>
    <xf numFmtId="0" fontId="5" fillId="0" borderId="0" xfId="1" applyFont="1" applyAlignment="1">
      <alignment horizontal="left" vertical="center"/>
    </xf>
    <xf numFmtId="176" fontId="2" fillId="0" borderId="0" xfId="1" applyNumberFormat="1" applyFont="1">
      <alignment vertical="center"/>
    </xf>
    <xf numFmtId="0" fontId="7" fillId="0" borderId="0" xfId="1" applyFont="1" applyAlignment="1">
      <alignment horizontal="center" vertical="center"/>
    </xf>
    <xf numFmtId="176" fontId="7" fillId="0" borderId="0" xfId="1" applyNumberFormat="1" applyFont="1">
      <alignment vertical="center"/>
    </xf>
    <xf numFmtId="176" fontId="7" fillId="0" borderId="0" xfId="1" applyNumberFormat="1" applyFont="1" applyAlignment="1">
      <alignment horizontal="right" vertical="center"/>
    </xf>
    <xf numFmtId="0" fontId="8" fillId="0" borderId="0" xfId="1" applyFont="1" applyAlignment="1">
      <alignment horizontal="left" vertical="center"/>
    </xf>
    <xf numFmtId="0" fontId="8" fillId="0" borderId="0" xfId="3">
      <alignment vertical="center"/>
    </xf>
    <xf numFmtId="3" fontId="5" fillId="0" borderId="0" xfId="1" applyNumberFormat="1" applyFont="1" applyAlignment="1">
      <alignment horizontal="right" vertical="center"/>
    </xf>
    <xf numFmtId="0" fontId="1" fillId="0" borderId="1" xfId="1" applyBorder="1" applyAlignment="1">
      <alignment horizontal="center" vertical="center" wrapText="1"/>
    </xf>
    <xf numFmtId="0" fontId="8" fillId="0" borderId="65" xfId="1" applyFont="1" applyBorder="1" applyAlignment="1">
      <alignment horizontal="center" vertical="center" wrapText="1"/>
    </xf>
    <xf numFmtId="0" fontId="1" fillId="0" borderId="4" xfId="1" applyBorder="1" applyAlignment="1">
      <alignment horizontal="center" vertical="center" wrapText="1"/>
    </xf>
    <xf numFmtId="176" fontId="1" fillId="8" borderId="64" xfId="1" applyNumberFormat="1" applyFill="1" applyBorder="1">
      <alignment vertical="center"/>
    </xf>
    <xf numFmtId="176" fontId="1" fillId="8" borderId="49" xfId="1" applyNumberFormat="1" applyFill="1" applyBorder="1">
      <alignment vertical="center"/>
    </xf>
    <xf numFmtId="176" fontId="1" fillId="8" borderId="66" xfId="1" applyNumberFormat="1" applyFill="1" applyBorder="1">
      <alignment vertical="center"/>
    </xf>
    <xf numFmtId="176" fontId="1" fillId="8" borderId="50" xfId="1" applyNumberFormat="1" applyFill="1" applyBorder="1">
      <alignment vertical="center"/>
    </xf>
    <xf numFmtId="176" fontId="1" fillId="0" borderId="48" xfId="1" applyNumberFormat="1" applyBorder="1">
      <alignment vertical="center"/>
    </xf>
    <xf numFmtId="176" fontId="1" fillId="0" borderId="49" xfId="1" applyNumberFormat="1" applyBorder="1">
      <alignment vertical="center"/>
    </xf>
    <xf numFmtId="176" fontId="1" fillId="0" borderId="50" xfId="1" applyNumberFormat="1" applyBorder="1">
      <alignment vertical="center"/>
    </xf>
    <xf numFmtId="176" fontId="1" fillId="8" borderId="48" xfId="1" applyNumberFormat="1" applyFill="1" applyBorder="1">
      <alignment vertical="center"/>
    </xf>
    <xf numFmtId="176" fontId="1" fillId="3" borderId="75" xfId="1" applyNumberFormat="1" applyFill="1" applyBorder="1">
      <alignment vertical="center"/>
    </xf>
    <xf numFmtId="176" fontId="1" fillId="3" borderId="13" xfId="1" applyNumberFormat="1" applyFill="1" applyBorder="1">
      <alignment vertical="center"/>
    </xf>
    <xf numFmtId="176" fontId="1" fillId="3" borderId="78" xfId="1" applyNumberFormat="1" applyFill="1" applyBorder="1">
      <alignment vertical="center"/>
    </xf>
    <xf numFmtId="176" fontId="1" fillId="10" borderId="69" xfId="1" applyNumberFormat="1" applyFill="1" applyBorder="1">
      <alignment vertical="center"/>
    </xf>
    <xf numFmtId="176" fontId="1" fillId="10" borderId="71" xfId="1" applyNumberFormat="1" applyFill="1" applyBorder="1">
      <alignment vertical="center"/>
    </xf>
    <xf numFmtId="9" fontId="31" fillId="0" borderId="0" xfId="6" applyNumberFormat="1" applyFont="1" applyFill="1" applyBorder="1" applyProtection="1">
      <alignment vertical="center"/>
      <protection locked="0"/>
    </xf>
    <xf numFmtId="38" fontId="31" fillId="0" borderId="0" xfId="10" applyFont="1" applyFill="1" applyBorder="1" applyAlignment="1" applyProtection="1">
      <alignment horizontal="right" vertical="center"/>
      <protection locked="0"/>
    </xf>
    <xf numFmtId="38" fontId="31" fillId="0" borderId="0" xfId="10" applyFont="1" applyFill="1" applyBorder="1" applyProtection="1">
      <alignment vertical="center"/>
      <protection locked="0"/>
    </xf>
    <xf numFmtId="0" fontId="32" fillId="0" borderId="0" xfId="3" applyFont="1" applyAlignment="1" applyProtection="1">
      <alignment horizontal="left" vertical="center"/>
      <protection locked="0"/>
    </xf>
    <xf numFmtId="0" fontId="25" fillId="0" borderId="0" xfId="0" applyFont="1">
      <alignment vertical="center"/>
    </xf>
    <xf numFmtId="183" fontId="53" fillId="0" borderId="0" xfId="6" applyNumberFormat="1" applyFont="1">
      <alignment vertical="center"/>
    </xf>
    <xf numFmtId="38" fontId="53" fillId="0" borderId="29" xfId="6" applyFont="1" applyFill="1" applyBorder="1">
      <alignment vertical="center"/>
    </xf>
    <xf numFmtId="38" fontId="53" fillId="0" borderId="29" xfId="6" applyFont="1" applyBorder="1" applyAlignment="1">
      <alignment horizontal="center" vertical="center"/>
    </xf>
    <xf numFmtId="38" fontId="31" fillId="0" borderId="29" xfId="6" applyFont="1" applyBorder="1" applyAlignment="1">
      <alignment horizontal="center" vertical="center"/>
    </xf>
    <xf numFmtId="38" fontId="53" fillId="0" borderId="29" xfId="6" applyFont="1" applyBorder="1">
      <alignment vertical="center"/>
    </xf>
    <xf numFmtId="38" fontId="0" fillId="0" borderId="73" xfId="6" applyFont="1" applyBorder="1">
      <alignment vertical="center"/>
    </xf>
    <xf numFmtId="38" fontId="0" fillId="0" borderId="29" xfId="6" applyFont="1" applyBorder="1" applyAlignment="1">
      <alignment horizontal="center" vertical="center"/>
    </xf>
    <xf numFmtId="38" fontId="0" fillId="0" borderId="29" xfId="6" applyFont="1" applyBorder="1">
      <alignment vertical="center"/>
    </xf>
    <xf numFmtId="38" fontId="53" fillId="13" borderId="73" xfId="10" applyFont="1" applyFill="1" applyBorder="1">
      <alignment vertical="center"/>
    </xf>
    <xf numFmtId="9" fontId="31" fillId="0" borderId="29" xfId="6" applyNumberFormat="1" applyFont="1" applyFill="1" applyBorder="1" applyAlignment="1" applyProtection="1">
      <alignment horizontal="center" vertical="center"/>
      <protection locked="0"/>
    </xf>
    <xf numFmtId="38" fontId="31" fillId="0" borderId="73" xfId="10" applyFont="1" applyFill="1" applyBorder="1" applyAlignment="1" applyProtection="1">
      <alignment horizontal="right" vertical="center"/>
      <protection locked="0"/>
    </xf>
    <xf numFmtId="38" fontId="53" fillId="0" borderId="0" xfId="6" applyFont="1" applyFill="1" applyBorder="1" applyAlignment="1">
      <alignment vertical="center" wrapText="1"/>
    </xf>
    <xf numFmtId="38" fontId="5" fillId="0" borderId="29" xfId="1" applyNumberFormat="1" applyFont="1" applyBorder="1">
      <alignment vertical="center"/>
    </xf>
    <xf numFmtId="0" fontId="30" fillId="4" borderId="0" xfId="6" applyNumberFormat="1" applyFont="1" applyFill="1" applyBorder="1" applyAlignment="1" applyProtection="1">
      <alignment vertical="center" wrapText="1"/>
      <protection locked="0"/>
    </xf>
    <xf numFmtId="0" fontId="30" fillId="4" borderId="0" xfId="6" applyNumberFormat="1" applyFont="1" applyFill="1" applyAlignment="1" applyProtection="1">
      <alignment horizontal="right" vertical="center" wrapText="1"/>
      <protection locked="0"/>
    </xf>
    <xf numFmtId="38" fontId="55" fillId="0" borderId="0" xfId="6" applyFont="1">
      <alignment vertical="center"/>
    </xf>
    <xf numFmtId="0" fontId="5" fillId="0" borderId="0" xfId="1" applyFont="1">
      <alignment vertical="center"/>
    </xf>
    <xf numFmtId="0" fontId="5" fillId="0" borderId="29" xfId="1" applyFont="1" applyBorder="1">
      <alignment vertical="center"/>
    </xf>
    <xf numFmtId="38" fontId="5" fillId="0" borderId="29" xfId="10" applyFont="1" applyBorder="1" applyAlignment="1">
      <alignment vertical="center"/>
    </xf>
    <xf numFmtId="38" fontId="5" fillId="0" borderId="29" xfId="10" applyFont="1" applyBorder="1" applyAlignment="1">
      <alignment horizontal="right" vertical="center"/>
    </xf>
    <xf numFmtId="0" fontId="5" fillId="0" borderId="21" xfId="1" applyFont="1" applyBorder="1">
      <alignment vertical="center"/>
    </xf>
    <xf numFmtId="38" fontId="5" fillId="0" borderId="29" xfId="10" applyFont="1" applyBorder="1">
      <alignment vertical="center"/>
    </xf>
    <xf numFmtId="0" fontId="5" fillId="0" borderId="20" xfId="1" applyFont="1" applyBorder="1">
      <alignment vertical="center"/>
    </xf>
    <xf numFmtId="0" fontId="17" fillId="0" borderId="21" xfId="1" applyFont="1" applyBorder="1">
      <alignment vertical="center"/>
    </xf>
    <xf numFmtId="0" fontId="5" fillId="0" borderId="20" xfId="1" applyFont="1" applyBorder="1" applyAlignment="1">
      <alignment vertical="center" wrapText="1"/>
    </xf>
    <xf numFmtId="0" fontId="34" fillId="0" borderId="0" xfId="1" applyFont="1">
      <alignment vertical="center"/>
    </xf>
    <xf numFmtId="0" fontId="5" fillId="0" borderId="0" xfId="1" applyFont="1" applyAlignment="1">
      <alignment vertical="center" wrapText="1"/>
    </xf>
    <xf numFmtId="0" fontId="25" fillId="0" borderId="0" xfId="3" applyFont="1" applyAlignment="1" applyProtection="1">
      <alignment horizontal="left" vertical="center"/>
      <protection locked="0"/>
    </xf>
    <xf numFmtId="38" fontId="31" fillId="14" borderId="33" xfId="6" applyFont="1" applyFill="1" applyBorder="1" applyAlignment="1" applyProtection="1">
      <alignment horizontal="center" vertical="center"/>
      <protection locked="0"/>
    </xf>
    <xf numFmtId="38" fontId="8" fillId="0" borderId="32" xfId="6" applyFont="1" applyFill="1" applyBorder="1" applyAlignment="1" applyProtection="1">
      <alignment horizontal="center" vertical="center"/>
      <protection locked="0"/>
    </xf>
    <xf numFmtId="38" fontId="8" fillId="0" borderId="10" xfId="6" applyFont="1" applyFill="1" applyBorder="1" applyAlignment="1" applyProtection="1">
      <alignment horizontal="center" vertical="center"/>
      <protection locked="0"/>
    </xf>
    <xf numFmtId="176" fontId="1" fillId="0" borderId="0" xfId="1" applyNumberFormat="1">
      <alignment vertical="center"/>
    </xf>
    <xf numFmtId="38" fontId="1" fillId="0" borderId="37" xfId="6" applyFont="1" applyBorder="1" applyAlignment="1" applyProtection="1">
      <alignment horizontal="center" vertical="center"/>
      <protection locked="0"/>
    </xf>
    <xf numFmtId="38" fontId="1" fillId="0" borderId="21" xfId="6" applyFont="1" applyBorder="1" applyAlignment="1" applyProtection="1">
      <alignment horizontal="center" vertical="center"/>
      <protection locked="0"/>
    </xf>
    <xf numFmtId="0" fontId="8" fillId="0" borderId="33" xfId="5" applyFont="1" applyBorder="1" applyAlignment="1" applyProtection="1">
      <alignment vertical="top" wrapText="1"/>
      <protection locked="0"/>
    </xf>
    <xf numFmtId="0" fontId="8" fillId="0" borderId="29" xfId="5" applyFont="1" applyBorder="1" applyAlignment="1" applyProtection="1">
      <alignment vertical="top" wrapText="1"/>
      <protection locked="0"/>
    </xf>
    <xf numFmtId="0" fontId="8" fillId="0" borderId="10" xfId="5" applyFont="1" applyBorder="1" applyAlignment="1" applyProtection="1">
      <alignment vertical="top" wrapText="1"/>
      <protection locked="0"/>
    </xf>
    <xf numFmtId="38" fontId="8" fillId="9" borderId="84" xfId="5" applyNumberFormat="1" applyFont="1" applyFill="1" applyBorder="1" applyAlignment="1" applyProtection="1">
      <alignment vertical="center"/>
      <protection locked="0"/>
    </xf>
    <xf numFmtId="38" fontId="8" fillId="9" borderId="84" xfId="6" applyFont="1" applyFill="1" applyBorder="1" applyAlignment="1" applyProtection="1">
      <alignment vertical="center"/>
      <protection locked="0"/>
    </xf>
    <xf numFmtId="0" fontId="18" fillId="0" borderId="84" xfId="5" applyFont="1" applyBorder="1" applyAlignment="1" applyProtection="1">
      <alignment vertical="top" wrapText="1"/>
      <protection locked="0"/>
    </xf>
    <xf numFmtId="0" fontId="17" fillId="0" borderId="33" xfId="5" applyFont="1" applyBorder="1" applyAlignment="1" applyProtection="1">
      <alignment vertical="top" wrapText="1"/>
      <protection locked="0"/>
    </xf>
    <xf numFmtId="0" fontId="18" fillId="0" borderId="29" xfId="5" applyFont="1" applyBorder="1" applyAlignment="1" applyProtection="1">
      <alignment vertical="top" wrapText="1"/>
      <protection locked="0"/>
    </xf>
    <xf numFmtId="0" fontId="8" fillId="0" borderId="23" xfId="5" applyFont="1" applyBorder="1" applyAlignment="1" applyProtection="1">
      <alignment horizontal="left" vertical="center" wrapText="1"/>
      <protection locked="0"/>
    </xf>
    <xf numFmtId="38" fontId="8" fillId="9" borderId="23" xfId="5" applyNumberFormat="1" applyFont="1" applyFill="1" applyBorder="1" applyAlignment="1" applyProtection="1">
      <alignment horizontal="right" vertical="center"/>
      <protection locked="0"/>
    </xf>
    <xf numFmtId="38" fontId="8" fillId="9" borderId="29" xfId="5" applyNumberFormat="1" applyFont="1" applyFill="1" applyBorder="1" applyAlignment="1" applyProtection="1">
      <alignment vertical="center"/>
      <protection locked="0"/>
    </xf>
    <xf numFmtId="6" fontId="31" fillId="9" borderId="29" xfId="6" applyNumberFormat="1" applyFont="1" applyFill="1" applyBorder="1" applyAlignment="1">
      <alignment horizontal="right" vertical="center"/>
    </xf>
    <xf numFmtId="0" fontId="8" fillId="0" borderId="21" xfId="2" applyBorder="1" applyAlignment="1">
      <alignment horizontal="center" vertical="center"/>
    </xf>
    <xf numFmtId="0" fontId="8" fillId="0" borderId="22" xfId="2" applyBorder="1" applyAlignment="1">
      <alignment horizontal="center" vertical="center"/>
    </xf>
    <xf numFmtId="0" fontId="8" fillId="0" borderId="23" xfId="2" applyBorder="1" applyAlignment="1">
      <alignment horizontal="center" vertical="center"/>
    </xf>
    <xf numFmtId="0" fontId="0" fillId="0" borderId="21" xfId="3" applyFont="1" applyBorder="1" applyAlignment="1">
      <alignment horizontal="center" vertical="center"/>
    </xf>
    <xf numFmtId="0" fontId="0" fillId="0" borderId="22" xfId="3" applyFont="1" applyBorder="1" applyAlignment="1">
      <alignment horizontal="center" vertical="center"/>
    </xf>
    <xf numFmtId="0" fontId="0" fillId="0" borderId="23" xfId="3" applyFont="1" applyBorder="1" applyAlignment="1">
      <alignment horizontal="center" vertical="center"/>
    </xf>
    <xf numFmtId="0" fontId="1" fillId="0" borderId="21" xfId="1" applyBorder="1" applyAlignment="1">
      <alignment horizontal="center" vertical="center"/>
    </xf>
    <xf numFmtId="0" fontId="1" fillId="0" borderId="22" xfId="1" applyBorder="1" applyAlignment="1">
      <alignment horizontal="center" vertical="center"/>
    </xf>
    <xf numFmtId="0" fontId="1" fillId="0" borderId="23" xfId="1" applyBorder="1" applyAlignment="1">
      <alignment horizontal="center" vertical="center"/>
    </xf>
    <xf numFmtId="38" fontId="54" fillId="0" borderId="0" xfId="10" applyFont="1" applyAlignment="1" applyProtection="1">
      <alignment vertical="center"/>
      <protection locked="0"/>
    </xf>
    <xf numFmtId="0" fontId="0" fillId="0" borderId="0" xfId="3" applyFont="1" applyAlignment="1">
      <alignment horizontal="left" vertical="center" wrapText="1"/>
    </xf>
    <xf numFmtId="0" fontId="0" fillId="0" borderId="34" xfId="3" applyFont="1" applyBorder="1" applyAlignment="1">
      <alignment horizontal="left" vertical="center" wrapText="1"/>
    </xf>
    <xf numFmtId="0" fontId="35" fillId="0" borderId="0" xfId="3" applyFont="1" applyAlignment="1" applyProtection="1">
      <alignment horizontal="left" vertical="center" wrapText="1"/>
      <protection locked="0"/>
    </xf>
    <xf numFmtId="0" fontId="0" fillId="0" borderId="0" xfId="3" applyFont="1" applyAlignment="1" applyProtection="1">
      <alignment horizontal="left" vertical="center" wrapText="1"/>
      <protection locked="0"/>
    </xf>
    <xf numFmtId="0" fontId="1" fillId="0" borderId="0" xfId="2" applyFont="1">
      <alignment vertical="center"/>
    </xf>
    <xf numFmtId="0" fontId="0" fillId="0" borderId="0" xfId="3" applyFont="1" applyAlignment="1" applyProtection="1">
      <alignment horizontal="center" vertical="center"/>
      <protection locked="0"/>
    </xf>
    <xf numFmtId="0" fontId="8" fillId="0" borderId="0" xfId="3" applyAlignment="1" applyProtection="1">
      <alignment horizontal="left" vertical="center" wrapText="1"/>
      <protection locked="0"/>
    </xf>
    <xf numFmtId="14" fontId="35" fillId="0" borderId="0" xfId="3" applyNumberFormat="1" applyFont="1" applyAlignment="1" applyProtection="1">
      <alignment horizontal="left" vertical="center"/>
      <protection locked="0"/>
    </xf>
    <xf numFmtId="177" fontId="22" fillId="0" borderId="0" xfId="2" applyNumberFormat="1" applyFont="1" applyAlignment="1">
      <alignment horizontal="right" vertical="center"/>
    </xf>
    <xf numFmtId="0" fontId="35" fillId="0" borderId="0" xfId="3" applyFont="1" applyAlignment="1" applyProtection="1">
      <alignment horizontal="left" vertical="center"/>
      <protection locked="0"/>
    </xf>
    <xf numFmtId="0" fontId="9" fillId="0" borderId="0" xfId="3" applyFont="1" applyAlignment="1" applyProtection="1">
      <alignment horizontal="center" vertical="center"/>
      <protection locked="0"/>
    </xf>
    <xf numFmtId="0" fontId="5" fillId="0" borderId="29" xfId="0" applyFont="1" applyBorder="1" applyAlignment="1">
      <alignment horizontal="left" vertical="center" wrapText="1"/>
    </xf>
    <xf numFmtId="0" fontId="8" fillId="0" borderId="57" xfId="1" applyFont="1" applyBorder="1" applyAlignment="1">
      <alignment horizontal="left" vertical="center"/>
    </xf>
    <xf numFmtId="0" fontId="8" fillId="0" borderId="58" xfId="0" applyFont="1" applyBorder="1" applyAlignment="1">
      <alignment horizontal="left" vertical="center"/>
    </xf>
    <xf numFmtId="0" fontId="8" fillId="0" borderId="59" xfId="0" applyFont="1" applyBorder="1" applyAlignment="1">
      <alignment horizontal="left" vertical="center"/>
    </xf>
    <xf numFmtId="0" fontId="6" fillId="0" borderId="0" xfId="1" applyFont="1" applyAlignment="1">
      <alignment horizontal="center" vertical="center"/>
    </xf>
    <xf numFmtId="0" fontId="32" fillId="0" borderId="0" xfId="1" applyFont="1" applyAlignment="1">
      <alignment horizontal="center" vertical="center"/>
    </xf>
    <xf numFmtId="0" fontId="1" fillId="0" borderId="14" xfId="1" applyBorder="1" applyAlignment="1">
      <alignment horizontal="center" vertical="center"/>
    </xf>
    <xf numFmtId="0" fontId="1" fillId="0" borderId="15" xfId="1" applyBorder="1" applyAlignment="1">
      <alignment horizontal="center" vertical="center"/>
    </xf>
    <xf numFmtId="0" fontId="1" fillId="0" borderId="17" xfId="1" applyBorder="1" applyAlignment="1">
      <alignment horizontal="center" vertical="center"/>
    </xf>
    <xf numFmtId="176" fontId="1" fillId="8" borderId="27" xfId="1" applyNumberFormat="1" applyFill="1" applyBorder="1" applyAlignment="1">
      <alignment horizontal="right" vertical="center"/>
    </xf>
    <xf numFmtId="176" fontId="1" fillId="8" borderId="16" xfId="1" applyNumberFormat="1" applyFill="1" applyBorder="1" applyAlignment="1">
      <alignment horizontal="right" vertical="center"/>
    </xf>
    <xf numFmtId="0" fontId="1" fillId="0" borderId="5" xfId="1" applyBorder="1" applyAlignment="1">
      <alignment horizontal="center" vertical="center"/>
    </xf>
    <xf numFmtId="0" fontId="1" fillId="0" borderId="6" xfId="1" applyBorder="1" applyAlignment="1">
      <alignment horizontal="center" vertical="center"/>
    </xf>
    <xf numFmtId="0" fontId="1" fillId="0" borderId="54" xfId="1" applyBorder="1" applyAlignment="1">
      <alignment horizontal="center" vertical="center"/>
    </xf>
    <xf numFmtId="176" fontId="1" fillId="8" borderId="76" xfId="1" applyNumberFormat="1" applyFill="1" applyBorder="1" applyAlignment="1">
      <alignment horizontal="right" vertical="center"/>
    </xf>
    <xf numFmtId="176" fontId="1" fillId="8" borderId="77" xfId="1" applyNumberFormat="1" applyFill="1" applyBorder="1" applyAlignment="1">
      <alignment horizontal="right" vertical="center"/>
    </xf>
    <xf numFmtId="0" fontId="1" fillId="2" borderId="4" xfId="1" applyFill="1" applyBorder="1" applyAlignment="1">
      <alignment horizontal="center" vertical="center" wrapText="1"/>
    </xf>
    <xf numFmtId="0" fontId="1" fillId="2" borderId="8" xfId="1" applyFill="1" applyBorder="1" applyAlignment="1">
      <alignment horizontal="center" vertical="center" wrapText="1"/>
    </xf>
    <xf numFmtId="0" fontId="1" fillId="0" borderId="26" xfId="1" applyBorder="1" applyAlignment="1">
      <alignment horizontal="left" vertical="center"/>
    </xf>
    <xf numFmtId="0" fontId="1" fillId="0" borderId="24" xfId="1" applyBorder="1" applyAlignment="1">
      <alignment horizontal="left" vertical="center"/>
    </xf>
    <xf numFmtId="0" fontId="1" fillId="0" borderId="25" xfId="1" applyBorder="1" applyAlignment="1">
      <alignment horizontal="left" vertical="center"/>
    </xf>
    <xf numFmtId="0" fontId="1" fillId="0" borderId="26" xfId="1" applyBorder="1" applyAlignment="1">
      <alignment horizontal="left" vertical="center" wrapText="1"/>
    </xf>
    <xf numFmtId="0" fontId="8" fillId="2" borderId="3"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0" borderId="26" xfId="1" applyFont="1" applyBorder="1" applyAlignment="1">
      <alignment horizontal="left" vertical="center"/>
    </xf>
    <xf numFmtId="0" fontId="8" fillId="0" borderId="24" xfId="1" applyFont="1" applyBorder="1" applyAlignment="1">
      <alignment horizontal="left" vertical="center"/>
    </xf>
    <xf numFmtId="0" fontId="8" fillId="0" borderId="25" xfId="1" applyFont="1" applyBorder="1" applyAlignment="1">
      <alignment horizontal="left" vertical="center"/>
    </xf>
    <xf numFmtId="0" fontId="8" fillId="0" borderId="20" xfId="1" applyFont="1" applyBorder="1" applyAlignment="1">
      <alignment horizontal="left" vertical="center"/>
    </xf>
    <xf numFmtId="0" fontId="8" fillId="0" borderId="0" xfId="1" applyFont="1" applyAlignment="1">
      <alignment horizontal="left" vertical="center"/>
    </xf>
    <xf numFmtId="0" fontId="8" fillId="0" borderId="53" xfId="1" applyFont="1" applyBorder="1" applyAlignment="1">
      <alignment horizontal="left" vertical="center"/>
    </xf>
    <xf numFmtId="0" fontId="8" fillId="0" borderId="60" xfId="1" applyFont="1" applyBorder="1" applyAlignment="1">
      <alignment horizontal="left" vertical="center"/>
    </xf>
    <xf numFmtId="0" fontId="8" fillId="0" borderId="61" xfId="1" applyFont="1" applyBorder="1" applyAlignment="1">
      <alignment horizontal="left" vertical="center"/>
    </xf>
    <xf numFmtId="0" fontId="8" fillId="0" borderId="62" xfId="1" applyFont="1" applyBorder="1" applyAlignment="1">
      <alignment horizontal="left" vertical="center"/>
    </xf>
    <xf numFmtId="0" fontId="1" fillId="2" borderId="40" xfId="1" applyFill="1" applyBorder="1" applyAlignment="1">
      <alignment horizontal="center" vertical="center"/>
    </xf>
    <xf numFmtId="0" fontId="1" fillId="2" borderId="63" xfId="1" applyFill="1" applyBorder="1" applyAlignment="1">
      <alignment horizontal="center" vertical="center"/>
    </xf>
    <xf numFmtId="0" fontId="1" fillId="2" borderId="37" xfId="1" applyFill="1" applyBorder="1" applyAlignment="1">
      <alignment horizontal="center" vertical="center"/>
    </xf>
    <xf numFmtId="0" fontId="1" fillId="2" borderId="34" xfId="1" applyFill="1" applyBorder="1" applyAlignment="1">
      <alignment horizontal="center" vertical="center"/>
    </xf>
    <xf numFmtId="0" fontId="5" fillId="0" borderId="29" xfId="1" applyFont="1" applyBorder="1" applyAlignment="1">
      <alignment horizontal="left" vertical="center" wrapText="1"/>
    </xf>
    <xf numFmtId="0" fontId="1" fillId="2" borderId="1" xfId="1" applyFill="1" applyBorder="1" applyAlignment="1">
      <alignment horizontal="center" vertical="center" wrapText="1"/>
    </xf>
    <xf numFmtId="0" fontId="1" fillId="2" borderId="5" xfId="1" applyFill="1" applyBorder="1" applyAlignment="1">
      <alignment horizontal="center" vertical="center" wrapText="1"/>
    </xf>
    <xf numFmtId="0" fontId="1" fillId="3" borderId="11" xfId="1" applyFill="1" applyBorder="1" applyAlignment="1">
      <alignment horizontal="center" vertical="center"/>
    </xf>
    <xf numFmtId="0" fontId="1" fillId="3" borderId="12" xfId="1" applyFill="1" applyBorder="1" applyAlignment="1">
      <alignment horizontal="center" vertical="center"/>
    </xf>
    <xf numFmtId="0" fontId="1" fillId="3" borderId="75" xfId="1" applyFill="1" applyBorder="1" applyAlignment="1">
      <alignment horizontal="center" vertical="center"/>
    </xf>
    <xf numFmtId="0" fontId="1" fillId="10" borderId="43" xfId="1" applyFill="1" applyBorder="1" applyAlignment="1">
      <alignment horizontal="left" vertical="center" wrapText="1"/>
    </xf>
    <xf numFmtId="0" fontId="1" fillId="10" borderId="47" xfId="1" applyFill="1" applyBorder="1" applyAlignment="1">
      <alignment horizontal="left" vertical="center" wrapText="1"/>
    </xf>
    <xf numFmtId="0" fontId="8" fillId="10" borderId="70" xfId="1" applyFont="1" applyFill="1" applyBorder="1" applyAlignment="1">
      <alignment horizontal="left" vertical="center" wrapText="1"/>
    </xf>
    <xf numFmtId="0" fontId="8" fillId="10" borderId="67" xfId="1" applyFont="1" applyFill="1" applyBorder="1" applyAlignment="1">
      <alignment horizontal="left" vertical="center" wrapText="1"/>
    </xf>
    <xf numFmtId="0" fontId="8" fillId="10" borderId="68" xfId="1" applyFont="1" applyFill="1" applyBorder="1" applyAlignment="1">
      <alignment horizontal="left" vertical="center" wrapText="1"/>
    </xf>
    <xf numFmtId="0" fontId="1" fillId="10" borderId="71" xfId="1" applyFill="1" applyBorder="1" applyAlignment="1">
      <alignment horizontal="left" vertical="center" wrapText="1"/>
    </xf>
    <xf numFmtId="38" fontId="1" fillId="9" borderId="63" xfId="6" applyFont="1" applyFill="1" applyBorder="1" applyAlignment="1">
      <alignment horizontal="center" vertical="center" wrapText="1"/>
    </xf>
    <xf numFmtId="38" fontId="1" fillId="9" borderId="0" xfId="6" applyFont="1" applyFill="1" applyBorder="1" applyAlignment="1">
      <alignment horizontal="center" vertical="center" wrapText="1"/>
    </xf>
    <xf numFmtId="38" fontId="1" fillId="9" borderId="79" xfId="6" applyFont="1" applyFill="1" applyBorder="1" applyAlignment="1">
      <alignment horizontal="center" vertical="center" wrapText="1"/>
    </xf>
    <xf numFmtId="0" fontId="27" fillId="7" borderId="9" xfId="5" applyFont="1" applyFill="1" applyBorder="1" applyAlignment="1" applyProtection="1">
      <alignment horizontal="center" vertical="center"/>
      <protection locked="0"/>
    </xf>
    <xf numFmtId="0" fontId="27" fillId="7" borderId="83" xfId="5" applyFont="1" applyFill="1" applyBorder="1" applyAlignment="1" applyProtection="1">
      <alignment horizontal="center" vertical="center"/>
      <protection locked="0"/>
    </xf>
    <xf numFmtId="0" fontId="27" fillId="7" borderId="56" xfId="5" applyFont="1" applyFill="1" applyBorder="1" applyAlignment="1" applyProtection="1">
      <alignment horizontal="center" vertical="center"/>
      <protection locked="0"/>
    </xf>
    <xf numFmtId="182" fontId="8" fillId="9" borderId="39" xfId="5" applyNumberFormat="1" applyFont="1" applyFill="1" applyBorder="1" applyAlignment="1" applyProtection="1">
      <alignment horizontal="center" vertical="center"/>
      <protection locked="0"/>
    </xf>
    <xf numFmtId="182" fontId="8" fillId="9" borderId="43" xfId="5" applyNumberFormat="1" applyFont="1" applyFill="1" applyBorder="1" applyAlignment="1" applyProtection="1">
      <alignment horizontal="center" vertical="center"/>
      <protection locked="0"/>
    </xf>
    <xf numFmtId="182" fontId="8" fillId="9" borderId="28" xfId="5" applyNumberFormat="1" applyFont="1" applyFill="1" applyBorder="1" applyAlignment="1" applyProtection="1">
      <alignment horizontal="center" vertical="center"/>
      <protection locked="0"/>
    </xf>
    <xf numFmtId="181" fontId="8" fillId="9" borderId="39" xfId="5" applyNumberFormat="1" applyFont="1" applyFill="1" applyBorder="1" applyAlignment="1" applyProtection="1">
      <alignment horizontal="center" vertical="center"/>
      <protection locked="0"/>
    </xf>
    <xf numFmtId="181" fontId="8" fillId="9" borderId="43" xfId="5" applyNumberFormat="1" applyFont="1" applyFill="1" applyBorder="1" applyAlignment="1" applyProtection="1">
      <alignment horizontal="center" vertical="center"/>
      <protection locked="0"/>
    </xf>
    <xf numFmtId="181" fontId="8" fillId="9" borderId="28" xfId="5" applyNumberFormat="1" applyFont="1" applyFill="1" applyBorder="1" applyAlignment="1" applyProtection="1">
      <alignment horizontal="center" vertical="center"/>
      <protection locked="0"/>
    </xf>
    <xf numFmtId="181" fontId="8" fillId="9" borderId="21" xfId="5" applyNumberFormat="1" applyFont="1" applyFill="1" applyBorder="1" applyAlignment="1" applyProtection="1">
      <alignment horizontal="center" vertical="center"/>
      <protection locked="0"/>
    </xf>
    <xf numFmtId="181" fontId="8" fillId="9" borderId="81" xfId="5" applyNumberFormat="1" applyFont="1" applyFill="1" applyBorder="1" applyAlignment="1" applyProtection="1">
      <alignment horizontal="center" vertical="center"/>
      <protection locked="0"/>
    </xf>
    <xf numFmtId="0" fontId="22" fillId="9" borderId="39" xfId="5" quotePrefix="1" applyFont="1" applyFill="1" applyBorder="1" applyAlignment="1" applyProtection="1">
      <alignment horizontal="center" vertical="center" wrapText="1"/>
      <protection locked="0"/>
    </xf>
    <xf numFmtId="0" fontId="22" fillId="9" borderId="28" xfId="5" quotePrefix="1" applyFont="1" applyFill="1" applyBorder="1" applyAlignment="1" applyProtection="1">
      <alignment horizontal="center" vertical="center" wrapText="1"/>
      <protection locked="0"/>
    </xf>
    <xf numFmtId="181" fontId="8" fillId="9" borderId="39" xfId="5" applyNumberFormat="1" applyFont="1" applyFill="1" applyBorder="1" applyAlignment="1" applyProtection="1">
      <alignment horizontal="center" vertical="center" wrapText="1"/>
      <protection locked="0"/>
    </xf>
    <xf numFmtId="181" fontId="8" fillId="9" borderId="28" xfId="5" applyNumberFormat="1" applyFont="1" applyFill="1" applyBorder="1" applyAlignment="1" applyProtection="1">
      <alignment horizontal="center" vertical="center" wrapText="1"/>
      <protection locked="0"/>
    </xf>
    <xf numFmtId="181" fontId="8" fillId="9" borderId="45" xfId="5" applyNumberFormat="1" applyFont="1" applyFill="1" applyBorder="1" applyAlignment="1" applyProtection="1">
      <alignment horizontal="center" vertical="center" wrapText="1"/>
      <protection locked="0"/>
    </xf>
    <xf numFmtId="181" fontId="8" fillId="9" borderId="46" xfId="5" applyNumberFormat="1" applyFont="1" applyFill="1" applyBorder="1" applyAlignment="1" applyProtection="1">
      <alignment horizontal="center" vertical="center" wrapText="1"/>
      <protection locked="0"/>
    </xf>
    <xf numFmtId="178" fontId="8" fillId="9" borderId="40" xfId="5" applyNumberFormat="1" applyFont="1" applyFill="1" applyBorder="1" applyAlignment="1" applyProtection="1">
      <alignment horizontal="center" vertical="center"/>
      <protection locked="0"/>
    </xf>
    <xf numFmtId="178" fontId="8" fillId="9" borderId="38" xfId="5" applyNumberFormat="1" applyFont="1" applyFill="1" applyBorder="1" applyAlignment="1" applyProtection="1">
      <alignment horizontal="center" vertical="center"/>
      <protection locked="0"/>
    </xf>
    <xf numFmtId="178" fontId="8" fillId="9" borderId="20" xfId="5" applyNumberFormat="1" applyFont="1" applyFill="1" applyBorder="1" applyAlignment="1" applyProtection="1">
      <alignment horizontal="center" vertical="center"/>
      <protection locked="0"/>
    </xf>
    <xf numFmtId="178" fontId="8" fillId="9" borderId="31" xfId="5" applyNumberFormat="1" applyFont="1" applyFill="1" applyBorder="1" applyAlignment="1" applyProtection="1">
      <alignment horizontal="center" vertical="center"/>
      <protection locked="0"/>
    </xf>
    <xf numFmtId="178" fontId="8" fillId="9" borderId="44" xfId="5" applyNumberFormat="1" applyFont="1" applyFill="1" applyBorder="1" applyAlignment="1" applyProtection="1">
      <alignment horizontal="center" vertical="center"/>
      <protection locked="0"/>
    </xf>
    <xf numFmtId="178" fontId="8" fillId="9" borderId="55" xfId="5" applyNumberFormat="1" applyFont="1" applyFill="1" applyBorder="1" applyAlignment="1" applyProtection="1">
      <alignment horizontal="center" vertical="center"/>
      <protection locked="0"/>
    </xf>
    <xf numFmtId="0" fontId="8" fillId="0" borderId="80" xfId="5" applyFont="1" applyBorder="1" applyAlignment="1" applyProtection="1">
      <alignment horizontal="left" vertical="center"/>
      <protection locked="0"/>
    </xf>
    <xf numFmtId="0" fontId="8" fillId="0" borderId="56" xfId="5" applyFont="1" applyBorder="1" applyAlignment="1" applyProtection="1">
      <alignment horizontal="left" vertical="center"/>
      <protection locked="0"/>
    </xf>
    <xf numFmtId="38" fontId="8" fillId="0" borderId="21" xfId="7" applyFont="1" applyFill="1" applyBorder="1" applyAlignment="1" applyProtection="1">
      <alignment vertical="center"/>
      <protection locked="0"/>
    </xf>
    <xf numFmtId="38" fontId="8" fillId="0" borderId="23" xfId="7" applyFont="1" applyFill="1" applyBorder="1" applyAlignment="1" applyProtection="1">
      <alignment vertical="center"/>
      <protection locked="0"/>
    </xf>
    <xf numFmtId="0" fontId="8" fillId="0" borderId="21" xfId="5" applyFont="1" applyBorder="1" applyAlignment="1" applyProtection="1">
      <alignment horizontal="left" vertical="center"/>
      <protection locked="0"/>
    </xf>
    <xf numFmtId="0" fontId="8" fillId="0" borderId="23" xfId="5" applyFont="1" applyBorder="1" applyAlignment="1" applyProtection="1">
      <alignment horizontal="left" vertical="center"/>
      <protection locked="0"/>
    </xf>
    <xf numFmtId="0" fontId="8" fillId="0" borderId="36" xfId="5" applyFont="1" applyBorder="1" applyAlignment="1" applyProtection="1">
      <alignment horizontal="left" vertical="center"/>
      <protection locked="0"/>
    </xf>
    <xf numFmtId="0" fontId="8" fillId="0" borderId="19" xfId="5" applyFont="1" applyBorder="1" applyAlignment="1" applyProtection="1">
      <alignment horizontal="left" vertical="center"/>
      <protection locked="0"/>
    </xf>
    <xf numFmtId="0" fontId="22" fillId="9" borderId="82" xfId="5" applyFont="1" applyFill="1" applyBorder="1" applyAlignment="1" applyProtection="1">
      <alignment horizontal="center" vertical="center" wrapText="1"/>
      <protection locked="0"/>
    </xf>
    <xf numFmtId="0" fontId="22" fillId="9" borderId="22" xfId="5" applyFont="1" applyFill="1" applyBorder="1" applyAlignment="1" applyProtection="1">
      <alignment horizontal="center" vertical="center" wrapText="1"/>
      <protection locked="0"/>
    </xf>
    <xf numFmtId="0" fontId="22" fillId="9" borderId="23" xfId="5" applyFont="1" applyFill="1" applyBorder="1" applyAlignment="1" applyProtection="1">
      <alignment horizontal="center" vertical="center" wrapText="1"/>
      <protection locked="0"/>
    </xf>
    <xf numFmtId="40" fontId="31" fillId="14" borderId="37" xfId="6" applyNumberFormat="1" applyFont="1" applyFill="1" applyBorder="1" applyAlignment="1" applyProtection="1">
      <alignment horizontal="center" vertical="center"/>
      <protection locked="0"/>
    </xf>
    <xf numFmtId="40" fontId="31" fillId="14" borderId="32" xfId="6" applyNumberFormat="1" applyFont="1" applyFill="1" applyBorder="1" applyAlignment="1" applyProtection="1">
      <alignment horizontal="center" vertical="center"/>
      <protection locked="0"/>
    </xf>
    <xf numFmtId="9" fontId="31" fillId="14" borderId="21" xfId="6" applyNumberFormat="1" applyFont="1" applyFill="1" applyBorder="1" applyAlignment="1" applyProtection="1">
      <alignment horizontal="center" vertical="center"/>
      <protection locked="0"/>
    </xf>
    <xf numFmtId="9" fontId="31" fillId="14" borderId="23" xfId="6" applyNumberFormat="1" applyFont="1" applyFill="1" applyBorder="1" applyAlignment="1" applyProtection="1">
      <alignment horizontal="center" vertical="center"/>
      <protection locked="0"/>
    </xf>
    <xf numFmtId="182" fontId="38" fillId="14" borderId="21" xfId="7" applyNumberFormat="1" applyFont="1" applyFill="1" applyBorder="1" applyAlignment="1" applyProtection="1">
      <alignment horizontal="center" vertical="center"/>
      <protection locked="0"/>
    </xf>
    <xf numFmtId="182" fontId="38" fillId="14" borderId="23" xfId="7" applyNumberFormat="1" applyFont="1" applyFill="1" applyBorder="1" applyAlignment="1" applyProtection="1">
      <alignment horizontal="center" vertical="center"/>
      <protection locked="0"/>
    </xf>
    <xf numFmtId="0" fontId="22" fillId="9" borderId="39" xfId="5" quotePrefix="1" applyFont="1" applyFill="1" applyBorder="1" applyAlignment="1">
      <alignment horizontal="center" vertical="center" wrapText="1"/>
    </xf>
    <xf numFmtId="0" fontId="22" fillId="9" borderId="28" xfId="5" quotePrefix="1" applyFont="1" applyFill="1" applyBorder="1" applyAlignment="1">
      <alignment horizontal="center" vertical="center" wrapText="1"/>
    </xf>
    <xf numFmtId="0" fontId="8" fillId="0" borderId="21" xfId="5" applyFont="1" applyBorder="1" applyAlignment="1" applyProtection="1">
      <alignment horizontal="right" vertical="center"/>
      <protection locked="0"/>
    </xf>
    <xf numFmtId="0" fontId="8" fillId="0" borderId="22" xfId="5" applyFont="1" applyBorder="1" applyAlignment="1" applyProtection="1">
      <alignment horizontal="right" vertical="center"/>
      <protection locked="0"/>
    </xf>
    <xf numFmtId="0" fontId="8" fillId="0" borderId="23" xfId="5" applyFont="1" applyBorder="1" applyAlignment="1" applyProtection="1">
      <alignment horizontal="right" vertical="center"/>
      <protection locked="0"/>
    </xf>
    <xf numFmtId="38" fontId="27" fillId="7" borderId="11" xfId="6" applyFont="1" applyFill="1" applyBorder="1" applyAlignment="1">
      <alignment horizontal="center" vertical="center"/>
    </xf>
    <xf numFmtId="38" fontId="27" fillId="7" borderId="12" xfId="6" applyFont="1" applyFill="1" applyBorder="1" applyAlignment="1">
      <alignment horizontal="center" vertical="center"/>
    </xf>
    <xf numFmtId="0" fontId="0" fillId="0" borderId="12" xfId="0" applyBorder="1">
      <alignment vertical="center"/>
    </xf>
    <xf numFmtId="181" fontId="8" fillId="9" borderId="23" xfId="5" applyNumberFormat="1" applyFont="1" applyFill="1" applyBorder="1" applyAlignment="1" applyProtection="1">
      <alignment horizontal="center" vertical="center"/>
      <protection locked="0"/>
    </xf>
    <xf numFmtId="0" fontId="8" fillId="9" borderId="63" xfId="5" applyFont="1" applyFill="1" applyBorder="1" applyAlignment="1" applyProtection="1">
      <alignment horizontal="center" vertical="center" wrapText="1"/>
      <protection locked="0"/>
    </xf>
    <xf numFmtId="0" fontId="1" fillId="9" borderId="38" xfId="0" applyFont="1" applyFill="1" applyBorder="1" applyAlignment="1">
      <alignment horizontal="center" vertical="center" wrapText="1"/>
    </xf>
    <xf numFmtId="0" fontId="8" fillId="0" borderId="80" xfId="5" applyFont="1" applyBorder="1" applyAlignment="1" applyProtection="1">
      <alignment horizontal="center" vertical="center"/>
      <protection locked="0"/>
    </xf>
    <xf numFmtId="0" fontId="8" fillId="0" borderId="56" xfId="5" applyFont="1" applyBorder="1" applyAlignment="1" applyProtection="1">
      <alignment horizontal="center" vertical="center"/>
      <protection locked="0"/>
    </xf>
    <xf numFmtId="38" fontId="13" fillId="0" borderId="21" xfId="7" applyFont="1" applyFill="1" applyBorder="1" applyAlignment="1" applyProtection="1">
      <alignment horizontal="center" vertical="center"/>
      <protection locked="0"/>
    </xf>
    <xf numFmtId="38" fontId="13" fillId="0" borderId="23" xfId="7" applyFont="1" applyFill="1" applyBorder="1" applyAlignment="1" applyProtection="1">
      <alignment horizontal="center" vertical="center"/>
      <protection locked="0"/>
    </xf>
    <xf numFmtId="0" fontId="8" fillId="0" borderId="21" xfId="5" applyFont="1" applyBorder="1" applyAlignment="1" applyProtection="1">
      <alignment horizontal="center" vertical="center"/>
      <protection locked="0"/>
    </xf>
    <xf numFmtId="0" fontId="8" fillId="0" borderId="23" xfId="5" applyFont="1" applyBorder="1" applyAlignment="1" applyProtection="1">
      <alignment horizontal="center" vertical="center"/>
      <protection locked="0"/>
    </xf>
    <xf numFmtId="183" fontId="1" fillId="6" borderId="39" xfId="6" applyNumberFormat="1" applyFont="1" applyFill="1" applyBorder="1" applyAlignment="1">
      <alignment horizontal="center" vertical="center" wrapText="1"/>
    </xf>
    <xf numFmtId="183" fontId="1" fillId="6" borderId="28" xfId="6" applyNumberFormat="1" applyFont="1" applyFill="1" applyBorder="1" applyAlignment="1">
      <alignment horizontal="center" vertical="center" wrapText="1"/>
    </xf>
    <xf numFmtId="38" fontId="53" fillId="0" borderId="29" xfId="6" applyFont="1" applyFill="1" applyBorder="1" applyAlignment="1">
      <alignment horizontal="center" vertical="center" wrapText="1"/>
    </xf>
    <xf numFmtId="40" fontId="31" fillId="13" borderId="29" xfId="6" applyNumberFormat="1" applyFont="1" applyFill="1" applyBorder="1" applyAlignment="1" applyProtection="1">
      <alignment horizontal="center" vertical="center"/>
      <protection locked="0"/>
    </xf>
    <xf numFmtId="38" fontId="31" fillId="9" borderId="39" xfId="6" applyFont="1" applyFill="1" applyBorder="1" applyAlignment="1">
      <alignment horizontal="center" vertical="center" wrapText="1"/>
    </xf>
    <xf numFmtId="38" fontId="31" fillId="9" borderId="28" xfId="6" applyFont="1" applyFill="1" applyBorder="1" applyAlignment="1">
      <alignment horizontal="center" vertical="center" wrapText="1"/>
    </xf>
    <xf numFmtId="38" fontId="31" fillId="9" borderId="23" xfId="6" applyFont="1" applyFill="1" applyBorder="1" applyAlignment="1">
      <alignment horizontal="center" vertical="center"/>
    </xf>
    <xf numFmtId="38" fontId="31" fillId="9" borderId="19" xfId="6" applyFont="1" applyFill="1" applyBorder="1" applyAlignment="1">
      <alignment horizontal="center" vertical="center"/>
    </xf>
    <xf numFmtId="38" fontId="31" fillId="0" borderId="21" xfId="6" applyFont="1" applyBorder="1" applyAlignment="1">
      <alignment horizontal="right" vertical="center"/>
    </xf>
    <xf numFmtId="38" fontId="31" fillId="0" borderId="22" xfId="6" applyFont="1" applyBorder="1" applyAlignment="1">
      <alignment horizontal="right" vertical="center"/>
    </xf>
    <xf numFmtId="38" fontId="31" fillId="0" borderId="23" xfId="6" applyFont="1" applyBorder="1" applyAlignment="1">
      <alignment horizontal="right" vertical="center"/>
    </xf>
    <xf numFmtId="6" fontId="31" fillId="6" borderId="39" xfId="6" applyNumberFormat="1" applyFont="1" applyFill="1" applyBorder="1" applyAlignment="1">
      <alignment horizontal="center" vertical="center" wrapText="1"/>
    </xf>
    <xf numFmtId="6" fontId="31" fillId="6" borderId="33" xfId="6" applyNumberFormat="1" applyFont="1" applyFill="1" applyBorder="1" applyAlignment="1">
      <alignment horizontal="center" vertical="center" wrapText="1"/>
    </xf>
    <xf numFmtId="38" fontId="31" fillId="9" borderId="29" xfId="6" applyFont="1" applyFill="1" applyBorder="1" applyAlignment="1">
      <alignment horizontal="center" vertical="center" wrapText="1"/>
    </xf>
    <xf numFmtId="38" fontId="31" fillId="9" borderId="10" xfId="6" applyFont="1" applyFill="1" applyBorder="1" applyAlignment="1">
      <alignment horizontal="center" vertical="center" wrapText="1"/>
    </xf>
    <xf numFmtId="183" fontId="31" fillId="9" borderId="23" xfId="6" applyNumberFormat="1" applyFont="1" applyFill="1" applyBorder="1" applyAlignment="1">
      <alignment horizontal="center" vertical="center"/>
    </xf>
    <xf numFmtId="183" fontId="31" fillId="9" borderId="19" xfId="6" applyNumberFormat="1" applyFont="1" applyFill="1" applyBorder="1" applyAlignment="1">
      <alignment horizontal="center" vertical="center"/>
    </xf>
    <xf numFmtId="38" fontId="31" fillId="9" borderId="29" xfId="6" applyFont="1" applyFill="1" applyBorder="1" applyAlignment="1">
      <alignment horizontal="center" vertical="center"/>
    </xf>
    <xf numFmtId="38" fontId="31" fillId="9" borderId="10" xfId="6" applyFont="1" applyFill="1" applyBorder="1" applyAlignment="1">
      <alignment horizontal="center" vertical="center"/>
    </xf>
    <xf numFmtId="38" fontId="31" fillId="9" borderId="21" xfId="6" applyFont="1" applyFill="1" applyBorder="1" applyAlignment="1">
      <alignment horizontal="center" vertical="center"/>
    </xf>
    <xf numFmtId="9" fontId="31" fillId="13" borderId="21" xfId="6" applyNumberFormat="1" applyFont="1" applyFill="1" applyBorder="1" applyAlignment="1" applyProtection="1">
      <alignment horizontal="left" vertical="center"/>
      <protection locked="0"/>
    </xf>
    <xf numFmtId="9" fontId="31" fillId="13" borderId="23" xfId="6" applyNumberFormat="1" applyFont="1" applyFill="1" applyBorder="1" applyAlignment="1" applyProtection="1">
      <alignment horizontal="left" vertical="center"/>
      <protection locked="0"/>
    </xf>
    <xf numFmtId="38" fontId="53" fillId="13" borderId="29" xfId="6" applyFont="1" applyFill="1" applyBorder="1" applyAlignment="1">
      <alignment horizontal="left" vertical="center"/>
    </xf>
    <xf numFmtId="38" fontId="31" fillId="13" borderId="29" xfId="6" applyFont="1" applyFill="1" applyBorder="1" applyAlignment="1">
      <alignment horizontal="left" vertical="center"/>
    </xf>
    <xf numFmtId="38" fontId="27" fillId="7" borderId="41" xfId="6" applyFont="1" applyFill="1" applyBorder="1" applyAlignment="1">
      <alignment horizontal="center" vertical="center"/>
    </xf>
    <xf numFmtId="38" fontId="53" fillId="13" borderId="21" xfId="6" applyFont="1" applyFill="1" applyBorder="1" applyAlignment="1">
      <alignment horizontal="left" vertical="center"/>
    </xf>
    <xf numFmtId="38" fontId="53" fillId="13" borderId="23" xfId="6" applyFont="1" applyFill="1" applyBorder="1" applyAlignment="1">
      <alignment horizontal="left" vertical="center"/>
    </xf>
    <xf numFmtId="38" fontId="52" fillId="7" borderId="11" xfId="6" applyFont="1" applyFill="1" applyBorder="1" applyAlignment="1">
      <alignment horizontal="center" vertical="center"/>
    </xf>
    <xf numFmtId="38" fontId="52" fillId="7" borderId="12" xfId="6" applyFont="1" applyFill="1" applyBorder="1" applyAlignment="1">
      <alignment horizontal="center" vertical="center"/>
    </xf>
    <xf numFmtId="38" fontId="52" fillId="7" borderId="41" xfId="6" applyFont="1" applyFill="1" applyBorder="1" applyAlignment="1">
      <alignment horizontal="center" vertical="center"/>
    </xf>
    <xf numFmtId="9" fontId="31" fillId="13" borderId="29" xfId="6" applyNumberFormat="1" applyFont="1" applyFill="1" applyBorder="1" applyAlignment="1" applyProtection="1">
      <alignment horizontal="left" vertical="center"/>
      <protection locked="0"/>
    </xf>
    <xf numFmtId="0" fontId="44" fillId="0" borderId="52" xfId="1" applyFont="1" applyBorder="1" applyAlignment="1">
      <alignment horizontal="center" vertical="center" wrapText="1"/>
    </xf>
    <xf numFmtId="0" fontId="44" fillId="0" borderId="42" xfId="1" applyFont="1" applyBorder="1" applyAlignment="1">
      <alignment horizontal="center" vertical="center" wrapText="1"/>
    </xf>
    <xf numFmtId="0" fontId="44" fillId="0" borderId="35" xfId="1" applyFont="1" applyBorder="1" applyAlignment="1">
      <alignment horizontal="center" vertical="center" wrapText="1"/>
    </xf>
    <xf numFmtId="0" fontId="41" fillId="0" borderId="6" xfId="1" applyFont="1" applyBorder="1" applyAlignment="1">
      <alignment horizontal="center" vertical="center"/>
    </xf>
    <xf numFmtId="0" fontId="44" fillId="0" borderId="2" xfId="1" applyFont="1" applyBorder="1" applyAlignment="1">
      <alignment horizontal="center" vertical="center" wrapText="1"/>
    </xf>
    <xf numFmtId="0" fontId="44" fillId="0" borderId="39" xfId="1" applyFont="1" applyBorder="1" applyAlignment="1">
      <alignment horizontal="left" vertical="center" wrapText="1"/>
    </xf>
    <xf numFmtId="0" fontId="44" fillId="0" borderId="33" xfId="1" applyFont="1" applyBorder="1" applyAlignment="1">
      <alignment horizontal="left" vertical="center" wrapText="1"/>
    </xf>
    <xf numFmtId="0" fontId="44" fillId="0" borderId="39" xfId="1" applyFont="1" applyBorder="1" applyAlignment="1">
      <alignment horizontal="center" vertical="center" wrapText="1"/>
    </xf>
    <xf numFmtId="0" fontId="44" fillId="0" borderId="33" xfId="1" applyFont="1" applyBorder="1" applyAlignment="1">
      <alignment horizontal="center" vertical="center" wrapText="1"/>
    </xf>
  </cellXfs>
  <cellStyles count="11">
    <cellStyle name="ハイパーリンク" xfId="8" builtinId="8"/>
    <cellStyle name="桁区切り" xfId="10" builtinId="6"/>
    <cellStyle name="桁区切り 2" xfId="6" xr:uid="{00000000-0005-0000-0000-000000000000}"/>
    <cellStyle name="桁区切り 2 2" xfId="7" xr:uid="{00000000-0005-0000-0000-000001000000}"/>
    <cellStyle name="通貨" xfId="4" builtinId="7"/>
    <cellStyle name="通貨 2" xfId="9" xr:uid="{75620931-238E-489B-9405-04BCAFDBEC2B}"/>
    <cellStyle name="標準" xfId="0" builtinId="0"/>
    <cellStyle name="標準 2" xfId="1" xr:uid="{00000000-0005-0000-0000-000004000000}"/>
    <cellStyle name="標準 2 2" xfId="3" xr:uid="{00000000-0005-0000-0000-000005000000}"/>
    <cellStyle name="標準 2 3" xfId="5" xr:uid="{00000000-0005-0000-0000-000006000000}"/>
    <cellStyle name="標準 3" xfId="2" xr:uid="{00000000-0005-0000-0000-00000700000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27</xdr:col>
      <xdr:colOff>225425</xdr:colOff>
      <xdr:row>7</xdr:row>
      <xdr:rowOff>98425</xdr:rowOff>
    </xdr:from>
    <xdr:to>
      <xdr:col>31</xdr:col>
      <xdr:colOff>244475</xdr:colOff>
      <xdr:row>11</xdr:row>
      <xdr:rowOff>53521</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7569200" y="1270000"/>
          <a:ext cx="2647950" cy="678996"/>
        </a:xfrm>
        <a:prstGeom prst="foldedCorner">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latin typeface="ＭＳ ゴシック" panose="020B0609070205080204" pitchFamily="49" charset="-128"/>
              <a:ea typeface="ＭＳ ゴシック" panose="020B0609070205080204" pitchFamily="49" charset="-128"/>
            </a:rPr>
            <a:t>本紙原本提出時は、赤字⇒黒字に</a:t>
          </a:r>
          <a:endParaRPr kumimoji="1" lang="en-US" altLang="ja-JP" sz="1200">
            <a:latin typeface="ＭＳ ゴシック" panose="020B0609070205080204" pitchFamily="49" charset="-128"/>
            <a:ea typeface="ＭＳ ゴシック" panose="020B0609070205080204" pitchFamily="49" charset="-128"/>
          </a:endParaRPr>
        </a:p>
        <a:p>
          <a:pPr algn="l"/>
          <a:r>
            <a:rPr kumimoji="1" lang="ja-JP" altLang="en-US" sz="1200">
              <a:latin typeface="ＭＳ ゴシック" panose="020B0609070205080204" pitchFamily="49" charset="-128"/>
              <a:ea typeface="ＭＳ ゴシック" panose="020B0609070205080204" pitchFamily="49" charset="-128"/>
            </a:rPr>
            <a:t>修正をお願いします</a:t>
          </a:r>
        </a:p>
      </xdr:txBody>
    </xdr:sp>
    <xdr:clientData/>
  </xdr:twoCellAnchor>
  <xdr:twoCellAnchor editAs="oneCell">
    <xdr:from>
      <xdr:col>28</xdr:col>
      <xdr:colOff>0</xdr:colOff>
      <xdr:row>8</xdr:row>
      <xdr:rowOff>0</xdr:rowOff>
    </xdr:from>
    <xdr:to>
      <xdr:col>28</xdr:col>
      <xdr:colOff>304800</xdr:colOff>
      <xdr:row>9</xdr:row>
      <xdr:rowOff>120650</xdr:rowOff>
    </xdr:to>
    <xdr:sp macro="" textlink="">
      <xdr:nvSpPr>
        <xdr:cNvPr id="22531" name="AutoShape 3">
          <a:extLst>
            <a:ext uri="{FF2B5EF4-FFF2-40B4-BE49-F238E27FC236}">
              <a16:creationId xmlns:a16="http://schemas.microsoft.com/office/drawing/2014/main" id="{45C86AB2-17B8-A726-BCED-3936A203B8FF}"/>
            </a:ext>
          </a:extLst>
        </xdr:cNvPr>
        <xdr:cNvSpPr>
          <a:spLocks noChangeAspect="1" noChangeArrowheads="1"/>
        </xdr:cNvSpPr>
      </xdr:nvSpPr>
      <xdr:spPr bwMode="auto">
        <a:xfrm>
          <a:off x="7000875" y="1352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0</xdr:colOff>
      <xdr:row>4</xdr:row>
      <xdr:rowOff>0</xdr:rowOff>
    </xdr:from>
    <xdr:to>
      <xdr:col>29</xdr:col>
      <xdr:colOff>304800</xdr:colOff>
      <xdr:row>5</xdr:row>
      <xdr:rowOff>120650</xdr:rowOff>
    </xdr:to>
    <xdr:sp macro="" textlink="">
      <xdr:nvSpPr>
        <xdr:cNvPr id="22532" name="AutoShape 4">
          <a:extLst>
            <a:ext uri="{FF2B5EF4-FFF2-40B4-BE49-F238E27FC236}">
              <a16:creationId xmlns:a16="http://schemas.microsoft.com/office/drawing/2014/main" id="{4BD2BAAE-6F11-BB61-F104-93B0BA233959}"/>
            </a:ext>
          </a:extLst>
        </xdr:cNvPr>
        <xdr:cNvSpPr>
          <a:spLocks noChangeAspect="1" noChangeArrowheads="1"/>
        </xdr:cNvSpPr>
      </xdr:nvSpPr>
      <xdr:spPr bwMode="auto">
        <a:xfrm>
          <a:off x="7658100" y="628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146048</xdr:colOff>
      <xdr:row>19</xdr:row>
      <xdr:rowOff>178076</xdr:rowOff>
    </xdr:from>
    <xdr:to>
      <xdr:col>10</xdr:col>
      <xdr:colOff>8730</xdr:colOff>
      <xdr:row>33</xdr:row>
      <xdr:rowOff>11905</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46048" y="6917014"/>
          <a:ext cx="14019213" cy="27032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注１）出国日及び帰国日は、</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本邦出発日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及び</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本邦到着日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を記載してください。なお、現地業務開始前に別業務に現地で従事していた場合、又は現地業務終了後に別業務に従事する場合は、それぞれ往路</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復路が航空賃計上の対象となりませんので、ご留意ください。</a:t>
          </a:r>
        </a:p>
        <a:p>
          <a:r>
            <a:rPr kumimoji="1" lang="ja-JP" altLang="en-US" sz="1400">
              <a:latin typeface="ＭＳ ゴシック" panose="020B0609070205080204" pitchFamily="49" charset="-128"/>
              <a:ea typeface="ＭＳ ゴシック" panose="020B0609070205080204" pitchFamily="49" charset="-128"/>
            </a:rPr>
            <a:t>注２）航空券代は、帰国日が属する回の報告書に計上してください。</a:t>
          </a: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注３）「総額（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）」には、領収書額面金額（空港施設使用料、手数料、税金等を含む金額）を記入してください。</a:t>
          </a: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注４）本邦の空港を出発する航空賃に含まれる</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発券手数料</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や出国空港ごとの</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旅客サービス施設使用料</a:t>
          </a:r>
          <a:r>
            <a:rPr kumimoji="1" lang="en-US" altLang="ja-JP" sz="1400" u="sng">
              <a:solidFill>
                <a:sysClr val="windowText" lastClr="000000"/>
              </a:solidFill>
              <a:latin typeface="ＭＳ ゴシック" panose="020B0609070205080204" pitchFamily="49" charset="-128"/>
              <a:ea typeface="ＭＳ ゴシック" panose="020B0609070205080204" pitchFamily="49" charset="-128"/>
            </a:rPr>
            <a:t>(SW)</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旅客保安サービス料</a:t>
          </a:r>
          <a:r>
            <a:rPr kumimoji="1" lang="en-US" altLang="ja-JP" sz="1400" u="sng">
              <a:solidFill>
                <a:sysClr val="windowText" lastClr="000000"/>
              </a:solidFill>
              <a:latin typeface="ＭＳ ゴシック" panose="020B0609070205080204" pitchFamily="49" charset="-128"/>
              <a:ea typeface="ＭＳ ゴシック" panose="020B0609070205080204" pitchFamily="49" charset="-128"/>
            </a:rPr>
            <a:t>(OI)</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には消費税が含まれております。これらの料金は「課税分（</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B</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）」に入力してください。自動的に「免税分」</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(C)</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が計算されます。</a:t>
          </a: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注５）航空賃の課税分の金額は、航空券を購入した事業者によって、消費税区分「インボイス」「非インボイス」をプルダウンから選択してください。</a:t>
          </a: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注６）海外で購入した航空券代の税区分は、全額「不課税」となります。手数料や税等を含んだ領収書額面の金額をそのまま「総額（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）」に計上し、「空港施設使用料＋旅客保安サービス料の消費税の合計額（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B)</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」と「発券手数料の消費税額（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C)</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」の欄には「</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0</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」を入力し、消費税区分「不課税」をプルダウンから選択、備考欄に「海外（地名）にて購入」と記載してください。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231525</xdr:rowOff>
    </xdr:from>
    <xdr:to>
      <xdr:col>9</xdr:col>
      <xdr:colOff>1047750</xdr:colOff>
      <xdr:row>23</xdr:row>
      <xdr:rowOff>23812</xdr:rowOff>
    </xdr:to>
    <xdr:sp macro="" textlink="">
      <xdr:nvSpPr>
        <xdr:cNvPr id="2" name="テキスト ボックス 1">
          <a:extLst>
            <a:ext uri="{FF2B5EF4-FFF2-40B4-BE49-F238E27FC236}">
              <a16:creationId xmlns:a16="http://schemas.microsoft.com/office/drawing/2014/main" id="{CC7AF946-6102-4196-9EB0-8777C2C7BC9D}"/>
            </a:ext>
          </a:extLst>
        </xdr:cNvPr>
        <xdr:cNvSpPr txBox="1"/>
      </xdr:nvSpPr>
      <xdr:spPr>
        <a:xfrm>
          <a:off x="0" y="5744119"/>
          <a:ext cx="12251531" cy="1542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ゴシック" panose="020B0609070205080204" pitchFamily="49" charset="-128"/>
              <a:ea typeface="ＭＳ ゴシック" panose="020B0609070205080204" pitchFamily="49" charset="-128"/>
            </a:rPr>
            <a:t>注１）</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出国日及び帰国日は、事業</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対象国出発日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及び</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対象国到着日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を記載してください。なお、本邦業務開始前に別業務に本邦で従事していた場合、又は本邦業務終了後に別業務に従事する場合は、それぞれ往路</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復路が航空賃計上の対象となりませんので、ご留意ください。</a:t>
          </a:r>
        </a:p>
        <a:p>
          <a:r>
            <a:rPr kumimoji="1" lang="ja-JP" altLang="en-US" sz="1400">
              <a:latin typeface="ＭＳ ゴシック" panose="020B0609070205080204" pitchFamily="49" charset="-128"/>
              <a:ea typeface="ＭＳ ゴシック" panose="020B0609070205080204" pitchFamily="49" charset="-128"/>
            </a:rPr>
            <a:t>注２）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航空券代は、帰国日が属する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回</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の報告書に計上</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して</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ください。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注３）「航空券代（総額）」には、領収書額面金額（空港施設使用料、手数料、税金等を含む金額）を記入してください。（海外で購入した航空券を想定。なお、</a:t>
          </a:r>
        </a:p>
        <a:p>
          <a:r>
            <a:rPr kumimoji="1" lang="ja-JP" altLang="en-US" sz="1400">
              <a:latin typeface="ＭＳ ゴシック" panose="020B0609070205080204" pitchFamily="49" charset="-128"/>
              <a:ea typeface="ＭＳ ゴシック" panose="020B0609070205080204" pitchFamily="49" charset="-128"/>
            </a:rPr>
            <a:t>海外で購入した航空券代の税区分は、全額「不課税」となります。）</a:t>
          </a:r>
          <a:endParaRPr kumimoji="1" lang="en-US" altLang="ja-JP" sz="1400">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901247</xdr:colOff>
      <xdr:row>4</xdr:row>
      <xdr:rowOff>105682</xdr:rowOff>
    </xdr:from>
    <xdr:to>
      <xdr:col>22</xdr:col>
      <xdr:colOff>47173</xdr:colOff>
      <xdr:row>17</xdr:row>
      <xdr:rowOff>98425</xdr:rowOff>
    </xdr:to>
    <xdr:sp macro="" textlink="">
      <xdr:nvSpPr>
        <xdr:cNvPr id="5" name="正方形/長方形 4">
          <a:extLst>
            <a:ext uri="{FF2B5EF4-FFF2-40B4-BE49-F238E27FC236}">
              <a16:creationId xmlns:a16="http://schemas.microsoft.com/office/drawing/2014/main" id="{D529D5AA-B8FD-4F58-9EC8-EF2E596882D8}"/>
            </a:ext>
          </a:extLst>
        </xdr:cNvPr>
        <xdr:cNvSpPr/>
      </xdr:nvSpPr>
      <xdr:spPr>
        <a:xfrm>
          <a:off x="16807997" y="1343932"/>
          <a:ext cx="7881712" cy="497295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867680</xdr:colOff>
      <xdr:row>4</xdr:row>
      <xdr:rowOff>337005</xdr:rowOff>
    </xdr:from>
    <xdr:to>
      <xdr:col>21</xdr:col>
      <xdr:colOff>16781</xdr:colOff>
      <xdr:row>17</xdr:row>
      <xdr:rowOff>320223</xdr:rowOff>
    </xdr:to>
    <xdr:sp macro="" textlink="">
      <xdr:nvSpPr>
        <xdr:cNvPr id="6" name="正方形/長方形 5">
          <a:extLst>
            <a:ext uri="{FF2B5EF4-FFF2-40B4-BE49-F238E27FC236}">
              <a16:creationId xmlns:a16="http://schemas.microsoft.com/office/drawing/2014/main" id="{2A0434FF-4973-BA95-2A87-040515D717F5}"/>
            </a:ext>
          </a:extLst>
        </xdr:cNvPr>
        <xdr:cNvSpPr/>
      </xdr:nvSpPr>
      <xdr:spPr>
        <a:xfrm>
          <a:off x="16978537" y="1575255"/>
          <a:ext cx="7884887" cy="4963432"/>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479425</xdr:colOff>
      <xdr:row>5</xdr:row>
      <xdr:rowOff>95250</xdr:rowOff>
    </xdr:from>
    <xdr:to>
      <xdr:col>19</xdr:col>
      <xdr:colOff>302533</xdr:colOff>
      <xdr:row>18</xdr:row>
      <xdr:rowOff>71211</xdr:rowOff>
    </xdr:to>
    <xdr:sp macro="" textlink="">
      <xdr:nvSpPr>
        <xdr:cNvPr id="5" name="正方形/長方形 4">
          <a:extLst>
            <a:ext uri="{FF2B5EF4-FFF2-40B4-BE49-F238E27FC236}">
              <a16:creationId xmlns:a16="http://schemas.microsoft.com/office/drawing/2014/main" id="{D0BB3DF5-E742-4E4D-99B8-771E0A5F2EEE}"/>
            </a:ext>
          </a:extLst>
        </xdr:cNvPr>
        <xdr:cNvSpPr/>
      </xdr:nvSpPr>
      <xdr:spPr>
        <a:xfrm>
          <a:off x="17692461" y="1700893"/>
          <a:ext cx="7878536" cy="4969782"/>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737960</xdr:colOff>
      <xdr:row>4</xdr:row>
      <xdr:rowOff>71210</xdr:rowOff>
    </xdr:from>
    <xdr:to>
      <xdr:col>20</xdr:col>
      <xdr:colOff>567418</xdr:colOff>
      <xdr:row>17</xdr:row>
      <xdr:rowOff>51253</xdr:rowOff>
    </xdr:to>
    <xdr:sp macro="" textlink="">
      <xdr:nvSpPr>
        <xdr:cNvPr id="5" name="正方形/長方形 4">
          <a:extLst>
            <a:ext uri="{FF2B5EF4-FFF2-40B4-BE49-F238E27FC236}">
              <a16:creationId xmlns:a16="http://schemas.microsoft.com/office/drawing/2014/main" id="{1069646E-02C6-4C08-B438-72A24C78A0D5}"/>
            </a:ext>
          </a:extLst>
        </xdr:cNvPr>
        <xdr:cNvSpPr/>
      </xdr:nvSpPr>
      <xdr:spPr>
        <a:xfrm>
          <a:off x="16644710" y="1309460"/>
          <a:ext cx="7884887" cy="496025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554719</xdr:colOff>
      <xdr:row>3</xdr:row>
      <xdr:rowOff>361042</xdr:rowOff>
    </xdr:from>
    <xdr:to>
      <xdr:col>20</xdr:col>
      <xdr:colOff>393702</xdr:colOff>
      <xdr:row>16</xdr:row>
      <xdr:rowOff>380092</xdr:rowOff>
    </xdr:to>
    <xdr:sp macro="" textlink="">
      <xdr:nvSpPr>
        <xdr:cNvPr id="5" name="正方形/長方形 4">
          <a:extLst>
            <a:ext uri="{FF2B5EF4-FFF2-40B4-BE49-F238E27FC236}">
              <a16:creationId xmlns:a16="http://schemas.microsoft.com/office/drawing/2014/main" id="{44EA4E4C-8917-434C-902B-964363CAB4E3}"/>
            </a:ext>
          </a:extLst>
        </xdr:cNvPr>
        <xdr:cNvSpPr/>
      </xdr:nvSpPr>
      <xdr:spPr>
        <a:xfrm>
          <a:off x="16461469" y="1231899"/>
          <a:ext cx="7894412" cy="498565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636360</xdr:colOff>
      <xdr:row>5</xdr:row>
      <xdr:rowOff>27212</xdr:rowOff>
    </xdr:from>
    <xdr:to>
      <xdr:col>20</xdr:col>
      <xdr:colOff>465818</xdr:colOff>
      <xdr:row>17</xdr:row>
      <xdr:rowOff>380998</xdr:rowOff>
    </xdr:to>
    <xdr:sp macro="" textlink="">
      <xdr:nvSpPr>
        <xdr:cNvPr id="2" name="正方形/長方形 1">
          <a:extLst>
            <a:ext uri="{FF2B5EF4-FFF2-40B4-BE49-F238E27FC236}">
              <a16:creationId xmlns:a16="http://schemas.microsoft.com/office/drawing/2014/main" id="{E3266977-B36E-42F7-B65E-F66E1325FEBA}"/>
            </a:ext>
          </a:extLst>
        </xdr:cNvPr>
        <xdr:cNvSpPr/>
      </xdr:nvSpPr>
      <xdr:spPr>
        <a:xfrm>
          <a:off x="16508185" y="1640112"/>
          <a:ext cx="8773433" cy="4951186"/>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636360</xdr:colOff>
      <xdr:row>5</xdr:row>
      <xdr:rowOff>27212</xdr:rowOff>
    </xdr:from>
    <xdr:to>
      <xdr:col>20</xdr:col>
      <xdr:colOff>465818</xdr:colOff>
      <xdr:row>17</xdr:row>
      <xdr:rowOff>380998</xdr:rowOff>
    </xdr:to>
    <xdr:sp macro="" textlink="">
      <xdr:nvSpPr>
        <xdr:cNvPr id="5" name="正方形/長方形 4">
          <a:extLst>
            <a:ext uri="{FF2B5EF4-FFF2-40B4-BE49-F238E27FC236}">
              <a16:creationId xmlns:a16="http://schemas.microsoft.com/office/drawing/2014/main" id="{C9EBAB8A-6F53-4E63-9E42-600B4C5A4AB9}"/>
            </a:ext>
          </a:extLst>
        </xdr:cNvPr>
        <xdr:cNvSpPr/>
      </xdr:nvSpPr>
      <xdr:spPr>
        <a:xfrm>
          <a:off x="16543110" y="1632855"/>
          <a:ext cx="8728529" cy="496660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1023710</xdr:colOff>
      <xdr:row>4</xdr:row>
      <xdr:rowOff>64860</xdr:rowOff>
    </xdr:from>
    <xdr:to>
      <xdr:col>20</xdr:col>
      <xdr:colOff>169636</xdr:colOff>
      <xdr:row>17</xdr:row>
      <xdr:rowOff>51253</xdr:rowOff>
    </xdr:to>
    <xdr:sp macro="" textlink="">
      <xdr:nvSpPr>
        <xdr:cNvPr id="5" name="正方形/長方形 4">
          <a:extLst>
            <a:ext uri="{FF2B5EF4-FFF2-40B4-BE49-F238E27FC236}">
              <a16:creationId xmlns:a16="http://schemas.microsoft.com/office/drawing/2014/main" id="{55843236-19FF-4B7B-A79F-E0BF1C6B56CF}"/>
            </a:ext>
          </a:extLst>
        </xdr:cNvPr>
        <xdr:cNvSpPr/>
      </xdr:nvSpPr>
      <xdr:spPr>
        <a:xfrm>
          <a:off x="16930460" y="1303110"/>
          <a:ext cx="7881712" cy="496660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40_&#22269;&#20869;&#20107;&#26989;&#37096;\2_&#37096;&#20869;&#20840;&#21729;\500_&#24066;&#27665;&#21442;&#21152;&#25512;&#36914;&#35506;\00_&#35506;&#23554;&#29992;\50_&#23492;&#38468;&#37329;&#20107;&#26989;\6.&#23492;&#20184;&#37329;&#20107;&#26989;\06_&#9632;&#9632;JICA&#22522;&#37329;\01_&#12304;JICA&#22522;&#37329;&#12305;&#27963;&#29992;&#20107;&#26989;&#38306;&#36899;\2019&#24180;&#24230;&#65288;H31&#65289;\9.%20&#25505;&#25246;&#22243;&#20307;&#12408;&#12398;&#36899;&#32097;&#20107;&#38917;\&#9315;&#25903;&#25173;&#31807;&#65288;2019&#24180;&#24230;&#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240_&#22269;&#20869;&#20107;&#26989;&#37096;\1_&#20844;&#38283;\5_&#24066;&#27665;&#21442;&#21152;&#25512;&#36914;&#35506;\&#9733;&#9733;&#33609;&#12398;&#26681;&#38306;&#36899;&#12288;&#22519;&#21209;&#21442;&#32771;&#29992;&#36039;&#26009;&#9733;&#9733;\&#9679;&#27096;&#24335;&#20840;&#12390;_201712&#26368;&#26032;&#29256;\&#32076;&#36027;&#31934;&#31639;&#12395;&#20418;&#12427;&#21508;&#31278;&#27096;&#24335;\&#22235;&#21322;&#26399;&#25903;&#20986;&#29366;&#27841;&#22577;&#21578;\1_&#35506;&#31246;&#22243;&#20307;&#29992;\style_05_02-06_01_kazei%20&#35336;&#31639;&#24335;&#26377;&#124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cnet\fileserver\Users\INOUE~1.ICN\AppData\Local\Temp\&#12467;&#12500;&#12540;tebiki_0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cnet\FileServer\Users\YOKOYA~1.YOK\AppData\Local\Temp\&#12467;&#12500;&#12540;tebiki_04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四半期支出状況報告書総括表"/>
      <sheetName val="①旅費（航空賃）"/>
      <sheetName val="②傭人費・謝金"/>
      <sheetName val="③物品購入・輸送費"/>
      <sheetName val="④会議費"/>
      <sheetName val="⑤借料等"/>
      <sheetName val="⑥内国旅費・交通費"/>
      <sheetName val="⑦印刷・製本代"/>
      <sheetName val="⑧その他"/>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四半期支出状況報告書総括表"/>
      <sheetName val="①旅費（航空賃）（課税団体用）"/>
      <sheetName val="②旅費（その他）"/>
      <sheetName val="③-1支払簿（海外諸費）"/>
      <sheetName val="③-2支払簿（海外諸費）"/>
      <sheetName val="③-3支払簿（海外諸費）"/>
      <sheetName val="④支払簿（受入諸費）（課税団体用）"/>
      <sheetName val="⑤支払簿（国内業務費）（課税団体用）"/>
      <sheetName val="⑥支払簿（基盤整備費）"/>
      <sheetName val="⑦-1支払簿（資機材購送費）"/>
      <sheetName val="⑦-2支払簿支払簿（資機材購送費）"/>
      <sheetName val="⑦-3支払簿支払簿（資機材購送費）"/>
      <sheetName val="直接人件費内訳（課税団体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別添4-4の別紙1）精算報告書内訳"/>
      <sheetName val="別添4-5）派遣諸費精算明細"/>
      <sheetName val="別添4-6）交換調書"/>
      <sheetName val="別添4-6）記入例"/>
      <sheetName val="別添4-7）直人費内訳"/>
      <sheetName val="別添4-8）間接費内訳"/>
      <sheetName val="別添4-9）資機材台帳"/>
      <sheetName val="別添4-9）記入例"/>
    </sheetNames>
    <sheetDataSet>
      <sheetData sheetId="0" refreshError="1"/>
      <sheetData sheetId="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別添4-4の別紙1）精算報告書内訳"/>
      <sheetName val="別添4-5）派遣諸費精算明細"/>
      <sheetName val="別添4-6）交換調書"/>
      <sheetName val="別添4-6）記入例"/>
      <sheetName val="別添4-7）直人費内訳"/>
      <sheetName val="別添4-8）間接費内訳"/>
      <sheetName val="別添4-9）資機材台帳"/>
      <sheetName val="別添4-9）記入例"/>
    </sheetNames>
    <sheetDataSet>
      <sheetData sheetId="0" refreshError="1"/>
      <sheetData sheetId="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jica.go.jp/about/announce/manual/guideline/kusanone/__icsFiles/afieldfile/2024/06/27/GuidelineC202406.pdf" TargetMode="External"/><Relationship Id="rId1" Type="http://schemas.openxmlformats.org/officeDocument/2006/relationships/hyperlink" Target="https://www.jica.go.jp/announce/manual/form/consul_g/r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CE6B8-AA00-4ABD-9129-5B442426488C}">
  <sheetPr>
    <tabColor rgb="FF0070C0"/>
    <pageSetUpPr fitToPage="1"/>
  </sheetPr>
  <dimension ref="A1:W12"/>
  <sheetViews>
    <sheetView tabSelected="1" zoomScale="80" zoomScaleNormal="80" workbookViewId="0">
      <selection activeCell="A4" sqref="A4"/>
    </sheetView>
  </sheetViews>
  <sheetFormatPr defaultColWidth="8.58203125" defaultRowHeight="29.5" customHeight="1"/>
  <cols>
    <col min="1" max="3" width="8.58203125" style="108"/>
    <col min="4" max="4" width="8.58203125" style="109"/>
    <col min="5" max="16384" width="8.58203125" style="108"/>
  </cols>
  <sheetData>
    <row r="1" spans="1:23" ht="29.5" customHeight="1">
      <c r="A1" s="106" t="s">
        <v>0</v>
      </c>
      <c r="B1" s="106"/>
      <c r="C1" s="106"/>
      <c r="D1" s="107"/>
      <c r="E1" s="106"/>
      <c r="F1" s="106"/>
      <c r="G1" s="106"/>
      <c r="H1" s="106"/>
      <c r="I1" s="106"/>
      <c r="J1" s="106"/>
      <c r="K1" s="106"/>
    </row>
    <row r="2" spans="1:23" ht="29.5" customHeight="1">
      <c r="A2" s="108" t="s">
        <v>1</v>
      </c>
    </row>
    <row r="3" spans="1:23" ht="29.5" customHeight="1">
      <c r="A3" s="108" t="s">
        <v>2</v>
      </c>
    </row>
    <row r="5" spans="1:23" ht="29.5" customHeight="1">
      <c r="A5" s="110" t="s">
        <v>3</v>
      </c>
      <c r="B5" s="111"/>
      <c r="C5" s="111"/>
      <c r="D5" s="263" t="s">
        <v>4</v>
      </c>
      <c r="E5" s="112"/>
      <c r="F5" s="112"/>
      <c r="G5" s="112"/>
      <c r="H5" s="112"/>
      <c r="I5" s="112"/>
      <c r="J5" s="112"/>
      <c r="K5" s="112"/>
      <c r="L5" s="112"/>
      <c r="M5" s="112"/>
      <c r="N5" s="112"/>
      <c r="O5" s="112"/>
      <c r="P5" s="112"/>
      <c r="Q5" s="112"/>
      <c r="R5" s="112"/>
      <c r="S5" s="112"/>
      <c r="T5" s="112"/>
      <c r="U5" s="112"/>
      <c r="V5" s="112"/>
      <c r="W5" s="112"/>
    </row>
    <row r="6" spans="1:23" ht="29.5" customHeight="1">
      <c r="A6" s="110"/>
      <c r="B6" s="111"/>
      <c r="C6" s="111"/>
      <c r="D6" s="235" t="s">
        <v>5</v>
      </c>
      <c r="E6" s="113"/>
      <c r="F6" s="113"/>
      <c r="G6" s="113"/>
      <c r="H6" s="113"/>
      <c r="I6" s="113"/>
      <c r="J6" s="113"/>
      <c r="K6" s="113"/>
      <c r="L6" s="113"/>
      <c r="M6" s="113"/>
      <c r="N6" s="113"/>
      <c r="O6" s="113"/>
      <c r="P6" s="113"/>
      <c r="Q6" s="113"/>
      <c r="R6" s="113"/>
      <c r="S6" s="113"/>
      <c r="T6" s="113"/>
      <c r="U6" s="113"/>
      <c r="V6" s="113"/>
      <c r="W6" s="113"/>
    </row>
    <row r="7" spans="1:23" ht="29.5" customHeight="1">
      <c r="A7" s="110" t="s">
        <v>6</v>
      </c>
      <c r="B7" s="111"/>
      <c r="C7" s="111"/>
      <c r="D7" s="235" t="s">
        <v>7</v>
      </c>
      <c r="E7" s="112"/>
      <c r="F7" s="112"/>
      <c r="G7" s="112"/>
      <c r="H7" s="112"/>
      <c r="I7" s="112"/>
      <c r="J7" s="112"/>
      <c r="K7" s="112"/>
      <c r="L7" s="112"/>
      <c r="M7" s="112"/>
      <c r="N7" s="112"/>
      <c r="O7" s="112"/>
      <c r="P7" s="112"/>
      <c r="Q7" s="112"/>
      <c r="R7" s="112"/>
      <c r="S7" s="112"/>
      <c r="T7" s="112"/>
      <c r="U7" s="112"/>
      <c r="V7" s="112"/>
      <c r="W7" s="112"/>
    </row>
    <row r="8" spans="1:23" ht="29.5" customHeight="1">
      <c r="A8" s="110" t="s">
        <v>8</v>
      </c>
      <c r="B8" s="111"/>
      <c r="C8" s="111"/>
      <c r="D8" s="235" t="s">
        <v>7</v>
      </c>
      <c r="E8" s="113"/>
      <c r="F8" s="113"/>
      <c r="G8" s="113"/>
      <c r="H8" s="113"/>
      <c r="I8" s="113"/>
      <c r="J8" s="113"/>
      <c r="K8" s="113"/>
      <c r="L8" s="113"/>
      <c r="M8" s="113"/>
      <c r="N8" s="113"/>
      <c r="O8" s="113"/>
      <c r="P8" s="113"/>
      <c r="Q8" s="113"/>
      <c r="R8" s="113"/>
      <c r="S8" s="113"/>
      <c r="T8" s="113"/>
      <c r="U8" s="113"/>
      <c r="V8" s="113"/>
      <c r="W8" s="113"/>
    </row>
    <row r="9" spans="1:23" ht="29.5" customHeight="1">
      <c r="A9" s="110" t="s">
        <v>9</v>
      </c>
      <c r="B9" s="110"/>
      <c r="C9" s="110"/>
      <c r="D9" s="235" t="s">
        <v>220</v>
      </c>
      <c r="E9" s="114"/>
      <c r="G9" s="115"/>
      <c r="H9" s="114"/>
      <c r="I9" s="114"/>
      <c r="J9" s="114"/>
      <c r="K9" s="114"/>
      <c r="L9" s="114"/>
      <c r="M9" s="114"/>
      <c r="N9" s="114"/>
      <c r="O9" s="114"/>
      <c r="P9" s="114"/>
      <c r="Q9" s="114"/>
      <c r="R9" s="114"/>
      <c r="S9" s="114"/>
      <c r="T9" s="114"/>
      <c r="U9" s="114"/>
      <c r="V9" s="114"/>
      <c r="W9" s="114"/>
    </row>
    <row r="10" spans="1:23" ht="29.5" customHeight="1">
      <c r="A10" s="110"/>
      <c r="B10" s="110"/>
      <c r="C10" s="110"/>
      <c r="D10" s="114"/>
      <c r="E10" s="114"/>
      <c r="F10" s="114"/>
      <c r="G10" s="114"/>
      <c r="H10" s="114"/>
      <c r="I10" s="114"/>
      <c r="J10" s="114"/>
      <c r="K10" s="114"/>
      <c r="L10" s="114"/>
      <c r="M10" s="114"/>
      <c r="N10" s="116"/>
      <c r="O10" s="114"/>
      <c r="P10" s="114"/>
      <c r="Q10" s="114"/>
      <c r="R10" s="114"/>
      <c r="S10" s="114"/>
      <c r="T10" s="114"/>
      <c r="U10" s="114"/>
      <c r="V10" s="114"/>
      <c r="W10" s="114"/>
    </row>
    <row r="11" spans="1:23" ht="29.5" customHeight="1">
      <c r="D11" s="117"/>
    </row>
    <row r="12" spans="1:23" ht="29.5" customHeight="1">
      <c r="D12" s="117"/>
    </row>
  </sheetData>
  <phoneticPr fontId="3"/>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D44"/>
  <sheetViews>
    <sheetView workbookViewId="0">
      <selection activeCell="AI24" sqref="AI24"/>
    </sheetView>
  </sheetViews>
  <sheetFormatPr defaultColWidth="8.58203125" defaultRowHeight="14"/>
  <cols>
    <col min="1" max="1" width="7.58203125" style="9" customWidth="1"/>
    <col min="2" max="5" width="5.08203125" style="9" customWidth="1"/>
    <col min="6" max="7" width="2.75" style="9" customWidth="1"/>
    <col min="8" max="8" width="4.33203125" style="9" customWidth="1"/>
    <col min="9" max="16" width="2.75" style="9" customWidth="1"/>
    <col min="17" max="17" width="3.58203125" style="9" customWidth="1"/>
    <col min="18" max="26" width="2.75" style="9" customWidth="1"/>
    <col min="27" max="27" width="14.9140625" style="9" customWidth="1"/>
    <col min="28" max="16384" width="8.58203125" style="9"/>
  </cols>
  <sheetData>
    <row r="1" spans="1:30" ht="7" customHeight="1"/>
    <row r="2" spans="1:30">
      <c r="A2" s="288" t="s">
        <v>10</v>
      </c>
      <c r="B2" s="289"/>
      <c r="C2" s="289"/>
      <c r="D2" s="289"/>
      <c r="E2" s="289"/>
      <c r="F2" s="289"/>
      <c r="G2" s="289"/>
      <c r="H2" s="290"/>
      <c r="I2" s="1"/>
      <c r="J2" s="1"/>
      <c r="K2" s="1"/>
      <c r="L2" s="1"/>
      <c r="M2" s="1"/>
      <c r="N2" s="1"/>
    </row>
    <row r="4" spans="1:30">
      <c r="T4" s="300" t="s">
        <v>11</v>
      </c>
      <c r="U4" s="300"/>
      <c r="V4" s="300"/>
      <c r="W4" s="300"/>
      <c r="X4" s="300"/>
      <c r="Y4" s="300"/>
      <c r="Z4" s="300"/>
      <c r="AA4" s="300"/>
    </row>
    <row r="5" spans="1:30">
      <c r="AA5" s="10"/>
      <c r="AD5"/>
    </row>
    <row r="6" spans="1:30">
      <c r="A6" s="11" t="s">
        <v>12</v>
      </c>
      <c r="B6" s="11"/>
      <c r="C6" s="11"/>
      <c r="D6" s="11"/>
      <c r="E6" s="11"/>
      <c r="F6" s="11"/>
      <c r="G6" s="11"/>
      <c r="H6" s="11"/>
      <c r="I6" s="11"/>
      <c r="J6" s="11"/>
      <c r="K6" s="11"/>
      <c r="L6" s="11"/>
      <c r="M6" s="11"/>
      <c r="N6" s="11"/>
      <c r="O6" s="11"/>
      <c r="P6" s="11"/>
      <c r="Q6" s="11"/>
      <c r="R6" s="11"/>
      <c r="S6" s="11"/>
      <c r="T6" s="11"/>
      <c r="U6" s="11"/>
      <c r="V6" s="11"/>
      <c r="W6" s="11"/>
      <c r="X6" s="11"/>
      <c r="Y6" s="11"/>
      <c r="Z6" s="11"/>
      <c r="AA6" s="11"/>
    </row>
    <row r="7" spans="1:30">
      <c r="A7" s="11" t="s">
        <v>13</v>
      </c>
      <c r="B7" s="11"/>
      <c r="C7" s="11"/>
      <c r="D7" s="11"/>
      <c r="E7" s="11"/>
      <c r="F7" s="11"/>
      <c r="G7" s="11"/>
      <c r="H7" s="11"/>
      <c r="I7" s="11"/>
      <c r="J7" s="11"/>
      <c r="K7" s="11"/>
      <c r="L7" s="11"/>
      <c r="M7" s="11"/>
      <c r="N7" s="11"/>
      <c r="O7" s="11"/>
      <c r="P7" s="11"/>
      <c r="Q7" s="11"/>
      <c r="R7" s="11"/>
      <c r="S7" s="11"/>
      <c r="T7" s="11"/>
      <c r="U7" s="11"/>
      <c r="V7" s="11"/>
      <c r="W7" s="11"/>
      <c r="X7" s="11"/>
      <c r="Y7" s="11"/>
      <c r="Z7" s="11"/>
      <c r="AA7" s="11"/>
    </row>
    <row r="8" spans="1:30">
      <c r="A8" s="11" t="s">
        <v>14</v>
      </c>
      <c r="B8" s="11"/>
      <c r="C8" s="11"/>
      <c r="D8" s="11"/>
      <c r="E8" s="11"/>
      <c r="F8" s="11"/>
      <c r="G8" s="11"/>
      <c r="H8" s="11"/>
      <c r="I8" s="11"/>
      <c r="J8" s="11"/>
      <c r="K8" s="11"/>
      <c r="L8" s="11"/>
      <c r="M8" s="11"/>
      <c r="N8" s="11"/>
      <c r="O8" s="11"/>
      <c r="P8" s="11"/>
      <c r="Q8" s="11"/>
      <c r="R8" s="11"/>
      <c r="S8" s="11"/>
      <c r="T8" s="11"/>
      <c r="U8" s="11"/>
      <c r="V8" s="11"/>
      <c r="W8" s="11"/>
      <c r="X8" s="11"/>
      <c r="Y8" s="11"/>
      <c r="Z8" s="11"/>
      <c r="AA8" s="11"/>
    </row>
    <row r="9" spans="1:30">
      <c r="A9" s="11"/>
      <c r="B9" s="11"/>
      <c r="C9" s="11"/>
      <c r="D9" s="11"/>
      <c r="E9" s="11"/>
      <c r="F9" s="11"/>
      <c r="G9" s="11"/>
      <c r="H9" s="11"/>
      <c r="I9" s="11"/>
      <c r="J9" s="11"/>
      <c r="K9" s="11"/>
      <c r="L9" s="11"/>
      <c r="M9" s="11"/>
      <c r="N9" s="11" t="s">
        <v>15</v>
      </c>
      <c r="O9" s="10"/>
      <c r="P9" s="11"/>
      <c r="Q9" s="301" t="str">
        <f>'★マスタ（最初にこちらを入力）'!D7</f>
        <v>●●</v>
      </c>
      <c r="R9" s="301"/>
      <c r="S9" s="301"/>
      <c r="T9" s="301"/>
      <c r="U9" s="301"/>
      <c r="V9" s="301"/>
      <c r="W9" s="301"/>
      <c r="X9" s="301"/>
      <c r="Y9" s="301"/>
      <c r="Z9" s="301"/>
      <c r="AA9" s="301"/>
      <c r="AC9"/>
    </row>
    <row r="10" spans="1:30">
      <c r="A10" s="11"/>
      <c r="B10" s="11"/>
      <c r="C10" s="11"/>
      <c r="D10" s="11"/>
      <c r="E10" s="11"/>
      <c r="F10" s="11"/>
      <c r="G10" s="11"/>
      <c r="H10" s="11"/>
      <c r="I10" s="11"/>
      <c r="J10" s="11"/>
      <c r="K10" s="11"/>
      <c r="L10" s="11"/>
      <c r="M10" s="11"/>
      <c r="N10" s="11" t="s">
        <v>16</v>
      </c>
      <c r="O10" s="10"/>
      <c r="P10" s="11"/>
      <c r="Q10" s="301" t="s">
        <v>17</v>
      </c>
      <c r="R10" s="301"/>
      <c r="S10" s="301"/>
      <c r="T10" s="301"/>
      <c r="U10" s="301"/>
      <c r="V10" s="301"/>
      <c r="W10" s="301"/>
      <c r="X10" s="301"/>
      <c r="Y10" s="301"/>
      <c r="Z10" s="301"/>
      <c r="AA10" s="301"/>
    </row>
    <row r="11" spans="1:30">
      <c r="A11" s="11"/>
      <c r="B11" s="11"/>
      <c r="C11" s="11"/>
      <c r="D11" s="11"/>
      <c r="E11" s="11"/>
      <c r="F11" s="11"/>
      <c r="G11" s="11"/>
      <c r="H11" s="11"/>
      <c r="I11" s="11"/>
      <c r="J11" s="11"/>
      <c r="K11" s="11"/>
      <c r="L11" s="11"/>
      <c r="M11" s="11"/>
      <c r="N11" s="11"/>
      <c r="O11" s="10"/>
      <c r="P11" s="11"/>
      <c r="Q11" s="12"/>
      <c r="R11" s="12"/>
      <c r="S11" s="12"/>
      <c r="T11" s="12"/>
      <c r="U11" s="12"/>
      <c r="V11" s="12"/>
      <c r="W11" s="12"/>
      <c r="X11" s="12"/>
      <c r="Y11" s="12"/>
      <c r="Z11" s="12"/>
      <c r="AA11" s="12"/>
    </row>
    <row r="12" spans="1:30">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c r="AA12" s="11"/>
    </row>
    <row r="13" spans="1:30" ht="20.149999999999999" customHeight="1">
      <c r="A13" s="302" t="s">
        <v>18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row>
    <row r="14" spans="1:30" ht="20.149999999999999" customHeight="1">
      <c r="A14" s="302" t="s">
        <v>19</v>
      </c>
      <c r="B14" s="302"/>
      <c r="C14" s="302"/>
      <c r="D14" s="302"/>
      <c r="E14" s="302"/>
      <c r="F14" s="302"/>
      <c r="G14" s="302"/>
      <c r="H14" s="302"/>
      <c r="I14" s="302"/>
      <c r="J14" s="302"/>
      <c r="K14" s="302"/>
      <c r="L14" s="302"/>
      <c r="M14" s="302"/>
      <c r="N14" s="302"/>
      <c r="O14" s="302"/>
      <c r="P14" s="302"/>
      <c r="Q14" s="302"/>
      <c r="R14" s="302"/>
      <c r="S14" s="302"/>
      <c r="T14" s="302"/>
      <c r="U14" s="302"/>
      <c r="V14" s="302"/>
      <c r="W14" s="302"/>
      <c r="X14" s="302"/>
      <c r="Y14" s="302"/>
      <c r="Z14" s="302"/>
      <c r="AA14" s="302"/>
    </row>
    <row r="15" spans="1:30" ht="20.149999999999999" customHeight="1">
      <c r="A15" s="150"/>
      <c r="B15" s="150"/>
      <c r="C15" s="150"/>
      <c r="D15" s="150"/>
      <c r="E15" s="150"/>
      <c r="F15" s="150"/>
      <c r="G15" s="150"/>
      <c r="H15" s="150"/>
      <c r="I15" s="150"/>
      <c r="J15" s="150"/>
      <c r="K15" s="203"/>
      <c r="L15" s="203"/>
      <c r="M15" s="203"/>
      <c r="N15" s="203"/>
      <c r="O15" s="203"/>
      <c r="P15" s="203"/>
      <c r="Q15" s="203"/>
      <c r="R15" s="150"/>
      <c r="S15" s="150"/>
      <c r="T15" s="150"/>
      <c r="U15" s="150"/>
      <c r="V15" s="150"/>
      <c r="W15" s="150"/>
      <c r="X15" s="150"/>
      <c r="Y15" s="150"/>
      <c r="Z15" s="150"/>
      <c r="AA15" s="150"/>
    </row>
    <row r="16" spans="1:30">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row>
    <row r="17" spans="1:27" ht="69.650000000000006" customHeight="1">
      <c r="A17" s="298" t="s">
        <v>20</v>
      </c>
      <c r="B17" s="298"/>
      <c r="C17" s="298"/>
      <c r="D17" s="298"/>
      <c r="E17" s="298"/>
      <c r="F17" s="298"/>
      <c r="G17" s="298"/>
      <c r="H17" s="298"/>
      <c r="I17" s="298"/>
      <c r="J17" s="298"/>
      <c r="K17" s="298"/>
      <c r="L17" s="298"/>
      <c r="M17" s="298"/>
      <c r="N17" s="298"/>
      <c r="O17" s="298"/>
      <c r="P17" s="298"/>
      <c r="Q17" s="298"/>
      <c r="R17" s="298"/>
      <c r="S17" s="298"/>
      <c r="T17" s="298"/>
      <c r="U17" s="298"/>
      <c r="V17" s="298"/>
      <c r="W17" s="298"/>
      <c r="X17" s="298"/>
      <c r="Y17" s="298"/>
      <c r="Z17" s="298"/>
      <c r="AA17" s="298"/>
    </row>
    <row r="18" spans="1:27">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row>
    <row r="19" spans="1:27">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row>
    <row r="20" spans="1:27">
      <c r="A20" s="297" t="s">
        <v>21</v>
      </c>
      <c r="B20" s="297"/>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row>
    <row r="21" spans="1:27">
      <c r="A21" s="78"/>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row>
    <row r="22" spans="1:27" s="14" customFormat="1" ht="20.149999999999999" customHeight="1">
      <c r="A22" s="12" t="s">
        <v>22</v>
      </c>
      <c r="B22" s="13"/>
      <c r="C22" s="13"/>
      <c r="D22" s="13"/>
      <c r="E22" s="13"/>
      <c r="F22" s="295" t="str">
        <f>'★マスタ（最初にこちらを入力）'!D5</f>
        <v>20●●年度採択世界の人びとのためのJICA基金活用事業</v>
      </c>
      <c r="G22" s="296"/>
      <c r="H22" s="296"/>
      <c r="I22" s="296"/>
      <c r="J22" s="296"/>
      <c r="K22" s="296"/>
      <c r="L22" s="296"/>
      <c r="M22" s="296"/>
      <c r="N22" s="296"/>
      <c r="O22" s="296"/>
      <c r="P22" s="296"/>
      <c r="Q22" s="296"/>
      <c r="R22" s="296"/>
      <c r="S22" s="296"/>
      <c r="T22" s="296"/>
      <c r="U22" s="296"/>
      <c r="V22" s="296"/>
      <c r="W22" s="296"/>
      <c r="X22" s="296"/>
      <c r="Y22" s="296"/>
      <c r="Z22" s="296"/>
      <c r="AA22" s="296"/>
    </row>
    <row r="23" spans="1:27" s="14" customFormat="1" ht="17.5" customHeight="1">
      <c r="A23" s="12"/>
      <c r="B23" s="13"/>
      <c r="C23" s="13"/>
      <c r="D23" s="13"/>
      <c r="E23" s="13"/>
      <c r="F23" s="294" t="str">
        <f>'★マスタ（最初にこちらを入力）'!D6</f>
        <v>「●●」</v>
      </c>
      <c r="G23" s="294"/>
      <c r="H23" s="294"/>
      <c r="I23" s="294"/>
      <c r="J23" s="294"/>
      <c r="K23" s="294"/>
      <c r="L23" s="294"/>
      <c r="M23" s="294"/>
      <c r="N23" s="294"/>
      <c r="O23" s="294"/>
      <c r="P23" s="294"/>
      <c r="Q23" s="294"/>
      <c r="R23" s="294"/>
      <c r="S23" s="294"/>
      <c r="T23" s="294"/>
      <c r="U23" s="294"/>
      <c r="V23" s="294"/>
      <c r="W23" s="294"/>
      <c r="X23" s="294"/>
      <c r="Y23" s="294"/>
      <c r="Z23" s="294"/>
      <c r="AA23" s="294"/>
    </row>
    <row r="24" spans="1:27" s="14" customFormat="1" ht="14.25" customHeight="1">
      <c r="A24" s="12"/>
      <c r="B24" s="13"/>
      <c r="C24" s="13"/>
      <c r="D24" s="13"/>
      <c r="E24" s="13"/>
      <c r="F24" s="77"/>
      <c r="G24" s="9"/>
      <c r="H24" s="9"/>
      <c r="I24" s="9"/>
      <c r="J24" s="9"/>
      <c r="K24" s="9"/>
      <c r="L24" s="9"/>
      <c r="M24" s="9"/>
      <c r="N24" s="9"/>
      <c r="O24" s="9"/>
      <c r="P24" s="9"/>
      <c r="Q24" s="9"/>
      <c r="R24" s="9"/>
      <c r="S24" s="9"/>
      <c r="T24" s="9"/>
      <c r="U24" s="9"/>
      <c r="V24" s="9"/>
      <c r="W24" s="9"/>
      <c r="X24" s="9"/>
      <c r="Y24" s="9"/>
      <c r="Z24" s="9"/>
      <c r="AA24" s="9"/>
    </row>
    <row r="25" spans="1:27" ht="20.149999999999999" customHeight="1">
      <c r="A25" s="12" t="s">
        <v>23</v>
      </c>
      <c r="B25" s="12"/>
      <c r="C25" s="12"/>
      <c r="D25" s="12"/>
      <c r="E25" s="12"/>
      <c r="F25" s="299" t="str">
        <f>'★マスタ（最初にこちらを入力）'!D9</f>
        <v>20●●年●月●日～20●●年●月●日</v>
      </c>
      <c r="G25" s="299"/>
      <c r="H25" s="299"/>
      <c r="I25" s="299"/>
      <c r="J25" s="299"/>
      <c r="K25" s="299"/>
      <c r="L25" s="299"/>
      <c r="M25" s="299"/>
      <c r="N25" s="299"/>
      <c r="O25" s="299"/>
      <c r="P25" s="299"/>
      <c r="Q25" s="299"/>
      <c r="R25" s="299"/>
      <c r="S25" s="299"/>
      <c r="T25" s="299"/>
      <c r="U25" s="299"/>
      <c r="V25" s="299"/>
      <c r="W25" s="299"/>
      <c r="X25" s="299"/>
      <c r="Y25" s="299"/>
      <c r="Z25" s="299"/>
      <c r="AA25" s="299"/>
    </row>
    <row r="26" spans="1:27" s="14" customFormat="1" ht="14.25" customHeight="1">
      <c r="A26" s="12"/>
      <c r="B26" s="13"/>
      <c r="C26" s="13"/>
      <c r="D26" s="13"/>
      <c r="E26" s="13"/>
      <c r="F26" s="77"/>
      <c r="G26" s="9"/>
      <c r="H26" s="9"/>
      <c r="I26" s="9"/>
      <c r="J26" s="9"/>
      <c r="K26" s="9"/>
      <c r="L26" s="9"/>
      <c r="M26" s="9"/>
      <c r="N26" s="9"/>
      <c r="O26" s="9"/>
      <c r="P26" s="9"/>
      <c r="Q26" s="9"/>
      <c r="R26" s="9"/>
      <c r="S26" s="9"/>
      <c r="T26" s="9"/>
      <c r="U26" s="9"/>
      <c r="V26" s="9"/>
      <c r="W26" s="9"/>
      <c r="X26" s="9"/>
      <c r="Y26" s="9"/>
      <c r="Z26" s="9"/>
      <c r="AA26" s="9"/>
    </row>
    <row r="27" spans="1:27" ht="20.149999999999999" customHeight="1">
      <c r="A27" s="12" t="s">
        <v>24</v>
      </c>
      <c r="B27" s="12"/>
      <c r="C27" s="12"/>
      <c r="D27" s="12"/>
      <c r="E27" s="12"/>
      <c r="F27" s="291">
        <f>'終了時経費精算報告書総括表 '!E30</f>
        <v>0</v>
      </c>
      <c r="G27" s="291"/>
      <c r="H27" s="291"/>
      <c r="I27" s="291"/>
      <c r="J27" s="291"/>
      <c r="K27" s="291"/>
      <c r="L27" s="205" t="s">
        <v>25</v>
      </c>
      <c r="M27" s="205" t="s">
        <v>26</v>
      </c>
      <c r="N27" s="204"/>
      <c r="O27" s="204"/>
      <c r="P27" s="204"/>
      <c r="Q27" s="204"/>
      <c r="R27" s="204"/>
      <c r="S27" s="204"/>
      <c r="T27" s="204"/>
      <c r="U27" s="204"/>
      <c r="V27" s="204"/>
      <c r="W27" s="204"/>
      <c r="X27" s="204"/>
      <c r="Y27" s="204"/>
      <c r="Z27" s="204"/>
      <c r="AA27" s="204"/>
    </row>
    <row r="28" spans="1:27" ht="20.149999999999999" customHeight="1">
      <c r="A28" s="12" t="s">
        <v>27</v>
      </c>
      <c r="B28" s="12"/>
      <c r="C28" s="12"/>
      <c r="D28" s="12"/>
      <c r="E28" s="12"/>
      <c r="F28" s="291">
        <f>'終了時経費精算報告書総括表 '!G30</f>
        <v>0</v>
      </c>
      <c r="G28" s="291"/>
      <c r="H28" s="291"/>
      <c r="I28" s="291"/>
      <c r="J28" s="291"/>
      <c r="K28" s="291"/>
      <c r="L28" s="206" t="s">
        <v>25</v>
      </c>
      <c r="M28" s="204"/>
      <c r="N28" s="204"/>
      <c r="O28" s="204"/>
      <c r="P28" s="204"/>
      <c r="Q28" s="204"/>
      <c r="R28" s="204"/>
      <c r="S28" s="204"/>
      <c r="T28" s="204"/>
      <c r="U28" s="204"/>
      <c r="V28" s="204"/>
      <c r="W28" s="204"/>
      <c r="X28" s="204"/>
      <c r="Y28" s="204"/>
      <c r="Z28" s="204"/>
      <c r="AA28" s="204"/>
    </row>
    <row r="29" spans="1:27" ht="20.149999999999999" customHeight="1">
      <c r="A29" s="12" t="s">
        <v>28</v>
      </c>
      <c r="B29" s="12"/>
      <c r="C29" s="12"/>
      <c r="D29" s="12"/>
      <c r="E29" s="12"/>
      <c r="F29" s="205" t="s">
        <v>29</v>
      </c>
      <c r="G29" s="204"/>
      <c r="H29" s="204"/>
      <c r="I29" s="204"/>
      <c r="J29" s="204"/>
      <c r="K29" s="204"/>
      <c r="L29" s="204"/>
      <c r="M29" s="204"/>
      <c r="N29" s="204"/>
      <c r="O29" s="204"/>
      <c r="P29" s="204"/>
      <c r="Q29" s="204"/>
      <c r="R29" s="204"/>
      <c r="S29" s="204"/>
      <c r="T29" s="204"/>
      <c r="U29" s="204"/>
      <c r="V29" s="204"/>
      <c r="W29" s="204"/>
      <c r="X29" s="204"/>
      <c r="Y29" s="204"/>
      <c r="Z29" s="204"/>
      <c r="AA29" s="204"/>
    </row>
    <row r="30" spans="1:27" s="14" customFormat="1" ht="14.25" customHeight="1">
      <c r="A30" s="12"/>
      <c r="B30" s="13"/>
      <c r="C30" s="13"/>
      <c r="D30" s="13"/>
      <c r="E30" s="13"/>
      <c r="F30" s="77"/>
      <c r="G30" s="9"/>
      <c r="H30" s="9"/>
      <c r="I30" s="9"/>
      <c r="J30" s="9"/>
      <c r="K30" s="9"/>
      <c r="L30" s="9"/>
      <c r="M30" s="9"/>
      <c r="N30" s="9"/>
      <c r="O30" s="9"/>
      <c r="P30" s="9"/>
      <c r="Q30" s="9"/>
      <c r="R30" s="9"/>
      <c r="S30" s="9"/>
      <c r="T30" s="9"/>
      <c r="U30" s="9"/>
      <c r="V30" s="9"/>
      <c r="W30" s="9"/>
      <c r="X30" s="9"/>
      <c r="Y30" s="9"/>
      <c r="Z30" s="9"/>
      <c r="AA30" s="9"/>
    </row>
    <row r="31" spans="1:27" ht="20.149999999999999" customHeight="1">
      <c r="A31" s="15" t="s">
        <v>30</v>
      </c>
      <c r="B31" s="16"/>
      <c r="C31" s="16"/>
      <c r="D31" s="16"/>
      <c r="E31" s="16"/>
      <c r="F31" s="15" t="s">
        <v>31</v>
      </c>
      <c r="G31" s="16"/>
      <c r="H31" s="16"/>
      <c r="I31" s="16"/>
      <c r="J31" s="16"/>
      <c r="K31" s="16"/>
      <c r="L31" s="16"/>
      <c r="M31" s="16"/>
      <c r="N31" s="16"/>
      <c r="O31" s="16"/>
      <c r="P31" s="16"/>
      <c r="Q31" s="16"/>
      <c r="R31" s="16"/>
      <c r="S31" s="16"/>
      <c r="T31" s="16"/>
      <c r="U31" s="16"/>
      <c r="V31" s="16"/>
      <c r="W31" s="16"/>
      <c r="X31" s="16"/>
      <c r="Y31" s="16"/>
      <c r="Z31" s="16"/>
      <c r="AA31" s="16"/>
    </row>
    <row r="32" spans="1:27" ht="20.149999999999999" customHeight="1">
      <c r="A32" s="15"/>
      <c r="B32" s="16"/>
      <c r="C32" s="16"/>
      <c r="D32" s="16"/>
      <c r="E32" s="16"/>
      <c r="F32" s="15" t="s">
        <v>32</v>
      </c>
      <c r="G32" s="16"/>
      <c r="H32" s="16"/>
      <c r="I32" s="16"/>
      <c r="J32" s="16"/>
      <c r="K32" s="16"/>
      <c r="L32" s="16"/>
      <c r="M32" s="16"/>
      <c r="N32" s="16"/>
      <c r="O32" s="16"/>
      <c r="P32" s="16"/>
      <c r="Q32" s="16"/>
      <c r="R32" s="16"/>
      <c r="S32" s="16"/>
      <c r="T32" s="16"/>
      <c r="U32" s="16"/>
      <c r="V32" s="16"/>
      <c r="W32" s="16"/>
      <c r="X32" s="16"/>
      <c r="Y32" s="16"/>
      <c r="Z32" s="16"/>
      <c r="AA32" s="16"/>
    </row>
    <row r="33" spans="1:29" ht="20.149999999999999" customHeight="1">
      <c r="A33" s="17"/>
      <c r="B33" s="17"/>
      <c r="C33" s="17"/>
      <c r="D33" s="17"/>
      <c r="E33" s="17"/>
      <c r="F33" s="213" t="s">
        <v>33</v>
      </c>
      <c r="G33" s="17"/>
      <c r="H33" s="17"/>
      <c r="I33" s="17"/>
      <c r="J33" s="17"/>
      <c r="K33" s="17"/>
      <c r="L33" s="17"/>
      <c r="M33" s="17"/>
      <c r="N33" s="17"/>
      <c r="O33" s="17"/>
      <c r="P33" s="17"/>
      <c r="Q33" s="17"/>
      <c r="R33" s="17"/>
      <c r="S33" s="17"/>
      <c r="T33" s="17"/>
      <c r="U33" s="17"/>
      <c r="V33" s="17"/>
      <c r="W33" s="17"/>
      <c r="X33" s="17"/>
      <c r="Y33" s="17"/>
      <c r="Z33" s="17"/>
      <c r="AA33" s="17"/>
    </row>
    <row r="34" spans="1:29" ht="20.149999999999999" customHeight="1">
      <c r="A34" s="17"/>
      <c r="B34" s="17"/>
      <c r="C34" s="17"/>
      <c r="D34" s="17"/>
      <c r="E34" s="17"/>
      <c r="F34" s="17" t="s">
        <v>34</v>
      </c>
      <c r="G34" s="17"/>
      <c r="H34" s="17"/>
      <c r="I34" s="17"/>
      <c r="J34" s="17"/>
      <c r="K34" s="17"/>
      <c r="L34" s="17"/>
      <c r="M34" s="17"/>
      <c r="N34" s="17"/>
      <c r="O34" s="17"/>
      <c r="P34" s="17"/>
      <c r="Q34" s="17"/>
      <c r="R34" s="17"/>
      <c r="S34" s="17"/>
      <c r="T34" s="17"/>
      <c r="U34" s="17"/>
      <c r="V34" s="17"/>
      <c r="W34" s="17"/>
      <c r="X34" s="17"/>
      <c r="Y34" s="17"/>
      <c r="Z34" s="17"/>
      <c r="AA34" s="17"/>
    </row>
    <row r="35" spans="1:29" ht="20.149999999999999" customHeight="1">
      <c r="A35" s="17"/>
      <c r="B35" s="17"/>
      <c r="C35" s="17"/>
      <c r="D35" s="17"/>
      <c r="E35" s="17"/>
      <c r="F35" s="17" t="s">
        <v>35</v>
      </c>
      <c r="G35" s="17"/>
      <c r="H35" s="17"/>
      <c r="I35" s="17"/>
      <c r="J35" s="17"/>
      <c r="K35" s="17"/>
      <c r="L35" s="17"/>
      <c r="M35" s="17"/>
      <c r="N35" s="17"/>
      <c r="O35" s="17"/>
      <c r="P35" s="17"/>
      <c r="Q35" s="17"/>
      <c r="R35" s="17"/>
      <c r="S35" s="17"/>
      <c r="T35" s="17"/>
      <c r="U35" s="17"/>
      <c r="V35" s="17"/>
      <c r="W35" s="17"/>
      <c r="X35" s="17"/>
      <c r="Y35" s="17"/>
      <c r="Z35" s="17"/>
      <c r="AA35" s="17"/>
    </row>
    <row r="36" spans="1:29" ht="20.149999999999999" customHeight="1">
      <c r="A36" s="17"/>
      <c r="B36" s="17"/>
      <c r="C36" s="17"/>
      <c r="D36" s="17"/>
      <c r="E36" s="17"/>
      <c r="G36" s="17"/>
      <c r="H36" s="17"/>
      <c r="I36" s="17"/>
      <c r="J36" s="17"/>
      <c r="K36" s="17"/>
      <c r="L36" s="17"/>
      <c r="M36" s="17"/>
      <c r="N36" s="17"/>
      <c r="O36" s="17"/>
      <c r="P36" s="17"/>
      <c r="Q36" s="17"/>
      <c r="R36" s="17"/>
      <c r="S36" s="17"/>
      <c r="T36" s="17"/>
      <c r="U36" s="17"/>
      <c r="V36" s="17"/>
      <c r="W36" s="17"/>
      <c r="X36" s="17"/>
      <c r="Y36" s="17"/>
      <c r="Z36" s="17"/>
      <c r="AA36" s="17"/>
    </row>
    <row r="37" spans="1:29" ht="37.5" customHeight="1">
      <c r="A37" s="292" t="s">
        <v>36</v>
      </c>
      <c r="B37" s="292"/>
      <c r="C37" s="292"/>
      <c r="D37" s="292"/>
      <c r="E37" s="292"/>
      <c r="F37" s="292"/>
      <c r="G37" s="292"/>
      <c r="H37" s="292"/>
      <c r="I37" s="292"/>
      <c r="J37" s="292"/>
      <c r="K37" s="292"/>
      <c r="L37" s="292"/>
      <c r="M37" s="292"/>
      <c r="N37" s="292"/>
      <c r="O37" s="292"/>
      <c r="P37" s="292"/>
      <c r="Q37" s="292"/>
      <c r="R37" s="292"/>
      <c r="S37" s="292"/>
      <c r="T37" s="292"/>
      <c r="U37" s="292"/>
      <c r="V37" s="292"/>
      <c r="W37" s="292"/>
      <c r="X37" s="292"/>
      <c r="Y37" s="292"/>
      <c r="Z37" s="292"/>
      <c r="AA37" s="292"/>
      <c r="AB37" s="105"/>
      <c r="AC37" s="105"/>
    </row>
    <row r="38" spans="1:29" ht="20.149999999999999" customHeight="1">
      <c r="A38" s="293"/>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105"/>
      <c r="AC38" s="105"/>
    </row>
    <row r="39" spans="1:29" ht="20.149999999999999" customHeight="1">
      <c r="A39" s="103"/>
      <c r="B39" s="285" t="s">
        <v>37</v>
      </c>
      <c r="C39" s="286"/>
      <c r="D39" s="286"/>
      <c r="E39" s="286"/>
      <c r="F39" s="286"/>
      <c r="G39" s="287"/>
      <c r="H39" s="285" t="s">
        <v>38</v>
      </c>
      <c r="I39" s="286"/>
      <c r="J39" s="286"/>
      <c r="K39" s="286"/>
      <c r="L39" s="286"/>
      <c r="M39" s="286"/>
      <c r="N39" s="287"/>
      <c r="O39" s="285" t="s">
        <v>39</v>
      </c>
      <c r="P39" s="286"/>
      <c r="Q39" s="286"/>
      <c r="R39" s="287"/>
      <c r="S39" s="285" t="s">
        <v>40</v>
      </c>
      <c r="T39" s="286"/>
      <c r="U39" s="286"/>
      <c r="V39" s="286"/>
      <c r="W39" s="286"/>
      <c r="X39" s="286"/>
      <c r="Y39" s="286"/>
      <c r="Z39" s="286"/>
      <c r="AA39" s="287"/>
    </row>
    <row r="40" spans="1:29" ht="42" customHeight="1">
      <c r="A40" s="103" t="s">
        <v>41</v>
      </c>
      <c r="B40" s="285"/>
      <c r="C40" s="286"/>
      <c r="D40" s="286"/>
      <c r="E40" s="286"/>
      <c r="F40" s="286"/>
      <c r="G40" s="287"/>
      <c r="H40" s="285"/>
      <c r="I40" s="286"/>
      <c r="J40" s="286"/>
      <c r="K40" s="286"/>
      <c r="L40" s="286"/>
      <c r="M40" s="286"/>
      <c r="N40" s="287"/>
      <c r="O40" s="285"/>
      <c r="P40" s="286"/>
      <c r="Q40" s="286"/>
      <c r="R40" s="287"/>
      <c r="S40" s="285"/>
      <c r="T40" s="286"/>
      <c r="U40" s="286"/>
      <c r="V40" s="286"/>
      <c r="W40" s="286"/>
      <c r="X40" s="286"/>
      <c r="Y40" s="286"/>
      <c r="Z40" s="286"/>
      <c r="AA40" s="287"/>
    </row>
    <row r="41" spans="1:29" ht="42" customHeight="1">
      <c r="A41" s="104" t="s">
        <v>42</v>
      </c>
      <c r="B41" s="282"/>
      <c r="C41" s="283"/>
      <c r="D41" s="283"/>
      <c r="E41" s="283"/>
      <c r="F41" s="283"/>
      <c r="G41" s="284"/>
      <c r="H41" s="282"/>
      <c r="I41" s="283"/>
      <c r="J41" s="283"/>
      <c r="K41" s="283"/>
      <c r="L41" s="283"/>
      <c r="M41" s="283"/>
      <c r="N41" s="284"/>
      <c r="O41" s="282"/>
      <c r="P41" s="283"/>
      <c r="Q41" s="283"/>
      <c r="R41" s="284"/>
      <c r="S41" s="282"/>
      <c r="T41" s="283"/>
      <c r="U41" s="283"/>
      <c r="V41" s="283"/>
      <c r="W41" s="283"/>
      <c r="X41" s="283"/>
      <c r="Y41" s="283"/>
      <c r="Z41" s="283"/>
      <c r="AA41" s="284"/>
    </row>
    <row r="44" spans="1:29">
      <c r="AA44" s="81" t="s">
        <v>43</v>
      </c>
    </row>
  </sheetData>
  <mergeCells count="26">
    <mergeCell ref="T4:AA4"/>
    <mergeCell ref="Q9:AA9"/>
    <mergeCell ref="Q10:AA10"/>
    <mergeCell ref="A13:AA13"/>
    <mergeCell ref="A14:AA14"/>
    <mergeCell ref="A2:H2"/>
    <mergeCell ref="B40:G40"/>
    <mergeCell ref="B41:G41"/>
    <mergeCell ref="H39:N39"/>
    <mergeCell ref="H40:N40"/>
    <mergeCell ref="H41:N41"/>
    <mergeCell ref="F27:K27"/>
    <mergeCell ref="F28:K28"/>
    <mergeCell ref="B39:G39"/>
    <mergeCell ref="A37:AA38"/>
    <mergeCell ref="F23:AA23"/>
    <mergeCell ref="F22:AA22"/>
    <mergeCell ref="A20:AA20"/>
    <mergeCell ref="A17:AA17"/>
    <mergeCell ref="F25:AA25"/>
    <mergeCell ref="O40:R40"/>
    <mergeCell ref="O41:R41"/>
    <mergeCell ref="S39:AA39"/>
    <mergeCell ref="S40:AA40"/>
    <mergeCell ref="S41:AA41"/>
    <mergeCell ref="O39:R39"/>
  </mergeCells>
  <phoneticPr fontId="3"/>
  <pageMargins left="0.70866141732283472" right="0.70866141732283472" top="0.74803149606299213" bottom="0.74803149606299213" header="0.31496062992125984" footer="0.31496062992125984"/>
  <pageSetup paperSize="9" scale="78"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672E9-CB2C-4C9F-BA88-D21CC4A5DC0E}">
  <sheetPr>
    <tabColor rgb="FFFFC000"/>
  </sheetPr>
  <dimension ref="B1:M69"/>
  <sheetViews>
    <sheetView zoomScale="90" zoomScaleNormal="90" workbookViewId="0">
      <selection activeCell="G59" sqref="G59"/>
    </sheetView>
  </sheetViews>
  <sheetFormatPr defaultColWidth="9" defaultRowHeight="14"/>
  <cols>
    <col min="1" max="1" width="2.58203125" style="1" customWidth="1"/>
    <col min="2" max="2" width="14.08203125" style="1" customWidth="1"/>
    <col min="3" max="4" width="16.6640625" style="1" customWidth="1"/>
    <col min="5" max="7" width="21.58203125" style="1" customWidth="1"/>
    <col min="8" max="15" width="10.58203125" style="1" customWidth="1"/>
    <col min="16" max="16384" width="9" style="1"/>
  </cols>
  <sheetData>
    <row r="1" spans="2:13" ht="5.15" customHeight="1"/>
    <row r="2" spans="2:13" s="9" customFormat="1">
      <c r="B2" s="288" t="s">
        <v>173</v>
      </c>
      <c r="C2" s="289"/>
      <c r="D2" s="290"/>
      <c r="E2" s="212"/>
    </row>
    <row r="3" spans="2:13" ht="11.15" customHeight="1"/>
    <row r="4" spans="2:13" ht="23.5" customHeight="1">
      <c r="B4" s="123" t="s">
        <v>44</v>
      </c>
      <c r="C4" s="234" t="str">
        <f>'★マスタ（最初にこちらを入力）'!D7</f>
        <v>●●</v>
      </c>
      <c r="D4" s="207"/>
    </row>
    <row r="5" spans="2:13" ht="15" customHeight="1">
      <c r="J5" s="2"/>
      <c r="L5" s="3"/>
    </row>
    <row r="6" spans="2:13" ht="19">
      <c r="B6" s="307" t="s">
        <v>45</v>
      </c>
      <c r="C6" s="307"/>
      <c r="D6" s="307"/>
      <c r="E6" s="307"/>
      <c r="F6" s="307"/>
      <c r="G6" s="307"/>
      <c r="H6" s="4"/>
      <c r="I6" s="4"/>
      <c r="J6" s="4"/>
      <c r="K6" s="4"/>
      <c r="L6" s="4"/>
      <c r="M6" s="4"/>
    </row>
    <row r="7" spans="2:13" ht="24.65" customHeight="1">
      <c r="B7" s="308" t="s">
        <v>46</v>
      </c>
      <c r="C7" s="308"/>
      <c r="D7" s="308"/>
      <c r="E7" s="308"/>
      <c r="F7" s="308"/>
      <c r="G7" s="308"/>
    </row>
    <row r="8" spans="2:13" ht="15" customHeight="1">
      <c r="B8" s="5"/>
      <c r="C8" s="5"/>
      <c r="D8" s="5"/>
      <c r="E8" s="5"/>
      <c r="F8" s="5"/>
      <c r="G8" s="5"/>
    </row>
    <row r="9" spans="2:13" ht="20.149999999999999" customHeight="1" thickBot="1">
      <c r="B9" s="124" t="s">
        <v>47</v>
      </c>
      <c r="C9" s="7"/>
      <c r="D9" s="7"/>
      <c r="E9" s="208"/>
      <c r="F9" s="7"/>
      <c r="G9" s="214" t="s">
        <v>48</v>
      </c>
    </row>
    <row r="10" spans="2:13" s="6" customFormat="1" ht="25" customHeight="1">
      <c r="B10" s="309" t="s">
        <v>49</v>
      </c>
      <c r="C10" s="310"/>
      <c r="D10" s="310"/>
      <c r="E10" s="311"/>
      <c r="F10" s="312">
        <f>E30</f>
        <v>0</v>
      </c>
      <c r="G10" s="313"/>
    </row>
    <row r="11" spans="2:13" s="6" customFormat="1" ht="25" customHeight="1" thickBot="1">
      <c r="B11" s="314" t="s">
        <v>50</v>
      </c>
      <c r="C11" s="315"/>
      <c r="D11" s="315"/>
      <c r="E11" s="316"/>
      <c r="F11" s="317">
        <f>G30</f>
        <v>0</v>
      </c>
      <c r="G11" s="318"/>
    </row>
    <row r="12" spans="2:13" s="6" customFormat="1" ht="13.5" customHeight="1">
      <c r="B12" s="209"/>
      <c r="C12" s="209"/>
      <c r="D12" s="209"/>
      <c r="E12" s="210"/>
      <c r="F12" s="211"/>
      <c r="G12" s="211"/>
    </row>
    <row r="13" spans="2:13" s="6" customFormat="1" ht="16" customHeight="1"/>
    <row r="14" spans="2:13" s="6" customFormat="1" ht="24" customHeight="1" thickBot="1">
      <c r="B14" s="124" t="s">
        <v>51</v>
      </c>
      <c r="C14" s="7"/>
      <c r="D14" s="7"/>
      <c r="G14" s="8"/>
    </row>
    <row r="15" spans="2:13" s="6" customFormat="1" ht="18" customHeight="1">
      <c r="B15" s="336" t="s">
        <v>52</v>
      </c>
      <c r="C15" s="337"/>
      <c r="D15" s="337"/>
      <c r="E15" s="341" t="s">
        <v>53</v>
      </c>
      <c r="F15" s="325" t="s">
        <v>54</v>
      </c>
      <c r="G15" s="319" t="s">
        <v>55</v>
      </c>
    </row>
    <row r="16" spans="2:13" s="6" customFormat="1" ht="19.5" customHeight="1" thickBot="1">
      <c r="B16" s="338"/>
      <c r="C16" s="339"/>
      <c r="D16" s="339"/>
      <c r="E16" s="342"/>
      <c r="F16" s="326"/>
      <c r="G16" s="320"/>
    </row>
    <row r="17" spans="2:7" s="6" customFormat="1" ht="19" customHeight="1">
      <c r="B17" s="330" t="s">
        <v>56</v>
      </c>
      <c r="C17" s="331"/>
      <c r="D17" s="332"/>
      <c r="E17" s="215"/>
      <c r="F17" s="216"/>
      <c r="G17" s="217"/>
    </row>
    <row r="18" spans="2:7" s="6" customFormat="1" ht="19" customHeight="1">
      <c r="B18" s="333" t="s">
        <v>57</v>
      </c>
      <c r="C18" s="334"/>
      <c r="D18" s="335"/>
      <c r="E18" s="218"/>
      <c r="F18" s="219"/>
      <c r="G18" s="220">
        <f>'1.旅費(1)現地渡航費（航空運賃）'!G14</f>
        <v>0</v>
      </c>
    </row>
    <row r="19" spans="2:7" s="6" customFormat="1" ht="19" customHeight="1">
      <c r="B19" s="327" t="s">
        <v>58</v>
      </c>
      <c r="C19" s="328"/>
      <c r="D19" s="329"/>
      <c r="E19" s="218"/>
      <c r="F19" s="219"/>
      <c r="G19" s="221">
        <f>'1.旅費(2)本邦渡航費（航空運賃） '!H16</f>
        <v>0</v>
      </c>
    </row>
    <row r="20" spans="2:7" s="6" customFormat="1" ht="19" customHeight="1">
      <c r="B20" s="327" t="s">
        <v>59</v>
      </c>
      <c r="C20" s="328"/>
      <c r="D20" s="329"/>
      <c r="E20" s="222"/>
      <c r="F20" s="223"/>
      <c r="G20" s="224"/>
    </row>
    <row r="21" spans="2:7" s="6" customFormat="1" ht="19" customHeight="1">
      <c r="B21" s="321" t="s">
        <v>207</v>
      </c>
      <c r="C21" s="322"/>
      <c r="D21" s="323"/>
      <c r="E21" s="225"/>
      <c r="F21" s="219"/>
      <c r="G21" s="221">
        <f>'2.活動経費(1)現地・日本国内旅費'!G269</f>
        <v>0</v>
      </c>
    </row>
    <row r="22" spans="2:7" ht="19" customHeight="1">
      <c r="B22" s="321" t="s">
        <v>208</v>
      </c>
      <c r="C22" s="322"/>
      <c r="D22" s="323"/>
      <c r="E22" s="225"/>
      <c r="F22" s="219"/>
      <c r="G22" s="221">
        <f>'2.活動経費(2)傭人費・謝金'!F269</f>
        <v>0</v>
      </c>
    </row>
    <row r="23" spans="2:7" ht="19" customHeight="1">
      <c r="B23" s="321" t="s">
        <v>196</v>
      </c>
      <c r="C23" s="322"/>
      <c r="D23" s="323"/>
      <c r="E23" s="225"/>
      <c r="F23" s="219"/>
      <c r="G23" s="221">
        <f>'2.活動経費(3)セミナー等関連費'!F269</f>
        <v>0</v>
      </c>
    </row>
    <row r="24" spans="2:7" ht="19" customHeight="1">
      <c r="B24" s="324" t="s">
        <v>197</v>
      </c>
      <c r="C24" s="322"/>
      <c r="D24" s="323"/>
      <c r="E24" s="225"/>
      <c r="F24" s="219"/>
      <c r="G24" s="221">
        <f>'2.活動経費(4)物品・機材購入費'!F269</f>
        <v>0</v>
      </c>
    </row>
    <row r="25" spans="2:7" ht="19" customHeight="1">
      <c r="B25" s="321" t="s">
        <v>198</v>
      </c>
      <c r="C25" s="322"/>
      <c r="D25" s="323"/>
      <c r="E25" s="225"/>
      <c r="F25" s="219"/>
      <c r="G25" s="221">
        <f>'2.活動経費(5)輸送費・遠隔活動費'!F269</f>
        <v>0</v>
      </c>
    </row>
    <row r="26" spans="2:7" ht="19" customHeight="1">
      <c r="B26" s="321" t="s">
        <v>193</v>
      </c>
      <c r="C26" s="322"/>
      <c r="D26" s="323"/>
      <c r="E26" s="225"/>
      <c r="F26" s="219"/>
      <c r="G26" s="221">
        <f>'2.活動経費(6)保険料'!F269</f>
        <v>0</v>
      </c>
    </row>
    <row r="27" spans="2:7" ht="19" customHeight="1">
      <c r="B27" s="321" t="s">
        <v>192</v>
      </c>
      <c r="C27" s="322"/>
      <c r="D27" s="323"/>
      <c r="E27" s="222"/>
      <c r="F27" s="223"/>
      <c r="G27" s="224"/>
    </row>
    <row r="28" spans="2:7" ht="19" customHeight="1">
      <c r="B28" s="321" t="s">
        <v>194</v>
      </c>
      <c r="C28" s="322"/>
      <c r="D28" s="323"/>
      <c r="E28" s="225"/>
      <c r="F28" s="219"/>
      <c r="G28" s="221">
        <f>'3.その他経費(1)施設・設備等関連費'!F269</f>
        <v>0</v>
      </c>
    </row>
    <row r="29" spans="2:7" ht="19" customHeight="1" thickBot="1">
      <c r="B29" s="304" t="s">
        <v>195</v>
      </c>
      <c r="C29" s="305"/>
      <c r="D29" s="306"/>
      <c r="E29" s="225"/>
      <c r="F29" s="219"/>
      <c r="G29" s="221">
        <f>'3.その他経費(2)その他経費'!F269</f>
        <v>0</v>
      </c>
    </row>
    <row r="30" spans="2:7" ht="24.65" customHeight="1" thickBot="1">
      <c r="B30" s="343" t="s">
        <v>61</v>
      </c>
      <c r="C30" s="344"/>
      <c r="D30" s="345"/>
      <c r="E30" s="226">
        <f>SUM(E18:E19,E22:E29)</f>
        <v>0</v>
      </c>
      <c r="F30" s="228"/>
      <c r="G30" s="227">
        <f>SUM(G18:G19,G22:G29)</f>
        <v>0</v>
      </c>
    </row>
    <row r="31" spans="2:7" ht="40.5" customHeight="1">
      <c r="B31" s="346" t="s">
        <v>62</v>
      </c>
      <c r="C31" s="346"/>
      <c r="D31" s="346"/>
      <c r="E31" s="346"/>
      <c r="F31" s="346"/>
      <c r="G31" s="229">
        <f>'1.旅費(1)現地渡航費（航空運賃）'!H16+'2.活動経費(2)傭人費・謝金'!J269+'2.活動経費(1)現地・日本国内旅費'!K269+'2.活動経費(3)セミナー等関連費'!J269+'2.活動経費(3)セミナー等関連費'!J271+'2.活動経費(5)輸送費・遠隔活動費'!J269+'3.その他経費(1)施設・設備等関連費'!J269+'2.活動経費(4)物品・機材購入費'!J269+'3.その他経費(2)その他経費'!J269</f>
        <v>0</v>
      </c>
    </row>
    <row r="32" spans="2:7" ht="40.5" customHeight="1">
      <c r="B32" s="347" t="s">
        <v>63</v>
      </c>
      <c r="C32" s="347"/>
      <c r="D32" s="347"/>
      <c r="E32" s="347"/>
      <c r="F32" s="347"/>
      <c r="G32" s="229">
        <f>'1.旅費(1)現地渡航費（航空運賃）'!H17+'2.活動経費(2)傭人費・謝金'!J270+'2.活動経費(1)現地・日本国内旅費'!K270+'2.活動経費(3)セミナー等関連費'!J270+'2.活動経費(3)セミナー等関連費'!J272+'2.活動経費(5)輸送費・遠隔活動費'!J270+'3.その他経費(1)施設・設備等関連費'!J270+'2.活動経費(4)物品・機材購入費'!J270+'3.その他経費(2)その他経費'!J270</f>
        <v>0</v>
      </c>
    </row>
    <row r="33" spans="2:7" ht="40.5" customHeight="1">
      <c r="B33" s="347" t="s">
        <v>64</v>
      </c>
      <c r="C33" s="347"/>
      <c r="D33" s="347"/>
      <c r="E33" s="347"/>
      <c r="F33" s="347"/>
      <c r="G33" s="229">
        <f>'1.旅費(1)現地渡航費（航空運賃）'!H18+'1.旅費(2)本邦渡航費（航空運賃） '!H16+'2.活動経費(2)傭人費・謝金'!J271+'2.活動経費(1)現地・日本国内旅費'!K271+'2.活動経費(3)セミナー等関連費'!J273+'2.活動経費(5)輸送費・遠隔活動費'!J271+'3.その他経費(1)施設・設備等関連費'!J271+'2.活動経費(4)物品・機材購入費'!J271+'3.その他経費(2)その他経費'!J271</f>
        <v>0</v>
      </c>
    </row>
    <row r="34" spans="2:7" ht="40.5" customHeight="1">
      <c r="B34" s="348" t="s">
        <v>65</v>
      </c>
      <c r="C34" s="349"/>
      <c r="D34" s="349"/>
      <c r="E34" s="349"/>
      <c r="F34" s="350"/>
      <c r="G34" s="229">
        <f>'2.活動経費(2)傭人費・謝金'!J272+'2.活動経費(1)現地・日本国内旅費'!K272+'2.活動経費(3)セミナー等関連費'!J274+'2.活動経費(5)輸送費・遠隔活動費'!J272+'3.その他経費(1)施設・設備等関連費'!J272+'2.活動経費(4)物品・機材購入費'!J272+'3.その他経費(2)その他経費'!J272</f>
        <v>0</v>
      </c>
    </row>
    <row r="35" spans="2:7" ht="40.5" customHeight="1">
      <c r="B35" s="351" t="s">
        <v>66</v>
      </c>
      <c r="C35" s="351"/>
      <c r="D35" s="351"/>
      <c r="E35" s="351"/>
      <c r="F35" s="351"/>
      <c r="G35" s="230">
        <f>'1.旅費(1)現地渡航費（航空運賃）'!J14</f>
        <v>0</v>
      </c>
    </row>
    <row r="36" spans="2:7">
      <c r="G36" s="267"/>
    </row>
    <row r="37" spans="2:7">
      <c r="B37" s="252" t="s">
        <v>171</v>
      </c>
      <c r="C37" s="252"/>
      <c r="D37" s="252"/>
      <c r="E37" s="252"/>
      <c r="F37" s="252"/>
      <c r="G37" s="252"/>
    </row>
    <row r="38" spans="2:7" ht="17" customHeight="1">
      <c r="B38" s="303" t="s">
        <v>209</v>
      </c>
      <c r="C38" s="303"/>
      <c r="D38" s="303"/>
      <c r="E38" s="253" t="s">
        <v>174</v>
      </c>
      <c r="F38" s="254">
        <f>'1.旅費(1)現地渡航費（航空運賃）'!H16</f>
        <v>0</v>
      </c>
      <c r="G38" s="252"/>
    </row>
    <row r="39" spans="2:7" ht="17" customHeight="1">
      <c r="B39" s="303"/>
      <c r="C39" s="303"/>
      <c r="D39" s="303"/>
      <c r="E39" s="256" t="s">
        <v>175</v>
      </c>
      <c r="F39" s="254">
        <f>'1.旅費(1)現地渡航費（航空運賃）'!H17</f>
        <v>0</v>
      </c>
      <c r="G39" s="252"/>
    </row>
    <row r="40" spans="2:7" ht="17" customHeight="1">
      <c r="B40" s="303"/>
      <c r="C40" s="303"/>
      <c r="D40" s="303"/>
      <c r="E40" s="253" t="s">
        <v>107</v>
      </c>
      <c r="F40" s="254">
        <f>'1.旅費(1)現地渡航費（航空運賃）'!J14</f>
        <v>0</v>
      </c>
      <c r="G40" s="252"/>
    </row>
    <row r="41" spans="2:7" ht="17" customHeight="1">
      <c r="B41" s="303"/>
      <c r="C41" s="303"/>
      <c r="D41" s="303"/>
      <c r="E41" s="253" t="s">
        <v>190</v>
      </c>
      <c r="F41" s="254">
        <f>'1.旅費(1)現地渡航費（航空運賃）'!H18+'1.旅費(2)本邦渡航費（航空運賃） '!H16</f>
        <v>0</v>
      </c>
      <c r="G41" s="252"/>
    </row>
    <row r="42" spans="2:7" ht="17" customHeight="1">
      <c r="B42" s="303" t="s">
        <v>210</v>
      </c>
      <c r="C42" s="303"/>
      <c r="D42" s="303"/>
      <c r="E42" s="253" t="s">
        <v>174</v>
      </c>
      <c r="F42" s="255">
        <f>'2.活動経費(1)現地・日本国内旅費'!E272</f>
        <v>0</v>
      </c>
      <c r="G42" s="252"/>
    </row>
    <row r="43" spans="2:7" ht="17" customHeight="1">
      <c r="B43" s="303"/>
      <c r="C43" s="303"/>
      <c r="D43" s="303"/>
      <c r="E43" s="256" t="s">
        <v>175</v>
      </c>
      <c r="F43" s="255">
        <f>'2.活動経費(1)現地・日本国内旅費'!E273</f>
        <v>0</v>
      </c>
      <c r="G43" s="252"/>
    </row>
    <row r="44" spans="2:7" ht="17" customHeight="1">
      <c r="B44" s="303"/>
      <c r="C44" s="303"/>
      <c r="D44" s="303"/>
      <c r="E44" s="256" t="s">
        <v>105</v>
      </c>
      <c r="F44" s="255">
        <f>'2.活動経費(1)現地・日本国内旅費'!E274</f>
        <v>0</v>
      </c>
      <c r="G44" s="252"/>
    </row>
    <row r="45" spans="2:7" ht="17" customHeight="1">
      <c r="B45" s="303" t="s">
        <v>211</v>
      </c>
      <c r="C45" s="303"/>
      <c r="D45" s="303"/>
      <c r="E45" s="253" t="s">
        <v>174</v>
      </c>
      <c r="F45" s="257">
        <f>'2.活動経費(1)現地・日本国内旅費'!K269-'2.活動経費(1)現地・日本国内旅費'!E272</f>
        <v>0</v>
      </c>
      <c r="G45" s="258"/>
    </row>
    <row r="46" spans="2:7" ht="17" customHeight="1">
      <c r="B46" s="303"/>
      <c r="C46" s="303"/>
      <c r="D46" s="303"/>
      <c r="E46" s="256" t="s">
        <v>175</v>
      </c>
      <c r="F46" s="257">
        <f>'2.活動経費(1)現地・日本国内旅費'!K270-'2.活動経費(1)現地・日本国内旅費'!E273</f>
        <v>0</v>
      </c>
      <c r="G46" s="258"/>
    </row>
    <row r="47" spans="2:7" ht="17" customHeight="1">
      <c r="B47" s="303"/>
      <c r="C47" s="303"/>
      <c r="D47" s="303"/>
      <c r="E47" s="256" t="s">
        <v>105</v>
      </c>
      <c r="F47" s="257">
        <f>'2.活動経費(1)現地・日本国内旅費'!K271-'2.活動経費(1)現地・日本国内旅費'!E274</f>
        <v>0</v>
      </c>
      <c r="G47" s="252"/>
    </row>
    <row r="48" spans="2:7" ht="17" customHeight="1">
      <c r="B48" s="303" t="s">
        <v>212</v>
      </c>
      <c r="C48" s="303"/>
      <c r="D48" s="303"/>
      <c r="E48" s="253" t="s">
        <v>174</v>
      </c>
      <c r="F48" s="257">
        <f>'2.活動経費(2)傭人費・謝金'!J269</f>
        <v>0</v>
      </c>
      <c r="G48" s="252"/>
    </row>
    <row r="49" spans="2:7" ht="17" customHeight="1">
      <c r="B49" s="303"/>
      <c r="C49" s="303"/>
      <c r="D49" s="303"/>
      <c r="E49" s="256" t="s">
        <v>175</v>
      </c>
      <c r="F49" s="257">
        <f>'2.活動経費(2)傭人費・謝金'!J270</f>
        <v>0</v>
      </c>
      <c r="G49" s="252"/>
    </row>
    <row r="50" spans="2:7" ht="17" customHeight="1">
      <c r="B50" s="303"/>
      <c r="C50" s="303"/>
      <c r="D50" s="303"/>
      <c r="E50" s="256" t="s">
        <v>105</v>
      </c>
      <c r="F50" s="257">
        <f>'2.活動経費(2)傭人費・謝金'!J271</f>
        <v>0</v>
      </c>
      <c r="G50" s="252"/>
    </row>
    <row r="51" spans="2:7" ht="17" customHeight="1">
      <c r="B51" s="303" t="s">
        <v>213</v>
      </c>
      <c r="C51" s="303"/>
      <c r="D51" s="303"/>
      <c r="E51" s="253" t="s">
        <v>174</v>
      </c>
      <c r="F51" s="257">
        <f>'2.活動経費(3)セミナー等関連費'!J269</f>
        <v>0</v>
      </c>
      <c r="G51" s="252"/>
    </row>
    <row r="52" spans="2:7" ht="17" customHeight="1">
      <c r="B52" s="303"/>
      <c r="C52" s="303"/>
      <c r="D52" s="303"/>
      <c r="E52" s="256" t="s">
        <v>175</v>
      </c>
      <c r="F52" s="257">
        <f>'2.活動経費(3)セミナー等関連費'!J270</f>
        <v>0</v>
      </c>
      <c r="G52" s="252"/>
    </row>
    <row r="53" spans="2:7" ht="17" customHeight="1">
      <c r="B53" s="303"/>
      <c r="C53" s="303"/>
      <c r="D53" s="303"/>
      <c r="E53" s="259" t="s">
        <v>176</v>
      </c>
      <c r="F53" s="257">
        <f>'2.活動経費(3)セミナー等関連費'!J271</f>
        <v>0</v>
      </c>
      <c r="G53" s="252"/>
    </row>
    <row r="54" spans="2:7" ht="17" customHeight="1">
      <c r="B54" s="303"/>
      <c r="C54" s="303"/>
      <c r="D54" s="303"/>
      <c r="E54" s="259" t="s">
        <v>177</v>
      </c>
      <c r="F54" s="257">
        <f>'2.活動経費(3)セミナー等関連費'!J272</f>
        <v>0</v>
      </c>
      <c r="G54" s="260"/>
    </row>
    <row r="55" spans="2:7" ht="17" customHeight="1">
      <c r="B55" s="303"/>
      <c r="C55" s="303"/>
      <c r="D55" s="303"/>
      <c r="E55" s="259" t="s">
        <v>105</v>
      </c>
      <c r="F55" s="257">
        <f>'2.活動経費(3)セミナー等関連費'!J273</f>
        <v>0</v>
      </c>
      <c r="G55" s="261" t="s">
        <v>191</v>
      </c>
    </row>
    <row r="56" spans="2:7" ht="17" customHeight="1">
      <c r="B56" s="303" t="s">
        <v>214</v>
      </c>
      <c r="C56" s="303"/>
      <c r="D56" s="303"/>
      <c r="E56" s="253" t="s">
        <v>174</v>
      </c>
      <c r="F56" s="248">
        <f>'2.活動経費(4)物品・機材購入費'!J269</f>
        <v>0</v>
      </c>
      <c r="G56" s="248">
        <f>F56-F59</f>
        <v>0</v>
      </c>
    </row>
    <row r="57" spans="2:7" ht="17" customHeight="1">
      <c r="B57" s="303"/>
      <c r="C57" s="303"/>
      <c r="D57" s="303"/>
      <c r="E57" s="256" t="s">
        <v>175</v>
      </c>
      <c r="F57" s="248">
        <f>'2.活動経費(4)物品・機材購入費'!J270</f>
        <v>0</v>
      </c>
      <c r="G57" s="248">
        <f>F57-F60</f>
        <v>0</v>
      </c>
    </row>
    <row r="58" spans="2:7" ht="17" customHeight="1">
      <c r="B58" s="303"/>
      <c r="C58" s="303"/>
      <c r="D58" s="303"/>
      <c r="E58" s="256" t="s">
        <v>105</v>
      </c>
      <c r="F58" s="248">
        <f>'2.活動経費(4)物品・機材購入費'!J271</f>
        <v>0</v>
      </c>
      <c r="G58" s="248">
        <f>F58-F61</f>
        <v>0</v>
      </c>
    </row>
    <row r="59" spans="2:7" ht="17" customHeight="1">
      <c r="B59" s="340" t="s">
        <v>218</v>
      </c>
      <c r="C59" s="340"/>
      <c r="D59" s="340"/>
      <c r="E59" s="253" t="s">
        <v>174</v>
      </c>
      <c r="F59" s="257"/>
      <c r="G59" s="262"/>
    </row>
    <row r="60" spans="2:7" ht="17" customHeight="1">
      <c r="B60" s="340"/>
      <c r="C60" s="340"/>
      <c r="D60" s="340"/>
      <c r="E60" s="256" t="s">
        <v>175</v>
      </c>
      <c r="F60" s="257"/>
      <c r="G60" s="252"/>
    </row>
    <row r="61" spans="2:7" ht="17" customHeight="1">
      <c r="B61" s="340"/>
      <c r="C61" s="340"/>
      <c r="D61" s="340"/>
      <c r="E61" s="256" t="s">
        <v>105</v>
      </c>
      <c r="F61" s="257"/>
      <c r="G61" s="252"/>
    </row>
    <row r="62" spans="2:7" ht="17" customHeight="1">
      <c r="B62" s="340" t="s">
        <v>215</v>
      </c>
      <c r="C62" s="340"/>
      <c r="D62" s="340"/>
      <c r="E62" s="253" t="s">
        <v>174</v>
      </c>
      <c r="F62" s="257">
        <f>'2.活動経費(5)輸送費・遠隔活動費'!J269</f>
        <v>0</v>
      </c>
      <c r="G62" s="252"/>
    </row>
    <row r="63" spans="2:7" ht="17" customHeight="1">
      <c r="B63" s="340"/>
      <c r="C63" s="340"/>
      <c r="D63" s="340"/>
      <c r="E63" s="253" t="s">
        <v>175</v>
      </c>
      <c r="F63" s="257">
        <f>'2.活動経費(5)輸送費・遠隔活動費'!J270</f>
        <v>0</v>
      </c>
      <c r="G63" s="252"/>
    </row>
    <row r="64" spans="2:7" ht="17" customHeight="1">
      <c r="B64" s="340"/>
      <c r="C64" s="340"/>
      <c r="D64" s="340"/>
      <c r="E64" s="253" t="s">
        <v>105</v>
      </c>
      <c r="F64" s="257">
        <f>'2.活動経費(5)輸送費・遠隔活動費'!J271</f>
        <v>0</v>
      </c>
      <c r="G64" s="252"/>
    </row>
    <row r="65" spans="2:7" ht="17" customHeight="1">
      <c r="B65" s="340" t="s">
        <v>216</v>
      </c>
      <c r="C65" s="340"/>
      <c r="D65" s="340"/>
      <c r="E65" s="253" t="s">
        <v>189</v>
      </c>
      <c r="F65" s="248">
        <f>'2.活動経費(6)保険料'!J272</f>
        <v>0</v>
      </c>
      <c r="G65" s="252"/>
    </row>
    <row r="66" spans="2:7" ht="17" customHeight="1">
      <c r="B66" s="340"/>
      <c r="C66" s="340"/>
      <c r="D66" s="340"/>
      <c r="E66" s="253"/>
      <c r="F66" s="248"/>
      <c r="G66" s="252"/>
    </row>
    <row r="67" spans="2:7" ht="17" customHeight="1">
      <c r="B67" s="340" t="s">
        <v>217</v>
      </c>
      <c r="C67" s="340"/>
      <c r="D67" s="340"/>
      <c r="E67" s="253" t="s">
        <v>174</v>
      </c>
      <c r="F67" s="248">
        <f>'3.その他経費(1)施設・設備等関連費'!J269+'3.その他経費(2)その他経費'!J269</f>
        <v>0</v>
      </c>
      <c r="G67" s="252"/>
    </row>
    <row r="68" spans="2:7" ht="17" customHeight="1">
      <c r="B68" s="340"/>
      <c r="C68" s="340"/>
      <c r="D68" s="340"/>
      <c r="E68" s="253" t="s">
        <v>175</v>
      </c>
      <c r="F68" s="248">
        <f>'3.その他経費(1)施設・設備等関連費'!J270+'3.その他経費(2)その他経費'!J270</f>
        <v>0</v>
      </c>
      <c r="G68" s="252"/>
    </row>
    <row r="69" spans="2:7" ht="17" customHeight="1">
      <c r="B69" s="340"/>
      <c r="C69" s="340"/>
      <c r="D69" s="340"/>
      <c r="E69" s="253" t="s">
        <v>105</v>
      </c>
      <c r="F69" s="248">
        <f>'3.その他経費(1)施設・設備等関連費'!J271+'3.その他経費(2)その他経費'!J271</f>
        <v>0</v>
      </c>
      <c r="G69" s="252"/>
    </row>
  </sheetData>
  <mergeCells count="40">
    <mergeCell ref="B59:D61"/>
    <mergeCell ref="B62:D64"/>
    <mergeCell ref="B65:D66"/>
    <mergeCell ref="B67:D69"/>
    <mergeCell ref="E15:E16"/>
    <mergeCell ref="B30:D30"/>
    <mergeCell ref="B31:F31"/>
    <mergeCell ref="B27:D27"/>
    <mergeCell ref="B32:F32"/>
    <mergeCell ref="B33:F33"/>
    <mergeCell ref="B34:F34"/>
    <mergeCell ref="B35:F35"/>
    <mergeCell ref="B38:D41"/>
    <mergeCell ref="B42:D44"/>
    <mergeCell ref="B45:D47"/>
    <mergeCell ref="B48:D50"/>
    <mergeCell ref="F15:F16"/>
    <mergeCell ref="B19:D19"/>
    <mergeCell ref="B20:D20"/>
    <mergeCell ref="B22:D22"/>
    <mergeCell ref="B17:D17"/>
    <mergeCell ref="B18:D18"/>
    <mergeCell ref="B21:D21"/>
    <mergeCell ref="B15:D16"/>
    <mergeCell ref="B51:D55"/>
    <mergeCell ref="B56:D58"/>
    <mergeCell ref="B2:D2"/>
    <mergeCell ref="B29:D29"/>
    <mergeCell ref="B6:G6"/>
    <mergeCell ref="B7:G7"/>
    <mergeCell ref="B10:E10"/>
    <mergeCell ref="F10:G10"/>
    <mergeCell ref="B11:E11"/>
    <mergeCell ref="F11:G11"/>
    <mergeCell ref="G15:G16"/>
    <mergeCell ref="B23:D23"/>
    <mergeCell ref="B24:D24"/>
    <mergeCell ref="B25:D25"/>
    <mergeCell ref="B28:D28"/>
    <mergeCell ref="B26:D26"/>
  </mergeCells>
  <phoneticPr fontId="3"/>
  <pageMargins left="0.47244094488188981" right="0.47244094488188981" top="0.74803149606299213" bottom="0.74803149606299213" header="0.31496062992125984" footer="0.31496062992125984"/>
  <pageSetup paperSize="9" scale="94"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23"/>
  <sheetViews>
    <sheetView zoomScale="80" zoomScaleNormal="80" workbookViewId="0">
      <selection activeCell="A16" sqref="A16"/>
    </sheetView>
  </sheetViews>
  <sheetFormatPr defaultColWidth="10.58203125" defaultRowHeight="14"/>
  <cols>
    <col min="1" max="1" width="9.83203125" style="26" customWidth="1"/>
    <col min="2" max="2" width="20.75" style="26" customWidth="1"/>
    <col min="3" max="3" width="18.25" style="26" customWidth="1"/>
    <col min="4" max="4" width="12.58203125" style="26" customWidth="1"/>
    <col min="5" max="5" width="13.83203125" style="26" customWidth="1"/>
    <col min="6" max="6" width="13.83203125" style="34" customWidth="1"/>
    <col min="7" max="7" width="19.5" style="35" customWidth="1"/>
    <col min="8" max="8" width="25.08203125" style="35" customWidth="1"/>
    <col min="9" max="9" width="23.1640625" style="35" customWidth="1"/>
    <col min="10" max="10" width="28.58203125" style="36" customWidth="1"/>
    <col min="11" max="11" width="32.83203125" style="26" customWidth="1"/>
    <col min="12" max="12" width="7.08203125" style="26" customWidth="1"/>
    <col min="13" max="13" width="17.08203125" style="27" customWidth="1"/>
    <col min="14" max="14" width="12.25" style="27" bestFit="1" customWidth="1"/>
    <col min="15" max="15" width="10.25" style="27" bestFit="1" customWidth="1"/>
    <col min="16" max="16" width="6.75" style="27" bestFit="1" customWidth="1"/>
    <col min="17" max="17" width="10.25" style="27" bestFit="1" customWidth="1"/>
    <col min="18" max="18" width="12.58203125" style="27" customWidth="1"/>
    <col min="19" max="20" width="10.58203125" style="27"/>
    <col min="21" max="16384" width="10.58203125" style="26"/>
  </cols>
  <sheetData>
    <row r="1" spans="1:26" s="20" customFormat="1" ht="27.75" customHeight="1">
      <c r="A1" s="194" t="s">
        <v>67</v>
      </c>
      <c r="B1" s="195" t="str">
        <f>'★マスタ（最初にこちらを入力）'!D7</f>
        <v>●●</v>
      </c>
      <c r="C1" s="18"/>
      <c r="D1" s="18"/>
      <c r="E1" s="18"/>
      <c r="F1" s="19"/>
      <c r="G1" s="18"/>
      <c r="H1" s="18"/>
      <c r="I1" s="18"/>
      <c r="J1" s="197" t="s">
        <v>151</v>
      </c>
      <c r="M1" s="27"/>
      <c r="N1" s="27"/>
      <c r="O1" s="27"/>
      <c r="P1" s="27"/>
      <c r="Q1" s="27"/>
      <c r="R1" s="27"/>
      <c r="S1" s="21"/>
      <c r="T1" s="21"/>
    </row>
    <row r="2" spans="1:26" s="20" customFormat="1" ht="21" customHeight="1">
      <c r="A2" s="196" t="s">
        <v>68</v>
      </c>
      <c r="B2" s="195" t="str">
        <f>'★マスタ（最初にこちらを入力）'!D8</f>
        <v>●●</v>
      </c>
      <c r="F2" s="19"/>
      <c r="G2" s="19"/>
      <c r="H2" s="19"/>
      <c r="I2" s="19"/>
      <c r="J2" s="22"/>
      <c r="M2" s="27"/>
      <c r="N2" s="27"/>
      <c r="O2" s="27"/>
      <c r="P2" s="27"/>
      <c r="Q2" s="27"/>
      <c r="R2" s="27"/>
      <c r="S2" s="21"/>
      <c r="T2" s="21"/>
    </row>
    <row r="3" spans="1:26" s="20" customFormat="1" ht="21" customHeight="1">
      <c r="A3" s="118"/>
      <c r="B3" s="45"/>
      <c r="F3" s="19"/>
      <c r="G3" s="19"/>
      <c r="H3" s="19"/>
      <c r="I3" s="19"/>
      <c r="J3" s="22"/>
      <c r="M3" s="27"/>
      <c r="N3" s="27"/>
      <c r="O3" s="27"/>
      <c r="P3" s="27"/>
      <c r="Q3" s="27"/>
      <c r="R3" s="27"/>
      <c r="S3" s="21"/>
      <c r="T3" s="21"/>
    </row>
    <row r="4" spans="1:26" s="20" customFormat="1" ht="29.5" customHeight="1">
      <c r="G4" s="187" t="s">
        <v>69</v>
      </c>
      <c r="L4" s="19"/>
      <c r="M4" s="19"/>
      <c r="N4" s="19"/>
      <c r="O4" s="19"/>
      <c r="P4" s="22"/>
      <c r="S4" s="27"/>
      <c r="T4" s="27"/>
      <c r="U4" s="27"/>
      <c r="V4" s="27"/>
      <c r="W4" s="27"/>
      <c r="X4" s="27"/>
      <c r="Y4" s="21"/>
      <c r="Z4" s="21"/>
    </row>
    <row r="5" spans="1:26" ht="30" customHeight="1">
      <c r="A5" s="125" t="s">
        <v>70</v>
      </c>
      <c r="B5" s="23"/>
      <c r="C5" s="24"/>
      <c r="D5" s="24"/>
      <c r="E5" s="24"/>
      <c r="F5" s="24"/>
      <c r="G5" s="24"/>
      <c r="H5" s="24"/>
      <c r="I5" s="24"/>
      <c r="J5" s="25"/>
    </row>
    <row r="6" spans="1:26" s="28" customFormat="1" ht="24" customHeight="1">
      <c r="A6" s="352" t="s">
        <v>71</v>
      </c>
      <c r="B6" s="372" t="s">
        <v>72</v>
      </c>
      <c r="C6" s="373"/>
      <c r="D6" s="361" t="s">
        <v>73</v>
      </c>
      <c r="E6" s="364" t="s">
        <v>74</v>
      </c>
      <c r="F6" s="365"/>
      <c r="G6" s="386" t="s">
        <v>75</v>
      </c>
      <c r="H6" s="387"/>
      <c r="I6" s="387"/>
      <c r="J6" s="388"/>
      <c r="K6" s="358" t="s">
        <v>76</v>
      </c>
      <c r="N6" s="27"/>
      <c r="O6" s="27"/>
      <c r="P6" s="27"/>
      <c r="Q6" s="27"/>
      <c r="R6" s="27"/>
      <c r="S6" s="27"/>
      <c r="T6" s="29"/>
      <c r="U6" s="29"/>
    </row>
    <row r="7" spans="1:26" s="28" customFormat="1" ht="24" customHeight="1">
      <c r="A7" s="353"/>
      <c r="B7" s="374"/>
      <c r="C7" s="375"/>
      <c r="D7" s="362"/>
      <c r="E7" s="368" t="s">
        <v>77</v>
      </c>
      <c r="F7" s="370" t="s">
        <v>78</v>
      </c>
      <c r="G7" s="366" t="s">
        <v>79</v>
      </c>
      <c r="H7" s="101" t="s">
        <v>80</v>
      </c>
      <c r="I7" s="395" t="s">
        <v>222</v>
      </c>
      <c r="J7" s="101" t="s">
        <v>81</v>
      </c>
      <c r="K7" s="359"/>
      <c r="N7" s="27"/>
      <c r="O7" s="27"/>
      <c r="P7" s="27"/>
      <c r="Q7" s="27"/>
      <c r="R7" s="27"/>
      <c r="S7" s="27"/>
      <c r="T7" s="29"/>
      <c r="U7" s="29"/>
    </row>
    <row r="8" spans="1:26" ht="51.65" customHeight="1" thickBot="1">
      <c r="A8" s="354"/>
      <c r="B8" s="376"/>
      <c r="C8" s="377"/>
      <c r="D8" s="363"/>
      <c r="E8" s="369"/>
      <c r="F8" s="371"/>
      <c r="G8" s="367"/>
      <c r="H8" s="191" t="s">
        <v>82</v>
      </c>
      <c r="I8" s="396"/>
      <c r="J8" s="192" t="s">
        <v>83</v>
      </c>
      <c r="K8" s="360"/>
      <c r="M8" s="26"/>
      <c r="T8" s="29"/>
      <c r="U8" s="27"/>
    </row>
    <row r="9" spans="1:26" ht="30" customHeight="1" thickTop="1">
      <c r="A9" s="268">
        <v>1</v>
      </c>
      <c r="B9" s="378"/>
      <c r="C9" s="379"/>
      <c r="D9" s="95"/>
      <c r="E9" s="83"/>
      <c r="F9" s="95"/>
      <c r="G9" s="85"/>
      <c r="H9" s="96"/>
      <c r="I9" s="188"/>
      <c r="J9" s="97">
        <f>G9-H9</f>
        <v>0</v>
      </c>
      <c r="K9" s="270"/>
      <c r="M9" s="26"/>
      <c r="T9" s="29"/>
      <c r="U9" s="27"/>
    </row>
    <row r="10" spans="1:26" ht="30" customHeight="1">
      <c r="A10" s="269">
        <v>2</v>
      </c>
      <c r="B10" s="380"/>
      <c r="C10" s="381"/>
      <c r="D10" s="86"/>
      <c r="E10" s="193"/>
      <c r="F10" s="149"/>
      <c r="G10" s="85"/>
      <c r="H10" s="96"/>
      <c r="I10" s="188"/>
      <c r="J10" s="97">
        <f>G10-H10</f>
        <v>0</v>
      </c>
      <c r="K10" s="271"/>
      <c r="M10" s="26"/>
      <c r="T10" s="29"/>
      <c r="U10" s="27"/>
    </row>
    <row r="11" spans="1:26" ht="30" customHeight="1">
      <c r="A11" s="268">
        <v>3</v>
      </c>
      <c r="B11" s="382"/>
      <c r="C11" s="383"/>
      <c r="D11" s="88"/>
      <c r="E11" s="89"/>
      <c r="F11" s="88"/>
      <c r="G11" s="85"/>
      <c r="H11" s="96"/>
      <c r="I11" s="188"/>
      <c r="J11" s="97">
        <f>G11-H11</f>
        <v>0</v>
      </c>
      <c r="K11" s="270"/>
      <c r="M11" s="26"/>
      <c r="T11" s="29"/>
      <c r="U11" s="27"/>
    </row>
    <row r="12" spans="1:26" ht="30" customHeight="1">
      <c r="A12" s="269">
        <v>4</v>
      </c>
      <c r="B12" s="380"/>
      <c r="C12" s="381"/>
      <c r="D12" s="86"/>
      <c r="E12" s="193"/>
      <c r="F12" s="149"/>
      <c r="G12" s="86"/>
      <c r="H12" s="98"/>
      <c r="I12" s="265"/>
      <c r="J12" s="97">
        <f>G12-H12</f>
        <v>0</v>
      </c>
      <c r="K12" s="271"/>
      <c r="M12" s="26"/>
      <c r="T12" s="29"/>
      <c r="U12" s="27"/>
    </row>
    <row r="13" spans="1:26" ht="30" customHeight="1" thickBot="1">
      <c r="A13" s="268">
        <v>5</v>
      </c>
      <c r="B13" s="384"/>
      <c r="C13" s="385"/>
      <c r="D13" s="90"/>
      <c r="E13" s="91"/>
      <c r="F13" s="91"/>
      <c r="G13" s="92"/>
      <c r="H13" s="99"/>
      <c r="I13" s="266"/>
      <c r="J13" s="100">
        <f>G13-H13</f>
        <v>0</v>
      </c>
      <c r="K13" s="272"/>
      <c r="M13" s="26"/>
      <c r="U13" s="27"/>
    </row>
    <row r="14" spans="1:26" ht="30" customHeight="1" thickTop="1">
      <c r="A14" s="355" t="s">
        <v>84</v>
      </c>
      <c r="B14" s="356"/>
      <c r="C14" s="356"/>
      <c r="D14" s="356"/>
      <c r="E14" s="356"/>
      <c r="F14" s="357"/>
      <c r="G14" s="273">
        <f>SUM(G9:G13)</f>
        <v>0</v>
      </c>
      <c r="H14" s="273">
        <f>SUM(H9:H13)</f>
        <v>0</v>
      </c>
      <c r="I14" s="273"/>
      <c r="J14" s="274">
        <f>SUM(J9:J13)</f>
        <v>0</v>
      </c>
      <c r="K14" s="275"/>
      <c r="M14" s="26"/>
      <c r="U14" s="27"/>
    </row>
    <row r="15" spans="1:26" ht="24" customHeight="1">
      <c r="A15" s="30"/>
      <c r="B15" s="30"/>
      <c r="C15" s="31"/>
      <c r="D15" s="31"/>
      <c r="E15" s="31"/>
      <c r="F15" s="389" t="s">
        <v>111</v>
      </c>
      <c r="G15" s="390"/>
      <c r="H15" s="264" t="s">
        <v>100</v>
      </c>
      <c r="I15" s="161"/>
      <c r="J15" s="33"/>
      <c r="K15" s="31"/>
      <c r="M15" s="26"/>
      <c r="U15" s="27"/>
    </row>
    <row r="16" spans="1:26" ht="24" customHeight="1">
      <c r="A16" s="30"/>
      <c r="B16" s="30"/>
      <c r="C16" s="31"/>
      <c r="D16" s="31"/>
      <c r="E16" s="31"/>
      <c r="F16" s="391" t="s">
        <v>113</v>
      </c>
      <c r="G16" s="392"/>
      <c r="H16" s="202">
        <f>SUMIFS(H9:H13,I9:I13,"インボイス")</f>
        <v>0</v>
      </c>
      <c r="I16" s="232"/>
      <c r="J16" s="33"/>
      <c r="K16" s="31"/>
      <c r="M16" s="26"/>
      <c r="U16" s="27"/>
    </row>
    <row r="17" spans="1:21" ht="24" customHeight="1">
      <c r="A17" s="30"/>
      <c r="B17" s="30"/>
      <c r="C17" s="31"/>
      <c r="D17" s="31"/>
      <c r="E17" s="31"/>
      <c r="F17" s="391" t="s">
        <v>114</v>
      </c>
      <c r="G17" s="392"/>
      <c r="H17" s="202">
        <f>SUMIFS(H9:H13,I9:I13,"非インボイス")</f>
        <v>0</v>
      </c>
      <c r="I17" s="232"/>
      <c r="J17" s="33"/>
      <c r="K17" s="31"/>
      <c r="M17" s="26"/>
      <c r="U17" s="27"/>
    </row>
    <row r="18" spans="1:21" ht="24" customHeight="1">
      <c r="A18" s="30"/>
      <c r="B18" s="30"/>
      <c r="C18" s="31"/>
      <c r="D18" s="31"/>
      <c r="E18" s="31"/>
      <c r="F18" s="393" t="s">
        <v>221</v>
      </c>
      <c r="G18" s="394"/>
      <c r="H18" s="202">
        <f>SUMIFS(G9:G13,I9:I13,"不課税")</f>
        <v>0</v>
      </c>
      <c r="I18" s="232"/>
      <c r="J18" s="33"/>
      <c r="K18" s="31"/>
      <c r="M18" s="26"/>
      <c r="U18" s="27"/>
    </row>
    <row r="19" spans="1:21" ht="24" customHeight="1">
      <c r="B19" s="30"/>
      <c r="C19" s="31"/>
      <c r="D19" s="31"/>
      <c r="E19" s="31"/>
      <c r="F19" s="32"/>
      <c r="G19" s="33"/>
      <c r="H19" s="33"/>
      <c r="I19" s="33"/>
      <c r="J19" s="31"/>
    </row>
    <row r="20" spans="1:21" ht="24" customHeight="1">
      <c r="B20" s="30"/>
      <c r="C20" s="31"/>
      <c r="D20" s="31"/>
      <c r="E20" s="31"/>
      <c r="F20" s="32"/>
      <c r="G20" s="33"/>
      <c r="H20" s="33"/>
      <c r="I20" s="33"/>
      <c r="J20" s="31"/>
    </row>
    <row r="21" spans="1:21" ht="30" customHeight="1">
      <c r="B21" s="30"/>
      <c r="C21" s="31"/>
      <c r="D21" s="31"/>
      <c r="E21" s="31"/>
      <c r="F21" s="32"/>
      <c r="G21" s="33"/>
      <c r="H21" s="33"/>
      <c r="I21" s="33"/>
      <c r="J21" s="31"/>
    </row>
    <row r="22" spans="1:21" ht="16.5" customHeight="1"/>
    <row r="23" spans="1:21">
      <c r="C23" s="76"/>
    </row>
  </sheetData>
  <sheetProtection selectLockedCells="1"/>
  <protectedRanges>
    <protectedRange sqref="D11:F11 D10 G11:H13 D13:F13 D12 F12 G14:J14 F10:H10 D9:H9" name="範囲1"/>
    <protectedRange sqref="E10 E12 K9:K14" name="範囲2"/>
    <protectedRange sqref="J9:J13" name="範囲1_1"/>
    <protectedRange sqref="B9:C13" name="範囲1_2"/>
    <protectedRange sqref="A14:F14" name="範囲1_3"/>
    <protectedRange sqref="I9:I13" name="範囲1_4_1"/>
  </protectedRanges>
  <mergeCells count="20">
    <mergeCell ref="F15:G15"/>
    <mergeCell ref="F16:G16"/>
    <mergeCell ref="F17:G17"/>
    <mergeCell ref="F18:G18"/>
    <mergeCell ref="I7:I8"/>
    <mergeCell ref="A6:A8"/>
    <mergeCell ref="A14:F14"/>
    <mergeCell ref="K6:K8"/>
    <mergeCell ref="D6:D8"/>
    <mergeCell ref="E6:F6"/>
    <mergeCell ref="G7:G8"/>
    <mergeCell ref="E7:E8"/>
    <mergeCell ref="F7:F8"/>
    <mergeCell ref="B6:C8"/>
    <mergeCell ref="B9:C9"/>
    <mergeCell ref="B10:C10"/>
    <mergeCell ref="B11:C11"/>
    <mergeCell ref="B12:C12"/>
    <mergeCell ref="B13:C13"/>
    <mergeCell ref="G6:J6"/>
  </mergeCells>
  <phoneticPr fontId="3"/>
  <dataValidations count="1">
    <dataValidation type="list" allowBlank="1" showInputMessage="1" showErrorMessage="1" sqref="I9:I13" xr:uid="{2509A1D1-2254-41CF-8104-6D8AB49F98EC}">
      <formula1>"インボイス,非インボイス,不課税"</formula1>
    </dataValidation>
  </dataValidations>
  <printOptions horizontalCentered="1" gridLinesSet="0"/>
  <pageMargins left="0.59055118110236227" right="0.39370078740157483" top="0.59055118110236227" bottom="0.59055118110236227" header="0.51181102362204722" footer="0.51181102362204722"/>
  <pageSetup paperSize="9" scale="73" orientation="landscape" r:id="rId1"/>
  <headerFooter alignWithMargins="0"/>
  <ignoredErrors>
    <ignoredError sqref="J9:J10 J12:J13" unlockedFormula="1"/>
  </ignoredError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53B15-67FB-4B54-BD08-974B6244EF93}">
  <sheetPr>
    <pageSetUpPr fitToPage="1"/>
  </sheetPr>
  <dimension ref="A1:T25"/>
  <sheetViews>
    <sheetView zoomScale="80" zoomScaleNormal="80" workbookViewId="0">
      <selection activeCell="H29" sqref="H29"/>
    </sheetView>
  </sheetViews>
  <sheetFormatPr defaultColWidth="10.58203125" defaultRowHeight="14"/>
  <cols>
    <col min="1" max="1" width="10.58203125" style="26" customWidth="1"/>
    <col min="2" max="2" width="20.75" style="26" customWidth="1"/>
    <col min="3" max="3" width="18.25" style="26" customWidth="1"/>
    <col min="4" max="4" width="17" style="26" customWidth="1"/>
    <col min="5" max="5" width="17.58203125" style="26" customWidth="1"/>
    <col min="6" max="6" width="17.58203125" style="34" customWidth="1"/>
    <col min="7" max="7" width="18.08203125" style="34" customWidth="1"/>
    <col min="8" max="8" width="18.08203125" style="35" customWidth="1"/>
    <col min="9" max="9" width="23.33203125" style="35" customWidth="1"/>
    <col min="10" max="10" width="15.58203125" style="36" customWidth="1"/>
    <col min="11" max="11" width="22" style="26" customWidth="1"/>
    <col min="12" max="12" width="25.58203125" style="26" customWidth="1"/>
    <col min="13" max="13" width="17.08203125" style="27" customWidth="1"/>
    <col min="14" max="14" width="12.25" style="27" bestFit="1" customWidth="1"/>
    <col min="15" max="15" width="10.25" style="27" bestFit="1" customWidth="1"/>
    <col min="16" max="16" width="6.75" style="27" bestFit="1" customWidth="1"/>
    <col min="17" max="17" width="10.25" style="27" bestFit="1" customWidth="1"/>
    <col min="18" max="18" width="12.58203125" style="27" customWidth="1"/>
    <col min="19" max="20" width="10.58203125" style="27"/>
    <col min="21" max="16384" width="10.58203125" style="26"/>
  </cols>
  <sheetData>
    <row r="1" spans="1:20" s="20" customFormat="1" ht="27.75" customHeight="1">
      <c r="A1" s="194" t="s">
        <v>67</v>
      </c>
      <c r="B1" s="195" t="str">
        <f>'★マスタ（最初にこちらを入力）'!D7</f>
        <v>●●</v>
      </c>
      <c r="C1" s="18"/>
      <c r="D1" s="18"/>
      <c r="E1" s="18"/>
      <c r="F1" s="19"/>
      <c r="G1" s="19"/>
      <c r="H1" s="18"/>
      <c r="I1" s="119" t="s">
        <v>152</v>
      </c>
      <c r="J1" s="22"/>
      <c r="M1" s="27"/>
      <c r="N1" s="27"/>
      <c r="O1" s="27"/>
      <c r="P1" s="27"/>
      <c r="Q1" s="27"/>
      <c r="R1" s="27"/>
      <c r="S1" s="21"/>
      <c r="T1" s="21"/>
    </row>
    <row r="2" spans="1:20" s="20" customFormat="1" ht="21" customHeight="1">
      <c r="A2" s="196" t="s">
        <v>68</v>
      </c>
      <c r="B2" s="195" t="str">
        <f>'★マスタ（最初にこちらを入力）'!D8</f>
        <v>●●</v>
      </c>
      <c r="F2" s="19"/>
      <c r="G2" s="19"/>
      <c r="H2" s="19"/>
      <c r="I2" s="19"/>
      <c r="J2" s="22"/>
      <c r="M2" s="27"/>
      <c r="N2" s="27"/>
      <c r="O2" s="27"/>
      <c r="P2" s="27"/>
      <c r="Q2" s="27"/>
      <c r="R2" s="27"/>
      <c r="S2" s="21"/>
      <c r="T2" s="21"/>
    </row>
    <row r="3" spans="1:20" s="20" customFormat="1" ht="21" customHeight="1">
      <c r="A3" s="118"/>
      <c r="B3" s="45"/>
      <c r="E3" s="187" t="s">
        <v>69</v>
      </c>
      <c r="F3" s="19"/>
      <c r="G3" s="19"/>
      <c r="H3" s="19"/>
      <c r="I3" s="19"/>
      <c r="J3" s="22"/>
      <c r="M3" s="27"/>
      <c r="N3" s="27"/>
      <c r="O3" s="27"/>
      <c r="P3" s="27"/>
      <c r="Q3" s="27"/>
      <c r="R3" s="27"/>
      <c r="S3" s="21"/>
      <c r="T3" s="21"/>
    </row>
    <row r="4" spans="1:20" s="20" customFormat="1" ht="33" customHeight="1">
      <c r="F4" s="19"/>
      <c r="G4" s="19"/>
      <c r="H4" s="63" t="s">
        <v>85</v>
      </c>
      <c r="I4" s="65"/>
      <c r="M4" s="27"/>
      <c r="N4" s="27"/>
      <c r="O4" s="27"/>
      <c r="P4" s="27"/>
      <c r="Q4" s="27"/>
      <c r="R4" s="27"/>
      <c r="S4" s="21"/>
      <c r="T4" s="21"/>
    </row>
    <row r="5" spans="1:20" ht="30" customHeight="1">
      <c r="A5" s="125" t="s">
        <v>86</v>
      </c>
      <c r="B5" s="23"/>
      <c r="C5" s="24"/>
      <c r="D5" s="24"/>
      <c r="E5" s="24"/>
      <c r="F5" s="24"/>
      <c r="G5" s="24"/>
      <c r="H5" s="49" t="s">
        <v>87</v>
      </c>
      <c r="I5" s="50"/>
    </row>
    <row r="6" spans="1:20" s="28" customFormat="1" ht="27.65" customHeight="1">
      <c r="A6" s="352" t="s">
        <v>71</v>
      </c>
      <c r="B6" s="372" t="s">
        <v>72</v>
      </c>
      <c r="C6" s="373"/>
      <c r="D6" s="361" t="s">
        <v>73</v>
      </c>
      <c r="E6" s="364" t="s">
        <v>74</v>
      </c>
      <c r="F6" s="403"/>
      <c r="G6" s="404" t="s">
        <v>88</v>
      </c>
      <c r="H6" s="405"/>
      <c r="I6" s="358" t="s">
        <v>76</v>
      </c>
      <c r="K6" s="27"/>
      <c r="L6" s="27"/>
      <c r="M6" s="27"/>
      <c r="N6" s="27"/>
      <c r="O6" s="27"/>
      <c r="P6" s="27"/>
      <c r="Q6" s="29"/>
      <c r="R6" s="29"/>
    </row>
    <row r="7" spans="1:20" s="28" customFormat="1" ht="34.5" customHeight="1" thickBot="1">
      <c r="A7" s="354"/>
      <c r="B7" s="376"/>
      <c r="C7" s="377"/>
      <c r="D7" s="363"/>
      <c r="E7" s="93" t="s">
        <v>89</v>
      </c>
      <c r="F7" s="93" t="s">
        <v>90</v>
      </c>
      <c r="G7" s="189" t="s">
        <v>85</v>
      </c>
      <c r="H7" s="190" t="str">
        <f>H5</f>
        <v>現地通貨</v>
      </c>
      <c r="I7" s="360"/>
      <c r="K7" s="27"/>
      <c r="L7" s="27"/>
      <c r="M7" s="27"/>
      <c r="N7" s="27"/>
      <c r="O7" s="27"/>
      <c r="P7" s="27"/>
      <c r="Q7" s="29"/>
      <c r="R7" s="29"/>
    </row>
    <row r="8" spans="1:20" ht="28.5" customHeight="1" thickTop="1">
      <c r="A8" s="268">
        <v>1</v>
      </c>
      <c r="B8" s="406"/>
      <c r="C8" s="407"/>
      <c r="D8" s="82"/>
      <c r="E8" s="82"/>
      <c r="F8" s="83"/>
      <c r="G8" s="84"/>
      <c r="H8" s="85"/>
      <c r="I8" s="276"/>
      <c r="J8" s="26"/>
      <c r="K8" s="27"/>
      <c r="L8" s="27"/>
      <c r="Q8" s="29"/>
      <c r="S8" s="26"/>
      <c r="T8" s="26"/>
    </row>
    <row r="9" spans="1:20" ht="28.5" customHeight="1">
      <c r="A9" s="269">
        <v>2</v>
      </c>
      <c r="B9" s="408"/>
      <c r="C9" s="409"/>
      <c r="D9" s="86"/>
      <c r="E9" s="87"/>
      <c r="F9" s="149"/>
      <c r="G9" s="85"/>
      <c r="H9" s="85"/>
      <c r="I9" s="277"/>
      <c r="J9" s="26"/>
      <c r="K9" s="27"/>
      <c r="L9" s="27"/>
      <c r="Q9" s="29"/>
      <c r="S9" s="26"/>
      <c r="T9" s="26"/>
    </row>
    <row r="10" spans="1:20" ht="28.5" customHeight="1">
      <c r="A10" s="268">
        <v>3</v>
      </c>
      <c r="B10" s="410"/>
      <c r="C10" s="411"/>
      <c r="D10" s="88"/>
      <c r="E10" s="88"/>
      <c r="F10" s="89"/>
      <c r="G10" s="84"/>
      <c r="H10" s="85"/>
      <c r="I10" s="276"/>
      <c r="J10" s="26"/>
      <c r="K10" s="27"/>
      <c r="L10" s="27"/>
      <c r="Q10" s="29"/>
      <c r="S10" s="26"/>
      <c r="T10" s="26"/>
    </row>
    <row r="11" spans="1:20" ht="28.5" customHeight="1">
      <c r="A11" s="269">
        <v>4</v>
      </c>
      <c r="B11" s="408"/>
      <c r="C11" s="409"/>
      <c r="D11" s="86"/>
      <c r="E11" s="87"/>
      <c r="F11" s="149"/>
      <c r="G11" s="142"/>
      <c r="H11" s="86"/>
      <c r="I11" s="277"/>
      <c r="J11" s="26"/>
      <c r="K11" s="27"/>
      <c r="L11" s="27"/>
      <c r="Q11" s="29"/>
      <c r="S11" s="26"/>
      <c r="T11" s="26"/>
    </row>
    <row r="12" spans="1:20" ht="28.5" customHeight="1">
      <c r="A12" s="268">
        <v>5</v>
      </c>
      <c r="B12" s="410"/>
      <c r="C12" s="411"/>
      <c r="D12" s="149"/>
      <c r="E12" s="149"/>
      <c r="F12" s="278"/>
      <c r="G12" s="142"/>
      <c r="H12" s="86"/>
      <c r="I12" s="277"/>
      <c r="J12" s="26"/>
      <c r="K12" s="27"/>
      <c r="L12" s="27"/>
      <c r="S12" s="26"/>
      <c r="T12" s="26"/>
    </row>
    <row r="13" spans="1:20" ht="28.5" customHeight="1">
      <c r="A13" s="397" t="s">
        <v>91</v>
      </c>
      <c r="B13" s="398"/>
      <c r="C13" s="398"/>
      <c r="D13" s="398"/>
      <c r="E13" s="398"/>
      <c r="F13" s="399"/>
      <c r="G13" s="279">
        <f>SUM(G8:G12)</f>
        <v>0</v>
      </c>
      <c r="H13" s="280">
        <f>SUM(H8:H12)</f>
        <v>0</v>
      </c>
      <c r="I13" s="277"/>
      <c r="J13" s="26"/>
      <c r="K13" s="27"/>
      <c r="L13" s="27"/>
      <c r="S13" s="26"/>
      <c r="T13" s="26"/>
    </row>
    <row r="14" spans="1:20" ht="28.5" customHeight="1">
      <c r="A14" s="397" t="s">
        <v>92</v>
      </c>
      <c r="B14" s="398"/>
      <c r="C14" s="398"/>
      <c r="D14" s="398"/>
      <c r="E14" s="398"/>
      <c r="F14" s="399"/>
      <c r="G14" s="281">
        <f>ROUNDDOWN(G13*I4,0)</f>
        <v>0</v>
      </c>
      <c r="H14" s="281">
        <f>ROUNDDOWN(H13*I5,0)</f>
        <v>0</v>
      </c>
      <c r="I14" s="277"/>
      <c r="J14" s="26"/>
      <c r="K14" s="27"/>
      <c r="L14" s="27"/>
      <c r="S14" s="26"/>
      <c r="T14" s="26"/>
    </row>
    <row r="15" spans="1:20" ht="28.5" customHeight="1" thickBot="1">
      <c r="A15" s="30"/>
      <c r="B15" s="30"/>
      <c r="C15" s="31"/>
      <c r="D15" s="31"/>
      <c r="E15" s="31"/>
      <c r="F15" s="32"/>
      <c r="G15" s="32"/>
      <c r="H15" s="33"/>
      <c r="I15" s="33"/>
      <c r="J15" s="31"/>
    </row>
    <row r="16" spans="1:20" ht="28.5" customHeight="1" thickBot="1">
      <c r="A16" s="400" t="s">
        <v>93</v>
      </c>
      <c r="B16" s="401"/>
      <c r="C16" s="402"/>
      <c r="D16" s="402"/>
      <c r="E16" s="402"/>
      <c r="F16" s="402"/>
      <c r="G16" s="402"/>
      <c r="H16" s="94">
        <f>G14+H14</f>
        <v>0</v>
      </c>
      <c r="I16" s="33"/>
      <c r="J16" s="31"/>
    </row>
    <row r="17" spans="1:10" ht="24" customHeight="1">
      <c r="A17" s="30"/>
      <c r="B17" s="30"/>
      <c r="C17" s="31"/>
      <c r="D17" s="31"/>
      <c r="E17" s="31"/>
      <c r="F17" s="32"/>
      <c r="G17" s="32"/>
      <c r="H17" s="33"/>
      <c r="I17" s="33"/>
      <c r="J17" s="31"/>
    </row>
    <row r="18" spans="1:10" ht="24" customHeight="1">
      <c r="A18" s="30"/>
      <c r="B18" s="30"/>
      <c r="C18" s="31"/>
      <c r="D18" s="31"/>
      <c r="E18" s="31"/>
      <c r="F18" s="79"/>
      <c r="G18" s="79"/>
      <c r="H18" s="80"/>
      <c r="I18" s="80"/>
      <c r="J18" s="31"/>
    </row>
    <row r="19" spans="1:10" ht="30" customHeight="1">
      <c r="A19" s="30"/>
      <c r="B19" s="30"/>
      <c r="C19" s="31"/>
      <c r="D19" s="31"/>
      <c r="E19" s="31"/>
      <c r="F19" s="79"/>
      <c r="G19" s="79"/>
      <c r="H19" s="80"/>
      <c r="I19" s="80"/>
      <c r="J19" s="31"/>
    </row>
    <row r="20" spans="1:10" ht="16.5" customHeight="1"/>
    <row r="21" spans="1:10">
      <c r="C21" s="76"/>
    </row>
    <row r="25" spans="1:10" ht="19">
      <c r="A25" s="182"/>
      <c r="B25" s="64"/>
      <c r="C25" s="63"/>
      <c r="D25" s="63"/>
      <c r="E25" s="63"/>
      <c r="F25" s="63"/>
      <c r="G25" s="48"/>
      <c r="H25" s="63"/>
      <c r="I25" s="185"/>
      <c r="J25" s="186"/>
    </row>
  </sheetData>
  <sheetProtection selectLockedCells="1"/>
  <protectedRanges>
    <protectedRange sqref="G10:H12 B10:F10 B9:D9 B12:F12 B11:D11 F11 A13:H14 B8:H8 F9:H9" name="範囲1"/>
    <protectedRange sqref="E9 E11 I8:I14" name="範囲2"/>
  </protectedRanges>
  <mergeCells count="14">
    <mergeCell ref="A6:A7"/>
    <mergeCell ref="A14:F14"/>
    <mergeCell ref="A16:G16"/>
    <mergeCell ref="I6:I7"/>
    <mergeCell ref="A13:F13"/>
    <mergeCell ref="D6:D7"/>
    <mergeCell ref="E6:F6"/>
    <mergeCell ref="G6:H6"/>
    <mergeCell ref="B6:C7"/>
    <mergeCell ref="B8:C8"/>
    <mergeCell ref="B9:C9"/>
    <mergeCell ref="B10:C10"/>
    <mergeCell ref="B11:C11"/>
    <mergeCell ref="B12:C12"/>
  </mergeCells>
  <phoneticPr fontId="3"/>
  <printOptions horizontalCentered="1" gridLinesSet="0"/>
  <pageMargins left="0.59055118110236227" right="0.39370078740157483" top="0.59055118110236227" bottom="0.59055118110236227" header="0.51181102362204722" footer="0.51181102362204722"/>
  <pageSetup paperSize="9" scale="91"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A5D22-BE98-44DE-A691-728D353BE161}">
  <sheetPr>
    <tabColor rgb="FF92D050"/>
    <pageSetUpPr fitToPage="1"/>
  </sheetPr>
  <dimension ref="A1:T274"/>
  <sheetViews>
    <sheetView zoomScale="70" zoomScaleNormal="70" workbookViewId="0">
      <selection activeCell="I249" sqref="I249:I260"/>
    </sheetView>
  </sheetViews>
  <sheetFormatPr defaultColWidth="9" defaultRowHeight="14"/>
  <cols>
    <col min="1" max="1" width="11.08203125" style="42" customWidth="1"/>
    <col min="2" max="3" width="8" style="44" customWidth="1"/>
    <col min="4" max="4" width="48.83203125" style="42" customWidth="1"/>
    <col min="5" max="6" width="18.08203125" style="42" customWidth="1"/>
    <col min="7" max="7" width="22.58203125" style="42" customWidth="1"/>
    <col min="8" max="8" width="8.75" style="42" customWidth="1"/>
    <col min="9" max="9" width="18.83203125" style="42" customWidth="1"/>
    <col min="10" max="11" width="26.83203125" style="42" customWidth="1"/>
    <col min="12" max="12" width="25.33203125" style="42" customWidth="1"/>
    <col min="13" max="13" width="23.1640625" style="42" customWidth="1"/>
    <col min="14" max="16384" width="9" style="42"/>
  </cols>
  <sheetData>
    <row r="1" spans="1:20" s="39" customFormat="1" ht="25.5" customHeight="1">
      <c r="A1" s="120" t="str">
        <f>'1.旅費(1)現地渡航費（航空運賃）'!A1</f>
        <v>団体名：</v>
      </c>
      <c r="B1" s="121" t="str">
        <f>'★マスタ（最初にこちらを入力）'!D7</f>
        <v>●●</v>
      </c>
      <c r="C1" s="121"/>
      <c r="D1" s="37"/>
      <c r="E1" s="37"/>
      <c r="F1" s="37"/>
      <c r="G1" s="38"/>
      <c r="K1" s="153" t="s">
        <v>152</v>
      </c>
    </row>
    <row r="2" spans="1:20" s="39" customFormat="1" ht="25.5" customHeight="1">
      <c r="A2" s="120" t="str">
        <f>'1.旅費(1)現地渡航費（航空運賃）'!A2</f>
        <v>対象国：</v>
      </c>
      <c r="B2" s="121" t="str">
        <f>'★マスタ（最初にこちらを入力）'!D8</f>
        <v>●●</v>
      </c>
      <c r="C2" s="121"/>
      <c r="D2" s="40"/>
      <c r="H2" s="41"/>
      <c r="I2" s="41"/>
      <c r="J2" s="41"/>
    </row>
    <row r="3" spans="1:20" s="39" customFormat="1" ht="17.149999999999999" customHeight="1">
      <c r="A3" s="120"/>
      <c r="B3" s="121"/>
      <c r="C3" s="121"/>
      <c r="D3" s="40"/>
      <c r="H3" s="41"/>
      <c r="I3" s="41"/>
      <c r="J3" s="41"/>
    </row>
    <row r="4" spans="1:20" ht="29.5" customHeight="1">
      <c r="A4" s="156"/>
      <c r="B4" s="156"/>
      <c r="C4" s="156"/>
      <c r="D4" s="156"/>
      <c r="E4" s="156"/>
      <c r="F4" s="152" t="s">
        <v>94</v>
      </c>
      <c r="G4" s="156"/>
      <c r="H4" s="156"/>
      <c r="I4" s="156"/>
      <c r="J4" s="156"/>
      <c r="K4" s="156"/>
    </row>
    <row r="5" spans="1:20" s="48" customFormat="1" ht="29.25" customHeight="1">
      <c r="A5" s="182" t="s">
        <v>199</v>
      </c>
      <c r="B5" s="64"/>
      <c r="C5" s="64"/>
      <c r="D5" s="63"/>
      <c r="E5" s="63"/>
      <c r="F5" s="63"/>
      <c r="G5" s="63"/>
      <c r="I5" s="63"/>
      <c r="J5" s="63" t="s">
        <v>85</v>
      </c>
      <c r="K5" s="249"/>
    </row>
    <row r="6" spans="1:20" s="48" customFormat="1" ht="30.65" customHeight="1">
      <c r="A6" s="199"/>
      <c r="B6" s="47"/>
      <c r="C6" s="47"/>
      <c r="G6" s="49"/>
      <c r="I6" s="49"/>
      <c r="J6" s="49" t="s">
        <v>87</v>
      </c>
      <c r="K6" s="250"/>
      <c r="T6" s="46" t="s">
        <v>95</v>
      </c>
    </row>
    <row r="7" spans="1:20" s="48" customFormat="1" ht="30.75" customHeight="1">
      <c r="A7" s="425" t="s">
        <v>71</v>
      </c>
      <c r="B7" s="427" t="s">
        <v>96</v>
      </c>
      <c r="C7" s="412" t="s">
        <v>182</v>
      </c>
      <c r="D7" s="429" t="s">
        <v>97</v>
      </c>
      <c r="E7" s="429" t="s">
        <v>98</v>
      </c>
      <c r="F7" s="431"/>
      <c r="G7" s="431"/>
      <c r="H7" s="416" t="s">
        <v>99</v>
      </c>
      <c r="I7" s="416" t="s">
        <v>219</v>
      </c>
      <c r="J7" s="416" t="s">
        <v>101</v>
      </c>
      <c r="K7" s="418" t="s">
        <v>102</v>
      </c>
      <c r="T7" s="46" t="s">
        <v>103</v>
      </c>
    </row>
    <row r="8" spans="1:20" s="48" customFormat="1" ht="30.75" customHeight="1" thickBot="1">
      <c r="A8" s="426"/>
      <c r="B8" s="428"/>
      <c r="C8" s="413"/>
      <c r="D8" s="430"/>
      <c r="E8" s="151" t="s">
        <v>85</v>
      </c>
      <c r="F8" s="74" t="str">
        <f>J6</f>
        <v>現地通貨</v>
      </c>
      <c r="G8" s="75" t="s">
        <v>104</v>
      </c>
      <c r="H8" s="417"/>
      <c r="I8" s="417"/>
      <c r="J8" s="417"/>
      <c r="K8" s="419"/>
      <c r="T8" s="46" t="s">
        <v>105</v>
      </c>
    </row>
    <row r="9" spans="1:20" s="48" customFormat="1" ht="30" customHeight="1" thickTop="1">
      <c r="A9" s="140">
        <v>1</v>
      </c>
      <c r="B9" s="52"/>
      <c r="C9" s="52"/>
      <c r="D9" s="51"/>
      <c r="E9" s="53"/>
      <c r="F9" s="53"/>
      <c r="G9" s="55"/>
      <c r="H9" s="159"/>
      <c r="I9" s="181"/>
      <c r="J9" s="157"/>
      <c r="K9" s="155"/>
      <c r="T9" s="46" t="s">
        <v>106</v>
      </c>
    </row>
    <row r="10" spans="1:20" s="48" customFormat="1" ht="30" customHeight="1">
      <c r="A10" s="141">
        <v>2</v>
      </c>
      <c r="B10" s="57"/>
      <c r="C10" s="57"/>
      <c r="D10" s="56"/>
      <c r="E10" s="58"/>
      <c r="F10" s="58"/>
      <c r="G10" s="55"/>
      <c r="H10" s="159"/>
      <c r="I10" s="181"/>
      <c r="J10" s="157"/>
      <c r="K10" s="164"/>
      <c r="T10" s="46" t="s">
        <v>107</v>
      </c>
    </row>
    <row r="11" spans="1:20" s="48" customFormat="1" ht="30" customHeight="1">
      <c r="A11" s="140">
        <v>3</v>
      </c>
      <c r="B11" s="57"/>
      <c r="C11" s="57"/>
      <c r="D11" s="56"/>
      <c r="E11" s="58"/>
      <c r="F11" s="54"/>
      <c r="G11" s="55"/>
      <c r="H11" s="159"/>
      <c r="I11" s="181"/>
      <c r="J11" s="157"/>
      <c r="K11" s="164"/>
    </row>
    <row r="12" spans="1:20" s="48" customFormat="1" ht="30" customHeight="1">
      <c r="A12" s="141">
        <v>4</v>
      </c>
      <c r="B12" s="57"/>
      <c r="C12" s="57"/>
      <c r="D12" s="56"/>
      <c r="E12" s="58"/>
      <c r="F12" s="59"/>
      <c r="G12" s="55"/>
      <c r="H12" s="159"/>
      <c r="I12" s="181"/>
      <c r="J12" s="157"/>
      <c r="K12" s="164"/>
    </row>
    <row r="13" spans="1:20" s="48" customFormat="1" ht="30" customHeight="1">
      <c r="A13" s="141">
        <v>5</v>
      </c>
      <c r="B13" s="57"/>
      <c r="C13" s="57"/>
      <c r="D13" s="56"/>
      <c r="E13" s="58"/>
      <c r="F13" s="59"/>
      <c r="G13" s="55"/>
      <c r="H13" s="159"/>
      <c r="I13" s="181"/>
      <c r="J13" s="157"/>
      <c r="K13" s="164"/>
    </row>
    <row r="14" spans="1:20" s="48" customFormat="1" ht="30" customHeight="1">
      <c r="A14" s="141">
        <v>6</v>
      </c>
      <c r="B14" s="57"/>
      <c r="C14" s="57"/>
      <c r="D14" s="56"/>
      <c r="E14" s="58"/>
      <c r="F14" s="59"/>
      <c r="G14" s="55"/>
      <c r="H14" s="159"/>
      <c r="I14" s="181"/>
      <c r="J14" s="157"/>
      <c r="K14" s="164"/>
    </row>
    <row r="15" spans="1:20" s="48" customFormat="1" ht="30" customHeight="1">
      <c r="A15" s="141">
        <v>7</v>
      </c>
      <c r="B15" s="57"/>
      <c r="C15" s="57"/>
      <c r="D15" s="56"/>
      <c r="E15" s="58"/>
      <c r="F15" s="59"/>
      <c r="G15" s="55"/>
      <c r="H15" s="159"/>
      <c r="I15" s="181"/>
      <c r="J15" s="157"/>
      <c r="K15" s="164"/>
    </row>
    <row r="16" spans="1:20" s="48" customFormat="1" ht="30" customHeight="1">
      <c r="A16" s="141">
        <v>8</v>
      </c>
      <c r="B16" s="57"/>
      <c r="C16" s="57"/>
      <c r="D16" s="66"/>
      <c r="E16" s="58"/>
      <c r="F16" s="59"/>
      <c r="G16" s="55"/>
      <c r="H16" s="159"/>
      <c r="I16" s="181"/>
      <c r="J16" s="157"/>
      <c r="K16" s="164"/>
    </row>
    <row r="17" spans="1:15" s="48" customFormat="1" ht="30" customHeight="1">
      <c r="A17" s="141">
        <v>9</v>
      </c>
      <c r="B17" s="60"/>
      <c r="C17" s="60"/>
      <c r="D17" s="61"/>
      <c r="E17" s="62"/>
      <c r="F17" s="58"/>
      <c r="G17" s="55"/>
      <c r="H17" s="159"/>
      <c r="I17" s="181"/>
      <c r="J17" s="157"/>
      <c r="K17" s="164"/>
    </row>
    <row r="18" spans="1:15" s="48" customFormat="1" ht="30" customHeight="1">
      <c r="A18" s="141">
        <v>10</v>
      </c>
      <c r="B18" s="57"/>
      <c r="C18" s="57"/>
      <c r="D18" s="56"/>
      <c r="E18" s="58"/>
      <c r="F18" s="59"/>
      <c r="G18" s="148"/>
      <c r="H18" s="160"/>
      <c r="I18" s="181"/>
      <c r="J18" s="158"/>
      <c r="K18" s="164"/>
    </row>
    <row r="19" spans="1:15" s="48" customFormat="1" ht="30" customHeight="1">
      <c r="A19" s="420" t="s">
        <v>108</v>
      </c>
      <c r="B19" s="421"/>
      <c r="C19" s="421"/>
      <c r="D19" s="422"/>
      <c r="E19" s="170">
        <f>SUM(E9:E18)</f>
        <v>0</v>
      </c>
      <c r="F19" s="170">
        <f>SUM(F9:F18)</f>
        <v>0</v>
      </c>
      <c r="G19" s="102">
        <f>SUM(G9:G18)</f>
        <v>0</v>
      </c>
      <c r="H19" s="178"/>
      <c r="I19" s="423" t="s">
        <v>109</v>
      </c>
      <c r="J19" s="166"/>
      <c r="K19" s="166"/>
    </row>
    <row r="20" spans="1:15" s="48" customFormat="1" ht="30" customHeight="1">
      <c r="A20" s="420" t="s">
        <v>110</v>
      </c>
      <c r="B20" s="421"/>
      <c r="C20" s="421"/>
      <c r="D20" s="422"/>
      <c r="E20" s="154">
        <f>ROUNDDOWN(E19*K5,0)</f>
        <v>0</v>
      </c>
      <c r="F20" s="154">
        <f>ROUNDDOWN(F19*K6,0)</f>
        <v>0</v>
      </c>
      <c r="G20" s="167"/>
      <c r="H20" s="168"/>
      <c r="I20" s="424"/>
      <c r="J20" s="177">
        <f>E20+F20+G19</f>
        <v>0</v>
      </c>
      <c r="K20" s="166"/>
    </row>
    <row r="21" spans="1:15" ht="30" customHeight="1">
      <c r="A21" s="165"/>
      <c r="B21" s="162"/>
      <c r="C21" s="162"/>
      <c r="D21" s="163"/>
      <c r="E21" s="415" t="s">
        <v>111</v>
      </c>
      <c r="F21" s="415"/>
      <c r="G21" s="172" t="s">
        <v>112</v>
      </c>
      <c r="H21" s="172" t="s">
        <v>99</v>
      </c>
      <c r="I21" s="172" t="s">
        <v>100</v>
      </c>
      <c r="J21" s="161"/>
      <c r="K21" s="163"/>
    </row>
    <row r="22" spans="1:15" ht="30" customHeight="1">
      <c r="A22" s="161"/>
      <c r="B22" s="162"/>
      <c r="C22" s="162"/>
      <c r="D22" s="169"/>
      <c r="E22" s="173" t="s">
        <v>113</v>
      </c>
      <c r="F22" s="174"/>
      <c r="G22" s="180">
        <f>SUMIFS(G9:G18,H9:H18,0.1,J9:J18,"課税(インボイス)")</f>
        <v>0</v>
      </c>
      <c r="H22" s="175">
        <v>0.1</v>
      </c>
      <c r="I22" s="179">
        <f>SUMIFS(I9:I18,H9:H18,0.1,J9:J18,"課税(インボイス)")</f>
        <v>0</v>
      </c>
      <c r="J22" s="171"/>
      <c r="K22" s="245" t="s">
        <v>181</v>
      </c>
      <c r="L22" s="238" t="s">
        <v>178</v>
      </c>
      <c r="M22" s="239" t="s">
        <v>179</v>
      </c>
      <c r="N22" s="242" t="s">
        <v>183</v>
      </c>
      <c r="O22" s="242" t="s">
        <v>184</v>
      </c>
    </row>
    <row r="23" spans="1:15" ht="30" customHeight="1">
      <c r="A23" s="161"/>
      <c r="B23" s="162"/>
      <c r="C23" s="162"/>
      <c r="D23" s="169"/>
      <c r="E23" s="173" t="s">
        <v>114</v>
      </c>
      <c r="F23" s="174"/>
      <c r="G23" s="180">
        <f>SUMIFS(G9:G18,H9:H18,0.1,J9:J18,"課税(非インボイス)")</f>
        <v>0</v>
      </c>
      <c r="H23" s="175">
        <v>0.1</v>
      </c>
      <c r="I23" s="179">
        <f>SUMIFS(I9:I18,H9:H18,0.1,J9:J18,"課税(非インボイス)")</f>
        <v>0</v>
      </c>
      <c r="J23" s="201" t="s">
        <v>105</v>
      </c>
      <c r="K23" s="202">
        <f>SUMIFS(G9:G18,J9:J18,"不課税")</f>
        <v>0</v>
      </c>
      <c r="L23" s="240">
        <f>ROUNDDOWN(SUMIFS(F9:F18,J9:J18,"不課税")*K6,0)</f>
        <v>0</v>
      </c>
      <c r="M23" s="240">
        <f>ROUNDDOWN(SUMIFS(E9:E18,J9:J18,"不課税")*K5,0)</f>
        <v>0</v>
      </c>
      <c r="N23" s="243">
        <f>SUM(K23:M23)</f>
        <v>0</v>
      </c>
      <c r="O23" s="243">
        <f>ROUNDDOWN(SUMIFS(E9:E18,C9:C18,"航空賃",J9:J18,"不課税")*K5,0)+ROUNDDOWN(SUMIFS(F9:F18,C9:C18,"航空賃",J9:J18,"不課税")*K6,0)</f>
        <v>0</v>
      </c>
    </row>
    <row r="24" spans="1:15" ht="30" customHeight="1">
      <c r="A24" s="161"/>
      <c r="B24" s="162"/>
      <c r="C24" s="162"/>
      <c r="D24" s="169"/>
      <c r="E24" s="173" t="s">
        <v>113</v>
      </c>
      <c r="F24" s="174"/>
      <c r="G24" s="180">
        <f>SUMIFS(G9:G18,H9:H18,0.08,J9:J18,"課税(インボイス)")</f>
        <v>0</v>
      </c>
      <c r="H24" s="176">
        <v>0.08</v>
      </c>
      <c r="I24" s="179">
        <f>SUMIFS(I9:I18,H9:H18,0.08,J9:J18,"課税(インボイス)")</f>
        <v>0</v>
      </c>
      <c r="J24" s="201" t="s">
        <v>106</v>
      </c>
      <c r="K24" s="246"/>
      <c r="L24" s="241"/>
      <c r="M24" s="241"/>
    </row>
    <row r="25" spans="1:15" ht="30" customHeight="1">
      <c r="A25" s="161"/>
      <c r="B25" s="162"/>
      <c r="C25" s="162"/>
      <c r="D25" s="169"/>
      <c r="E25" s="173" t="s">
        <v>114</v>
      </c>
      <c r="F25" s="174"/>
      <c r="G25" s="180">
        <f>SUMIFS(G9:G18,H9:H18,0.08,J9:J18,"課税(非インボイス)")</f>
        <v>0</v>
      </c>
      <c r="H25" s="176">
        <v>0.08</v>
      </c>
      <c r="I25" s="179">
        <f>SUMIFS(I9:I18,H9:H18,0.08,J9:J18,"課税(非インボイス)")</f>
        <v>0</v>
      </c>
      <c r="J25" s="171"/>
      <c r="K25" s="171"/>
    </row>
    <row r="26" spans="1:15" ht="30" customHeight="1">
      <c r="A26" s="67"/>
      <c r="B26" s="67"/>
      <c r="C26" s="67"/>
      <c r="D26" s="67"/>
      <c r="E26" s="67"/>
      <c r="F26" s="67"/>
      <c r="G26" s="69"/>
      <c r="H26" s="69"/>
      <c r="I26" s="69"/>
      <c r="J26" s="69"/>
      <c r="K26" s="68"/>
    </row>
    <row r="27" spans="1:15" ht="30" customHeight="1">
      <c r="A27" s="122"/>
      <c r="B27" s="64"/>
      <c r="C27" s="64"/>
      <c r="D27" s="63"/>
      <c r="E27" s="63"/>
      <c r="F27" s="63"/>
      <c r="G27" s="63"/>
      <c r="H27" s="48"/>
      <c r="I27" s="63"/>
      <c r="J27" s="63" t="s">
        <v>85</v>
      </c>
      <c r="K27" s="249"/>
    </row>
    <row r="28" spans="1:15" ht="30" customHeight="1">
      <c r="A28" s="199"/>
      <c r="B28" s="47"/>
      <c r="C28" s="47"/>
      <c r="D28" s="48"/>
      <c r="E28" s="48"/>
      <c r="F28" s="48"/>
      <c r="G28" s="49"/>
      <c r="H28" s="48"/>
      <c r="I28" s="49"/>
      <c r="J28" s="49" t="s">
        <v>87</v>
      </c>
      <c r="K28" s="250"/>
    </row>
    <row r="29" spans="1:15" ht="30" customHeight="1">
      <c r="A29" s="425" t="s">
        <v>71</v>
      </c>
      <c r="B29" s="427" t="s">
        <v>96</v>
      </c>
      <c r="C29" s="412" t="s">
        <v>182</v>
      </c>
      <c r="D29" s="429" t="s">
        <v>97</v>
      </c>
      <c r="E29" s="429" t="s">
        <v>98</v>
      </c>
      <c r="F29" s="431"/>
      <c r="G29" s="431"/>
      <c r="H29" s="416" t="s">
        <v>99</v>
      </c>
      <c r="I29" s="416" t="s">
        <v>219</v>
      </c>
      <c r="J29" s="416" t="s">
        <v>101</v>
      </c>
      <c r="K29" s="418" t="s">
        <v>102</v>
      </c>
    </row>
    <row r="30" spans="1:15" ht="30" customHeight="1" thickBot="1">
      <c r="A30" s="426"/>
      <c r="B30" s="428"/>
      <c r="C30" s="413"/>
      <c r="D30" s="430"/>
      <c r="E30" s="151" t="s">
        <v>85</v>
      </c>
      <c r="F30" s="74" t="str">
        <f>J28</f>
        <v>現地通貨</v>
      </c>
      <c r="G30" s="75" t="s">
        <v>104</v>
      </c>
      <c r="H30" s="417"/>
      <c r="I30" s="417"/>
      <c r="J30" s="417"/>
      <c r="K30" s="419"/>
    </row>
    <row r="31" spans="1:15" ht="32.5" customHeight="1" thickTop="1">
      <c r="A31" s="140">
        <v>1</v>
      </c>
      <c r="B31" s="52"/>
      <c r="C31" s="52"/>
      <c r="D31" s="51"/>
      <c r="E31" s="53"/>
      <c r="F31" s="53"/>
      <c r="G31" s="55"/>
      <c r="H31" s="159"/>
      <c r="I31" s="181"/>
      <c r="J31" s="157"/>
      <c r="K31" s="155"/>
    </row>
    <row r="32" spans="1:15" ht="32.5" customHeight="1">
      <c r="A32" s="141">
        <v>2</v>
      </c>
      <c r="B32" s="57"/>
      <c r="C32" s="57"/>
      <c r="D32" s="56"/>
      <c r="E32" s="58"/>
      <c r="F32" s="58"/>
      <c r="G32" s="55"/>
      <c r="H32" s="159"/>
      <c r="I32" s="181"/>
      <c r="J32" s="157"/>
      <c r="K32" s="164"/>
    </row>
    <row r="33" spans="1:15" ht="32.5" customHeight="1">
      <c r="A33" s="140">
        <v>3</v>
      </c>
      <c r="B33" s="57"/>
      <c r="C33" s="57"/>
      <c r="D33" s="56"/>
      <c r="E33" s="58"/>
      <c r="F33" s="54"/>
      <c r="G33" s="55"/>
      <c r="H33" s="159"/>
      <c r="I33" s="181"/>
      <c r="J33" s="157"/>
      <c r="K33" s="164"/>
    </row>
    <row r="34" spans="1:15" ht="32.5" customHeight="1">
      <c r="A34" s="141">
        <v>4</v>
      </c>
      <c r="B34" s="57"/>
      <c r="C34" s="57"/>
      <c r="D34" s="56"/>
      <c r="E34" s="58"/>
      <c r="F34" s="59"/>
      <c r="G34" s="55"/>
      <c r="H34" s="159"/>
      <c r="I34" s="181"/>
      <c r="J34" s="157"/>
      <c r="K34" s="164"/>
    </row>
    <row r="35" spans="1:15" ht="32.5" customHeight="1">
      <c r="A35" s="141">
        <v>5</v>
      </c>
      <c r="B35" s="57"/>
      <c r="C35" s="57"/>
      <c r="D35" s="56"/>
      <c r="E35" s="58"/>
      <c r="F35" s="59"/>
      <c r="G35" s="55"/>
      <c r="H35" s="159"/>
      <c r="I35" s="181"/>
      <c r="J35" s="157"/>
      <c r="K35" s="164"/>
    </row>
    <row r="36" spans="1:15" ht="32.5" customHeight="1">
      <c r="A36" s="141">
        <v>6</v>
      </c>
      <c r="B36" s="57"/>
      <c r="C36" s="57"/>
      <c r="D36" s="56"/>
      <c r="E36" s="58"/>
      <c r="F36" s="59"/>
      <c r="G36" s="55"/>
      <c r="H36" s="159"/>
      <c r="I36" s="181"/>
      <c r="J36" s="157"/>
      <c r="K36" s="164"/>
    </row>
    <row r="37" spans="1:15" ht="32.5" customHeight="1">
      <c r="A37" s="141">
        <v>7</v>
      </c>
      <c r="B37" s="57"/>
      <c r="C37" s="57"/>
      <c r="D37" s="56"/>
      <c r="E37" s="58"/>
      <c r="F37" s="59"/>
      <c r="G37" s="55"/>
      <c r="H37" s="159"/>
      <c r="I37" s="181"/>
      <c r="J37" s="157"/>
      <c r="K37" s="164"/>
    </row>
    <row r="38" spans="1:15" ht="32.5" customHeight="1">
      <c r="A38" s="141">
        <v>8</v>
      </c>
      <c r="B38" s="57"/>
      <c r="C38" s="57"/>
      <c r="D38" s="66"/>
      <c r="E38" s="58"/>
      <c r="F38" s="59"/>
      <c r="G38" s="55"/>
      <c r="H38" s="159"/>
      <c r="I38" s="181"/>
      <c r="J38" s="157"/>
      <c r="K38" s="164"/>
    </row>
    <row r="39" spans="1:15" ht="32.5" customHeight="1">
      <c r="A39" s="141">
        <v>9</v>
      </c>
      <c r="B39" s="60"/>
      <c r="C39" s="60"/>
      <c r="D39" s="61"/>
      <c r="E39" s="62"/>
      <c r="F39" s="58"/>
      <c r="G39" s="55"/>
      <c r="H39" s="159"/>
      <c r="I39" s="181"/>
      <c r="J39" s="157"/>
      <c r="K39" s="164"/>
    </row>
    <row r="40" spans="1:15" ht="32.5" customHeight="1">
      <c r="A40" s="141">
        <v>10</v>
      </c>
      <c r="B40" s="57"/>
      <c r="C40" s="57"/>
      <c r="D40" s="56"/>
      <c r="E40" s="58"/>
      <c r="F40" s="59"/>
      <c r="G40" s="148"/>
      <c r="H40" s="160"/>
      <c r="I40" s="181"/>
      <c r="J40" s="158"/>
      <c r="K40" s="164"/>
    </row>
    <row r="41" spans="1:15" ht="32.5" customHeight="1">
      <c r="A41" s="420" t="s">
        <v>108</v>
      </c>
      <c r="B41" s="421"/>
      <c r="C41" s="421"/>
      <c r="D41" s="422"/>
      <c r="E41" s="170">
        <f>SUM(E31:E40)</f>
        <v>0</v>
      </c>
      <c r="F41" s="170">
        <f>SUM(F31:F40)</f>
        <v>0</v>
      </c>
      <c r="G41" s="102">
        <f>SUM(G31:G40)</f>
        <v>0</v>
      </c>
      <c r="H41" s="178"/>
      <c r="I41" s="423" t="s">
        <v>109</v>
      </c>
      <c r="J41" s="166"/>
      <c r="K41" s="166"/>
    </row>
    <row r="42" spans="1:15" ht="32.5" customHeight="1">
      <c r="A42" s="420" t="s">
        <v>110</v>
      </c>
      <c r="B42" s="421"/>
      <c r="C42" s="421"/>
      <c r="D42" s="422"/>
      <c r="E42" s="154">
        <f>ROUNDDOWN(E41*K27,0)</f>
        <v>0</v>
      </c>
      <c r="F42" s="154">
        <f>ROUNDDOWN(F41*K28,0)</f>
        <v>0</v>
      </c>
      <c r="G42" s="167"/>
      <c r="H42" s="168"/>
      <c r="I42" s="424"/>
      <c r="J42" s="177">
        <f>E42+F42+G41</f>
        <v>0</v>
      </c>
      <c r="K42" s="166"/>
      <c r="L42" s="70"/>
    </row>
    <row r="43" spans="1:15" s="72" customFormat="1" ht="32.5" customHeight="1">
      <c r="A43" s="165"/>
      <c r="B43" s="162"/>
      <c r="C43" s="162"/>
      <c r="D43" s="163"/>
      <c r="E43" s="415" t="s">
        <v>111</v>
      </c>
      <c r="F43" s="415"/>
      <c r="G43" s="172" t="s">
        <v>112</v>
      </c>
      <c r="H43" s="172" t="s">
        <v>99</v>
      </c>
      <c r="I43" s="172" t="s">
        <v>100</v>
      </c>
      <c r="J43" s="161"/>
      <c r="K43" s="163"/>
      <c r="L43" s="73"/>
    </row>
    <row r="44" spans="1:15" s="43" customFormat="1" ht="32.5" customHeight="1">
      <c r="A44" s="161"/>
      <c r="B44" s="162"/>
      <c r="C44" s="162"/>
      <c r="D44" s="169"/>
      <c r="E44" s="173" t="s">
        <v>113</v>
      </c>
      <c r="F44" s="174"/>
      <c r="G44" s="180">
        <f>SUMIFS(G31:G40,H31:H40,0.1,J31:J40,"課税(インボイス)")</f>
        <v>0</v>
      </c>
      <c r="H44" s="175">
        <v>0.1</v>
      </c>
      <c r="I44" s="179">
        <f>SUMIFS(I31:I40,H31:H40,0.1,J31:J40,"課税(インボイス)")</f>
        <v>0</v>
      </c>
      <c r="J44" s="171"/>
      <c r="K44" s="245" t="s">
        <v>181</v>
      </c>
      <c r="L44" s="238" t="s">
        <v>178</v>
      </c>
      <c r="M44" s="239" t="s">
        <v>179</v>
      </c>
      <c r="N44" s="242" t="s">
        <v>183</v>
      </c>
      <c r="O44" s="242" t="s">
        <v>184</v>
      </c>
    </row>
    <row r="45" spans="1:15" ht="32.5" customHeight="1">
      <c r="A45" s="161"/>
      <c r="B45" s="162"/>
      <c r="C45" s="162"/>
      <c r="D45" s="169"/>
      <c r="E45" s="173" t="s">
        <v>114</v>
      </c>
      <c r="F45" s="174"/>
      <c r="G45" s="180">
        <f>SUMIFS(G31:G40,H31:H40,0.1,J31:J40,"課税(非インボイス)")</f>
        <v>0</v>
      </c>
      <c r="H45" s="175">
        <v>0.1</v>
      </c>
      <c r="I45" s="179">
        <f>SUMIFS(I31:I40,H31:H40,0.1,J31:J40,"課税(非インボイス)")</f>
        <v>0</v>
      </c>
      <c r="J45" s="201" t="s">
        <v>105</v>
      </c>
      <c r="K45" s="202">
        <f>SUMIFS(G31:G40,J31:J40,"不課税")</f>
        <v>0</v>
      </c>
      <c r="L45" s="240">
        <f>ROUNDDOWN(SUMIFS(F31:F40,J31:J40,"不課税")*K28,0)</f>
        <v>0</v>
      </c>
      <c r="M45" s="240">
        <f>ROUNDDOWN(SUMIFS(E31:E40,J31:J40,"不課税")*K27,0)</f>
        <v>0</v>
      </c>
      <c r="N45" s="243">
        <f>SUM(K45:M45)</f>
        <v>0</v>
      </c>
      <c r="O45" s="243">
        <f>ROUNDDOWN(SUMIFS(E31:E40,C31:C40,"航空賃",J31:J40,"不課税")*K27,0)+ROUNDDOWN(SUMIFS(F31:F40,C31:C40,"航空賃",J31:J40,"不課税")*K28,0)</f>
        <v>0</v>
      </c>
    </row>
    <row r="46" spans="1:15" ht="32.5" customHeight="1">
      <c r="A46" s="161"/>
      <c r="B46" s="162"/>
      <c r="C46" s="162"/>
      <c r="D46" s="169"/>
      <c r="E46" s="173" t="s">
        <v>113</v>
      </c>
      <c r="F46" s="174"/>
      <c r="G46" s="180">
        <f>SUMIFS(G31:G40,H31:H40,0.08,J31:J40,"課税(インボイス)")</f>
        <v>0</v>
      </c>
      <c r="H46" s="176">
        <v>0.08</v>
      </c>
      <c r="I46" s="179">
        <f>SUMIFS(I31:I40,H31:H40,0.08,J31:J40,"課税(インボイス)")</f>
        <v>0</v>
      </c>
      <c r="J46" s="201" t="s">
        <v>106</v>
      </c>
      <c r="K46" s="246"/>
      <c r="L46" s="241"/>
      <c r="M46" s="241"/>
    </row>
    <row r="47" spans="1:15" ht="32.5" customHeight="1">
      <c r="A47" s="161"/>
      <c r="B47" s="162"/>
      <c r="C47" s="162"/>
      <c r="D47" s="169"/>
      <c r="E47" s="173" t="s">
        <v>114</v>
      </c>
      <c r="F47" s="174"/>
      <c r="G47" s="180">
        <f>SUMIFS(G31:G40,H31:H40,0.08,J31:J40,"課税(非インボイス)")</f>
        <v>0</v>
      </c>
      <c r="H47" s="176">
        <v>0.08</v>
      </c>
      <c r="I47" s="179">
        <f>SUMIFS(I31:I40,H31:H40,0.08,J31:J40,"課税(非インボイス)")</f>
        <v>0</v>
      </c>
      <c r="J47" s="171"/>
      <c r="K47" s="171"/>
    </row>
    <row r="48" spans="1:15" ht="28.5" customHeight="1">
      <c r="A48" s="67"/>
      <c r="B48" s="67"/>
      <c r="C48" s="67"/>
      <c r="D48" s="67"/>
      <c r="E48" s="67"/>
      <c r="F48" s="67"/>
      <c r="G48" s="69"/>
      <c r="H48" s="69"/>
      <c r="I48" s="69"/>
      <c r="J48" s="69"/>
      <c r="K48" s="68"/>
    </row>
    <row r="49" spans="1:11" ht="32.5" customHeight="1">
      <c r="A49" s="122"/>
      <c r="B49" s="64"/>
      <c r="C49" s="64"/>
      <c r="D49" s="63"/>
      <c r="E49" s="63"/>
      <c r="F49" s="63"/>
      <c r="G49" s="63"/>
      <c r="H49" s="48"/>
      <c r="I49" s="63"/>
      <c r="J49" s="63" t="s">
        <v>85</v>
      </c>
      <c r="K49" s="249"/>
    </row>
    <row r="50" spans="1:11" ht="32.5" customHeight="1">
      <c r="A50" s="199"/>
      <c r="B50" s="47"/>
      <c r="C50" s="47"/>
      <c r="D50" s="48"/>
      <c r="E50" s="48"/>
      <c r="F50" s="48"/>
      <c r="G50" s="49"/>
      <c r="H50" s="48"/>
      <c r="I50" s="49"/>
      <c r="J50" s="49" t="s">
        <v>87</v>
      </c>
      <c r="K50" s="250"/>
    </row>
    <row r="51" spans="1:11" ht="30.65" customHeight="1">
      <c r="A51" s="425" t="s">
        <v>71</v>
      </c>
      <c r="B51" s="427" t="s">
        <v>96</v>
      </c>
      <c r="C51" s="412" t="s">
        <v>182</v>
      </c>
      <c r="D51" s="429" t="s">
        <v>97</v>
      </c>
      <c r="E51" s="429" t="s">
        <v>98</v>
      </c>
      <c r="F51" s="431"/>
      <c r="G51" s="431"/>
      <c r="H51" s="416" t="s">
        <v>99</v>
      </c>
      <c r="I51" s="416" t="s">
        <v>219</v>
      </c>
      <c r="J51" s="416" t="s">
        <v>101</v>
      </c>
      <c r="K51" s="418" t="s">
        <v>102</v>
      </c>
    </row>
    <row r="52" spans="1:11" ht="30.65" customHeight="1" thickBot="1">
      <c r="A52" s="426"/>
      <c r="B52" s="428"/>
      <c r="C52" s="413"/>
      <c r="D52" s="430"/>
      <c r="E52" s="151" t="s">
        <v>85</v>
      </c>
      <c r="F52" s="74" t="str">
        <f>J50</f>
        <v>現地通貨</v>
      </c>
      <c r="G52" s="75" t="s">
        <v>104</v>
      </c>
      <c r="H52" s="417"/>
      <c r="I52" s="417"/>
      <c r="J52" s="417"/>
      <c r="K52" s="419"/>
    </row>
    <row r="53" spans="1:11" ht="30.65" customHeight="1" thickTop="1">
      <c r="A53" s="140">
        <v>1</v>
      </c>
      <c r="B53" s="52"/>
      <c r="C53" s="52"/>
      <c r="D53" s="51"/>
      <c r="E53" s="53"/>
      <c r="F53" s="53"/>
      <c r="G53" s="55"/>
      <c r="H53" s="159"/>
      <c r="I53" s="181"/>
      <c r="J53" s="157"/>
      <c r="K53" s="155"/>
    </row>
    <row r="54" spans="1:11" ht="30.65" customHeight="1">
      <c r="A54" s="141">
        <v>2</v>
      </c>
      <c r="B54" s="57"/>
      <c r="C54" s="57"/>
      <c r="D54" s="56"/>
      <c r="E54" s="58"/>
      <c r="F54" s="58"/>
      <c r="G54" s="55"/>
      <c r="H54" s="159"/>
      <c r="I54" s="181"/>
      <c r="J54" s="157"/>
      <c r="K54" s="164"/>
    </row>
    <row r="55" spans="1:11" ht="30.65" customHeight="1">
      <c r="A55" s="140">
        <v>3</v>
      </c>
      <c r="B55" s="57"/>
      <c r="C55" s="57"/>
      <c r="D55" s="56"/>
      <c r="E55" s="58"/>
      <c r="F55" s="54"/>
      <c r="G55" s="55"/>
      <c r="H55" s="159"/>
      <c r="I55" s="181"/>
      <c r="J55" s="157"/>
      <c r="K55" s="164"/>
    </row>
    <row r="56" spans="1:11" ht="30.65" customHeight="1">
      <c r="A56" s="141">
        <v>4</v>
      </c>
      <c r="B56" s="57"/>
      <c r="C56" s="57"/>
      <c r="D56" s="56"/>
      <c r="E56" s="58"/>
      <c r="F56" s="59"/>
      <c r="G56" s="55"/>
      <c r="H56" s="159"/>
      <c r="I56" s="181"/>
      <c r="J56" s="157"/>
      <c r="K56" s="164"/>
    </row>
    <row r="57" spans="1:11" ht="30.65" customHeight="1">
      <c r="A57" s="141">
        <v>5</v>
      </c>
      <c r="B57" s="57"/>
      <c r="C57" s="57"/>
      <c r="D57" s="56"/>
      <c r="E57" s="58"/>
      <c r="F57" s="59"/>
      <c r="G57" s="55"/>
      <c r="H57" s="159"/>
      <c r="I57" s="181"/>
      <c r="J57" s="157"/>
      <c r="K57" s="164"/>
    </row>
    <row r="58" spans="1:11" ht="30.65" customHeight="1">
      <c r="A58" s="141">
        <v>6</v>
      </c>
      <c r="B58" s="57"/>
      <c r="C58" s="57"/>
      <c r="D58" s="56"/>
      <c r="E58" s="58"/>
      <c r="F58" s="59"/>
      <c r="G58" s="55"/>
      <c r="H58" s="159"/>
      <c r="I58" s="181"/>
      <c r="J58" s="157"/>
      <c r="K58" s="164"/>
    </row>
    <row r="59" spans="1:11" ht="30.65" customHeight="1">
      <c r="A59" s="141">
        <v>7</v>
      </c>
      <c r="B59" s="57"/>
      <c r="C59" s="57"/>
      <c r="D59" s="56"/>
      <c r="E59" s="58"/>
      <c r="F59" s="59"/>
      <c r="G59" s="55"/>
      <c r="H59" s="159"/>
      <c r="I59" s="181"/>
      <c r="J59" s="157"/>
      <c r="K59" s="164"/>
    </row>
    <row r="60" spans="1:11" ht="30.65" customHeight="1">
      <c r="A60" s="141">
        <v>8</v>
      </c>
      <c r="B60" s="57"/>
      <c r="C60" s="57"/>
      <c r="D60" s="66"/>
      <c r="E60" s="58"/>
      <c r="F60" s="59"/>
      <c r="G60" s="55"/>
      <c r="H60" s="159"/>
      <c r="I60" s="181"/>
      <c r="J60" s="157"/>
      <c r="K60" s="164"/>
    </row>
    <row r="61" spans="1:11" ht="30.65" customHeight="1">
      <c r="A61" s="141">
        <v>9</v>
      </c>
      <c r="B61" s="60"/>
      <c r="C61" s="60"/>
      <c r="D61" s="61"/>
      <c r="E61" s="62"/>
      <c r="F61" s="58"/>
      <c r="G61" s="55"/>
      <c r="H61" s="159"/>
      <c r="I61" s="181"/>
      <c r="J61" s="157"/>
      <c r="K61" s="164"/>
    </row>
    <row r="62" spans="1:11" ht="30.65" customHeight="1">
      <c r="A62" s="141">
        <v>10</v>
      </c>
      <c r="B62" s="57"/>
      <c r="C62" s="57"/>
      <c r="D62" s="56"/>
      <c r="E62" s="58"/>
      <c r="F62" s="59"/>
      <c r="G62" s="148"/>
      <c r="H62" s="160"/>
      <c r="I62" s="181"/>
      <c r="J62" s="158"/>
      <c r="K62" s="164"/>
    </row>
    <row r="63" spans="1:11" ht="30.65" customHeight="1">
      <c r="A63" s="420" t="s">
        <v>108</v>
      </c>
      <c r="B63" s="421"/>
      <c r="C63" s="421"/>
      <c r="D63" s="422"/>
      <c r="E63" s="170">
        <f>SUM(E53:E62)</f>
        <v>0</v>
      </c>
      <c r="F63" s="170">
        <f>SUM(F53:F62)</f>
        <v>0</v>
      </c>
      <c r="G63" s="102">
        <f>SUM(G53:G62)</f>
        <v>0</v>
      </c>
      <c r="H63" s="178"/>
      <c r="I63" s="423" t="s">
        <v>109</v>
      </c>
      <c r="J63" s="166"/>
      <c r="K63" s="166"/>
    </row>
    <row r="64" spans="1:11" ht="30.65" customHeight="1">
      <c r="A64" s="420" t="s">
        <v>110</v>
      </c>
      <c r="B64" s="421"/>
      <c r="C64" s="421"/>
      <c r="D64" s="422"/>
      <c r="E64" s="154">
        <f>ROUNDDOWN(E63*K49,0)</f>
        <v>0</v>
      </c>
      <c r="F64" s="154">
        <f>ROUNDDOWN(F63*K50,0)</f>
        <v>0</v>
      </c>
      <c r="G64" s="167"/>
      <c r="H64" s="168"/>
      <c r="I64" s="424"/>
      <c r="J64" s="177">
        <f>E64+F64+G63</f>
        <v>0</v>
      </c>
      <c r="K64" s="166"/>
    </row>
    <row r="65" spans="1:15" ht="30.65" customHeight="1">
      <c r="A65" s="165"/>
      <c r="B65" s="162"/>
      <c r="C65" s="162"/>
      <c r="D65" s="163"/>
      <c r="E65" s="415" t="s">
        <v>111</v>
      </c>
      <c r="F65" s="415"/>
      <c r="G65" s="172" t="s">
        <v>112</v>
      </c>
      <c r="H65" s="172" t="s">
        <v>99</v>
      </c>
      <c r="I65" s="172" t="s">
        <v>100</v>
      </c>
      <c r="J65" s="161"/>
      <c r="K65" s="163"/>
    </row>
    <row r="66" spans="1:15" ht="30.65" customHeight="1">
      <c r="A66" s="161"/>
      <c r="B66" s="162"/>
      <c r="C66" s="162"/>
      <c r="D66" s="169"/>
      <c r="E66" s="173" t="s">
        <v>113</v>
      </c>
      <c r="F66" s="174"/>
      <c r="G66" s="180">
        <f>SUMIFS(G53:G62,H53:H62,0.1,J53:J62,"課税(インボイス)")</f>
        <v>0</v>
      </c>
      <c r="H66" s="175">
        <v>0.1</v>
      </c>
      <c r="I66" s="179">
        <f>SUMIFS(I53:I62,H53:H62,0.1,J53:J62,"課税(インボイス)")</f>
        <v>0</v>
      </c>
      <c r="J66" s="171"/>
      <c r="K66" s="245" t="s">
        <v>181</v>
      </c>
      <c r="L66" s="238" t="s">
        <v>178</v>
      </c>
      <c r="M66" s="239" t="s">
        <v>179</v>
      </c>
      <c r="N66" s="242" t="s">
        <v>183</v>
      </c>
      <c r="O66" s="242" t="s">
        <v>184</v>
      </c>
    </row>
    <row r="67" spans="1:15" ht="30.65" customHeight="1">
      <c r="A67" s="161"/>
      <c r="B67" s="162"/>
      <c r="C67" s="162"/>
      <c r="D67" s="169"/>
      <c r="E67" s="173" t="s">
        <v>114</v>
      </c>
      <c r="F67" s="174"/>
      <c r="G67" s="180">
        <f>SUMIFS(G53:G62,H53:H62,0.1,J53:J62,"課税(非インボイス)")</f>
        <v>0</v>
      </c>
      <c r="H67" s="175">
        <v>0.1</v>
      </c>
      <c r="I67" s="179">
        <f>SUMIFS(I53:I62,H53:H62,0.1,J53:J62,"課税(非インボイス)")</f>
        <v>0</v>
      </c>
      <c r="J67" s="201" t="s">
        <v>105</v>
      </c>
      <c r="K67" s="202">
        <f>SUMIFS(G53:G62,J53:J62,"不課税")</f>
        <v>0</v>
      </c>
      <c r="L67" s="240">
        <f>ROUNDDOWN(SUMIFS(F53:F62,J53:J62,"不課税")*K50,0)</f>
        <v>0</v>
      </c>
      <c r="M67" s="240">
        <f>ROUNDDOWN(SUMIFS(E53:E62,J53:J62,"不課税")*K49,0)</f>
        <v>0</v>
      </c>
      <c r="N67" s="243">
        <f>SUM(K67:M67)</f>
        <v>0</v>
      </c>
      <c r="O67" s="243">
        <f>ROUNDDOWN(SUMIFS(E53:E62,C53:C62,"航空賃",J53:J62,"不課税")*K49,0)+ROUNDDOWN(SUMIFS(F53:F62,C53:C62,"航空賃",J53:J62,"不課税")*K50,0)</f>
        <v>0</v>
      </c>
    </row>
    <row r="68" spans="1:15" ht="30.65" customHeight="1">
      <c r="A68" s="161"/>
      <c r="B68" s="162"/>
      <c r="C68" s="162"/>
      <c r="D68" s="169"/>
      <c r="E68" s="173" t="s">
        <v>113</v>
      </c>
      <c r="F68" s="174"/>
      <c r="G68" s="180">
        <f>SUMIFS(G53:G62,H53:H62,0.08,J53:J62,"課税(インボイス)")</f>
        <v>0</v>
      </c>
      <c r="H68" s="176">
        <v>0.08</v>
      </c>
      <c r="I68" s="179">
        <f>SUMIFS(I53:I62,H53:H62,0.08,J53:J62,"課税(インボイス)")</f>
        <v>0</v>
      </c>
      <c r="J68" s="201" t="s">
        <v>106</v>
      </c>
      <c r="K68" s="246"/>
      <c r="L68" s="241"/>
      <c r="M68" s="241"/>
    </row>
    <row r="69" spans="1:15" ht="30.65" customHeight="1">
      <c r="A69" s="161"/>
      <c r="B69" s="162"/>
      <c r="C69" s="162"/>
      <c r="D69" s="169"/>
      <c r="E69" s="173" t="s">
        <v>114</v>
      </c>
      <c r="F69" s="174"/>
      <c r="G69" s="180">
        <f>SUMIFS(G53:G62,H53:H62,0.08,J53:J62,"課税(非インボイス)")</f>
        <v>0</v>
      </c>
      <c r="H69" s="176">
        <v>0.08</v>
      </c>
      <c r="I69" s="179">
        <f>SUMIFS(I53:I62,H53:H62,0.08,J53:J62,"課税(非インボイス)")</f>
        <v>0</v>
      </c>
      <c r="J69" s="171"/>
      <c r="K69" s="171"/>
    </row>
    <row r="70" spans="1:15" ht="34.5" customHeight="1">
      <c r="A70" s="198"/>
      <c r="B70" s="156"/>
      <c r="C70" s="156"/>
      <c r="D70" s="156"/>
      <c r="E70" s="156"/>
      <c r="F70" s="152"/>
      <c r="G70" s="156"/>
      <c r="H70" s="156"/>
      <c r="I70" s="156"/>
      <c r="J70" s="156"/>
      <c r="K70" s="156"/>
    </row>
    <row r="71" spans="1:15" ht="34.5" customHeight="1">
      <c r="A71" s="182"/>
      <c r="B71" s="64"/>
      <c r="C71" s="64"/>
      <c r="D71" s="63"/>
      <c r="E71" s="63"/>
      <c r="F71" s="63"/>
      <c r="G71" s="63"/>
      <c r="H71" s="48"/>
      <c r="I71" s="63"/>
      <c r="J71" s="63" t="s">
        <v>85</v>
      </c>
      <c r="K71" s="249"/>
    </row>
    <row r="72" spans="1:15" ht="34.5" customHeight="1">
      <c r="A72" s="199"/>
      <c r="B72" s="47"/>
      <c r="C72" s="47"/>
      <c r="D72" s="48"/>
      <c r="E72" s="48"/>
      <c r="F72" s="48"/>
      <c r="G72" s="49"/>
      <c r="H72" s="48"/>
      <c r="I72" s="49"/>
      <c r="J72" s="49" t="s">
        <v>87</v>
      </c>
      <c r="K72" s="250"/>
    </row>
    <row r="73" spans="1:15" ht="34.5" customHeight="1">
      <c r="A73" s="425" t="s">
        <v>71</v>
      </c>
      <c r="B73" s="427" t="s">
        <v>96</v>
      </c>
      <c r="C73" s="412" t="s">
        <v>182</v>
      </c>
      <c r="D73" s="429" t="s">
        <v>97</v>
      </c>
      <c r="E73" s="429" t="s">
        <v>98</v>
      </c>
      <c r="F73" s="431"/>
      <c r="G73" s="431"/>
      <c r="H73" s="416" t="s">
        <v>99</v>
      </c>
      <c r="I73" s="416" t="s">
        <v>219</v>
      </c>
      <c r="J73" s="416" t="s">
        <v>101</v>
      </c>
      <c r="K73" s="418" t="s">
        <v>102</v>
      </c>
    </row>
    <row r="74" spans="1:15" ht="34.5" customHeight="1" thickBot="1">
      <c r="A74" s="426"/>
      <c r="B74" s="428"/>
      <c r="C74" s="413"/>
      <c r="D74" s="430"/>
      <c r="E74" s="151" t="s">
        <v>85</v>
      </c>
      <c r="F74" s="74" t="str">
        <f>J72</f>
        <v>現地通貨</v>
      </c>
      <c r="G74" s="75" t="s">
        <v>104</v>
      </c>
      <c r="H74" s="417"/>
      <c r="I74" s="417"/>
      <c r="J74" s="417"/>
      <c r="K74" s="419"/>
    </row>
    <row r="75" spans="1:15" ht="31.5" customHeight="1" thickTop="1">
      <c r="A75" s="140">
        <v>1</v>
      </c>
      <c r="B75" s="52"/>
      <c r="C75" s="52"/>
      <c r="D75" s="51"/>
      <c r="E75" s="53"/>
      <c r="F75" s="53"/>
      <c r="G75" s="55"/>
      <c r="H75" s="159"/>
      <c r="I75" s="181"/>
      <c r="J75" s="157"/>
      <c r="K75" s="155"/>
    </row>
    <row r="76" spans="1:15" ht="31.5" customHeight="1">
      <c r="A76" s="141">
        <v>2</v>
      </c>
      <c r="B76" s="57"/>
      <c r="C76" s="57"/>
      <c r="D76" s="56"/>
      <c r="E76" s="58"/>
      <c r="F76" s="58"/>
      <c r="G76" s="55"/>
      <c r="H76" s="159"/>
      <c r="I76" s="181"/>
      <c r="J76" s="157"/>
      <c r="K76" s="164"/>
    </row>
    <row r="77" spans="1:15" ht="31.5" customHeight="1">
      <c r="A77" s="140">
        <v>3</v>
      </c>
      <c r="B77" s="57"/>
      <c r="C77" s="57"/>
      <c r="D77" s="56"/>
      <c r="E77" s="58"/>
      <c r="F77" s="54"/>
      <c r="G77" s="55"/>
      <c r="H77" s="159"/>
      <c r="I77" s="181"/>
      <c r="J77" s="157"/>
      <c r="K77" s="164"/>
    </row>
    <row r="78" spans="1:15" ht="31.5" customHeight="1">
      <c r="A78" s="141">
        <v>4</v>
      </c>
      <c r="B78" s="57"/>
      <c r="C78" s="57"/>
      <c r="D78" s="56"/>
      <c r="E78" s="58"/>
      <c r="F78" s="59"/>
      <c r="G78" s="55"/>
      <c r="H78" s="159"/>
      <c r="I78" s="181"/>
      <c r="J78" s="157"/>
      <c r="K78" s="164"/>
    </row>
    <row r="79" spans="1:15" ht="31.5" customHeight="1">
      <c r="A79" s="141">
        <v>5</v>
      </c>
      <c r="B79" s="57"/>
      <c r="C79" s="57"/>
      <c r="D79" s="56"/>
      <c r="E79" s="58"/>
      <c r="F79" s="59"/>
      <c r="G79" s="55"/>
      <c r="H79" s="159"/>
      <c r="I79" s="181"/>
      <c r="J79" s="157"/>
      <c r="K79" s="164"/>
    </row>
    <row r="80" spans="1:15" ht="31.5" customHeight="1">
      <c r="A80" s="141">
        <v>6</v>
      </c>
      <c r="B80" s="57"/>
      <c r="C80" s="57"/>
      <c r="D80" s="56"/>
      <c r="E80" s="58"/>
      <c r="F80" s="59"/>
      <c r="G80" s="55"/>
      <c r="H80" s="159"/>
      <c r="I80" s="181"/>
      <c r="J80" s="157"/>
      <c r="K80" s="164"/>
    </row>
    <row r="81" spans="1:15" ht="31.5" customHeight="1">
      <c r="A81" s="141">
        <v>7</v>
      </c>
      <c r="B81" s="57"/>
      <c r="C81" s="57"/>
      <c r="D81" s="56"/>
      <c r="E81" s="58"/>
      <c r="F81" s="59"/>
      <c r="G81" s="55"/>
      <c r="H81" s="159"/>
      <c r="I81" s="181"/>
      <c r="J81" s="157"/>
      <c r="K81" s="164"/>
    </row>
    <row r="82" spans="1:15" ht="31.5" customHeight="1">
      <c r="A82" s="141">
        <v>8</v>
      </c>
      <c r="B82" s="57"/>
      <c r="C82" s="57"/>
      <c r="D82" s="66"/>
      <c r="E82" s="58"/>
      <c r="F82" s="59"/>
      <c r="G82" s="55"/>
      <c r="H82" s="159"/>
      <c r="I82" s="181"/>
      <c r="J82" s="157"/>
      <c r="K82" s="164"/>
    </row>
    <row r="83" spans="1:15" ht="31.5" customHeight="1">
      <c r="A83" s="141">
        <v>9</v>
      </c>
      <c r="B83" s="60"/>
      <c r="C83" s="60"/>
      <c r="D83" s="61"/>
      <c r="E83" s="62"/>
      <c r="F83" s="58"/>
      <c r="G83" s="55"/>
      <c r="H83" s="159"/>
      <c r="I83" s="181"/>
      <c r="J83" s="157"/>
      <c r="K83" s="164"/>
    </row>
    <row r="84" spans="1:15" ht="31.5" customHeight="1">
      <c r="A84" s="141">
        <v>10</v>
      </c>
      <c r="B84" s="57"/>
      <c r="C84" s="57"/>
      <c r="D84" s="56"/>
      <c r="E84" s="58"/>
      <c r="F84" s="59"/>
      <c r="G84" s="148"/>
      <c r="H84" s="160"/>
      <c r="I84" s="181"/>
      <c r="J84" s="158"/>
      <c r="K84" s="164"/>
    </row>
    <row r="85" spans="1:15" ht="31.5" customHeight="1">
      <c r="A85" s="420" t="s">
        <v>108</v>
      </c>
      <c r="B85" s="421"/>
      <c r="C85" s="421"/>
      <c r="D85" s="422"/>
      <c r="E85" s="170">
        <f>SUM(E75:E84)</f>
        <v>0</v>
      </c>
      <c r="F85" s="170">
        <f>SUM(F75:F84)</f>
        <v>0</v>
      </c>
      <c r="G85" s="102">
        <f>SUM(G75:G84)</f>
        <v>0</v>
      </c>
      <c r="H85" s="178"/>
      <c r="I85" s="423" t="s">
        <v>109</v>
      </c>
      <c r="J85" s="166"/>
      <c r="K85" s="166"/>
    </row>
    <row r="86" spans="1:15" ht="31.5" customHeight="1">
      <c r="A86" s="420" t="s">
        <v>110</v>
      </c>
      <c r="B86" s="421"/>
      <c r="C86" s="421"/>
      <c r="D86" s="422"/>
      <c r="E86" s="154">
        <f>ROUNDDOWN(E85*K71,0)</f>
        <v>0</v>
      </c>
      <c r="F86" s="154">
        <f>ROUNDDOWN(F85*K72,0)</f>
        <v>0</v>
      </c>
      <c r="G86" s="167"/>
      <c r="H86" s="168"/>
      <c r="I86" s="424"/>
      <c r="J86" s="177">
        <f>E86+F86+G85</f>
        <v>0</v>
      </c>
      <c r="K86" s="166"/>
    </row>
    <row r="87" spans="1:15" ht="31.5" customHeight="1">
      <c r="A87" s="165"/>
      <c r="B87" s="162"/>
      <c r="C87" s="162"/>
      <c r="D87" s="163"/>
      <c r="E87" s="415" t="s">
        <v>111</v>
      </c>
      <c r="F87" s="415"/>
      <c r="G87" s="172" t="s">
        <v>112</v>
      </c>
      <c r="H87" s="172" t="s">
        <v>99</v>
      </c>
      <c r="I87" s="172" t="s">
        <v>100</v>
      </c>
      <c r="J87" s="161"/>
      <c r="K87" s="163"/>
    </row>
    <row r="88" spans="1:15" ht="31.5" customHeight="1">
      <c r="A88" s="161"/>
      <c r="B88" s="162"/>
      <c r="C88" s="162"/>
      <c r="D88" s="169"/>
      <c r="E88" s="173" t="s">
        <v>113</v>
      </c>
      <c r="F88" s="174"/>
      <c r="G88" s="180">
        <f>SUMIFS(G75:G84,H75:H84,0.1,J75:J84,"課税(インボイス)")</f>
        <v>0</v>
      </c>
      <c r="H88" s="175">
        <v>0.1</v>
      </c>
      <c r="I88" s="179">
        <f>SUMIFS(I75:I84,H75:H84,0.1,J75:J84,"課税(インボイス)")</f>
        <v>0</v>
      </c>
      <c r="J88" s="171"/>
      <c r="K88" s="245" t="s">
        <v>181</v>
      </c>
      <c r="L88" s="238" t="s">
        <v>178</v>
      </c>
      <c r="M88" s="239" t="s">
        <v>179</v>
      </c>
      <c r="N88" s="242" t="s">
        <v>183</v>
      </c>
      <c r="O88" s="242" t="s">
        <v>184</v>
      </c>
    </row>
    <row r="89" spans="1:15" ht="31.5" customHeight="1">
      <c r="A89" s="161"/>
      <c r="B89" s="162"/>
      <c r="C89" s="162"/>
      <c r="D89" s="169"/>
      <c r="E89" s="173" t="s">
        <v>114</v>
      </c>
      <c r="F89" s="174"/>
      <c r="G89" s="180">
        <f>SUMIFS(G75:G84,H75:H84,0.1,J75:J84,"課税(非インボイス)")</f>
        <v>0</v>
      </c>
      <c r="H89" s="175">
        <v>0.1</v>
      </c>
      <c r="I89" s="179">
        <f>SUMIFS(I75:I84,H75:H84,0.1,J75:J84,"課税(非インボイス)")</f>
        <v>0</v>
      </c>
      <c r="J89" s="201" t="s">
        <v>105</v>
      </c>
      <c r="K89" s="202">
        <f>SUMIFS(G75:G84,J75:J84,"不課税")</f>
        <v>0</v>
      </c>
      <c r="L89" s="240">
        <f>ROUNDDOWN(SUMIFS(F75:F84,J75:J84,"不課税")*K72,0)</f>
        <v>0</v>
      </c>
      <c r="M89" s="240">
        <f>ROUNDDOWN(SUMIFS(E75:E84,J75:J84,"不課税")*K71,0)</f>
        <v>0</v>
      </c>
      <c r="N89" s="243">
        <f>SUM(K89:M89)</f>
        <v>0</v>
      </c>
      <c r="O89" s="243">
        <f>ROUNDDOWN(SUMIFS(E75:E84,C75:C84,"航空賃",J75:J84,"不課税")*K71,0)+ROUNDDOWN(SUMIFS(F75:F84,C75:C84,"航空賃",J75:J84,"不課税")*K72,0)</f>
        <v>0</v>
      </c>
    </row>
    <row r="90" spans="1:15" ht="31.5" customHeight="1">
      <c r="A90" s="161"/>
      <c r="B90" s="162"/>
      <c r="C90" s="162"/>
      <c r="D90" s="169"/>
      <c r="E90" s="173" t="s">
        <v>113</v>
      </c>
      <c r="F90" s="174"/>
      <c r="G90" s="180">
        <f>SUMIFS(G75:G84,H75:H84,0.08,J75:J84,"課税(インボイス)")</f>
        <v>0</v>
      </c>
      <c r="H90" s="176">
        <v>0.08</v>
      </c>
      <c r="I90" s="179">
        <f>SUMIFS(I75:I84,H75:H84,0.08,J75:J84,"課税(インボイス)")</f>
        <v>0</v>
      </c>
      <c r="J90" s="201" t="s">
        <v>106</v>
      </c>
      <c r="K90" s="246"/>
      <c r="L90" s="241"/>
      <c r="M90" s="241"/>
    </row>
    <row r="91" spans="1:15" ht="31.5" customHeight="1">
      <c r="A91" s="161"/>
      <c r="B91" s="162"/>
      <c r="C91" s="162"/>
      <c r="D91" s="169"/>
      <c r="E91" s="173" t="s">
        <v>114</v>
      </c>
      <c r="F91" s="174"/>
      <c r="G91" s="180">
        <f>SUMIFS(G75:G84,H75:H84,0.08,J75:J84,"課税(非インボイス)")</f>
        <v>0</v>
      </c>
      <c r="H91" s="176">
        <v>0.08</v>
      </c>
      <c r="I91" s="179">
        <f>SUMIFS(I75:I84,H75:H84,0.08,J75:J84,"課税(非インボイス)")</f>
        <v>0</v>
      </c>
      <c r="J91" s="171"/>
      <c r="K91" s="171"/>
    </row>
    <row r="92" spans="1:15" ht="31.5" customHeight="1">
      <c r="A92" s="67"/>
      <c r="B92" s="67"/>
      <c r="C92" s="67"/>
      <c r="D92" s="67"/>
      <c r="E92" s="67"/>
      <c r="F92" s="67"/>
      <c r="G92" s="69"/>
      <c r="H92" s="69"/>
      <c r="I92" s="69"/>
      <c r="J92" s="69"/>
      <c r="K92" s="68"/>
    </row>
    <row r="93" spans="1:15" ht="31.5" customHeight="1">
      <c r="A93" s="122"/>
      <c r="B93" s="64"/>
      <c r="C93" s="64"/>
      <c r="D93" s="63"/>
      <c r="E93" s="63"/>
      <c r="F93" s="63"/>
      <c r="G93" s="63"/>
      <c r="H93" s="48"/>
      <c r="I93" s="63"/>
      <c r="J93" s="63" t="s">
        <v>85</v>
      </c>
      <c r="K93" s="249"/>
    </row>
    <row r="94" spans="1:15" ht="31.5" customHeight="1">
      <c r="A94" s="199"/>
      <c r="B94" s="47"/>
      <c r="C94" s="47"/>
      <c r="D94" s="48"/>
      <c r="E94" s="48"/>
      <c r="F94" s="48"/>
      <c r="G94" s="49"/>
      <c r="H94" s="48"/>
      <c r="I94" s="49"/>
      <c r="J94" s="49" t="s">
        <v>87</v>
      </c>
      <c r="K94" s="250"/>
    </row>
    <row r="95" spans="1:15" ht="31.5" customHeight="1">
      <c r="A95" s="425" t="s">
        <v>71</v>
      </c>
      <c r="B95" s="427" t="s">
        <v>96</v>
      </c>
      <c r="C95" s="412" t="s">
        <v>182</v>
      </c>
      <c r="D95" s="429" t="s">
        <v>97</v>
      </c>
      <c r="E95" s="429" t="s">
        <v>98</v>
      </c>
      <c r="F95" s="431"/>
      <c r="G95" s="431"/>
      <c r="H95" s="416" t="s">
        <v>99</v>
      </c>
      <c r="I95" s="416" t="s">
        <v>219</v>
      </c>
      <c r="J95" s="416" t="s">
        <v>101</v>
      </c>
      <c r="K95" s="418" t="s">
        <v>102</v>
      </c>
    </row>
    <row r="96" spans="1:15" ht="31.5" customHeight="1" thickBot="1">
      <c r="A96" s="426"/>
      <c r="B96" s="428"/>
      <c r="C96" s="413"/>
      <c r="D96" s="430"/>
      <c r="E96" s="151" t="s">
        <v>85</v>
      </c>
      <c r="F96" s="74" t="str">
        <f>J94</f>
        <v>現地通貨</v>
      </c>
      <c r="G96" s="75" t="s">
        <v>104</v>
      </c>
      <c r="H96" s="417"/>
      <c r="I96" s="417"/>
      <c r="J96" s="417"/>
      <c r="K96" s="419"/>
    </row>
    <row r="97" spans="1:15" ht="31.5" customHeight="1" thickTop="1">
      <c r="A97" s="140">
        <v>1</v>
      </c>
      <c r="B97" s="52"/>
      <c r="C97" s="52"/>
      <c r="D97" s="51"/>
      <c r="E97" s="53"/>
      <c r="F97" s="53"/>
      <c r="G97" s="55"/>
      <c r="H97" s="159"/>
      <c r="I97" s="181"/>
      <c r="J97" s="157"/>
      <c r="K97" s="155"/>
    </row>
    <row r="98" spans="1:15" ht="31.5" customHeight="1">
      <c r="A98" s="141">
        <v>2</v>
      </c>
      <c r="B98" s="57"/>
      <c r="C98" s="57"/>
      <c r="D98" s="56"/>
      <c r="E98" s="58"/>
      <c r="F98" s="58"/>
      <c r="G98" s="55"/>
      <c r="H98" s="159"/>
      <c r="I98" s="181"/>
      <c r="J98" s="157"/>
      <c r="K98" s="164"/>
    </row>
    <row r="99" spans="1:15" ht="31.5" customHeight="1">
      <c r="A99" s="140">
        <v>3</v>
      </c>
      <c r="B99" s="57"/>
      <c r="C99" s="57"/>
      <c r="D99" s="56"/>
      <c r="E99" s="58"/>
      <c r="F99" s="54"/>
      <c r="G99" s="55"/>
      <c r="H99" s="159"/>
      <c r="I99" s="181"/>
      <c r="J99" s="157"/>
      <c r="K99" s="164"/>
    </row>
    <row r="100" spans="1:15" ht="31.5" customHeight="1">
      <c r="A100" s="141">
        <v>4</v>
      </c>
      <c r="B100" s="57"/>
      <c r="C100" s="57"/>
      <c r="D100" s="56"/>
      <c r="E100" s="58"/>
      <c r="F100" s="59"/>
      <c r="G100" s="55"/>
      <c r="H100" s="159"/>
      <c r="I100" s="181"/>
      <c r="J100" s="157"/>
      <c r="K100" s="164"/>
    </row>
    <row r="101" spans="1:15" ht="31.5" customHeight="1">
      <c r="A101" s="141">
        <v>5</v>
      </c>
      <c r="B101" s="57"/>
      <c r="C101" s="57"/>
      <c r="D101" s="56"/>
      <c r="E101" s="58"/>
      <c r="F101" s="59"/>
      <c r="G101" s="55"/>
      <c r="H101" s="159"/>
      <c r="I101" s="181"/>
      <c r="J101" s="157"/>
      <c r="K101" s="164"/>
    </row>
    <row r="102" spans="1:15" ht="31.5" customHeight="1">
      <c r="A102" s="141">
        <v>6</v>
      </c>
      <c r="B102" s="57"/>
      <c r="C102" s="57"/>
      <c r="D102" s="56"/>
      <c r="E102" s="58"/>
      <c r="F102" s="59"/>
      <c r="G102" s="55"/>
      <c r="H102" s="159"/>
      <c r="I102" s="181"/>
      <c r="J102" s="157"/>
      <c r="K102" s="164"/>
    </row>
    <row r="103" spans="1:15" ht="31.5" customHeight="1">
      <c r="A103" s="141">
        <v>7</v>
      </c>
      <c r="B103" s="57"/>
      <c r="C103" s="57"/>
      <c r="D103" s="56"/>
      <c r="E103" s="58"/>
      <c r="F103" s="59"/>
      <c r="G103" s="55"/>
      <c r="H103" s="159"/>
      <c r="I103" s="181"/>
      <c r="J103" s="157"/>
      <c r="K103" s="164"/>
    </row>
    <row r="104" spans="1:15" ht="31.5" customHeight="1">
      <c r="A104" s="141">
        <v>8</v>
      </c>
      <c r="B104" s="57"/>
      <c r="C104" s="57"/>
      <c r="D104" s="66"/>
      <c r="E104" s="58"/>
      <c r="F104" s="59"/>
      <c r="G104" s="55"/>
      <c r="H104" s="159"/>
      <c r="I104" s="181"/>
      <c r="J104" s="157"/>
      <c r="K104" s="164"/>
    </row>
    <row r="105" spans="1:15" ht="31.5" customHeight="1">
      <c r="A105" s="141">
        <v>9</v>
      </c>
      <c r="B105" s="60"/>
      <c r="C105" s="60"/>
      <c r="D105" s="61"/>
      <c r="E105" s="62"/>
      <c r="F105" s="58"/>
      <c r="G105" s="55"/>
      <c r="H105" s="159"/>
      <c r="I105" s="181"/>
      <c r="J105" s="157"/>
      <c r="K105" s="164"/>
    </row>
    <row r="106" spans="1:15" ht="31.5" customHeight="1">
      <c r="A106" s="141">
        <v>10</v>
      </c>
      <c r="B106" s="57"/>
      <c r="C106" s="57"/>
      <c r="D106" s="56"/>
      <c r="E106" s="58"/>
      <c r="F106" s="59"/>
      <c r="G106" s="148"/>
      <c r="H106" s="160"/>
      <c r="I106" s="181"/>
      <c r="J106" s="158"/>
      <c r="K106" s="164"/>
    </row>
    <row r="107" spans="1:15" ht="31.5" customHeight="1">
      <c r="A107" s="420" t="s">
        <v>108</v>
      </c>
      <c r="B107" s="421"/>
      <c r="C107" s="421"/>
      <c r="D107" s="422"/>
      <c r="E107" s="170">
        <f>SUM(E97:E106)</f>
        <v>0</v>
      </c>
      <c r="F107" s="170">
        <f>SUM(F97:F106)</f>
        <v>0</v>
      </c>
      <c r="G107" s="102">
        <f>SUM(G97:G106)</f>
        <v>0</v>
      </c>
      <c r="H107" s="178"/>
      <c r="I107" s="423" t="s">
        <v>109</v>
      </c>
      <c r="J107" s="166"/>
      <c r="K107" s="166"/>
    </row>
    <row r="108" spans="1:15" ht="31.5" customHeight="1">
      <c r="A108" s="420" t="s">
        <v>110</v>
      </c>
      <c r="B108" s="421"/>
      <c r="C108" s="421"/>
      <c r="D108" s="422"/>
      <c r="E108" s="154">
        <f>ROUNDDOWN(E107*K93,0)</f>
        <v>0</v>
      </c>
      <c r="F108" s="154">
        <f>ROUNDDOWN(F107*K94,0)</f>
        <v>0</v>
      </c>
      <c r="G108" s="167"/>
      <c r="H108" s="168"/>
      <c r="I108" s="424"/>
      <c r="J108" s="177">
        <f>E108+F108+G107</f>
        <v>0</v>
      </c>
      <c r="K108" s="166"/>
    </row>
    <row r="109" spans="1:15" ht="31.5" customHeight="1">
      <c r="A109" s="165"/>
      <c r="B109" s="162"/>
      <c r="C109" s="162"/>
      <c r="D109" s="163"/>
      <c r="E109" s="415" t="s">
        <v>111</v>
      </c>
      <c r="F109" s="415"/>
      <c r="G109" s="172" t="s">
        <v>112</v>
      </c>
      <c r="H109" s="172" t="s">
        <v>99</v>
      </c>
      <c r="I109" s="172" t="s">
        <v>100</v>
      </c>
      <c r="J109" s="161"/>
      <c r="K109" s="163"/>
    </row>
    <row r="110" spans="1:15" ht="31.5" customHeight="1">
      <c r="A110" s="161"/>
      <c r="B110" s="162"/>
      <c r="C110" s="162"/>
      <c r="D110" s="169"/>
      <c r="E110" s="173" t="s">
        <v>113</v>
      </c>
      <c r="F110" s="174"/>
      <c r="G110" s="180">
        <f>SUMIFS(G97:G106,H97:H106,0.1,J97:J106,"課税(インボイス)")</f>
        <v>0</v>
      </c>
      <c r="H110" s="175">
        <v>0.1</v>
      </c>
      <c r="I110" s="179">
        <f>SUMIFS(I97:I106,H97:H106,0.1,J97:J106,"課税(インボイス)")</f>
        <v>0</v>
      </c>
      <c r="J110" s="171"/>
      <c r="K110" s="245" t="s">
        <v>181</v>
      </c>
      <c r="L110" s="238" t="s">
        <v>178</v>
      </c>
      <c r="M110" s="239" t="s">
        <v>179</v>
      </c>
      <c r="N110" s="242" t="s">
        <v>183</v>
      </c>
      <c r="O110" s="242" t="s">
        <v>184</v>
      </c>
    </row>
    <row r="111" spans="1:15" ht="31.5" customHeight="1">
      <c r="A111" s="161"/>
      <c r="B111" s="162"/>
      <c r="C111" s="162"/>
      <c r="D111" s="169"/>
      <c r="E111" s="173" t="s">
        <v>114</v>
      </c>
      <c r="F111" s="174"/>
      <c r="G111" s="180">
        <f>SUMIFS(G97:G106,H97:H106,0.1,J97:J106,"課税(非インボイス)")</f>
        <v>0</v>
      </c>
      <c r="H111" s="175">
        <v>0.1</v>
      </c>
      <c r="I111" s="179">
        <f>SUMIFS(I97:I106,H97:H106,0.1,J97:J106,"課税(非インボイス)")</f>
        <v>0</v>
      </c>
      <c r="J111" s="201" t="s">
        <v>105</v>
      </c>
      <c r="K111" s="202">
        <f>SUMIFS(G97:G106,J97:J106,"不課税")</f>
        <v>0</v>
      </c>
      <c r="L111" s="240">
        <f>ROUNDDOWN(SUMIFS(F97:F106,J97:J106,"不課税")*K94,0)</f>
        <v>0</v>
      </c>
      <c r="M111" s="240">
        <f>ROUNDDOWN(SUMIFS(E97:E106,J97:J106,"不課税")*K93,0)</f>
        <v>0</v>
      </c>
      <c r="N111" s="243">
        <f>SUM(K111:M111)</f>
        <v>0</v>
      </c>
      <c r="O111" s="243">
        <f>ROUNDDOWN(SUMIFS(E97:E106,C97:C106,"航空賃",J97:J106,"不課税")*K93,0)+ROUNDDOWN(SUMIFS(F97:F106,C97:C106,"航空賃",J97:J106,"不課税")*K94,0)</f>
        <v>0</v>
      </c>
    </row>
    <row r="112" spans="1:15" ht="31.5" customHeight="1">
      <c r="A112" s="161"/>
      <c r="B112" s="162"/>
      <c r="C112" s="162"/>
      <c r="D112" s="169"/>
      <c r="E112" s="173" t="s">
        <v>113</v>
      </c>
      <c r="F112" s="174"/>
      <c r="G112" s="180">
        <f>SUMIFS(G97:G106,H97:H106,0.08,J97:J106,"課税(インボイス)")</f>
        <v>0</v>
      </c>
      <c r="H112" s="176">
        <v>0.08</v>
      </c>
      <c r="I112" s="179">
        <f>SUMIFS(I97:I106,H97:H106,0.08,J97:J106,"課税(インボイス)")</f>
        <v>0</v>
      </c>
      <c r="J112" s="201" t="s">
        <v>106</v>
      </c>
      <c r="K112" s="246"/>
      <c r="L112" s="241"/>
      <c r="M112" s="241"/>
    </row>
    <row r="113" spans="1:11" ht="31.5" customHeight="1">
      <c r="A113" s="161"/>
      <c r="B113" s="162"/>
      <c r="C113" s="162"/>
      <c r="D113" s="169"/>
      <c r="E113" s="173" t="s">
        <v>114</v>
      </c>
      <c r="F113" s="174"/>
      <c r="G113" s="180">
        <f>SUMIFS(G97:G106,H97:H106,0.08,J97:J106,"課税(非インボイス)")</f>
        <v>0</v>
      </c>
      <c r="H113" s="176">
        <v>0.08</v>
      </c>
      <c r="I113" s="179">
        <f>SUMIFS(I97:I106,H97:H106,0.08,J97:J106,"課税(非インボイス)")</f>
        <v>0</v>
      </c>
      <c r="J113" s="171"/>
      <c r="K113" s="171"/>
    </row>
    <row r="114" spans="1:11" ht="31.5" customHeight="1">
      <c r="A114" s="67"/>
      <c r="B114" s="67"/>
      <c r="C114" s="67"/>
      <c r="D114" s="67"/>
      <c r="E114" s="67"/>
      <c r="F114" s="67"/>
      <c r="G114" s="69"/>
      <c r="H114" s="69"/>
      <c r="I114" s="69"/>
      <c r="J114" s="69"/>
      <c r="K114" s="68"/>
    </row>
    <row r="115" spans="1:11" ht="31.5" customHeight="1">
      <c r="A115" s="122"/>
      <c r="B115" s="64"/>
      <c r="C115" s="64"/>
      <c r="D115" s="63"/>
      <c r="E115" s="63"/>
      <c r="F115" s="63"/>
      <c r="G115" s="63"/>
      <c r="H115" s="48"/>
      <c r="I115" s="63"/>
      <c r="J115" s="63" t="s">
        <v>85</v>
      </c>
      <c r="K115" s="249"/>
    </row>
    <row r="116" spans="1:11" ht="31.5" customHeight="1">
      <c r="A116" s="199"/>
      <c r="B116" s="47"/>
      <c r="C116" s="47"/>
      <c r="D116" s="48"/>
      <c r="E116" s="48"/>
      <c r="F116" s="48"/>
      <c r="G116" s="49"/>
      <c r="H116" s="48"/>
      <c r="I116" s="49"/>
      <c r="J116" s="49" t="s">
        <v>87</v>
      </c>
      <c r="K116" s="250"/>
    </row>
    <row r="117" spans="1:11" ht="31.5" customHeight="1">
      <c r="A117" s="425" t="s">
        <v>71</v>
      </c>
      <c r="B117" s="427" t="s">
        <v>96</v>
      </c>
      <c r="C117" s="412" t="s">
        <v>182</v>
      </c>
      <c r="D117" s="429" t="s">
        <v>97</v>
      </c>
      <c r="E117" s="429" t="s">
        <v>98</v>
      </c>
      <c r="F117" s="431"/>
      <c r="G117" s="431"/>
      <c r="H117" s="416" t="s">
        <v>99</v>
      </c>
      <c r="I117" s="416" t="s">
        <v>219</v>
      </c>
      <c r="J117" s="416" t="s">
        <v>101</v>
      </c>
      <c r="K117" s="418" t="s">
        <v>102</v>
      </c>
    </row>
    <row r="118" spans="1:11" ht="31.5" customHeight="1" thickBot="1">
      <c r="A118" s="426"/>
      <c r="B118" s="428"/>
      <c r="C118" s="413"/>
      <c r="D118" s="430"/>
      <c r="E118" s="151" t="s">
        <v>85</v>
      </c>
      <c r="F118" s="74" t="str">
        <f>J116</f>
        <v>現地通貨</v>
      </c>
      <c r="G118" s="75" t="s">
        <v>104</v>
      </c>
      <c r="H118" s="417"/>
      <c r="I118" s="417"/>
      <c r="J118" s="417"/>
      <c r="K118" s="419"/>
    </row>
    <row r="119" spans="1:11" ht="31.5" customHeight="1" thickTop="1">
      <c r="A119" s="140">
        <v>1</v>
      </c>
      <c r="B119" s="52"/>
      <c r="C119" s="52"/>
      <c r="D119" s="51"/>
      <c r="E119" s="53"/>
      <c r="F119" s="53"/>
      <c r="G119" s="55"/>
      <c r="H119" s="159"/>
      <c r="I119" s="181"/>
      <c r="J119" s="157"/>
      <c r="K119" s="155"/>
    </row>
    <row r="120" spans="1:11" ht="31.5" customHeight="1">
      <c r="A120" s="141">
        <v>2</v>
      </c>
      <c r="B120" s="57"/>
      <c r="C120" s="57"/>
      <c r="D120" s="56"/>
      <c r="E120" s="58"/>
      <c r="F120" s="58"/>
      <c r="G120" s="55"/>
      <c r="H120" s="159"/>
      <c r="I120" s="181"/>
      <c r="J120" s="157"/>
      <c r="K120" s="164"/>
    </row>
    <row r="121" spans="1:11" ht="31.5" customHeight="1">
      <c r="A121" s="140">
        <v>3</v>
      </c>
      <c r="B121" s="57"/>
      <c r="C121" s="57"/>
      <c r="D121" s="56"/>
      <c r="E121" s="58"/>
      <c r="F121" s="54"/>
      <c r="G121" s="55"/>
      <c r="H121" s="159"/>
      <c r="I121" s="181"/>
      <c r="J121" s="157"/>
      <c r="K121" s="164"/>
    </row>
    <row r="122" spans="1:11" ht="31.5" customHeight="1">
      <c r="A122" s="141">
        <v>4</v>
      </c>
      <c r="B122" s="57"/>
      <c r="C122" s="57"/>
      <c r="D122" s="56"/>
      <c r="E122" s="58"/>
      <c r="F122" s="59"/>
      <c r="G122" s="55"/>
      <c r="H122" s="159"/>
      <c r="I122" s="181"/>
      <c r="J122" s="157"/>
      <c r="K122" s="164"/>
    </row>
    <row r="123" spans="1:11" ht="31.5" customHeight="1">
      <c r="A123" s="141">
        <v>5</v>
      </c>
      <c r="B123" s="57"/>
      <c r="C123" s="57"/>
      <c r="D123" s="56"/>
      <c r="E123" s="58"/>
      <c r="F123" s="59"/>
      <c r="G123" s="55"/>
      <c r="H123" s="159"/>
      <c r="I123" s="181"/>
      <c r="J123" s="157"/>
      <c r="K123" s="164"/>
    </row>
    <row r="124" spans="1:11" ht="31.5" customHeight="1">
      <c r="A124" s="141">
        <v>6</v>
      </c>
      <c r="B124" s="57"/>
      <c r="C124" s="57"/>
      <c r="D124" s="56"/>
      <c r="E124" s="58"/>
      <c r="F124" s="59"/>
      <c r="G124" s="55"/>
      <c r="H124" s="159"/>
      <c r="I124" s="181"/>
      <c r="J124" s="157"/>
      <c r="K124" s="164"/>
    </row>
    <row r="125" spans="1:11" ht="31.5" customHeight="1">
      <c r="A125" s="141">
        <v>7</v>
      </c>
      <c r="B125" s="57"/>
      <c r="C125" s="57"/>
      <c r="D125" s="56"/>
      <c r="E125" s="58"/>
      <c r="F125" s="59"/>
      <c r="G125" s="55"/>
      <c r="H125" s="159"/>
      <c r="I125" s="181"/>
      <c r="J125" s="157"/>
      <c r="K125" s="164"/>
    </row>
    <row r="126" spans="1:11" ht="31.5" customHeight="1">
      <c r="A126" s="141">
        <v>8</v>
      </c>
      <c r="B126" s="57"/>
      <c r="C126" s="57"/>
      <c r="D126" s="66"/>
      <c r="E126" s="58"/>
      <c r="F126" s="59"/>
      <c r="G126" s="55"/>
      <c r="H126" s="159"/>
      <c r="I126" s="181"/>
      <c r="J126" s="157"/>
      <c r="K126" s="164"/>
    </row>
    <row r="127" spans="1:11" ht="31.5" customHeight="1">
      <c r="A127" s="141">
        <v>9</v>
      </c>
      <c r="B127" s="60"/>
      <c r="C127" s="60"/>
      <c r="D127" s="61"/>
      <c r="E127" s="62"/>
      <c r="F127" s="58"/>
      <c r="G127" s="55"/>
      <c r="H127" s="159"/>
      <c r="I127" s="181"/>
      <c r="J127" s="157"/>
      <c r="K127" s="164"/>
    </row>
    <row r="128" spans="1:11" ht="31.5" customHeight="1">
      <c r="A128" s="141">
        <v>10</v>
      </c>
      <c r="B128" s="57"/>
      <c r="C128" s="57"/>
      <c r="D128" s="56"/>
      <c r="E128" s="58"/>
      <c r="F128" s="59"/>
      <c r="G128" s="148"/>
      <c r="H128" s="160"/>
      <c r="I128" s="181"/>
      <c r="J128" s="158"/>
      <c r="K128" s="164"/>
    </row>
    <row r="129" spans="1:15" ht="31.5" customHeight="1">
      <c r="A129" s="420" t="s">
        <v>108</v>
      </c>
      <c r="B129" s="421"/>
      <c r="C129" s="421"/>
      <c r="D129" s="422"/>
      <c r="E129" s="170">
        <f>SUM(E119:E128)</f>
        <v>0</v>
      </c>
      <c r="F129" s="170">
        <f>SUM(F119:F128)</f>
        <v>0</v>
      </c>
      <c r="G129" s="102">
        <f>SUM(G119:G128)</f>
        <v>0</v>
      </c>
      <c r="H129" s="178"/>
      <c r="I129" s="423" t="s">
        <v>109</v>
      </c>
      <c r="J129" s="166"/>
      <c r="K129" s="166"/>
    </row>
    <row r="130" spans="1:15" ht="31.5" customHeight="1">
      <c r="A130" s="420" t="s">
        <v>110</v>
      </c>
      <c r="B130" s="421"/>
      <c r="C130" s="421"/>
      <c r="D130" s="422"/>
      <c r="E130" s="154">
        <f>ROUNDDOWN(E129*K115,0)</f>
        <v>0</v>
      </c>
      <c r="F130" s="154">
        <f>ROUNDDOWN(F129*K116,0)</f>
        <v>0</v>
      </c>
      <c r="G130" s="167"/>
      <c r="H130" s="168"/>
      <c r="I130" s="424"/>
      <c r="J130" s="177">
        <f>E130+F130+G129</f>
        <v>0</v>
      </c>
      <c r="K130" s="166"/>
    </row>
    <row r="131" spans="1:15" ht="31.5" customHeight="1">
      <c r="A131" s="165"/>
      <c r="B131" s="162"/>
      <c r="C131" s="162"/>
      <c r="D131" s="163"/>
      <c r="E131" s="415" t="s">
        <v>111</v>
      </c>
      <c r="F131" s="415"/>
      <c r="G131" s="172" t="s">
        <v>112</v>
      </c>
      <c r="H131" s="172" t="s">
        <v>99</v>
      </c>
      <c r="I131" s="172" t="s">
        <v>100</v>
      </c>
      <c r="J131" s="161"/>
      <c r="K131" s="163"/>
    </row>
    <row r="132" spans="1:15" ht="31.5" customHeight="1">
      <c r="A132" s="161"/>
      <c r="B132" s="162"/>
      <c r="C132" s="162"/>
      <c r="D132" s="169"/>
      <c r="E132" s="173" t="s">
        <v>113</v>
      </c>
      <c r="F132" s="174"/>
      <c r="G132" s="180">
        <f>SUMIFS(G119:G128,H119:H128,0.1,J119:J128,"課税(インボイス)")</f>
        <v>0</v>
      </c>
      <c r="H132" s="175">
        <v>0.1</v>
      </c>
      <c r="I132" s="179">
        <f>SUMIFS(I119:I128,H119:H128,0.1,J119:J128,"課税(インボイス)")</f>
        <v>0</v>
      </c>
      <c r="J132" s="171"/>
      <c r="K132" s="245" t="s">
        <v>181</v>
      </c>
      <c r="L132" s="238" t="s">
        <v>178</v>
      </c>
      <c r="M132" s="239" t="s">
        <v>179</v>
      </c>
      <c r="N132" s="242" t="s">
        <v>183</v>
      </c>
      <c r="O132" s="242" t="s">
        <v>184</v>
      </c>
    </row>
    <row r="133" spans="1:15" ht="31.5" customHeight="1">
      <c r="A133" s="161"/>
      <c r="B133" s="162"/>
      <c r="C133" s="162"/>
      <c r="D133" s="169"/>
      <c r="E133" s="173" t="s">
        <v>114</v>
      </c>
      <c r="F133" s="174"/>
      <c r="G133" s="180">
        <f>SUMIFS(G119:G128,H119:H128,0.1,J119:J128,"課税(非インボイス)")</f>
        <v>0</v>
      </c>
      <c r="H133" s="175">
        <v>0.1</v>
      </c>
      <c r="I133" s="179">
        <f>SUMIFS(I119:I128,H119:H128,0.1,J119:J128,"課税(非インボイス)")</f>
        <v>0</v>
      </c>
      <c r="J133" s="201" t="s">
        <v>105</v>
      </c>
      <c r="K133" s="202">
        <f>SUMIFS(G119:G128,J119:J128,"不課税")</f>
        <v>0</v>
      </c>
      <c r="L133" s="240">
        <f>ROUNDDOWN(SUMIFS(F119:F128,J119:J128,"不課税")*K116,0)</f>
        <v>0</v>
      </c>
      <c r="M133" s="240">
        <f>ROUNDDOWN(SUMIFS(E119:E128,J119:J128,"不課税")*K115,0)</f>
        <v>0</v>
      </c>
      <c r="N133" s="243">
        <f>SUM(K133:M133)</f>
        <v>0</v>
      </c>
      <c r="O133" s="243">
        <f>ROUNDDOWN(SUMIFS(E119:E128,C119:C128,"航空賃",J119:J128,"不課税")*K115,0)+ROUNDDOWN(SUMIFS(F119:F128,C119:C128,"航空賃",J119:J128,"不課税")*K116,0)</f>
        <v>0</v>
      </c>
    </row>
    <row r="134" spans="1:15" ht="31.5" customHeight="1">
      <c r="A134" s="161"/>
      <c r="B134" s="162"/>
      <c r="C134" s="162"/>
      <c r="D134" s="169"/>
      <c r="E134" s="173" t="s">
        <v>113</v>
      </c>
      <c r="F134" s="174"/>
      <c r="G134" s="180">
        <f>SUMIFS(G119:G128,H119:H128,0.08,J119:J128,"課税(インボイス)")</f>
        <v>0</v>
      </c>
      <c r="H134" s="176">
        <v>0.08</v>
      </c>
      <c r="I134" s="179">
        <f>SUMIFS(I119:I128,H119:H128,0.08,J119:J128,"課税(インボイス)")</f>
        <v>0</v>
      </c>
      <c r="J134" s="201" t="s">
        <v>106</v>
      </c>
      <c r="K134" s="246"/>
      <c r="L134" s="241"/>
      <c r="M134" s="241"/>
    </row>
    <row r="135" spans="1:15" ht="31.5" customHeight="1">
      <c r="A135" s="161"/>
      <c r="B135" s="162"/>
      <c r="C135" s="162"/>
      <c r="D135" s="169"/>
      <c r="E135" s="173" t="s">
        <v>114</v>
      </c>
      <c r="F135" s="174"/>
      <c r="G135" s="180">
        <f>SUMIFS(G119:G128,H119:H128,0.08,J119:J128,"課税(非インボイス)")</f>
        <v>0</v>
      </c>
      <c r="H135" s="176">
        <v>0.08</v>
      </c>
      <c r="I135" s="179">
        <f>SUMIFS(I119:I128,H119:H128,0.08,J119:J128,"課税(非インボイス)")</f>
        <v>0</v>
      </c>
      <c r="J135" s="171"/>
      <c r="K135" s="171"/>
    </row>
    <row r="136" spans="1:15" s="72" customFormat="1" ht="31.5" customHeight="1">
      <c r="A136" s="161"/>
      <c r="B136" s="162"/>
      <c r="C136" s="162"/>
      <c r="D136" s="169"/>
      <c r="E136" s="171"/>
      <c r="F136" s="231"/>
      <c r="G136" s="232"/>
      <c r="H136" s="231"/>
      <c r="I136" s="233"/>
      <c r="J136" s="171"/>
      <c r="K136" s="171"/>
    </row>
    <row r="137" spans="1:15" ht="31.5" customHeight="1">
      <c r="A137" s="182"/>
      <c r="B137" s="64"/>
      <c r="C137" s="64"/>
      <c r="D137" s="63"/>
      <c r="E137" s="63"/>
      <c r="F137" s="63"/>
      <c r="G137" s="63"/>
      <c r="H137" s="48"/>
      <c r="I137" s="63"/>
      <c r="J137" s="63" t="s">
        <v>85</v>
      </c>
      <c r="K137" s="249"/>
    </row>
    <row r="138" spans="1:15" ht="31.5" customHeight="1">
      <c r="A138" s="199"/>
      <c r="B138" s="47"/>
      <c r="C138" s="47"/>
      <c r="D138" s="48"/>
      <c r="E138" s="48"/>
      <c r="F138" s="48"/>
      <c r="G138" s="49"/>
      <c r="H138" s="48"/>
      <c r="I138" s="49"/>
      <c r="J138" s="49" t="s">
        <v>87</v>
      </c>
      <c r="K138" s="250"/>
    </row>
    <row r="139" spans="1:15" ht="31.5" customHeight="1">
      <c r="A139" s="425" t="s">
        <v>71</v>
      </c>
      <c r="B139" s="427" t="s">
        <v>96</v>
      </c>
      <c r="C139" s="412" t="s">
        <v>182</v>
      </c>
      <c r="D139" s="429" t="s">
        <v>97</v>
      </c>
      <c r="E139" s="429" t="s">
        <v>98</v>
      </c>
      <c r="F139" s="431"/>
      <c r="G139" s="431"/>
      <c r="H139" s="416" t="s">
        <v>99</v>
      </c>
      <c r="I139" s="416" t="s">
        <v>219</v>
      </c>
      <c r="J139" s="416" t="s">
        <v>101</v>
      </c>
      <c r="K139" s="418" t="s">
        <v>102</v>
      </c>
    </row>
    <row r="140" spans="1:15" ht="31.5" customHeight="1" thickBot="1">
      <c r="A140" s="426"/>
      <c r="B140" s="428"/>
      <c r="C140" s="413"/>
      <c r="D140" s="430"/>
      <c r="E140" s="151" t="s">
        <v>85</v>
      </c>
      <c r="F140" s="74" t="str">
        <f>J138</f>
        <v>現地通貨</v>
      </c>
      <c r="G140" s="75" t="s">
        <v>104</v>
      </c>
      <c r="H140" s="417"/>
      <c r="I140" s="417"/>
      <c r="J140" s="417"/>
      <c r="K140" s="419"/>
    </row>
    <row r="141" spans="1:15" ht="31.5" customHeight="1" thickTop="1">
      <c r="A141" s="140">
        <v>1</v>
      </c>
      <c r="B141" s="52"/>
      <c r="C141" s="52"/>
      <c r="D141" s="51"/>
      <c r="E141" s="53"/>
      <c r="F141" s="53"/>
      <c r="G141" s="55"/>
      <c r="H141" s="159"/>
      <c r="I141" s="181"/>
      <c r="J141" s="157"/>
      <c r="K141" s="155"/>
    </row>
    <row r="142" spans="1:15" ht="31.5" customHeight="1">
      <c r="A142" s="141">
        <v>2</v>
      </c>
      <c r="B142" s="57"/>
      <c r="C142" s="57"/>
      <c r="D142" s="56"/>
      <c r="E142" s="58"/>
      <c r="F142" s="58"/>
      <c r="G142" s="55"/>
      <c r="H142" s="159"/>
      <c r="I142" s="181"/>
      <c r="J142" s="157"/>
      <c r="K142" s="164"/>
    </row>
    <row r="143" spans="1:15" ht="31.5" customHeight="1">
      <c r="A143" s="140">
        <v>3</v>
      </c>
      <c r="B143" s="57"/>
      <c r="C143" s="57"/>
      <c r="D143" s="56"/>
      <c r="E143" s="58"/>
      <c r="F143" s="54"/>
      <c r="G143" s="55"/>
      <c r="H143" s="159"/>
      <c r="I143" s="181"/>
      <c r="J143" s="157"/>
      <c r="K143" s="164"/>
    </row>
    <row r="144" spans="1:15" ht="31.5" customHeight="1">
      <c r="A144" s="141">
        <v>4</v>
      </c>
      <c r="B144" s="57"/>
      <c r="C144" s="57"/>
      <c r="D144" s="56"/>
      <c r="E144" s="58"/>
      <c r="F144" s="59"/>
      <c r="G144" s="55"/>
      <c r="H144" s="159"/>
      <c r="I144" s="181"/>
      <c r="J144" s="157"/>
      <c r="K144" s="164"/>
    </row>
    <row r="145" spans="1:15" ht="31.5" customHeight="1">
      <c r="A145" s="141">
        <v>5</v>
      </c>
      <c r="B145" s="57"/>
      <c r="C145" s="57"/>
      <c r="D145" s="56"/>
      <c r="E145" s="58"/>
      <c r="F145" s="59"/>
      <c r="G145" s="55"/>
      <c r="H145" s="159"/>
      <c r="I145" s="181"/>
      <c r="J145" s="157"/>
      <c r="K145" s="164"/>
    </row>
    <row r="146" spans="1:15" ht="31.5" customHeight="1">
      <c r="A146" s="141">
        <v>6</v>
      </c>
      <c r="B146" s="57"/>
      <c r="C146" s="57"/>
      <c r="D146" s="56"/>
      <c r="E146" s="58"/>
      <c r="F146" s="59"/>
      <c r="G146" s="55"/>
      <c r="H146" s="159"/>
      <c r="I146" s="181"/>
      <c r="J146" s="157"/>
      <c r="K146" s="164"/>
    </row>
    <row r="147" spans="1:15" ht="31.5" customHeight="1">
      <c r="A147" s="141">
        <v>7</v>
      </c>
      <c r="B147" s="57"/>
      <c r="C147" s="57"/>
      <c r="D147" s="56"/>
      <c r="E147" s="58"/>
      <c r="F147" s="59"/>
      <c r="G147" s="55"/>
      <c r="H147" s="159"/>
      <c r="I147" s="181"/>
      <c r="J147" s="157"/>
      <c r="K147" s="164"/>
    </row>
    <row r="148" spans="1:15" ht="31.5" customHeight="1">
      <c r="A148" s="141">
        <v>8</v>
      </c>
      <c r="B148" s="57"/>
      <c r="C148" s="57"/>
      <c r="D148" s="66"/>
      <c r="E148" s="58"/>
      <c r="F148" s="59"/>
      <c r="G148" s="55"/>
      <c r="H148" s="159"/>
      <c r="I148" s="181"/>
      <c r="J148" s="157"/>
      <c r="K148" s="164"/>
    </row>
    <row r="149" spans="1:15" ht="31.5" customHeight="1">
      <c r="A149" s="141">
        <v>9</v>
      </c>
      <c r="B149" s="60"/>
      <c r="C149" s="60"/>
      <c r="D149" s="61"/>
      <c r="E149" s="62"/>
      <c r="F149" s="58"/>
      <c r="G149" s="55"/>
      <c r="H149" s="159"/>
      <c r="I149" s="181"/>
      <c r="J149" s="157"/>
      <c r="K149" s="164"/>
    </row>
    <row r="150" spans="1:15" ht="31.5" customHeight="1">
      <c r="A150" s="141">
        <v>10</v>
      </c>
      <c r="B150" s="57"/>
      <c r="C150" s="57"/>
      <c r="D150" s="56"/>
      <c r="E150" s="58"/>
      <c r="F150" s="59"/>
      <c r="G150" s="148"/>
      <c r="H150" s="160"/>
      <c r="I150" s="181"/>
      <c r="J150" s="158"/>
      <c r="K150" s="164"/>
    </row>
    <row r="151" spans="1:15" ht="31.5" customHeight="1">
      <c r="A151" s="420" t="s">
        <v>108</v>
      </c>
      <c r="B151" s="421"/>
      <c r="C151" s="421"/>
      <c r="D151" s="422"/>
      <c r="E151" s="170">
        <f>SUM(E141:E150)</f>
        <v>0</v>
      </c>
      <c r="F151" s="170">
        <f>SUM(F141:F150)</f>
        <v>0</v>
      </c>
      <c r="G151" s="102">
        <f>SUM(G141:G150)</f>
        <v>0</v>
      </c>
      <c r="H151" s="178"/>
      <c r="I151" s="423" t="s">
        <v>109</v>
      </c>
      <c r="J151" s="166"/>
      <c r="K151" s="166"/>
    </row>
    <row r="152" spans="1:15" ht="31.5" customHeight="1">
      <c r="A152" s="420" t="s">
        <v>110</v>
      </c>
      <c r="B152" s="421"/>
      <c r="C152" s="421"/>
      <c r="D152" s="422"/>
      <c r="E152" s="154">
        <f>ROUNDDOWN(E151*K137,0)</f>
        <v>0</v>
      </c>
      <c r="F152" s="154">
        <f>ROUNDDOWN(F151*K138,0)</f>
        <v>0</v>
      </c>
      <c r="G152" s="167"/>
      <c r="H152" s="168"/>
      <c r="I152" s="424"/>
      <c r="J152" s="177">
        <f>E152+F152+G151</f>
        <v>0</v>
      </c>
      <c r="K152" s="166"/>
    </row>
    <row r="153" spans="1:15" ht="31.5" customHeight="1">
      <c r="A153" s="165"/>
      <c r="B153" s="162"/>
      <c r="C153" s="162"/>
      <c r="D153" s="163"/>
      <c r="E153" s="415" t="s">
        <v>111</v>
      </c>
      <c r="F153" s="415"/>
      <c r="G153" s="172" t="s">
        <v>112</v>
      </c>
      <c r="H153" s="172" t="s">
        <v>99</v>
      </c>
      <c r="I153" s="172" t="s">
        <v>100</v>
      </c>
      <c r="J153" s="161"/>
      <c r="K153" s="163"/>
    </row>
    <row r="154" spans="1:15" ht="31.5" customHeight="1">
      <c r="A154" s="161"/>
      <c r="B154" s="162"/>
      <c r="C154" s="162"/>
      <c r="D154" s="169"/>
      <c r="E154" s="173" t="s">
        <v>113</v>
      </c>
      <c r="F154" s="174"/>
      <c r="G154" s="180">
        <f>SUMIFS(G141:G150,H141:H150,0.1,J141:J150,"課税(インボイス)")</f>
        <v>0</v>
      </c>
      <c r="H154" s="175">
        <v>0.1</v>
      </c>
      <c r="I154" s="179">
        <f>SUMIFS(I141:I150,H141:H150,0.1,J141:J150,"課税(インボイス)")</f>
        <v>0</v>
      </c>
      <c r="J154" s="171"/>
      <c r="K154" s="245" t="s">
        <v>181</v>
      </c>
      <c r="L154" s="238" t="s">
        <v>178</v>
      </c>
      <c r="M154" s="239" t="s">
        <v>179</v>
      </c>
      <c r="N154" s="242" t="s">
        <v>183</v>
      </c>
      <c r="O154" s="242" t="s">
        <v>184</v>
      </c>
    </row>
    <row r="155" spans="1:15" ht="31.5" customHeight="1">
      <c r="A155" s="161"/>
      <c r="B155" s="162"/>
      <c r="C155" s="162"/>
      <c r="D155" s="169"/>
      <c r="E155" s="173" t="s">
        <v>114</v>
      </c>
      <c r="F155" s="174"/>
      <c r="G155" s="180">
        <f>SUMIFS(G141:G150,H141:H150,0.1,J141:J150,"課税(非インボイス)")</f>
        <v>0</v>
      </c>
      <c r="H155" s="175">
        <v>0.1</v>
      </c>
      <c r="I155" s="179">
        <f>SUMIFS(I141:I150,H141:H150,0.1,J141:J150,"課税(非インボイス)")</f>
        <v>0</v>
      </c>
      <c r="J155" s="201" t="s">
        <v>105</v>
      </c>
      <c r="K155" s="202">
        <f>SUMIFS(G141:G150,J141:J150,"不課税")</f>
        <v>0</v>
      </c>
      <c r="L155" s="240">
        <f>ROUNDDOWN(SUMIFS(F141:F150,J141:J150,"不課税")*K138,0)</f>
        <v>0</v>
      </c>
      <c r="M155" s="240">
        <f>ROUNDDOWN(SUMIFS(E141:E150,J141:J150,"不課税")*K137,0)</f>
        <v>0</v>
      </c>
      <c r="N155" s="243">
        <f>SUM(K155:M155)</f>
        <v>0</v>
      </c>
      <c r="O155" s="243">
        <f>ROUNDDOWN(SUMIFS(E141:E150,C141:C150,"航空賃",J141:J150,"不課税")*K137,0)+ROUNDDOWN(SUMIFS(F141:F150,C141:C150,"航空賃",J141:J150,"不課税")*K138,0)</f>
        <v>0</v>
      </c>
    </row>
    <row r="156" spans="1:15" ht="31.5" customHeight="1">
      <c r="A156" s="161"/>
      <c r="B156" s="162"/>
      <c r="C156" s="162"/>
      <c r="D156" s="169"/>
      <c r="E156" s="173" t="s">
        <v>113</v>
      </c>
      <c r="F156" s="174"/>
      <c r="G156" s="180">
        <f>SUMIFS(G141:G150,H141:H150,0.08,J141:J150,"課税(インボイス)")</f>
        <v>0</v>
      </c>
      <c r="H156" s="176">
        <v>0.08</v>
      </c>
      <c r="I156" s="179">
        <f>SUMIFS(I141:I150,H141:H150,0.08,J141:J150,"課税(インボイス)")</f>
        <v>0</v>
      </c>
      <c r="J156" s="201" t="s">
        <v>106</v>
      </c>
      <c r="K156" s="246"/>
      <c r="L156" s="241"/>
      <c r="M156" s="241"/>
    </row>
    <row r="157" spans="1:15" ht="31.5" customHeight="1">
      <c r="A157" s="161"/>
      <c r="B157" s="162"/>
      <c r="C157" s="162"/>
      <c r="D157" s="169"/>
      <c r="E157" s="173" t="s">
        <v>114</v>
      </c>
      <c r="F157" s="174"/>
      <c r="G157" s="180">
        <f>SUMIFS(G141:G150,H141:H150,0.08,J141:J150,"課税(非インボイス)")</f>
        <v>0</v>
      </c>
      <c r="H157" s="176">
        <v>0.08</v>
      </c>
      <c r="I157" s="179">
        <f>SUMIFS(I141:I150,H141:H150,0.08,J141:J150,"課税(非インボイス)")</f>
        <v>0</v>
      </c>
      <c r="J157" s="171"/>
      <c r="K157" s="171"/>
    </row>
    <row r="158" spans="1:15" ht="31.5" customHeight="1">
      <c r="A158" s="67"/>
      <c r="B158" s="67"/>
      <c r="C158" s="67"/>
      <c r="D158" s="67"/>
      <c r="E158" s="67"/>
      <c r="F158" s="67"/>
      <c r="G158" s="69"/>
      <c r="H158" s="69"/>
      <c r="I158" s="69"/>
      <c r="J158" s="69"/>
      <c r="K158" s="68"/>
    </row>
    <row r="159" spans="1:15" ht="31.5" customHeight="1">
      <c r="A159" s="122"/>
      <c r="B159" s="64"/>
      <c r="C159" s="64"/>
      <c r="D159" s="63"/>
      <c r="E159" s="63"/>
      <c r="F159" s="63"/>
      <c r="G159" s="63"/>
      <c r="H159" s="48"/>
      <c r="I159" s="63"/>
      <c r="J159" s="63" t="s">
        <v>85</v>
      </c>
      <c r="K159" s="249"/>
    </row>
    <row r="160" spans="1:15" ht="31.5" customHeight="1">
      <c r="A160" s="199"/>
      <c r="B160" s="47"/>
      <c r="C160" s="47"/>
      <c r="D160" s="48"/>
      <c r="E160" s="48"/>
      <c r="F160" s="48"/>
      <c r="G160" s="49"/>
      <c r="H160" s="48"/>
      <c r="I160" s="49"/>
      <c r="J160" s="49" t="s">
        <v>87</v>
      </c>
      <c r="K160" s="250"/>
    </row>
    <row r="161" spans="1:15" ht="31.5" customHeight="1">
      <c r="A161" s="425" t="s">
        <v>71</v>
      </c>
      <c r="B161" s="427" t="s">
        <v>96</v>
      </c>
      <c r="C161" s="412" t="s">
        <v>182</v>
      </c>
      <c r="D161" s="429" t="s">
        <v>97</v>
      </c>
      <c r="E161" s="429" t="s">
        <v>98</v>
      </c>
      <c r="F161" s="431"/>
      <c r="G161" s="431"/>
      <c r="H161" s="416" t="s">
        <v>99</v>
      </c>
      <c r="I161" s="416" t="s">
        <v>219</v>
      </c>
      <c r="J161" s="416" t="s">
        <v>101</v>
      </c>
      <c r="K161" s="418" t="s">
        <v>102</v>
      </c>
    </row>
    <row r="162" spans="1:15" ht="31.5" customHeight="1" thickBot="1">
      <c r="A162" s="426"/>
      <c r="B162" s="428"/>
      <c r="C162" s="413"/>
      <c r="D162" s="430"/>
      <c r="E162" s="151" t="s">
        <v>85</v>
      </c>
      <c r="F162" s="74" t="str">
        <f>J160</f>
        <v>現地通貨</v>
      </c>
      <c r="G162" s="75" t="s">
        <v>104</v>
      </c>
      <c r="H162" s="417"/>
      <c r="I162" s="417"/>
      <c r="J162" s="417"/>
      <c r="K162" s="419"/>
    </row>
    <row r="163" spans="1:15" ht="31.5" customHeight="1" thickTop="1">
      <c r="A163" s="140">
        <v>1</v>
      </c>
      <c r="B163" s="52"/>
      <c r="C163" s="52"/>
      <c r="D163" s="51"/>
      <c r="E163" s="53"/>
      <c r="F163" s="53"/>
      <c r="G163" s="55"/>
      <c r="H163" s="159"/>
      <c r="I163" s="181"/>
      <c r="J163" s="157"/>
      <c r="K163" s="155"/>
    </row>
    <row r="164" spans="1:15" ht="31.5" customHeight="1">
      <c r="A164" s="141">
        <v>2</v>
      </c>
      <c r="B164" s="57"/>
      <c r="C164" s="57"/>
      <c r="D164" s="56"/>
      <c r="E164" s="58"/>
      <c r="F164" s="58"/>
      <c r="G164" s="55"/>
      <c r="H164" s="159"/>
      <c r="I164" s="181"/>
      <c r="J164" s="157"/>
      <c r="K164" s="164"/>
    </row>
    <row r="165" spans="1:15" ht="31.5" customHeight="1">
      <c r="A165" s="140">
        <v>3</v>
      </c>
      <c r="B165" s="57"/>
      <c r="C165" s="57"/>
      <c r="D165" s="56"/>
      <c r="E165" s="58"/>
      <c r="F165" s="54"/>
      <c r="G165" s="55"/>
      <c r="H165" s="159"/>
      <c r="I165" s="181"/>
      <c r="J165" s="157"/>
      <c r="K165" s="164"/>
    </row>
    <row r="166" spans="1:15" ht="31.5" customHeight="1">
      <c r="A166" s="141">
        <v>4</v>
      </c>
      <c r="B166" s="57"/>
      <c r="C166" s="57"/>
      <c r="D166" s="56"/>
      <c r="E166" s="58"/>
      <c r="F166" s="59"/>
      <c r="G166" s="55"/>
      <c r="H166" s="159"/>
      <c r="I166" s="181"/>
      <c r="J166" s="157"/>
      <c r="K166" s="164"/>
    </row>
    <row r="167" spans="1:15" ht="31.5" customHeight="1">
      <c r="A167" s="141">
        <v>5</v>
      </c>
      <c r="B167" s="57"/>
      <c r="C167" s="57"/>
      <c r="D167" s="56"/>
      <c r="E167" s="58"/>
      <c r="F167" s="59"/>
      <c r="G167" s="55"/>
      <c r="H167" s="159"/>
      <c r="I167" s="181"/>
      <c r="J167" s="157"/>
      <c r="K167" s="164"/>
    </row>
    <row r="168" spans="1:15" ht="31.5" customHeight="1">
      <c r="A168" s="141">
        <v>6</v>
      </c>
      <c r="B168" s="57"/>
      <c r="C168" s="57"/>
      <c r="D168" s="56"/>
      <c r="E168" s="58"/>
      <c r="F168" s="59"/>
      <c r="G168" s="55"/>
      <c r="H168" s="159"/>
      <c r="I168" s="181"/>
      <c r="J168" s="157"/>
      <c r="K168" s="164"/>
    </row>
    <row r="169" spans="1:15" ht="31.5" customHeight="1">
      <c r="A169" s="141">
        <v>7</v>
      </c>
      <c r="B169" s="57"/>
      <c r="C169" s="57"/>
      <c r="D169" s="56"/>
      <c r="E169" s="58"/>
      <c r="F169" s="59"/>
      <c r="G169" s="55"/>
      <c r="H169" s="159"/>
      <c r="I169" s="181"/>
      <c r="J169" s="157"/>
      <c r="K169" s="164"/>
    </row>
    <row r="170" spans="1:15" ht="31.5" customHeight="1">
      <c r="A170" s="141">
        <v>8</v>
      </c>
      <c r="B170" s="57"/>
      <c r="C170" s="57"/>
      <c r="D170" s="66"/>
      <c r="E170" s="58"/>
      <c r="F170" s="59"/>
      <c r="G170" s="55"/>
      <c r="H170" s="159"/>
      <c r="I170" s="181"/>
      <c r="J170" s="157"/>
      <c r="K170" s="164"/>
    </row>
    <row r="171" spans="1:15" ht="31.5" customHeight="1">
      <c r="A171" s="141">
        <v>9</v>
      </c>
      <c r="B171" s="60"/>
      <c r="C171" s="60"/>
      <c r="D171" s="61"/>
      <c r="E171" s="62"/>
      <c r="F171" s="58"/>
      <c r="G171" s="55"/>
      <c r="H171" s="159"/>
      <c r="I171" s="181"/>
      <c r="J171" s="157"/>
      <c r="K171" s="164"/>
    </row>
    <row r="172" spans="1:15" ht="31.5" customHeight="1">
      <c r="A172" s="141">
        <v>10</v>
      </c>
      <c r="B172" s="57"/>
      <c r="C172" s="57"/>
      <c r="D172" s="56"/>
      <c r="E172" s="58"/>
      <c r="F172" s="59"/>
      <c r="G172" s="148"/>
      <c r="H172" s="160"/>
      <c r="I172" s="181"/>
      <c r="J172" s="158"/>
      <c r="K172" s="164"/>
    </row>
    <row r="173" spans="1:15" ht="31.5" customHeight="1">
      <c r="A173" s="420" t="s">
        <v>108</v>
      </c>
      <c r="B173" s="421"/>
      <c r="C173" s="421"/>
      <c r="D173" s="422"/>
      <c r="E173" s="170">
        <f>SUM(E163:E172)</f>
        <v>0</v>
      </c>
      <c r="F173" s="170">
        <f>SUM(F163:F172)</f>
        <v>0</v>
      </c>
      <c r="G173" s="102">
        <f>SUM(G163:G172)</f>
        <v>0</v>
      </c>
      <c r="H173" s="178"/>
      <c r="I173" s="423" t="s">
        <v>109</v>
      </c>
      <c r="J173" s="166"/>
      <c r="K173" s="166"/>
    </row>
    <row r="174" spans="1:15" ht="31.5" customHeight="1">
      <c r="A174" s="420" t="s">
        <v>110</v>
      </c>
      <c r="B174" s="421"/>
      <c r="C174" s="421"/>
      <c r="D174" s="422"/>
      <c r="E174" s="154">
        <f>ROUNDDOWN(E173*K159,0)</f>
        <v>0</v>
      </c>
      <c r="F174" s="154">
        <f>ROUNDDOWN(F173*K160,0)</f>
        <v>0</v>
      </c>
      <c r="G174" s="167"/>
      <c r="H174" s="168"/>
      <c r="I174" s="424"/>
      <c r="J174" s="177">
        <f>E174+F174+G173</f>
        <v>0</v>
      </c>
      <c r="K174" s="166"/>
    </row>
    <row r="175" spans="1:15" ht="31.5" customHeight="1">
      <c r="A175" s="165"/>
      <c r="B175" s="162"/>
      <c r="C175" s="162"/>
      <c r="D175" s="163"/>
      <c r="E175" s="415" t="s">
        <v>111</v>
      </c>
      <c r="F175" s="415"/>
      <c r="G175" s="172" t="s">
        <v>112</v>
      </c>
      <c r="H175" s="172" t="s">
        <v>99</v>
      </c>
      <c r="I175" s="172" t="s">
        <v>100</v>
      </c>
      <c r="J175" s="161"/>
      <c r="K175" s="163"/>
    </row>
    <row r="176" spans="1:15" ht="31.5" customHeight="1">
      <c r="A176" s="161"/>
      <c r="B176" s="162"/>
      <c r="C176" s="162"/>
      <c r="D176" s="169"/>
      <c r="E176" s="173" t="s">
        <v>113</v>
      </c>
      <c r="F176" s="174"/>
      <c r="G176" s="180">
        <f>SUMIFS(G163:G172,H163:H172,0.1,J163:J172,"課税(インボイス)")</f>
        <v>0</v>
      </c>
      <c r="H176" s="175">
        <v>0.1</v>
      </c>
      <c r="I176" s="179">
        <f>SUMIFS(I163:I172,H163:H172,0.1,J163:J172,"課税(インボイス)")</f>
        <v>0</v>
      </c>
      <c r="J176" s="171"/>
      <c r="K176" s="245" t="s">
        <v>181</v>
      </c>
      <c r="L176" s="238" t="s">
        <v>178</v>
      </c>
      <c r="M176" s="239" t="s">
        <v>179</v>
      </c>
      <c r="N176" s="242" t="s">
        <v>183</v>
      </c>
      <c r="O176" s="242" t="s">
        <v>184</v>
      </c>
    </row>
    <row r="177" spans="1:15" ht="31.5" customHeight="1">
      <c r="A177" s="161"/>
      <c r="B177" s="162"/>
      <c r="C177" s="162"/>
      <c r="D177" s="169"/>
      <c r="E177" s="173" t="s">
        <v>114</v>
      </c>
      <c r="F177" s="174"/>
      <c r="G177" s="180">
        <f>SUMIFS(G163:G172,H163:H172,0.1,J163:J172,"課税(非インボイス)")</f>
        <v>0</v>
      </c>
      <c r="H177" s="175">
        <v>0.1</v>
      </c>
      <c r="I177" s="179">
        <f>SUMIFS(I163:I172,H163:H172,0.1,J163:J172,"課税(非インボイス)")</f>
        <v>0</v>
      </c>
      <c r="J177" s="201" t="s">
        <v>105</v>
      </c>
      <c r="K177" s="202">
        <f>SUMIFS(G163:G172,J163:J172,"不課税")</f>
        <v>0</v>
      </c>
      <c r="L177" s="240">
        <f>ROUNDDOWN(SUMIFS(F163:F172,J163:J172,"不課税")*K160,0)</f>
        <v>0</v>
      </c>
      <c r="M177" s="240">
        <f>ROUNDDOWN(SUMIFS(E163:E172,J163:J172,"不課税")*K159,0)</f>
        <v>0</v>
      </c>
      <c r="N177" s="243">
        <f>SUM(K177:M177)</f>
        <v>0</v>
      </c>
      <c r="O177" s="243">
        <f>ROUNDDOWN(SUMIFS(E163:E172,C163:C172,"航空賃",J163:J172,"不課税")*K159,0)+ROUNDDOWN(SUMIFS(F163:F172,C163:C172,"航空賃",J163:J172,"不課税")*K160,0)</f>
        <v>0</v>
      </c>
    </row>
    <row r="178" spans="1:15" ht="31.5" customHeight="1">
      <c r="A178" s="161"/>
      <c r="B178" s="162"/>
      <c r="C178" s="162"/>
      <c r="D178" s="169"/>
      <c r="E178" s="173" t="s">
        <v>113</v>
      </c>
      <c r="F178" s="174"/>
      <c r="G178" s="180">
        <f>SUMIFS(G163:G172,H163:H172,0.08,J163:J172,"課税(インボイス)")</f>
        <v>0</v>
      </c>
      <c r="H178" s="176">
        <v>0.08</v>
      </c>
      <c r="I178" s="179">
        <f>SUMIFS(I163:I172,H163:H172,0.08,J163:J172,"課税(インボイス)")</f>
        <v>0</v>
      </c>
      <c r="J178" s="201" t="s">
        <v>106</v>
      </c>
      <c r="K178" s="246"/>
      <c r="L178" s="241"/>
      <c r="M178" s="241"/>
    </row>
    <row r="179" spans="1:15" ht="31.5" customHeight="1">
      <c r="A179" s="161"/>
      <c r="B179" s="162"/>
      <c r="C179" s="162"/>
      <c r="D179" s="169"/>
      <c r="E179" s="173" t="s">
        <v>114</v>
      </c>
      <c r="F179" s="174"/>
      <c r="G179" s="180">
        <f>SUMIFS(G163:G172,H163:H172,0.08,J163:J172,"課税(非インボイス)")</f>
        <v>0</v>
      </c>
      <c r="H179" s="176">
        <v>0.08</v>
      </c>
      <c r="I179" s="179">
        <f>SUMIFS(I163:I172,H163:H172,0.08,J163:J172,"課税(非インボイス)")</f>
        <v>0</v>
      </c>
      <c r="J179" s="171"/>
      <c r="K179" s="171"/>
    </row>
    <row r="180" spans="1:15" ht="31.5" customHeight="1">
      <c r="A180" s="67"/>
      <c r="B180" s="67"/>
      <c r="C180" s="67"/>
      <c r="D180" s="67"/>
      <c r="E180" s="67"/>
      <c r="F180" s="67"/>
      <c r="G180" s="69"/>
      <c r="H180" s="69"/>
      <c r="I180" s="69"/>
      <c r="J180" s="69"/>
      <c r="K180" s="68"/>
    </row>
    <row r="181" spans="1:15" ht="31.5" customHeight="1">
      <c r="A181" s="122"/>
      <c r="B181" s="64"/>
      <c r="C181" s="64"/>
      <c r="D181" s="63"/>
      <c r="E181" s="63"/>
      <c r="F181" s="63"/>
      <c r="G181" s="63"/>
      <c r="H181" s="48"/>
      <c r="I181" s="63"/>
      <c r="J181" s="63" t="s">
        <v>85</v>
      </c>
      <c r="K181" s="249"/>
    </row>
    <row r="182" spans="1:15" ht="31.5" customHeight="1">
      <c r="A182" s="199"/>
      <c r="B182" s="47"/>
      <c r="C182" s="47"/>
      <c r="D182" s="48"/>
      <c r="E182" s="48"/>
      <c r="F182" s="48"/>
      <c r="G182" s="49"/>
      <c r="H182" s="48"/>
      <c r="I182" s="49"/>
      <c r="J182" s="49" t="s">
        <v>87</v>
      </c>
      <c r="K182" s="250"/>
    </row>
    <row r="183" spans="1:15" ht="31.5" customHeight="1">
      <c r="A183" s="425" t="s">
        <v>71</v>
      </c>
      <c r="B183" s="427" t="s">
        <v>96</v>
      </c>
      <c r="C183" s="412" t="s">
        <v>182</v>
      </c>
      <c r="D183" s="429" t="s">
        <v>97</v>
      </c>
      <c r="E183" s="429" t="s">
        <v>98</v>
      </c>
      <c r="F183" s="431"/>
      <c r="G183" s="431"/>
      <c r="H183" s="416" t="s">
        <v>99</v>
      </c>
      <c r="I183" s="416" t="s">
        <v>219</v>
      </c>
      <c r="J183" s="416" t="s">
        <v>101</v>
      </c>
      <c r="K183" s="418" t="s">
        <v>102</v>
      </c>
    </row>
    <row r="184" spans="1:15" ht="31.5" customHeight="1" thickBot="1">
      <c r="A184" s="426"/>
      <c r="B184" s="428"/>
      <c r="C184" s="413"/>
      <c r="D184" s="430"/>
      <c r="E184" s="151" t="s">
        <v>85</v>
      </c>
      <c r="F184" s="74" t="str">
        <f>J182</f>
        <v>現地通貨</v>
      </c>
      <c r="G184" s="75" t="s">
        <v>104</v>
      </c>
      <c r="H184" s="417"/>
      <c r="I184" s="417"/>
      <c r="J184" s="417"/>
      <c r="K184" s="419"/>
    </row>
    <row r="185" spans="1:15" ht="31.5" customHeight="1" thickTop="1">
      <c r="A185" s="140">
        <v>1</v>
      </c>
      <c r="B185" s="52"/>
      <c r="C185" s="52"/>
      <c r="D185" s="51"/>
      <c r="E185" s="53"/>
      <c r="F185" s="53"/>
      <c r="G185" s="55"/>
      <c r="H185" s="159"/>
      <c r="I185" s="181"/>
      <c r="J185" s="157"/>
      <c r="K185" s="155"/>
    </row>
    <row r="186" spans="1:15" ht="31.5" customHeight="1">
      <c r="A186" s="141">
        <v>2</v>
      </c>
      <c r="B186" s="57"/>
      <c r="C186" s="57"/>
      <c r="D186" s="56"/>
      <c r="E186" s="58"/>
      <c r="F186" s="58"/>
      <c r="G186" s="55"/>
      <c r="H186" s="159"/>
      <c r="I186" s="181"/>
      <c r="J186" s="157"/>
      <c r="K186" s="164"/>
    </row>
    <row r="187" spans="1:15" ht="31.5" customHeight="1">
      <c r="A187" s="140">
        <v>3</v>
      </c>
      <c r="B187" s="57"/>
      <c r="C187" s="57"/>
      <c r="D187" s="56"/>
      <c r="E187" s="58"/>
      <c r="F187" s="54"/>
      <c r="G187" s="55"/>
      <c r="H187" s="159"/>
      <c r="I187" s="181"/>
      <c r="J187" s="157"/>
      <c r="K187" s="164"/>
    </row>
    <row r="188" spans="1:15" ht="31.5" customHeight="1">
      <c r="A188" s="141">
        <v>4</v>
      </c>
      <c r="B188" s="57"/>
      <c r="C188" s="57"/>
      <c r="D188" s="56"/>
      <c r="E188" s="58"/>
      <c r="F188" s="59"/>
      <c r="G188" s="55"/>
      <c r="H188" s="159"/>
      <c r="I188" s="181"/>
      <c r="J188" s="157"/>
      <c r="K188" s="164"/>
    </row>
    <row r="189" spans="1:15" ht="31.5" customHeight="1">
      <c r="A189" s="141">
        <v>5</v>
      </c>
      <c r="B189" s="57"/>
      <c r="C189" s="57"/>
      <c r="D189" s="56"/>
      <c r="E189" s="58"/>
      <c r="F189" s="59"/>
      <c r="G189" s="55"/>
      <c r="H189" s="159"/>
      <c r="I189" s="181"/>
      <c r="J189" s="157"/>
      <c r="K189" s="164"/>
    </row>
    <row r="190" spans="1:15" ht="31.5" customHeight="1">
      <c r="A190" s="141">
        <v>6</v>
      </c>
      <c r="B190" s="57"/>
      <c r="C190" s="57"/>
      <c r="D190" s="56"/>
      <c r="E190" s="58"/>
      <c r="F190" s="59"/>
      <c r="G190" s="55"/>
      <c r="H190" s="159"/>
      <c r="I190" s="181"/>
      <c r="J190" s="157"/>
      <c r="K190" s="164"/>
    </row>
    <row r="191" spans="1:15" ht="31.5" customHeight="1">
      <c r="A191" s="141">
        <v>7</v>
      </c>
      <c r="B191" s="57"/>
      <c r="C191" s="57"/>
      <c r="D191" s="56"/>
      <c r="E191" s="58"/>
      <c r="F191" s="59"/>
      <c r="G191" s="55"/>
      <c r="H191" s="159"/>
      <c r="I191" s="181"/>
      <c r="J191" s="157"/>
      <c r="K191" s="164"/>
    </row>
    <row r="192" spans="1:15" ht="31.5" customHeight="1">
      <c r="A192" s="141">
        <v>8</v>
      </c>
      <c r="B192" s="57"/>
      <c r="C192" s="57"/>
      <c r="D192" s="66"/>
      <c r="E192" s="58"/>
      <c r="F192" s="59"/>
      <c r="G192" s="55"/>
      <c r="H192" s="159"/>
      <c r="I192" s="181"/>
      <c r="J192" s="157"/>
      <c r="K192" s="164"/>
    </row>
    <row r="193" spans="1:15" ht="31.5" customHeight="1">
      <c r="A193" s="141">
        <v>9</v>
      </c>
      <c r="B193" s="60"/>
      <c r="C193" s="60"/>
      <c r="D193" s="61"/>
      <c r="E193" s="62"/>
      <c r="F193" s="58"/>
      <c r="G193" s="55"/>
      <c r="H193" s="159"/>
      <c r="I193" s="181"/>
      <c r="J193" s="157"/>
      <c r="K193" s="164"/>
    </row>
    <row r="194" spans="1:15" ht="31.5" customHeight="1">
      <c r="A194" s="141">
        <v>10</v>
      </c>
      <c r="B194" s="57"/>
      <c r="C194" s="57"/>
      <c r="D194" s="56"/>
      <c r="E194" s="58"/>
      <c r="F194" s="59"/>
      <c r="G194" s="148"/>
      <c r="H194" s="160"/>
      <c r="I194" s="181"/>
      <c r="J194" s="158"/>
      <c r="K194" s="164"/>
    </row>
    <row r="195" spans="1:15" ht="31.5" customHeight="1">
      <c r="A195" s="420" t="s">
        <v>108</v>
      </c>
      <c r="B195" s="421"/>
      <c r="C195" s="421"/>
      <c r="D195" s="422"/>
      <c r="E195" s="170">
        <f>SUM(E185:E194)</f>
        <v>0</v>
      </c>
      <c r="F195" s="170">
        <f>SUM(F185:F194)</f>
        <v>0</v>
      </c>
      <c r="G195" s="102">
        <f>SUM(G185:G194)</f>
        <v>0</v>
      </c>
      <c r="H195" s="178"/>
      <c r="I195" s="423" t="s">
        <v>109</v>
      </c>
      <c r="J195" s="166"/>
      <c r="K195" s="166"/>
    </row>
    <row r="196" spans="1:15" ht="31.5" customHeight="1">
      <c r="A196" s="420" t="s">
        <v>110</v>
      </c>
      <c r="B196" s="421"/>
      <c r="C196" s="421"/>
      <c r="D196" s="422"/>
      <c r="E196" s="154">
        <f>ROUNDDOWN(E195*K181,0)</f>
        <v>0</v>
      </c>
      <c r="F196" s="154">
        <f>ROUNDDOWN(F195*K182,0)</f>
        <v>0</v>
      </c>
      <c r="G196" s="167"/>
      <c r="H196" s="168"/>
      <c r="I196" s="424"/>
      <c r="J196" s="177">
        <f>E196+F196+G195</f>
        <v>0</v>
      </c>
      <c r="K196" s="166"/>
    </row>
    <row r="197" spans="1:15" ht="31.5" customHeight="1">
      <c r="A197" s="165"/>
      <c r="B197" s="162"/>
      <c r="C197" s="162"/>
      <c r="D197" s="163"/>
      <c r="E197" s="415" t="s">
        <v>111</v>
      </c>
      <c r="F197" s="415"/>
      <c r="G197" s="172" t="s">
        <v>112</v>
      </c>
      <c r="H197" s="172" t="s">
        <v>99</v>
      </c>
      <c r="I197" s="172" t="s">
        <v>100</v>
      </c>
      <c r="J197" s="161"/>
      <c r="K197" s="163"/>
    </row>
    <row r="198" spans="1:15" ht="31.5" customHeight="1">
      <c r="A198" s="161"/>
      <c r="B198" s="162"/>
      <c r="C198" s="162"/>
      <c r="D198" s="169"/>
      <c r="E198" s="173" t="s">
        <v>113</v>
      </c>
      <c r="F198" s="174"/>
      <c r="G198" s="180">
        <f>SUMIFS(G185:G194,H185:H194,0.1,J185:J194,"課税(インボイス)")</f>
        <v>0</v>
      </c>
      <c r="H198" s="175">
        <v>0.1</v>
      </c>
      <c r="I198" s="179">
        <f>SUMIFS(I185:I194,H185:H194,0.1,J185:J194,"課税(インボイス)")</f>
        <v>0</v>
      </c>
      <c r="J198" s="171"/>
      <c r="K198" s="245" t="s">
        <v>181</v>
      </c>
      <c r="L198" s="238" t="s">
        <v>178</v>
      </c>
      <c r="M198" s="239" t="s">
        <v>179</v>
      </c>
      <c r="N198" s="242" t="s">
        <v>183</v>
      </c>
      <c r="O198" s="242" t="s">
        <v>184</v>
      </c>
    </row>
    <row r="199" spans="1:15" ht="31.5" customHeight="1">
      <c r="A199" s="161"/>
      <c r="B199" s="162"/>
      <c r="C199" s="162"/>
      <c r="D199" s="169"/>
      <c r="E199" s="173" t="s">
        <v>114</v>
      </c>
      <c r="F199" s="174"/>
      <c r="G199" s="180">
        <f>SUMIFS(G185:G194,H185:H194,0.1,J185:J194,"課税(非インボイス)")</f>
        <v>0</v>
      </c>
      <c r="H199" s="175">
        <v>0.1</v>
      </c>
      <c r="I199" s="179">
        <f>SUMIFS(I185:I194,H185:H194,0.1,J185:J194,"課税(非インボイス)")</f>
        <v>0</v>
      </c>
      <c r="J199" s="201" t="s">
        <v>105</v>
      </c>
      <c r="K199" s="202">
        <f>SUMIFS(G185:G194,J185:J194,"不課税")</f>
        <v>0</v>
      </c>
      <c r="L199" s="240">
        <f>ROUNDDOWN(SUMIFS(F185:F194,J185:J194,"不課税")*K182,0)</f>
        <v>0</v>
      </c>
      <c r="M199" s="240">
        <f>ROUNDDOWN(SUMIFS(E185:E194,J185:J194,"不課税")*K181,0)</f>
        <v>0</v>
      </c>
      <c r="N199" s="243">
        <f>SUM(K199:M199)</f>
        <v>0</v>
      </c>
      <c r="O199" s="243">
        <f>ROUNDDOWN(SUMIFS(E185:E194,C185:C194,"航空賃",J185:J194,"不課税")*K181,0)+ROUNDDOWN(SUMIFS(F185:F194,C185:C194,"航空賃",J185:J194,"不課税")*K182,0)</f>
        <v>0</v>
      </c>
    </row>
    <row r="200" spans="1:15" ht="31.5" customHeight="1">
      <c r="A200" s="161"/>
      <c r="B200" s="162"/>
      <c r="C200" s="162"/>
      <c r="D200" s="169"/>
      <c r="E200" s="173" t="s">
        <v>113</v>
      </c>
      <c r="F200" s="174"/>
      <c r="G200" s="180">
        <f>SUMIFS(G185:G194,H185:H194,0.08,J185:J194,"課税(インボイス)")</f>
        <v>0</v>
      </c>
      <c r="H200" s="176">
        <v>0.08</v>
      </c>
      <c r="I200" s="179">
        <f>SUMIFS(I185:I194,H185:H194,0.08,J185:J194,"課税(インボイス)")</f>
        <v>0</v>
      </c>
      <c r="J200" s="201" t="s">
        <v>106</v>
      </c>
      <c r="K200" s="246"/>
      <c r="L200" s="241"/>
      <c r="M200" s="241"/>
    </row>
    <row r="201" spans="1:15" ht="31.5" customHeight="1">
      <c r="A201" s="161"/>
      <c r="B201" s="162"/>
      <c r="C201" s="162"/>
      <c r="D201" s="169"/>
      <c r="E201" s="173" t="s">
        <v>114</v>
      </c>
      <c r="F201" s="174"/>
      <c r="G201" s="180">
        <f>SUMIFS(G185:G194,H185:H194,0.08,J185:J194,"課税(非インボイス)")</f>
        <v>0</v>
      </c>
      <c r="H201" s="176">
        <v>0.08</v>
      </c>
      <c r="I201" s="179">
        <f>SUMIFS(I185:I194,H185:H194,0.08,J185:J194,"課税(非インボイス)")</f>
        <v>0</v>
      </c>
      <c r="J201" s="171"/>
      <c r="K201" s="171"/>
    </row>
    <row r="202" spans="1:15" ht="31.5" customHeight="1">
      <c r="A202" s="198"/>
      <c r="B202" s="156"/>
      <c r="C202" s="156"/>
      <c r="D202" s="156"/>
      <c r="E202" s="156"/>
      <c r="F202" s="152"/>
      <c r="G202" s="156"/>
      <c r="H202" s="156"/>
      <c r="I202" s="156"/>
      <c r="J202" s="156"/>
      <c r="K202" s="156"/>
    </row>
    <row r="203" spans="1:15" ht="31.5" customHeight="1">
      <c r="A203" s="182"/>
      <c r="B203" s="64"/>
      <c r="C203" s="64"/>
      <c r="D203" s="63"/>
      <c r="E203" s="63"/>
      <c r="F203" s="63"/>
      <c r="G203" s="63"/>
      <c r="H203" s="48"/>
      <c r="I203" s="63"/>
      <c r="J203" s="63" t="s">
        <v>85</v>
      </c>
      <c r="K203" s="249"/>
    </row>
    <row r="204" spans="1:15" ht="31.5" customHeight="1">
      <c r="A204" s="199"/>
      <c r="B204" s="47"/>
      <c r="C204" s="47"/>
      <c r="D204" s="48"/>
      <c r="E204" s="48"/>
      <c r="F204" s="48"/>
      <c r="G204" s="49"/>
      <c r="H204" s="48"/>
      <c r="I204" s="49"/>
      <c r="J204" s="49" t="s">
        <v>87</v>
      </c>
      <c r="K204" s="250"/>
    </row>
    <row r="205" spans="1:15" ht="31.5" customHeight="1">
      <c r="A205" s="425" t="s">
        <v>71</v>
      </c>
      <c r="B205" s="427" t="s">
        <v>96</v>
      </c>
      <c r="C205" s="412" t="s">
        <v>182</v>
      </c>
      <c r="D205" s="429" t="s">
        <v>97</v>
      </c>
      <c r="E205" s="429" t="s">
        <v>98</v>
      </c>
      <c r="F205" s="431"/>
      <c r="G205" s="431"/>
      <c r="H205" s="416" t="s">
        <v>99</v>
      </c>
      <c r="I205" s="416" t="s">
        <v>219</v>
      </c>
      <c r="J205" s="416" t="s">
        <v>101</v>
      </c>
      <c r="K205" s="418" t="s">
        <v>102</v>
      </c>
    </row>
    <row r="206" spans="1:15" ht="31.5" customHeight="1" thickBot="1">
      <c r="A206" s="426"/>
      <c r="B206" s="428"/>
      <c r="C206" s="413"/>
      <c r="D206" s="430"/>
      <c r="E206" s="151" t="s">
        <v>85</v>
      </c>
      <c r="F206" s="74" t="str">
        <f>J204</f>
        <v>現地通貨</v>
      </c>
      <c r="G206" s="75" t="s">
        <v>104</v>
      </c>
      <c r="H206" s="417"/>
      <c r="I206" s="417"/>
      <c r="J206" s="417"/>
      <c r="K206" s="419"/>
    </row>
    <row r="207" spans="1:15" ht="31.5" customHeight="1" thickTop="1">
      <c r="A207" s="140">
        <v>1</v>
      </c>
      <c r="B207" s="52"/>
      <c r="C207" s="52"/>
      <c r="D207" s="51"/>
      <c r="E207" s="53"/>
      <c r="F207" s="53"/>
      <c r="G207" s="55"/>
      <c r="H207" s="159"/>
      <c r="I207" s="181"/>
      <c r="J207" s="157"/>
      <c r="K207" s="155"/>
    </row>
    <row r="208" spans="1:15" ht="31.5" customHeight="1">
      <c r="A208" s="141">
        <v>2</v>
      </c>
      <c r="B208" s="57"/>
      <c r="C208" s="57"/>
      <c r="D208" s="56"/>
      <c r="E208" s="58"/>
      <c r="F208" s="58"/>
      <c r="G208" s="55"/>
      <c r="H208" s="159"/>
      <c r="I208" s="181"/>
      <c r="J208" s="157"/>
      <c r="K208" s="164"/>
    </row>
    <row r="209" spans="1:15" ht="31.5" customHeight="1">
      <c r="A209" s="140">
        <v>3</v>
      </c>
      <c r="B209" s="57"/>
      <c r="C209" s="57"/>
      <c r="D209" s="56"/>
      <c r="E209" s="58"/>
      <c r="F209" s="54"/>
      <c r="G209" s="55"/>
      <c r="H209" s="159"/>
      <c r="I209" s="181"/>
      <c r="J209" s="157"/>
      <c r="K209" s="164"/>
    </row>
    <row r="210" spans="1:15" ht="31.5" customHeight="1">
      <c r="A210" s="141">
        <v>4</v>
      </c>
      <c r="B210" s="57"/>
      <c r="C210" s="57"/>
      <c r="D210" s="56"/>
      <c r="E210" s="58"/>
      <c r="F210" s="59"/>
      <c r="G210" s="55"/>
      <c r="H210" s="159"/>
      <c r="I210" s="181"/>
      <c r="J210" s="157"/>
      <c r="K210" s="164"/>
    </row>
    <row r="211" spans="1:15" ht="31.5" customHeight="1">
      <c r="A211" s="141">
        <v>5</v>
      </c>
      <c r="B211" s="57"/>
      <c r="C211" s="57"/>
      <c r="D211" s="56"/>
      <c r="E211" s="58"/>
      <c r="F211" s="59"/>
      <c r="G211" s="55"/>
      <c r="H211" s="159"/>
      <c r="I211" s="181"/>
      <c r="J211" s="157"/>
      <c r="K211" s="164"/>
    </row>
    <row r="212" spans="1:15" ht="31.5" customHeight="1">
      <c r="A212" s="141">
        <v>6</v>
      </c>
      <c r="B212" s="57"/>
      <c r="C212" s="57"/>
      <c r="D212" s="56"/>
      <c r="E212" s="58"/>
      <c r="F212" s="59"/>
      <c r="G212" s="55"/>
      <c r="H212" s="159"/>
      <c r="I212" s="181"/>
      <c r="J212" s="157"/>
      <c r="K212" s="164"/>
    </row>
    <row r="213" spans="1:15" ht="31.5" customHeight="1">
      <c r="A213" s="141">
        <v>7</v>
      </c>
      <c r="B213" s="57"/>
      <c r="C213" s="57"/>
      <c r="D213" s="56"/>
      <c r="E213" s="58"/>
      <c r="F213" s="59"/>
      <c r="G213" s="55"/>
      <c r="H213" s="159"/>
      <c r="I213" s="181"/>
      <c r="J213" s="157"/>
      <c r="K213" s="164"/>
    </row>
    <row r="214" spans="1:15" ht="31.5" customHeight="1">
      <c r="A214" s="141">
        <v>8</v>
      </c>
      <c r="B214" s="57"/>
      <c r="C214" s="57"/>
      <c r="D214" s="66"/>
      <c r="E214" s="58"/>
      <c r="F214" s="59"/>
      <c r="G214" s="55"/>
      <c r="H214" s="159"/>
      <c r="I214" s="181"/>
      <c r="J214" s="157"/>
      <c r="K214" s="164"/>
    </row>
    <row r="215" spans="1:15" ht="31.5" customHeight="1">
      <c r="A215" s="141">
        <v>9</v>
      </c>
      <c r="B215" s="60"/>
      <c r="C215" s="60"/>
      <c r="D215" s="61"/>
      <c r="E215" s="62"/>
      <c r="F215" s="58"/>
      <c r="G215" s="55"/>
      <c r="H215" s="159"/>
      <c r="I215" s="181"/>
      <c r="J215" s="157"/>
      <c r="K215" s="164"/>
    </row>
    <row r="216" spans="1:15" ht="31.5" customHeight="1">
      <c r="A216" s="141">
        <v>10</v>
      </c>
      <c r="B216" s="57"/>
      <c r="C216" s="57"/>
      <c r="D216" s="56"/>
      <c r="E216" s="58"/>
      <c r="F216" s="59"/>
      <c r="G216" s="148"/>
      <c r="H216" s="160"/>
      <c r="I216" s="181"/>
      <c r="J216" s="158"/>
      <c r="K216" s="164"/>
    </row>
    <row r="217" spans="1:15" ht="31.5" customHeight="1">
      <c r="A217" s="420" t="s">
        <v>108</v>
      </c>
      <c r="B217" s="421"/>
      <c r="C217" s="421"/>
      <c r="D217" s="422"/>
      <c r="E217" s="170">
        <f>SUM(E207:E216)</f>
        <v>0</v>
      </c>
      <c r="F217" s="170">
        <f>SUM(F207:F216)</f>
        <v>0</v>
      </c>
      <c r="G217" s="102">
        <f>SUM(G207:G216)</f>
        <v>0</v>
      </c>
      <c r="H217" s="178"/>
      <c r="I217" s="423" t="s">
        <v>109</v>
      </c>
      <c r="J217" s="166"/>
      <c r="K217" s="166"/>
    </row>
    <row r="218" spans="1:15" ht="31.5" customHeight="1">
      <c r="A218" s="420" t="s">
        <v>110</v>
      </c>
      <c r="B218" s="421"/>
      <c r="C218" s="421"/>
      <c r="D218" s="422"/>
      <c r="E218" s="154">
        <f>ROUNDDOWN(E217*K203,0)</f>
        <v>0</v>
      </c>
      <c r="F218" s="154">
        <f>ROUNDDOWN(F217*K204,0)</f>
        <v>0</v>
      </c>
      <c r="G218" s="167"/>
      <c r="H218" s="168"/>
      <c r="I218" s="424"/>
      <c r="J218" s="177">
        <f>E218+F218+G217</f>
        <v>0</v>
      </c>
      <c r="K218" s="166"/>
    </row>
    <row r="219" spans="1:15" ht="31.5" customHeight="1">
      <c r="A219" s="165"/>
      <c r="B219" s="162"/>
      <c r="C219" s="162"/>
      <c r="D219" s="163"/>
      <c r="E219" s="415" t="s">
        <v>111</v>
      </c>
      <c r="F219" s="415"/>
      <c r="G219" s="172" t="s">
        <v>112</v>
      </c>
      <c r="H219" s="172" t="s">
        <v>99</v>
      </c>
      <c r="I219" s="172" t="s">
        <v>100</v>
      </c>
      <c r="J219" s="161"/>
      <c r="K219" s="163"/>
    </row>
    <row r="220" spans="1:15" ht="31.5" customHeight="1">
      <c r="A220" s="161"/>
      <c r="B220" s="162"/>
      <c r="C220" s="162"/>
      <c r="D220" s="169"/>
      <c r="E220" s="173" t="s">
        <v>113</v>
      </c>
      <c r="F220" s="174"/>
      <c r="G220" s="180">
        <f>SUMIFS(G207:G216,H207:H216,0.1,J207:J216,"課税(インボイス)")</f>
        <v>0</v>
      </c>
      <c r="H220" s="175">
        <v>0.1</v>
      </c>
      <c r="I220" s="179">
        <f>SUMIFS(I207:I216,H207:H216,0.1,J207:J216,"課税(インボイス)")</f>
        <v>0</v>
      </c>
      <c r="J220" s="171"/>
      <c r="K220" s="245" t="s">
        <v>181</v>
      </c>
      <c r="L220" s="238" t="s">
        <v>178</v>
      </c>
      <c r="M220" s="239" t="s">
        <v>179</v>
      </c>
      <c r="N220" s="242" t="s">
        <v>183</v>
      </c>
      <c r="O220" s="242" t="s">
        <v>184</v>
      </c>
    </row>
    <row r="221" spans="1:15" ht="31.5" customHeight="1">
      <c r="A221" s="161"/>
      <c r="B221" s="162"/>
      <c r="C221" s="162"/>
      <c r="D221" s="169"/>
      <c r="E221" s="173" t="s">
        <v>114</v>
      </c>
      <c r="F221" s="174"/>
      <c r="G221" s="180">
        <f>SUMIFS(G207:G216,H207:H216,0.1,J207:J216,"課税(非インボイス)")</f>
        <v>0</v>
      </c>
      <c r="H221" s="175">
        <v>0.1</v>
      </c>
      <c r="I221" s="179">
        <f>SUMIFS(I207:I216,H207:H216,0.1,J207:J216,"課税(非インボイス)")</f>
        <v>0</v>
      </c>
      <c r="J221" s="201" t="s">
        <v>105</v>
      </c>
      <c r="K221" s="202">
        <f>SUMIFS(G207:G216,J207:J216,"不課税")</f>
        <v>0</v>
      </c>
      <c r="L221" s="240">
        <f>ROUNDDOWN(SUMIFS(F207:F216,J207:J216,"不課税")*K204,0)</f>
        <v>0</v>
      </c>
      <c r="M221" s="240">
        <f>ROUNDDOWN(SUMIFS(E207:E216,J207:J216,"不課税")*K203,0)</f>
        <v>0</v>
      </c>
      <c r="N221" s="243">
        <f>SUM(K221:M221)</f>
        <v>0</v>
      </c>
      <c r="O221" s="243">
        <f>ROUNDDOWN(SUMIFS(E207:E216,C207:C216,"航空賃",J207:J216,"不課税")*K203,0)+ROUNDDOWN(SUMIFS(F207:F216,C207:C216,"航空賃",J207:J216,"不課税")*K204,0)</f>
        <v>0</v>
      </c>
    </row>
    <row r="222" spans="1:15" ht="31.5" customHeight="1">
      <c r="A222" s="161"/>
      <c r="B222" s="162"/>
      <c r="C222" s="162"/>
      <c r="D222" s="169"/>
      <c r="E222" s="173" t="s">
        <v>113</v>
      </c>
      <c r="F222" s="174"/>
      <c r="G222" s="180">
        <f>SUMIFS(G207:G216,H207:H216,0.08,J207:J216,"課税(インボイス)")</f>
        <v>0</v>
      </c>
      <c r="H222" s="176">
        <v>0.08</v>
      </c>
      <c r="I222" s="179">
        <f>SUMIFS(I207:I216,H207:H216,0.08,J207:J216,"課税(インボイス)")</f>
        <v>0</v>
      </c>
      <c r="J222" s="201" t="s">
        <v>106</v>
      </c>
      <c r="K222" s="246"/>
      <c r="L222" s="241"/>
      <c r="M222" s="241"/>
    </row>
    <row r="223" spans="1:15" ht="31.5" customHeight="1">
      <c r="A223" s="161"/>
      <c r="B223" s="162"/>
      <c r="C223" s="162"/>
      <c r="D223" s="169"/>
      <c r="E223" s="173" t="s">
        <v>114</v>
      </c>
      <c r="F223" s="174"/>
      <c r="G223" s="180">
        <f>SUMIFS(G207:G216,H207:H216,0.08,J207:J216,"課税(非インボイス)")</f>
        <v>0</v>
      </c>
      <c r="H223" s="176">
        <v>0.08</v>
      </c>
      <c r="I223" s="179">
        <f>SUMIFS(I207:I216,H207:H216,0.08,J207:J216,"課税(非インボイス)")</f>
        <v>0</v>
      </c>
      <c r="J223" s="171"/>
      <c r="K223" s="171"/>
    </row>
    <row r="224" spans="1:15" ht="31.5" customHeight="1">
      <c r="A224" s="67"/>
      <c r="B224" s="67"/>
      <c r="C224" s="67"/>
      <c r="D224" s="67"/>
      <c r="E224" s="67"/>
      <c r="F224" s="67"/>
      <c r="G224" s="69"/>
      <c r="H224" s="69"/>
      <c r="I224" s="69"/>
      <c r="J224" s="69"/>
      <c r="K224" s="68"/>
    </row>
    <row r="225" spans="1:11" ht="31.5" customHeight="1">
      <c r="A225" s="122"/>
      <c r="B225" s="64"/>
      <c r="C225" s="64"/>
      <c r="D225" s="63"/>
      <c r="E225" s="63"/>
      <c r="F225" s="63"/>
      <c r="G225" s="63"/>
      <c r="H225" s="48"/>
      <c r="I225" s="63"/>
      <c r="J225" s="63" t="s">
        <v>85</v>
      </c>
      <c r="K225" s="249"/>
    </row>
    <row r="226" spans="1:11" ht="31.5" customHeight="1">
      <c r="A226" s="199"/>
      <c r="B226" s="47"/>
      <c r="C226" s="47"/>
      <c r="D226" s="48"/>
      <c r="E226" s="48"/>
      <c r="F226" s="48"/>
      <c r="G226" s="49"/>
      <c r="H226" s="48"/>
      <c r="I226" s="49"/>
      <c r="J226" s="49" t="s">
        <v>87</v>
      </c>
      <c r="K226" s="250"/>
    </row>
    <row r="227" spans="1:11" ht="31.5" customHeight="1">
      <c r="A227" s="425" t="s">
        <v>71</v>
      </c>
      <c r="B227" s="427" t="s">
        <v>96</v>
      </c>
      <c r="C227" s="412" t="s">
        <v>182</v>
      </c>
      <c r="D227" s="429" t="s">
        <v>97</v>
      </c>
      <c r="E227" s="429" t="s">
        <v>98</v>
      </c>
      <c r="F227" s="431"/>
      <c r="G227" s="431"/>
      <c r="H227" s="416" t="s">
        <v>99</v>
      </c>
      <c r="I227" s="416" t="s">
        <v>219</v>
      </c>
      <c r="J227" s="416" t="s">
        <v>101</v>
      </c>
      <c r="K227" s="418" t="s">
        <v>102</v>
      </c>
    </row>
    <row r="228" spans="1:11" ht="31.5" customHeight="1" thickBot="1">
      <c r="A228" s="426"/>
      <c r="B228" s="428"/>
      <c r="C228" s="413"/>
      <c r="D228" s="430"/>
      <c r="E228" s="151" t="s">
        <v>85</v>
      </c>
      <c r="F228" s="74" t="str">
        <f>J226</f>
        <v>現地通貨</v>
      </c>
      <c r="G228" s="75" t="s">
        <v>104</v>
      </c>
      <c r="H228" s="417"/>
      <c r="I228" s="417"/>
      <c r="J228" s="417"/>
      <c r="K228" s="419"/>
    </row>
    <row r="229" spans="1:11" ht="31.5" customHeight="1" thickTop="1">
      <c r="A229" s="140">
        <v>1</v>
      </c>
      <c r="B229" s="52"/>
      <c r="C229" s="52"/>
      <c r="D229" s="51"/>
      <c r="E229" s="53"/>
      <c r="F229" s="53"/>
      <c r="G229" s="55"/>
      <c r="H229" s="159"/>
      <c r="I229" s="181"/>
      <c r="J229" s="157"/>
      <c r="K229" s="155"/>
    </row>
    <row r="230" spans="1:11" ht="31.5" customHeight="1">
      <c r="A230" s="141">
        <v>2</v>
      </c>
      <c r="B230" s="57"/>
      <c r="C230" s="57"/>
      <c r="D230" s="56"/>
      <c r="E230" s="58"/>
      <c r="F230" s="58"/>
      <c r="G230" s="55"/>
      <c r="H230" s="159"/>
      <c r="I230" s="181"/>
      <c r="J230" s="157"/>
      <c r="K230" s="164"/>
    </row>
    <row r="231" spans="1:11" ht="31.5" customHeight="1">
      <c r="A231" s="140">
        <v>3</v>
      </c>
      <c r="B231" s="57"/>
      <c r="C231" s="57"/>
      <c r="D231" s="56"/>
      <c r="E231" s="58"/>
      <c r="F231" s="54"/>
      <c r="G231" s="55"/>
      <c r="H231" s="159"/>
      <c r="I231" s="181"/>
      <c r="J231" s="157"/>
      <c r="K231" s="164"/>
    </row>
    <row r="232" spans="1:11" ht="31.5" customHeight="1">
      <c r="A232" s="141">
        <v>4</v>
      </c>
      <c r="B232" s="57"/>
      <c r="C232" s="57"/>
      <c r="D232" s="56"/>
      <c r="E232" s="58"/>
      <c r="F232" s="59"/>
      <c r="G232" s="55"/>
      <c r="H232" s="159"/>
      <c r="I232" s="181"/>
      <c r="J232" s="157"/>
      <c r="K232" s="164"/>
    </row>
    <row r="233" spans="1:11" ht="31.5" customHeight="1">
      <c r="A233" s="141">
        <v>5</v>
      </c>
      <c r="B233" s="57"/>
      <c r="C233" s="57"/>
      <c r="D233" s="56"/>
      <c r="E233" s="58"/>
      <c r="F233" s="59"/>
      <c r="G233" s="55"/>
      <c r="H233" s="159"/>
      <c r="I233" s="181"/>
      <c r="J233" s="157"/>
      <c r="K233" s="164"/>
    </row>
    <row r="234" spans="1:11" ht="31.5" customHeight="1">
      <c r="A234" s="141">
        <v>6</v>
      </c>
      <c r="B234" s="57"/>
      <c r="C234" s="57"/>
      <c r="D234" s="56"/>
      <c r="E234" s="58"/>
      <c r="F234" s="59"/>
      <c r="G234" s="55"/>
      <c r="H234" s="159"/>
      <c r="I234" s="181"/>
      <c r="J234" s="157"/>
      <c r="K234" s="164"/>
    </row>
    <row r="235" spans="1:11" ht="31.5" customHeight="1">
      <c r="A235" s="141">
        <v>7</v>
      </c>
      <c r="B235" s="57"/>
      <c r="C235" s="57"/>
      <c r="D235" s="56"/>
      <c r="E235" s="58"/>
      <c r="F235" s="59"/>
      <c r="G235" s="55"/>
      <c r="H235" s="159"/>
      <c r="I235" s="181"/>
      <c r="J235" s="157"/>
      <c r="K235" s="164"/>
    </row>
    <row r="236" spans="1:11" ht="31.5" customHeight="1">
      <c r="A236" s="141">
        <v>8</v>
      </c>
      <c r="B236" s="57"/>
      <c r="C236" s="57"/>
      <c r="D236" s="66"/>
      <c r="E236" s="58"/>
      <c r="F236" s="59"/>
      <c r="G236" s="55"/>
      <c r="H236" s="159"/>
      <c r="I236" s="181"/>
      <c r="J236" s="157"/>
      <c r="K236" s="164"/>
    </row>
    <row r="237" spans="1:11" ht="31.5" customHeight="1">
      <c r="A237" s="141">
        <v>9</v>
      </c>
      <c r="B237" s="60"/>
      <c r="C237" s="60"/>
      <c r="D237" s="61"/>
      <c r="E237" s="62"/>
      <c r="F237" s="58"/>
      <c r="G237" s="55"/>
      <c r="H237" s="159"/>
      <c r="I237" s="181"/>
      <c r="J237" s="157"/>
      <c r="K237" s="164"/>
    </row>
    <row r="238" spans="1:11" ht="31.5" customHeight="1">
      <c r="A238" s="141">
        <v>10</v>
      </c>
      <c r="B238" s="57"/>
      <c r="C238" s="57"/>
      <c r="D238" s="56"/>
      <c r="E238" s="58"/>
      <c r="F238" s="59"/>
      <c r="G238" s="148"/>
      <c r="H238" s="160"/>
      <c r="I238" s="181"/>
      <c r="J238" s="158"/>
      <c r="K238" s="164"/>
    </row>
    <row r="239" spans="1:11" ht="31.5" customHeight="1">
      <c r="A239" s="420" t="s">
        <v>108</v>
      </c>
      <c r="B239" s="421"/>
      <c r="C239" s="421"/>
      <c r="D239" s="422"/>
      <c r="E239" s="170">
        <f>SUM(E229:E238)</f>
        <v>0</v>
      </c>
      <c r="F239" s="170">
        <f>SUM(F229:F238)</f>
        <v>0</v>
      </c>
      <c r="G239" s="102">
        <f>SUM(G229:G238)</f>
        <v>0</v>
      </c>
      <c r="H239" s="178"/>
      <c r="I239" s="423" t="s">
        <v>109</v>
      </c>
      <c r="J239" s="166"/>
      <c r="K239" s="166"/>
    </row>
    <row r="240" spans="1:11" ht="31.5" customHeight="1">
      <c r="A240" s="420" t="s">
        <v>110</v>
      </c>
      <c r="B240" s="421"/>
      <c r="C240" s="421"/>
      <c r="D240" s="422"/>
      <c r="E240" s="154">
        <f>ROUNDDOWN(E239*K225,0)</f>
        <v>0</v>
      </c>
      <c r="F240" s="154">
        <f>ROUNDDOWN(F239*K226,0)</f>
        <v>0</v>
      </c>
      <c r="G240" s="167"/>
      <c r="H240" s="168"/>
      <c r="I240" s="424"/>
      <c r="J240" s="177">
        <f>E240+F240+G239</f>
        <v>0</v>
      </c>
      <c r="K240" s="166"/>
    </row>
    <row r="241" spans="1:15" ht="31.5" customHeight="1">
      <c r="A241" s="165"/>
      <c r="B241" s="162"/>
      <c r="C241" s="162"/>
      <c r="D241" s="163"/>
      <c r="E241" s="415" t="s">
        <v>111</v>
      </c>
      <c r="F241" s="415"/>
      <c r="G241" s="172" t="s">
        <v>112</v>
      </c>
      <c r="H241" s="172" t="s">
        <v>99</v>
      </c>
      <c r="I241" s="172" t="s">
        <v>100</v>
      </c>
      <c r="J241" s="161"/>
      <c r="K241" s="163"/>
    </row>
    <row r="242" spans="1:15" ht="31.5" customHeight="1">
      <c r="A242" s="161"/>
      <c r="B242" s="162"/>
      <c r="C242" s="162"/>
      <c r="D242" s="169"/>
      <c r="E242" s="173" t="s">
        <v>113</v>
      </c>
      <c r="F242" s="174"/>
      <c r="G242" s="180">
        <f>SUMIFS(G229:G238,H229:H238,0.1,J229:J238,"課税(インボイス)")</f>
        <v>0</v>
      </c>
      <c r="H242" s="175">
        <v>0.1</v>
      </c>
      <c r="I242" s="179">
        <f>SUMIFS(I229:I238,H229:H238,0.1,J229:J238,"課税(インボイス)")</f>
        <v>0</v>
      </c>
      <c r="J242" s="171"/>
      <c r="K242" s="245" t="s">
        <v>181</v>
      </c>
      <c r="L242" s="238" t="s">
        <v>178</v>
      </c>
      <c r="M242" s="239" t="s">
        <v>179</v>
      </c>
      <c r="N242" s="242" t="s">
        <v>183</v>
      </c>
      <c r="O242" s="242" t="s">
        <v>184</v>
      </c>
    </row>
    <row r="243" spans="1:15" ht="31.5" customHeight="1">
      <c r="A243" s="161"/>
      <c r="B243" s="162"/>
      <c r="C243" s="162"/>
      <c r="D243" s="169"/>
      <c r="E243" s="173" t="s">
        <v>114</v>
      </c>
      <c r="F243" s="174"/>
      <c r="G243" s="180">
        <f>SUMIFS(G229:G238,H229:H238,0.1,J229:J238,"課税(非インボイス)")</f>
        <v>0</v>
      </c>
      <c r="H243" s="175">
        <v>0.1</v>
      </c>
      <c r="I243" s="179">
        <f>SUMIFS(I229:I238,H229:H238,0.1,J229:J238,"課税(非インボイス)")</f>
        <v>0</v>
      </c>
      <c r="J243" s="201" t="s">
        <v>105</v>
      </c>
      <c r="K243" s="202">
        <f>SUMIFS(G229:G238,J229:J238,"不課税")</f>
        <v>0</v>
      </c>
      <c r="L243" s="240">
        <f>ROUNDDOWN(SUMIFS(F229:F238,J229:J238,"不課税")*K226,0)</f>
        <v>0</v>
      </c>
      <c r="M243" s="240">
        <f>ROUNDDOWN(SUMIFS(E229:E238,J229:J238,"不課税")*K225,0)</f>
        <v>0</v>
      </c>
      <c r="N243" s="243">
        <f>SUM(K243:M243)</f>
        <v>0</v>
      </c>
      <c r="O243" s="243">
        <f>ROUNDDOWN(SUMIFS(E229:E238,C229:C238,"航空賃",J229:J238,"不課税")*K225,0)+ROUNDDOWN(SUMIFS(F229:F238,C229:C238,"航空賃",J229:J238,"不課税")*K226,0)</f>
        <v>0</v>
      </c>
    </row>
    <row r="244" spans="1:15" ht="31.5" customHeight="1">
      <c r="A244" s="161"/>
      <c r="B244" s="162"/>
      <c r="C244" s="162"/>
      <c r="D244" s="169"/>
      <c r="E244" s="173" t="s">
        <v>113</v>
      </c>
      <c r="F244" s="174"/>
      <c r="G244" s="180">
        <f>SUMIFS(G229:G238,H229:H238,0.08,J229:J238,"課税(インボイス)")</f>
        <v>0</v>
      </c>
      <c r="H244" s="176">
        <v>0.08</v>
      </c>
      <c r="I244" s="179">
        <f>SUMIFS(I229:I238,H229:H238,0.08,J229:J238,"課税(インボイス)")</f>
        <v>0</v>
      </c>
      <c r="J244" s="201" t="s">
        <v>106</v>
      </c>
      <c r="K244" s="246"/>
      <c r="L244" s="241"/>
      <c r="M244" s="241"/>
    </row>
    <row r="245" spans="1:15" ht="31.5" customHeight="1">
      <c r="A245" s="161"/>
      <c r="B245" s="162"/>
      <c r="C245" s="162"/>
      <c r="D245" s="169"/>
      <c r="E245" s="173" t="s">
        <v>114</v>
      </c>
      <c r="F245" s="174"/>
      <c r="G245" s="180">
        <f>SUMIFS(G229:G238,H229:H238,0.08,J229:J238,"課税(非インボイス)")</f>
        <v>0</v>
      </c>
      <c r="H245" s="176">
        <v>0.08</v>
      </c>
      <c r="I245" s="179">
        <f>SUMIFS(I229:I238,H229:H238,0.08,J229:J238,"課税(非インボイス)")</f>
        <v>0</v>
      </c>
      <c r="J245" s="171"/>
      <c r="K245" s="171"/>
    </row>
    <row r="246" spans="1:15" ht="31.5" customHeight="1">
      <c r="A246" s="67"/>
      <c r="B246" s="67"/>
      <c r="C246" s="67"/>
      <c r="D246" s="67"/>
      <c r="E246" s="67"/>
      <c r="F246" s="67"/>
      <c r="G246" s="69"/>
      <c r="H246" s="69"/>
      <c r="I246" s="69"/>
      <c r="J246" s="69"/>
      <c r="K246" s="68"/>
    </row>
    <row r="247" spans="1:15" ht="31.5" customHeight="1">
      <c r="A247" s="122"/>
      <c r="B247" s="64"/>
      <c r="C247" s="64"/>
      <c r="D247" s="63"/>
      <c r="E247" s="63"/>
      <c r="F247" s="63"/>
      <c r="G247" s="63"/>
      <c r="H247" s="48"/>
      <c r="I247" s="63"/>
      <c r="J247" s="63" t="s">
        <v>85</v>
      </c>
      <c r="K247" s="249"/>
    </row>
    <row r="248" spans="1:15" ht="31.5" customHeight="1">
      <c r="A248" s="199"/>
      <c r="B248" s="47"/>
      <c r="C248" s="47"/>
      <c r="D248" s="48"/>
      <c r="E248" s="48"/>
      <c r="F248" s="48"/>
      <c r="G248" s="49"/>
      <c r="H248" s="48"/>
      <c r="I248" s="49"/>
      <c r="J248" s="49" t="s">
        <v>87</v>
      </c>
      <c r="K248" s="250"/>
    </row>
    <row r="249" spans="1:15" ht="31.5" customHeight="1">
      <c r="A249" s="425" t="s">
        <v>71</v>
      </c>
      <c r="B249" s="427" t="s">
        <v>96</v>
      </c>
      <c r="C249" s="412" t="s">
        <v>182</v>
      </c>
      <c r="D249" s="429" t="s">
        <v>97</v>
      </c>
      <c r="E249" s="429" t="s">
        <v>98</v>
      </c>
      <c r="F249" s="431"/>
      <c r="G249" s="431"/>
      <c r="H249" s="416" t="s">
        <v>99</v>
      </c>
      <c r="I249" s="416" t="s">
        <v>219</v>
      </c>
      <c r="J249" s="416" t="s">
        <v>101</v>
      </c>
      <c r="K249" s="418" t="s">
        <v>102</v>
      </c>
    </row>
    <row r="250" spans="1:15" ht="31.5" customHeight="1" thickBot="1">
      <c r="A250" s="426"/>
      <c r="B250" s="428"/>
      <c r="C250" s="413"/>
      <c r="D250" s="430"/>
      <c r="E250" s="151" t="s">
        <v>85</v>
      </c>
      <c r="F250" s="74" t="str">
        <f>J248</f>
        <v>現地通貨</v>
      </c>
      <c r="G250" s="75" t="s">
        <v>104</v>
      </c>
      <c r="H250" s="417"/>
      <c r="I250" s="417"/>
      <c r="J250" s="417"/>
      <c r="K250" s="419"/>
    </row>
    <row r="251" spans="1:15" ht="31.5" customHeight="1" thickTop="1">
      <c r="A251" s="140">
        <v>1</v>
      </c>
      <c r="B251" s="52"/>
      <c r="C251" s="52"/>
      <c r="D251" s="51"/>
      <c r="E251" s="53"/>
      <c r="F251" s="53"/>
      <c r="G251" s="55"/>
      <c r="H251" s="159"/>
      <c r="I251" s="181"/>
      <c r="J251" s="157"/>
      <c r="K251" s="155"/>
    </row>
    <row r="252" spans="1:15" ht="31.5" customHeight="1">
      <c r="A252" s="141">
        <v>2</v>
      </c>
      <c r="B252" s="57"/>
      <c r="C252" s="57"/>
      <c r="D252" s="56"/>
      <c r="E252" s="58"/>
      <c r="F252" s="58"/>
      <c r="G252" s="55"/>
      <c r="H252" s="159"/>
      <c r="I252" s="181"/>
      <c r="J252" s="157"/>
      <c r="K252" s="164"/>
    </row>
    <row r="253" spans="1:15" ht="31.5" customHeight="1">
      <c r="A253" s="140">
        <v>3</v>
      </c>
      <c r="B253" s="57"/>
      <c r="C253" s="57"/>
      <c r="D253" s="56"/>
      <c r="E253" s="58"/>
      <c r="F253" s="54"/>
      <c r="G253" s="55"/>
      <c r="H253" s="159"/>
      <c r="I253" s="181"/>
      <c r="J253" s="157"/>
      <c r="K253" s="164"/>
    </row>
    <row r="254" spans="1:15" ht="31.5" customHeight="1">
      <c r="A254" s="141">
        <v>4</v>
      </c>
      <c r="B254" s="57"/>
      <c r="C254" s="57"/>
      <c r="D254" s="56"/>
      <c r="E254" s="58"/>
      <c r="F254" s="59"/>
      <c r="G254" s="55"/>
      <c r="H254" s="159"/>
      <c r="I254" s="181"/>
      <c r="J254" s="157"/>
      <c r="K254" s="164"/>
    </row>
    <row r="255" spans="1:15" ht="31.5" customHeight="1">
      <c r="A255" s="141">
        <v>5</v>
      </c>
      <c r="B255" s="57"/>
      <c r="C255" s="57"/>
      <c r="D255" s="56"/>
      <c r="E255" s="58"/>
      <c r="F255" s="59"/>
      <c r="G255" s="55"/>
      <c r="H255" s="159"/>
      <c r="I255" s="181"/>
      <c r="J255" s="157"/>
      <c r="K255" s="164"/>
    </row>
    <row r="256" spans="1:15" ht="31.5" customHeight="1">
      <c r="A256" s="141">
        <v>6</v>
      </c>
      <c r="B256" s="57"/>
      <c r="C256" s="57"/>
      <c r="D256" s="56"/>
      <c r="E256" s="58"/>
      <c r="F256" s="59"/>
      <c r="G256" s="55"/>
      <c r="H256" s="159"/>
      <c r="I256" s="181"/>
      <c r="J256" s="157"/>
      <c r="K256" s="164"/>
    </row>
    <row r="257" spans="1:15" ht="31.5" customHeight="1">
      <c r="A257" s="141">
        <v>7</v>
      </c>
      <c r="B257" s="57"/>
      <c r="C257" s="57"/>
      <c r="D257" s="56"/>
      <c r="E257" s="58"/>
      <c r="F257" s="59"/>
      <c r="G257" s="55"/>
      <c r="H257" s="159"/>
      <c r="I257" s="181"/>
      <c r="J257" s="157"/>
      <c r="K257" s="164"/>
    </row>
    <row r="258" spans="1:15" ht="31.5" customHeight="1">
      <c r="A258" s="141">
        <v>8</v>
      </c>
      <c r="B258" s="57"/>
      <c r="C258" s="57"/>
      <c r="D258" s="66"/>
      <c r="E258" s="58"/>
      <c r="F258" s="59"/>
      <c r="G258" s="55"/>
      <c r="H258" s="159"/>
      <c r="I258" s="181"/>
      <c r="J258" s="157"/>
      <c r="K258" s="164"/>
    </row>
    <row r="259" spans="1:15" ht="31.5" customHeight="1">
      <c r="A259" s="141">
        <v>9</v>
      </c>
      <c r="B259" s="60"/>
      <c r="C259" s="60"/>
      <c r="D259" s="61"/>
      <c r="E259" s="62"/>
      <c r="F259" s="58"/>
      <c r="G259" s="55"/>
      <c r="H259" s="159"/>
      <c r="I259" s="181"/>
      <c r="J259" s="157"/>
      <c r="K259" s="164"/>
    </row>
    <row r="260" spans="1:15" ht="31.5" customHeight="1">
      <c r="A260" s="141">
        <v>10</v>
      </c>
      <c r="B260" s="57"/>
      <c r="C260" s="57"/>
      <c r="D260" s="56"/>
      <c r="E260" s="58"/>
      <c r="F260" s="59"/>
      <c r="G260" s="148"/>
      <c r="H260" s="160"/>
      <c r="I260" s="181"/>
      <c r="J260" s="158"/>
      <c r="K260" s="164"/>
    </row>
    <row r="261" spans="1:15" ht="31.5" customHeight="1">
      <c r="A261" s="420" t="s">
        <v>108</v>
      </c>
      <c r="B261" s="421"/>
      <c r="C261" s="421"/>
      <c r="D261" s="422"/>
      <c r="E261" s="170">
        <f>SUM(E251:E260)</f>
        <v>0</v>
      </c>
      <c r="F261" s="170">
        <f>SUM(F251:F260)</f>
        <v>0</v>
      </c>
      <c r="G261" s="102">
        <f>SUM(G251:G260)</f>
        <v>0</v>
      </c>
      <c r="H261" s="178"/>
      <c r="I261" s="423" t="s">
        <v>109</v>
      </c>
      <c r="J261" s="166"/>
      <c r="K261" s="166"/>
    </row>
    <row r="262" spans="1:15" ht="31.5" customHeight="1">
      <c r="A262" s="420" t="s">
        <v>110</v>
      </c>
      <c r="B262" s="421"/>
      <c r="C262" s="421"/>
      <c r="D262" s="422"/>
      <c r="E262" s="154">
        <f>ROUNDDOWN(E261*K247,0)</f>
        <v>0</v>
      </c>
      <c r="F262" s="154">
        <f>ROUNDDOWN(F261*K248,0)</f>
        <v>0</v>
      </c>
      <c r="G262" s="167"/>
      <c r="H262" s="168"/>
      <c r="I262" s="424"/>
      <c r="J262" s="177">
        <f>E262+F262+G261</f>
        <v>0</v>
      </c>
      <c r="K262" s="166"/>
    </row>
    <row r="263" spans="1:15" ht="31.5" customHeight="1">
      <c r="A263" s="165"/>
      <c r="B263" s="162"/>
      <c r="C263" s="162"/>
      <c r="D263" s="163"/>
      <c r="E263" s="415" t="s">
        <v>111</v>
      </c>
      <c r="F263" s="415"/>
      <c r="G263" s="172" t="s">
        <v>112</v>
      </c>
      <c r="H263" s="172" t="s">
        <v>99</v>
      </c>
      <c r="I263" s="172" t="s">
        <v>100</v>
      </c>
      <c r="J263" s="161"/>
      <c r="K263" s="163"/>
    </row>
    <row r="264" spans="1:15" ht="31.5" customHeight="1">
      <c r="A264" s="161"/>
      <c r="B264" s="162"/>
      <c r="C264" s="162"/>
      <c r="D264" s="169"/>
      <c r="E264" s="173" t="s">
        <v>113</v>
      </c>
      <c r="F264" s="174"/>
      <c r="G264" s="180">
        <f>SUMIFS(G251:G260,H251:H260,0.1,J251:J260,"課税(インボイス)")</f>
        <v>0</v>
      </c>
      <c r="H264" s="175">
        <v>0.1</v>
      </c>
      <c r="I264" s="179">
        <f>SUMIFS(I251:I260,H251:H260,0.1,J251:J260,"課税(インボイス)")</f>
        <v>0</v>
      </c>
      <c r="J264" s="171"/>
      <c r="K264" s="245" t="s">
        <v>181</v>
      </c>
      <c r="L264" s="238" t="s">
        <v>178</v>
      </c>
      <c r="M264" s="239" t="s">
        <v>179</v>
      </c>
      <c r="N264" s="242" t="s">
        <v>183</v>
      </c>
      <c r="O264" s="242" t="s">
        <v>184</v>
      </c>
    </row>
    <row r="265" spans="1:15" ht="31.5" customHeight="1">
      <c r="A265" s="161"/>
      <c r="B265" s="162"/>
      <c r="C265" s="162"/>
      <c r="D265" s="169"/>
      <c r="E265" s="173" t="s">
        <v>114</v>
      </c>
      <c r="F265" s="174"/>
      <c r="G265" s="180">
        <f>SUMIFS(G251:G260,H251:H260,0.1,J251:J260,"課税(非インボイス)")</f>
        <v>0</v>
      </c>
      <c r="H265" s="175">
        <v>0.1</v>
      </c>
      <c r="I265" s="179">
        <f>SUMIFS(I251:I260,H251:H260,0.1,J251:J260,"課税(非インボイス)")</f>
        <v>0</v>
      </c>
      <c r="J265" s="201" t="s">
        <v>105</v>
      </c>
      <c r="K265" s="202">
        <f>SUMIFS(G251:G260,J251:J260,"不課税")</f>
        <v>0</v>
      </c>
      <c r="L265" s="240">
        <f>ROUNDDOWN(SUMIFS(F251:F260,J251:J260,"不課税")*K248,0)</f>
        <v>0</v>
      </c>
      <c r="M265" s="240">
        <f>ROUNDDOWN(SUMIFS(E251:E260,J251:J260,"不課税")*K247,0)</f>
        <v>0</v>
      </c>
      <c r="N265" s="243">
        <f>SUM(K265:M265)</f>
        <v>0</v>
      </c>
      <c r="O265" s="243">
        <f>ROUNDDOWN(SUMIFS(E251:E260,C251:C260,"航空賃",J251:J260,"不課税")*K247,0)+ROUNDDOWN(SUMIFS(F251:F260,C251:C260,"航空賃",J251:J260,"不課税")*K248,0)</f>
        <v>0</v>
      </c>
    </row>
    <row r="266" spans="1:15" ht="31.5" customHeight="1">
      <c r="A266" s="161"/>
      <c r="B266" s="162"/>
      <c r="C266" s="162"/>
      <c r="D266" s="169"/>
      <c r="E266" s="173" t="s">
        <v>113</v>
      </c>
      <c r="F266" s="174"/>
      <c r="G266" s="180">
        <f>SUMIFS(G251:G260,H251:H260,0.08,J251:J260,"課税(インボイス)")</f>
        <v>0</v>
      </c>
      <c r="H266" s="176">
        <v>0.08</v>
      </c>
      <c r="I266" s="179">
        <f>SUMIFS(I251:I260,H251:H260,0.08,J251:J260,"課税(インボイス)")</f>
        <v>0</v>
      </c>
      <c r="J266" s="201" t="s">
        <v>106</v>
      </c>
      <c r="K266" s="246"/>
      <c r="L266" s="241"/>
      <c r="M266" s="241"/>
    </row>
    <row r="267" spans="1:15" ht="31.5" customHeight="1">
      <c r="A267" s="161"/>
      <c r="B267" s="162"/>
      <c r="C267" s="162"/>
      <c r="D267" s="169"/>
      <c r="E267" s="173" t="s">
        <v>114</v>
      </c>
      <c r="F267" s="174"/>
      <c r="G267" s="180">
        <f>SUMIFS(G251:G260,H251:H260,0.08,J251:J260,"課税(非インボイス)")</f>
        <v>0</v>
      </c>
      <c r="H267" s="176">
        <v>0.08</v>
      </c>
      <c r="I267" s="179">
        <f>SUMIFS(I251:I260,H251:H260,0.08,J251:J260,"課税(非インボイス)")</f>
        <v>0</v>
      </c>
      <c r="J267" s="171"/>
      <c r="K267" s="171"/>
    </row>
    <row r="268" spans="1:15" ht="31.5" customHeight="1" thickBot="1">
      <c r="A268" s="67"/>
      <c r="B268" s="67"/>
      <c r="C268" s="67"/>
      <c r="D268" s="67"/>
      <c r="E268" s="67"/>
      <c r="F268" s="67"/>
      <c r="G268" s="69"/>
      <c r="H268" s="68"/>
      <c r="I268" s="68"/>
      <c r="J268" s="68"/>
    </row>
    <row r="269" spans="1:15" ht="31.5" customHeight="1" thickBot="1">
      <c r="B269" s="400" t="s">
        <v>116</v>
      </c>
      <c r="C269" s="401"/>
      <c r="D269" s="401"/>
      <c r="E269" s="401"/>
      <c r="F269" s="436"/>
      <c r="G269" s="71">
        <f>J20+J42+J64+J86+J108+J130+J152+J174+J196+J218+J240+J262</f>
        <v>0</v>
      </c>
      <c r="I269" s="432" t="s">
        <v>113</v>
      </c>
      <c r="J269" s="433"/>
      <c r="K269" s="200">
        <f>G22+G24+G44+G46+G66+G68+G88+G90+G110+G112+G132+G134+G154+G156+G176+G178+G198+G200+G220+G222+G242+G244+G264+G266</f>
        <v>0</v>
      </c>
    </row>
    <row r="270" spans="1:15" ht="31.5" customHeight="1">
      <c r="I270" s="432" t="s">
        <v>114</v>
      </c>
      <c r="J270" s="433"/>
      <c r="K270" s="200">
        <f>G23+G25+G45+G47+G67+G69+G89+G91+G111+G113+G133+G135+G155+G157+G177+G179+G199+G201+G221+G223+G243+G245+G265+G267</f>
        <v>0</v>
      </c>
    </row>
    <row r="271" spans="1:15" ht="31.5" customHeight="1">
      <c r="A271" s="236" t="s">
        <v>172</v>
      </c>
      <c r="B271" s="236"/>
      <c r="C271" s="236"/>
      <c r="I271" s="434" t="s">
        <v>105</v>
      </c>
      <c r="J271" s="435"/>
      <c r="K271" s="200">
        <f>N23+N45+N67+N89+N111+N133+N155+N177+N199+N221+N243+N265</f>
        <v>0</v>
      </c>
    </row>
    <row r="272" spans="1:15" ht="31.5" customHeight="1">
      <c r="A272" s="247"/>
      <c r="B272" s="414" t="s">
        <v>184</v>
      </c>
      <c r="C272" s="414"/>
      <c r="D272" s="201" t="s">
        <v>113</v>
      </c>
      <c r="E272" s="237">
        <f>SUMIFS(G138:G147,C138:C147,"航空賃",J138:J147,"課税(インボイス)")+SUMIFS(G160:G169,C160:C169,"航空賃",J160:J169,"課税(インボイス)")+SUMIFS(G182:G191,C182:C191,"航空賃",J182:J191,"課税(インボイス)")+SUMIFS(G207:G216,C207:C216,"航空賃",J207:J216,"課税(インボイス)")+SUMIFS(G229:G238,C229:C238,"航空賃",J229:J238,"課税(インボイス)")+SUMIFS(G251:G260,C251:C260,"航空賃",J251:J260,"課税(インボイス)")</f>
        <v>0</v>
      </c>
      <c r="I272" s="434" t="s">
        <v>106</v>
      </c>
      <c r="J272" s="435"/>
      <c r="K272" s="200">
        <f>K24+K46+K68+K90+K112+K134+K156+K178+K200+K222+K244+K266</f>
        <v>0</v>
      </c>
    </row>
    <row r="273" spans="1:5" ht="31" customHeight="1">
      <c r="A273" s="247"/>
      <c r="B273" s="414"/>
      <c r="C273" s="414"/>
      <c r="D273" s="201" t="s">
        <v>114</v>
      </c>
      <c r="E273" s="237">
        <f>SUMIFS(G138:G147,C138:C147,"航空賃",J138:J147,"課税(非インボイス)")+SUMIFS(G160:G169,C160:C169,"航空賃",J160:J169,"課税(非インボイス)")+SUMIFS(G182:G191,C182:C191,"航空賃",J182:J191,"課税(非インボイス)")+SUMIFS(G207:G216,C207:C216,"航空賃",J207:J216,"課税(非インボイス)")+SUMIFS(G229:G238,C229:C238,"航空賃",J229:J238,"課税(非インボイス)")+SUMIFS(G251:G260,C251:C260,"航空賃",J251:J260,"課税(非インボイス)")</f>
        <v>0</v>
      </c>
    </row>
    <row r="274" spans="1:5" ht="31" customHeight="1">
      <c r="A274" s="44"/>
      <c r="B274" s="414"/>
      <c r="C274" s="414"/>
      <c r="D274" s="240" t="s">
        <v>105</v>
      </c>
      <c r="E274" s="240">
        <f>O152+O174+O196+O221+O243+O265</f>
        <v>0</v>
      </c>
    </row>
  </sheetData>
  <mergeCells count="162">
    <mergeCell ref="E131:F131"/>
    <mergeCell ref="B269:F269"/>
    <mergeCell ref="H117:H118"/>
    <mergeCell ref="I117:I118"/>
    <mergeCell ref="J117:J118"/>
    <mergeCell ref="I269:J269"/>
    <mergeCell ref="A129:D129"/>
    <mergeCell ref="I129:I130"/>
    <mergeCell ref="A130:D130"/>
    <mergeCell ref="A139:A140"/>
    <mergeCell ref="B139:B140"/>
    <mergeCell ref="D139:D140"/>
    <mergeCell ref="E139:G139"/>
    <mergeCell ref="H139:H140"/>
    <mergeCell ref="I139:I140"/>
    <mergeCell ref="J139:J140"/>
    <mergeCell ref="I161:I162"/>
    <mergeCell ref="J161:J162"/>
    <mergeCell ref="H183:H184"/>
    <mergeCell ref="I183:I184"/>
    <mergeCell ref="J183:J184"/>
    <mergeCell ref="H205:H206"/>
    <mergeCell ref="I205:I206"/>
    <mergeCell ref="J205:J206"/>
    <mergeCell ref="K95:K96"/>
    <mergeCell ref="A107:D107"/>
    <mergeCell ref="I107:I108"/>
    <mergeCell ref="A108:D108"/>
    <mergeCell ref="K117:K118"/>
    <mergeCell ref="D95:D96"/>
    <mergeCell ref="E95:G95"/>
    <mergeCell ref="H95:H96"/>
    <mergeCell ref="I95:I96"/>
    <mergeCell ref="J95:J96"/>
    <mergeCell ref="E109:F109"/>
    <mergeCell ref="A117:A118"/>
    <mergeCell ref="B117:B118"/>
    <mergeCell ref="D117:D118"/>
    <mergeCell ref="E117:G117"/>
    <mergeCell ref="C95:C96"/>
    <mergeCell ref="C117:C118"/>
    <mergeCell ref="A64:D64"/>
    <mergeCell ref="A51:A52"/>
    <mergeCell ref="B51:B52"/>
    <mergeCell ref="D51:D52"/>
    <mergeCell ref="E51:G51"/>
    <mergeCell ref="H51:H52"/>
    <mergeCell ref="K73:K74"/>
    <mergeCell ref="A85:D85"/>
    <mergeCell ref="I85:I86"/>
    <mergeCell ref="A86:D86"/>
    <mergeCell ref="A73:A74"/>
    <mergeCell ref="B73:B74"/>
    <mergeCell ref="D73:D74"/>
    <mergeCell ref="E73:G73"/>
    <mergeCell ref="H73:H74"/>
    <mergeCell ref="C51:C52"/>
    <mergeCell ref="C73:C74"/>
    <mergeCell ref="I7:I8"/>
    <mergeCell ref="I19:I20"/>
    <mergeCell ref="H7:H8"/>
    <mergeCell ref="K7:K8"/>
    <mergeCell ref="J7:J8"/>
    <mergeCell ref="E7:G7"/>
    <mergeCell ref="J29:J30"/>
    <mergeCell ref="K29:K30"/>
    <mergeCell ref="E29:G29"/>
    <mergeCell ref="I29:I30"/>
    <mergeCell ref="A19:D19"/>
    <mergeCell ref="A20:D20"/>
    <mergeCell ref="E21:F21"/>
    <mergeCell ref="A41:D41"/>
    <mergeCell ref="B29:B30"/>
    <mergeCell ref="D29:D30"/>
    <mergeCell ref="A7:A8"/>
    <mergeCell ref="B7:B8"/>
    <mergeCell ref="D7:D8"/>
    <mergeCell ref="C7:C8"/>
    <mergeCell ref="C29:C30"/>
    <mergeCell ref="K139:K140"/>
    <mergeCell ref="A151:D151"/>
    <mergeCell ref="I151:I152"/>
    <mergeCell ref="A152:D152"/>
    <mergeCell ref="E153:F153"/>
    <mergeCell ref="I270:J270"/>
    <mergeCell ref="I271:J271"/>
    <mergeCell ref="I272:J272"/>
    <mergeCell ref="H29:H30"/>
    <mergeCell ref="E65:F65"/>
    <mergeCell ref="I41:I42"/>
    <mergeCell ref="A42:D42"/>
    <mergeCell ref="E43:F43"/>
    <mergeCell ref="I51:I52"/>
    <mergeCell ref="J51:J52"/>
    <mergeCell ref="I73:I74"/>
    <mergeCell ref="J73:J74"/>
    <mergeCell ref="E87:F87"/>
    <mergeCell ref="A95:A96"/>
    <mergeCell ref="B95:B96"/>
    <mergeCell ref="A29:A30"/>
    <mergeCell ref="K51:K52"/>
    <mergeCell ref="A63:D63"/>
    <mergeCell ref="I63:I64"/>
    <mergeCell ref="K161:K162"/>
    <mergeCell ref="A173:D173"/>
    <mergeCell ref="I173:I174"/>
    <mergeCell ref="A174:D174"/>
    <mergeCell ref="A161:A162"/>
    <mergeCell ref="B161:B162"/>
    <mergeCell ref="D161:D162"/>
    <mergeCell ref="E161:G161"/>
    <mergeCell ref="H161:H162"/>
    <mergeCell ref="K183:K184"/>
    <mergeCell ref="A195:D195"/>
    <mergeCell ref="I195:I196"/>
    <mergeCell ref="A196:D196"/>
    <mergeCell ref="E175:F175"/>
    <mergeCell ref="A183:A184"/>
    <mergeCell ref="B183:B184"/>
    <mergeCell ref="D183:D184"/>
    <mergeCell ref="E183:G183"/>
    <mergeCell ref="K205:K206"/>
    <mergeCell ref="A217:D217"/>
    <mergeCell ref="I217:I218"/>
    <mergeCell ref="A218:D218"/>
    <mergeCell ref="E197:F197"/>
    <mergeCell ref="A205:A206"/>
    <mergeCell ref="B205:B206"/>
    <mergeCell ref="D205:D206"/>
    <mergeCell ref="E205:G205"/>
    <mergeCell ref="I227:I228"/>
    <mergeCell ref="J227:J228"/>
    <mergeCell ref="K227:K228"/>
    <mergeCell ref="A239:D239"/>
    <mergeCell ref="I239:I240"/>
    <mergeCell ref="A240:D240"/>
    <mergeCell ref="E219:F219"/>
    <mergeCell ref="A227:A228"/>
    <mergeCell ref="B227:B228"/>
    <mergeCell ref="D227:D228"/>
    <mergeCell ref="E227:G227"/>
    <mergeCell ref="I249:I250"/>
    <mergeCell ref="J249:J250"/>
    <mergeCell ref="K249:K250"/>
    <mergeCell ref="A261:D261"/>
    <mergeCell ref="I261:I262"/>
    <mergeCell ref="A262:D262"/>
    <mergeCell ref="E241:F241"/>
    <mergeCell ref="A249:A250"/>
    <mergeCell ref="B249:B250"/>
    <mergeCell ref="D249:D250"/>
    <mergeCell ref="E249:G249"/>
    <mergeCell ref="C139:C140"/>
    <mergeCell ref="C161:C162"/>
    <mergeCell ref="C183:C184"/>
    <mergeCell ref="C205:C206"/>
    <mergeCell ref="C227:C228"/>
    <mergeCell ref="C249:C250"/>
    <mergeCell ref="B272:C274"/>
    <mergeCell ref="E263:F263"/>
    <mergeCell ref="H249:H250"/>
    <mergeCell ref="H227:H228"/>
  </mergeCells>
  <phoneticPr fontId="3"/>
  <dataValidations count="3">
    <dataValidation type="list" allowBlank="1" showInputMessage="1" showErrorMessage="1" sqref="H9:H18 H31:H40 H53:H62 H75:H84 H97:H106 H119:H128 H141:H150 H163:H172 H185:H194 H207:H216 H229:H238 H251:H260" xr:uid="{71D77D9F-6610-4896-AC0B-6BB1D16A8EB6}">
      <formula1>"10%,8%,0%"</formula1>
    </dataValidation>
    <dataValidation type="list" allowBlank="1" showInputMessage="1" showErrorMessage="1" sqref="J9:J18 J251:J260 J229:J238 J207:J216 J185:J194 J163:J172 J141:J150 J119:J128 J97:J106 J75:J84 J53:J62 J31:J40" xr:uid="{B10A3D88-C6B4-4EB9-B6F9-78BD49179944}">
      <formula1>$T$6:$T$10</formula1>
    </dataValidation>
    <dataValidation type="list" allowBlank="1" showInputMessage="1" showErrorMessage="1" sqref="C9:C18 C31:C40 C53:C62 C75:C84 C97:C106 C119:C128 C141:C150 C163:C172 C185:C194 C207:C216 C229:C238 C251:C260" xr:uid="{5EC7E2CA-D5FA-4CA1-8076-69192A5905A0}">
      <formula1>"航空賃"</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C2A33-8E79-479E-8F60-D79D8FA06844}">
  <sheetPr>
    <tabColor rgb="FF92D050"/>
    <pageSetUpPr fitToPage="1"/>
  </sheetPr>
  <dimension ref="A1:S272"/>
  <sheetViews>
    <sheetView zoomScale="70" zoomScaleNormal="70" workbookViewId="0">
      <selection activeCell="H249" sqref="H249:H260"/>
    </sheetView>
  </sheetViews>
  <sheetFormatPr defaultColWidth="9" defaultRowHeight="14"/>
  <cols>
    <col min="1" max="1" width="13.75" style="42" customWidth="1"/>
    <col min="2" max="2" width="8" style="44" customWidth="1"/>
    <col min="3" max="3" width="48.83203125" style="42" customWidth="1"/>
    <col min="4" max="5" width="18.08203125" style="42" customWidth="1"/>
    <col min="6" max="6" width="22.58203125" style="42" customWidth="1"/>
    <col min="7" max="7" width="8.75" style="42" customWidth="1"/>
    <col min="8" max="8" width="18.83203125" style="42" customWidth="1"/>
    <col min="9" max="10" width="26.83203125" style="42" customWidth="1"/>
    <col min="11" max="11" width="25.33203125" style="42" customWidth="1"/>
    <col min="12" max="12" width="24.58203125" style="42" customWidth="1"/>
    <col min="13" max="13" width="14.1640625" style="42" customWidth="1"/>
    <col min="14" max="16384" width="9" style="42"/>
  </cols>
  <sheetData>
    <row r="1" spans="1:19" s="39" customFormat="1" ht="25.5" customHeight="1">
      <c r="A1" s="120" t="str">
        <f>'1.旅費(1)現地渡航費（航空運賃）'!A1</f>
        <v>団体名：</v>
      </c>
      <c r="B1" s="121" t="str">
        <f>'★マスタ（最初にこちらを入力）'!D7</f>
        <v>●●</v>
      </c>
      <c r="C1" s="37"/>
      <c r="D1" s="37"/>
      <c r="E1" s="37"/>
      <c r="F1" s="38"/>
      <c r="J1" s="153" t="s">
        <v>152</v>
      </c>
    </row>
    <row r="2" spans="1:19" s="39" customFormat="1" ht="25.5" customHeight="1">
      <c r="A2" s="120" t="str">
        <f>'1.旅費(1)現地渡航費（航空運賃）'!A2</f>
        <v>対象国：</v>
      </c>
      <c r="B2" s="121" t="str">
        <f>'★マスタ（最初にこちらを入力）'!D8</f>
        <v>●●</v>
      </c>
      <c r="C2" s="40"/>
      <c r="G2" s="41"/>
      <c r="H2" s="41"/>
      <c r="I2" s="41"/>
    </row>
    <row r="3" spans="1:19" s="39" customFormat="1" ht="17.149999999999999" customHeight="1">
      <c r="A3" s="120"/>
      <c r="B3" s="121"/>
      <c r="C3" s="40"/>
      <c r="G3" s="41"/>
      <c r="H3" s="41"/>
      <c r="I3" s="41"/>
    </row>
    <row r="4" spans="1:19" ht="29.5" customHeight="1">
      <c r="A4" s="156"/>
      <c r="B4" s="156"/>
      <c r="C4" s="156"/>
      <c r="D4" s="156"/>
      <c r="E4" s="152" t="s">
        <v>94</v>
      </c>
      <c r="F4" s="156"/>
      <c r="G4" s="156"/>
      <c r="H4" s="156"/>
      <c r="I4" s="156"/>
      <c r="J4" s="156"/>
    </row>
    <row r="5" spans="1:19" s="48" customFormat="1" ht="29.25" customHeight="1">
      <c r="A5" s="182" t="s">
        <v>200</v>
      </c>
      <c r="B5" s="64"/>
      <c r="C5" s="63"/>
      <c r="D5" s="63"/>
      <c r="E5" s="63"/>
      <c r="F5" s="63"/>
      <c r="H5" s="63"/>
      <c r="I5" s="63" t="s">
        <v>85</v>
      </c>
      <c r="J5" s="249"/>
    </row>
    <row r="6" spans="1:19" s="48" customFormat="1" ht="30.65" customHeight="1">
      <c r="A6" s="199"/>
      <c r="B6" s="47"/>
      <c r="F6" s="49"/>
      <c r="H6" s="49"/>
      <c r="I6" s="49" t="s">
        <v>87</v>
      </c>
      <c r="J6" s="250"/>
      <c r="S6" s="46" t="s">
        <v>95</v>
      </c>
    </row>
    <row r="7" spans="1:19" s="48" customFormat="1" ht="30.75" customHeight="1">
      <c r="A7" s="425" t="s">
        <v>71</v>
      </c>
      <c r="B7" s="427" t="s">
        <v>96</v>
      </c>
      <c r="C7" s="429" t="s">
        <v>97</v>
      </c>
      <c r="D7" s="429" t="s">
        <v>98</v>
      </c>
      <c r="E7" s="431"/>
      <c r="F7" s="431"/>
      <c r="G7" s="416" t="s">
        <v>99</v>
      </c>
      <c r="H7" s="416" t="s">
        <v>219</v>
      </c>
      <c r="I7" s="416" t="s">
        <v>101</v>
      </c>
      <c r="J7" s="418" t="s">
        <v>102</v>
      </c>
      <c r="S7" s="46" t="s">
        <v>103</v>
      </c>
    </row>
    <row r="8" spans="1:19" s="48" customFormat="1" ht="30.75" customHeight="1" thickBot="1">
      <c r="A8" s="426"/>
      <c r="B8" s="428"/>
      <c r="C8" s="430"/>
      <c r="D8" s="151" t="s">
        <v>85</v>
      </c>
      <c r="E8" s="74" t="str">
        <f>I6</f>
        <v>現地通貨</v>
      </c>
      <c r="F8" s="75" t="s">
        <v>104</v>
      </c>
      <c r="G8" s="417"/>
      <c r="H8" s="417"/>
      <c r="I8" s="417"/>
      <c r="J8" s="419"/>
      <c r="S8" s="46" t="s">
        <v>105</v>
      </c>
    </row>
    <row r="9" spans="1:19" s="48" customFormat="1" ht="30" customHeight="1" thickTop="1">
      <c r="A9" s="140">
        <v>1</v>
      </c>
      <c r="B9" s="52"/>
      <c r="C9" s="51"/>
      <c r="D9" s="53"/>
      <c r="E9" s="53"/>
      <c r="F9" s="55"/>
      <c r="G9" s="159"/>
      <c r="H9" s="181"/>
      <c r="I9" s="157"/>
      <c r="J9" s="155"/>
      <c r="S9" s="46" t="s">
        <v>106</v>
      </c>
    </row>
    <row r="10" spans="1:19" s="48" customFormat="1" ht="30" customHeight="1">
      <c r="A10" s="141">
        <v>2</v>
      </c>
      <c r="B10" s="57"/>
      <c r="C10" s="56"/>
      <c r="D10" s="58"/>
      <c r="E10" s="58"/>
      <c r="F10" s="55"/>
      <c r="G10" s="159"/>
      <c r="H10" s="181"/>
      <c r="I10" s="157"/>
      <c r="J10" s="164"/>
      <c r="S10" s="46" t="s">
        <v>107</v>
      </c>
    </row>
    <row r="11" spans="1:19" s="48" customFormat="1" ht="30" customHeight="1">
      <c r="A11" s="140">
        <v>3</v>
      </c>
      <c r="B11" s="57"/>
      <c r="C11" s="56"/>
      <c r="D11" s="58"/>
      <c r="E11" s="54"/>
      <c r="F11" s="55"/>
      <c r="G11" s="159"/>
      <c r="H11" s="181"/>
      <c r="I11" s="157"/>
      <c r="J11" s="164"/>
    </row>
    <row r="12" spans="1:19" s="48" customFormat="1" ht="30" customHeight="1">
      <c r="A12" s="141">
        <v>4</v>
      </c>
      <c r="B12" s="57"/>
      <c r="C12" s="56"/>
      <c r="D12" s="58"/>
      <c r="E12" s="59"/>
      <c r="F12" s="55"/>
      <c r="G12" s="159"/>
      <c r="H12" s="181"/>
      <c r="I12" s="157"/>
      <c r="J12" s="164"/>
    </row>
    <row r="13" spans="1:19" s="48" customFormat="1" ht="30" customHeight="1">
      <c r="A13" s="141">
        <v>5</v>
      </c>
      <c r="B13" s="57"/>
      <c r="C13" s="56"/>
      <c r="D13" s="58"/>
      <c r="E13" s="59"/>
      <c r="F13" s="55"/>
      <c r="G13" s="159"/>
      <c r="H13" s="181"/>
      <c r="I13" s="157"/>
      <c r="J13" s="164"/>
    </row>
    <row r="14" spans="1:19" s="48" customFormat="1" ht="30" customHeight="1">
      <c r="A14" s="141">
        <v>6</v>
      </c>
      <c r="B14" s="57"/>
      <c r="C14" s="56"/>
      <c r="D14" s="58"/>
      <c r="E14" s="59"/>
      <c r="F14" s="55"/>
      <c r="G14" s="159"/>
      <c r="H14" s="181"/>
      <c r="I14" s="157"/>
      <c r="J14" s="164"/>
    </row>
    <row r="15" spans="1:19" s="48" customFormat="1" ht="30" customHeight="1">
      <c r="A15" s="141">
        <v>7</v>
      </c>
      <c r="B15" s="57"/>
      <c r="C15" s="56"/>
      <c r="D15" s="58"/>
      <c r="E15" s="59"/>
      <c r="F15" s="55"/>
      <c r="G15" s="159"/>
      <c r="H15" s="181"/>
      <c r="I15" s="157"/>
      <c r="J15" s="164"/>
    </row>
    <row r="16" spans="1:19" s="48" customFormat="1" ht="30" customHeight="1">
      <c r="A16" s="141">
        <v>8</v>
      </c>
      <c r="B16" s="57"/>
      <c r="C16" s="66"/>
      <c r="D16" s="58"/>
      <c r="E16" s="59"/>
      <c r="F16" s="55"/>
      <c r="G16" s="159"/>
      <c r="H16" s="181"/>
      <c r="I16" s="157"/>
      <c r="J16" s="164"/>
    </row>
    <row r="17" spans="1:13" s="48" customFormat="1" ht="30" customHeight="1">
      <c r="A17" s="141">
        <v>9</v>
      </c>
      <c r="B17" s="60"/>
      <c r="C17" s="61"/>
      <c r="D17" s="62"/>
      <c r="E17" s="58"/>
      <c r="F17" s="55"/>
      <c r="G17" s="159"/>
      <c r="H17" s="181"/>
      <c r="I17" s="157"/>
      <c r="J17" s="164"/>
    </row>
    <row r="18" spans="1:13" s="48" customFormat="1" ht="30" customHeight="1">
      <c r="A18" s="141">
        <v>10</v>
      </c>
      <c r="B18" s="57"/>
      <c r="C18" s="56"/>
      <c r="D18" s="58"/>
      <c r="E18" s="59"/>
      <c r="F18" s="148"/>
      <c r="G18" s="160"/>
      <c r="H18" s="181"/>
      <c r="I18" s="158"/>
      <c r="J18" s="164"/>
    </row>
    <row r="19" spans="1:13" s="48" customFormat="1" ht="30" customHeight="1">
      <c r="A19" s="420" t="s">
        <v>108</v>
      </c>
      <c r="B19" s="421"/>
      <c r="C19" s="422"/>
      <c r="D19" s="170">
        <f>SUM(D9:D18)</f>
        <v>0</v>
      </c>
      <c r="E19" s="170">
        <f>SUM(E9:E18)</f>
        <v>0</v>
      </c>
      <c r="F19" s="102">
        <f>SUM(F9:F18)</f>
        <v>0</v>
      </c>
      <c r="G19" s="178"/>
      <c r="H19" s="423" t="s">
        <v>109</v>
      </c>
      <c r="I19" s="166"/>
      <c r="J19" s="166"/>
    </row>
    <row r="20" spans="1:13" s="48" customFormat="1" ht="30" customHeight="1">
      <c r="A20" s="420" t="s">
        <v>110</v>
      </c>
      <c r="B20" s="421"/>
      <c r="C20" s="422"/>
      <c r="D20" s="154">
        <f>ROUNDDOWN(D19*J5,0)</f>
        <v>0</v>
      </c>
      <c r="E20" s="154">
        <f>ROUNDDOWN(E19*J6,0)</f>
        <v>0</v>
      </c>
      <c r="F20" s="167"/>
      <c r="G20" s="168"/>
      <c r="H20" s="424"/>
      <c r="I20" s="177">
        <f>D20+E20+F19</f>
        <v>0</v>
      </c>
      <c r="J20" s="166"/>
    </row>
    <row r="21" spans="1:13" ht="30" customHeight="1">
      <c r="A21" s="165"/>
      <c r="B21" s="162"/>
      <c r="C21" s="163"/>
      <c r="D21" s="415" t="s">
        <v>111</v>
      </c>
      <c r="E21" s="415"/>
      <c r="F21" s="172" t="s">
        <v>112</v>
      </c>
      <c r="G21" s="172" t="s">
        <v>99</v>
      </c>
      <c r="H21" s="172" t="s">
        <v>100</v>
      </c>
      <c r="I21" s="161"/>
      <c r="J21" s="163"/>
    </row>
    <row r="22" spans="1:13" ht="30" customHeight="1">
      <c r="A22" s="161"/>
      <c r="B22" s="162"/>
      <c r="C22" s="169"/>
      <c r="D22" s="173" t="s">
        <v>113</v>
      </c>
      <c r="E22" s="174"/>
      <c r="F22" s="180">
        <f>SUMIFS(F9:F18,G9:G18,0.1,I9:I18,"課税(インボイス)")</f>
        <v>0</v>
      </c>
      <c r="G22" s="175">
        <v>0.1</v>
      </c>
      <c r="H22" s="179">
        <f>SUMIFS(H9:H18,G9:G18,0.1,I9:I18,"課税(インボイス)")</f>
        <v>0</v>
      </c>
      <c r="J22" s="238" t="s">
        <v>181</v>
      </c>
      <c r="K22" s="238" t="s">
        <v>178</v>
      </c>
      <c r="L22" s="239" t="s">
        <v>179</v>
      </c>
      <c r="M22" s="242" t="s">
        <v>180</v>
      </c>
    </row>
    <row r="23" spans="1:13" ht="30" customHeight="1">
      <c r="A23" s="161"/>
      <c r="C23" s="162"/>
      <c r="D23" s="173" t="s">
        <v>114</v>
      </c>
      <c r="E23" s="174"/>
      <c r="F23" s="180">
        <f>SUMIFS(F9:F18,G9:G18,0.1,I9:I18,"課税(非インボイス)")</f>
        <v>0</v>
      </c>
      <c r="G23" s="175">
        <v>0.1</v>
      </c>
      <c r="H23" s="179">
        <f>SUMIFS(H9:H18,G9:G18,0.1,I9:I18,"課税(非インボイス)")</f>
        <v>0</v>
      </c>
      <c r="I23" s="201" t="s">
        <v>105</v>
      </c>
      <c r="J23" s="202">
        <f>SUMIFS(F9:F18,I9:I18,"不課税")</f>
        <v>0</v>
      </c>
      <c r="K23" s="240">
        <f>ROUNDDOWN(SUMIFS(E9:E18,I9:I18,"不課税")*J6,0)</f>
        <v>0</v>
      </c>
      <c r="L23" s="240">
        <f>ROUNDDOWN(SUMIFS(D9:D18,I9:I18,"不課税")*J5,0)</f>
        <v>0</v>
      </c>
      <c r="M23" s="243">
        <f>SUM(J23:L23)</f>
        <v>0</v>
      </c>
    </row>
    <row r="24" spans="1:13" ht="30" customHeight="1">
      <c r="A24" s="161"/>
      <c r="B24" s="162"/>
      <c r="C24" s="169"/>
      <c r="D24" s="173" t="s">
        <v>113</v>
      </c>
      <c r="E24" s="174"/>
      <c r="F24" s="180">
        <f>SUMIFS(F9:F18,G9:G18,0.08,I9:I18,"課税(インボイス)")</f>
        <v>0</v>
      </c>
      <c r="G24" s="176">
        <v>0.08</v>
      </c>
      <c r="H24" s="179">
        <f>SUMIFS(H9:H18,G9:G18,0.08,I9:I18,"課税(インボイス)")</f>
        <v>0</v>
      </c>
      <c r="I24" s="201" t="s">
        <v>106</v>
      </c>
      <c r="J24" s="241"/>
      <c r="K24" s="241"/>
      <c r="L24" s="241"/>
    </row>
    <row r="25" spans="1:13" ht="30" customHeight="1">
      <c r="A25" s="161"/>
      <c r="B25" s="162"/>
      <c r="C25" s="169"/>
      <c r="D25" s="173" t="s">
        <v>114</v>
      </c>
      <c r="E25" s="174"/>
      <c r="F25" s="180">
        <f>SUMIFS(F9:F18,G9:G18,0.08,I9:I18,"課税(非インボイス)")</f>
        <v>0</v>
      </c>
      <c r="G25" s="176">
        <v>0.08</v>
      </c>
      <c r="H25" s="179">
        <f>SUMIFS(H9:H18,G9:G18,0.08,I9:I18,"課税(非インボイス)")</f>
        <v>0</v>
      </c>
      <c r="I25" s="171"/>
      <c r="J25" s="171"/>
    </row>
    <row r="26" spans="1:13" ht="30" customHeight="1">
      <c r="A26" s="67"/>
      <c r="B26" s="67"/>
      <c r="C26" s="67"/>
      <c r="D26" s="67"/>
      <c r="E26" s="67"/>
      <c r="F26" s="69"/>
      <c r="G26" s="69"/>
      <c r="H26" s="69"/>
      <c r="I26" s="69"/>
      <c r="J26" s="68"/>
    </row>
    <row r="27" spans="1:13" ht="31" customHeight="1">
      <c r="A27" s="122"/>
      <c r="B27" s="64"/>
      <c r="C27" s="63"/>
      <c r="D27" s="63"/>
      <c r="E27" s="63"/>
      <c r="F27" s="63"/>
      <c r="G27" s="48"/>
      <c r="H27" s="63"/>
      <c r="I27" s="63" t="s">
        <v>85</v>
      </c>
      <c r="J27" s="249"/>
    </row>
    <row r="28" spans="1:13" ht="31" customHeight="1">
      <c r="A28" s="199"/>
      <c r="B28" s="47"/>
      <c r="C28" s="48"/>
      <c r="D28" s="48"/>
      <c r="E28" s="48"/>
      <c r="F28" s="49"/>
      <c r="G28" s="48"/>
      <c r="H28" s="49"/>
      <c r="I28" s="49" t="s">
        <v>87</v>
      </c>
      <c r="J28" s="250"/>
    </row>
    <row r="29" spans="1:13" ht="30" customHeight="1">
      <c r="A29" s="425" t="s">
        <v>71</v>
      </c>
      <c r="B29" s="427" t="s">
        <v>96</v>
      </c>
      <c r="C29" s="429" t="s">
        <v>97</v>
      </c>
      <c r="D29" s="429" t="s">
        <v>98</v>
      </c>
      <c r="E29" s="431"/>
      <c r="F29" s="431"/>
      <c r="G29" s="416" t="s">
        <v>99</v>
      </c>
      <c r="H29" s="416" t="s">
        <v>219</v>
      </c>
      <c r="I29" s="416" t="s">
        <v>101</v>
      </c>
      <c r="J29" s="418" t="s">
        <v>102</v>
      </c>
    </row>
    <row r="30" spans="1:13" ht="30" customHeight="1" thickBot="1">
      <c r="A30" s="426"/>
      <c r="B30" s="428"/>
      <c r="C30" s="430"/>
      <c r="D30" s="151" t="s">
        <v>85</v>
      </c>
      <c r="E30" s="74" t="str">
        <f>I28</f>
        <v>現地通貨</v>
      </c>
      <c r="F30" s="75" t="s">
        <v>104</v>
      </c>
      <c r="G30" s="417"/>
      <c r="H30" s="417"/>
      <c r="I30" s="417"/>
      <c r="J30" s="419"/>
    </row>
    <row r="31" spans="1:13" ht="32.5" customHeight="1" thickTop="1">
      <c r="A31" s="140">
        <v>1</v>
      </c>
      <c r="B31" s="52"/>
      <c r="C31" s="51"/>
      <c r="D31" s="53"/>
      <c r="E31" s="53"/>
      <c r="F31" s="55"/>
      <c r="G31" s="159"/>
      <c r="H31" s="181"/>
      <c r="I31" s="157"/>
      <c r="J31" s="155"/>
    </row>
    <row r="32" spans="1:13" ht="32.5" customHeight="1">
      <c r="A32" s="141">
        <v>2</v>
      </c>
      <c r="B32" s="57"/>
      <c r="C32" s="56"/>
      <c r="D32" s="58"/>
      <c r="E32" s="58"/>
      <c r="F32" s="55"/>
      <c r="G32" s="159"/>
      <c r="H32" s="181"/>
      <c r="I32" s="157"/>
      <c r="J32" s="164"/>
    </row>
    <row r="33" spans="1:13" ht="32.5" customHeight="1">
      <c r="A33" s="140">
        <v>3</v>
      </c>
      <c r="B33" s="57"/>
      <c r="C33" s="56"/>
      <c r="D33" s="58"/>
      <c r="E33" s="54"/>
      <c r="F33" s="55"/>
      <c r="G33" s="159"/>
      <c r="H33" s="181"/>
      <c r="I33" s="157"/>
      <c r="J33" s="164"/>
    </row>
    <row r="34" spans="1:13" ht="32.5" customHeight="1">
      <c r="A34" s="141">
        <v>4</v>
      </c>
      <c r="B34" s="57"/>
      <c r="C34" s="56"/>
      <c r="D34" s="58"/>
      <c r="E34" s="59"/>
      <c r="F34" s="55"/>
      <c r="G34" s="159"/>
      <c r="H34" s="181"/>
      <c r="I34" s="157"/>
      <c r="J34" s="164"/>
    </row>
    <row r="35" spans="1:13" ht="32.5" customHeight="1">
      <c r="A35" s="141">
        <v>5</v>
      </c>
      <c r="B35" s="57"/>
      <c r="C35" s="56"/>
      <c r="D35" s="58"/>
      <c r="E35" s="59"/>
      <c r="F35" s="55"/>
      <c r="G35" s="159"/>
      <c r="H35" s="181"/>
      <c r="I35" s="157"/>
      <c r="J35" s="164"/>
    </row>
    <row r="36" spans="1:13" ht="32.5" customHeight="1">
      <c r="A36" s="141">
        <v>6</v>
      </c>
      <c r="B36" s="57"/>
      <c r="C36" s="56"/>
      <c r="D36" s="58"/>
      <c r="E36" s="59"/>
      <c r="F36" s="55"/>
      <c r="G36" s="159"/>
      <c r="H36" s="181"/>
      <c r="I36" s="157"/>
      <c r="J36" s="164"/>
    </row>
    <row r="37" spans="1:13" ht="32.5" customHeight="1">
      <c r="A37" s="141">
        <v>7</v>
      </c>
      <c r="B37" s="57"/>
      <c r="C37" s="56"/>
      <c r="D37" s="58"/>
      <c r="E37" s="59"/>
      <c r="F37" s="55"/>
      <c r="G37" s="159"/>
      <c r="H37" s="181"/>
      <c r="I37" s="157"/>
      <c r="J37" s="164"/>
    </row>
    <row r="38" spans="1:13" ht="32.5" customHeight="1">
      <c r="A38" s="141">
        <v>8</v>
      </c>
      <c r="B38" s="57"/>
      <c r="C38" s="66"/>
      <c r="D38" s="58"/>
      <c r="E38" s="59"/>
      <c r="F38" s="55"/>
      <c r="G38" s="159"/>
      <c r="H38" s="181"/>
      <c r="I38" s="157"/>
      <c r="J38" s="164"/>
    </row>
    <row r="39" spans="1:13" ht="32.5" customHeight="1">
      <c r="A39" s="141">
        <v>9</v>
      </c>
      <c r="B39" s="60"/>
      <c r="C39" s="61"/>
      <c r="D39" s="62"/>
      <c r="E39" s="58"/>
      <c r="F39" s="55"/>
      <c r="G39" s="159"/>
      <c r="H39" s="181"/>
      <c r="I39" s="157"/>
      <c r="J39" s="164"/>
    </row>
    <row r="40" spans="1:13" ht="32.5" customHeight="1">
      <c r="A40" s="141">
        <v>10</v>
      </c>
      <c r="B40" s="57"/>
      <c r="C40" s="56"/>
      <c r="D40" s="58"/>
      <c r="E40" s="59"/>
      <c r="F40" s="148"/>
      <c r="G40" s="160"/>
      <c r="H40" s="181"/>
      <c r="I40" s="158"/>
      <c r="J40" s="164"/>
    </row>
    <row r="41" spans="1:13" ht="32.5" customHeight="1">
      <c r="A41" s="420" t="s">
        <v>108</v>
      </c>
      <c r="B41" s="421"/>
      <c r="C41" s="422"/>
      <c r="D41" s="170">
        <f>SUM(D31:D40)</f>
        <v>0</v>
      </c>
      <c r="E41" s="170">
        <f>SUM(E31:E40)</f>
        <v>0</v>
      </c>
      <c r="F41" s="102">
        <f>SUM(F31:F40)</f>
        <v>0</v>
      </c>
      <c r="G41" s="178"/>
      <c r="H41" s="423" t="s">
        <v>109</v>
      </c>
      <c r="I41" s="166"/>
      <c r="J41" s="166"/>
    </row>
    <row r="42" spans="1:13" ht="32.5" customHeight="1">
      <c r="A42" s="420" t="s">
        <v>110</v>
      </c>
      <c r="B42" s="421"/>
      <c r="C42" s="422"/>
      <c r="D42" s="154">
        <f>ROUNDDOWN(D41*J27,0)</f>
        <v>0</v>
      </c>
      <c r="E42" s="154">
        <f>ROUNDDOWN(E41*J28,0)</f>
        <v>0</v>
      </c>
      <c r="F42" s="167"/>
      <c r="G42" s="168"/>
      <c r="H42" s="424"/>
      <c r="I42" s="177">
        <f>D42+E42+F41</f>
        <v>0</v>
      </c>
      <c r="J42" s="166"/>
      <c r="K42" s="70"/>
    </row>
    <row r="43" spans="1:13" s="72" customFormat="1" ht="32.5" customHeight="1">
      <c r="A43" s="165"/>
      <c r="B43" s="162"/>
      <c r="C43" s="163"/>
      <c r="D43" s="415" t="s">
        <v>111</v>
      </c>
      <c r="E43" s="415"/>
      <c r="F43" s="172" t="s">
        <v>112</v>
      </c>
      <c r="G43" s="172" t="s">
        <v>99</v>
      </c>
      <c r="H43" s="172" t="s">
        <v>100</v>
      </c>
      <c r="I43" s="161"/>
      <c r="J43" s="163"/>
      <c r="K43" s="73"/>
    </row>
    <row r="44" spans="1:13" s="43" customFormat="1" ht="32.5" customHeight="1">
      <c r="A44" s="161"/>
      <c r="B44" s="162"/>
      <c r="C44" s="169"/>
      <c r="D44" s="173" t="s">
        <v>113</v>
      </c>
      <c r="E44" s="174"/>
      <c r="F44" s="180">
        <f>SUMIFS(F31:F40,G31:G40,0.1,I31:I40,"課税(インボイス)")</f>
        <v>0</v>
      </c>
      <c r="G44" s="175">
        <v>0.1</v>
      </c>
      <c r="H44" s="179">
        <f>SUMIFS(H31:H40,G31:G40,0.1,I31:I40,"課税(インボイス)")</f>
        <v>0</v>
      </c>
      <c r="J44" s="238" t="s">
        <v>181</v>
      </c>
      <c r="K44" s="238" t="s">
        <v>178</v>
      </c>
      <c r="L44" s="239" t="s">
        <v>179</v>
      </c>
      <c r="M44" s="242" t="s">
        <v>180</v>
      </c>
    </row>
    <row r="45" spans="1:13" ht="32.5" customHeight="1">
      <c r="A45" s="161"/>
      <c r="B45" s="162"/>
      <c r="C45" s="169"/>
      <c r="D45" s="173" t="s">
        <v>114</v>
      </c>
      <c r="E45" s="174"/>
      <c r="F45" s="180">
        <f>SUMIFS(F31:F40,G31:G40,0.1,I31:I40,"課税(非インボイス)")</f>
        <v>0</v>
      </c>
      <c r="G45" s="175">
        <v>0.1</v>
      </c>
      <c r="H45" s="179">
        <f>SUMIFS(H31:H40,G31:G40,0.1,I31:I40,"課税(非インボイス)")</f>
        <v>0</v>
      </c>
      <c r="I45" s="201" t="s">
        <v>105</v>
      </c>
      <c r="J45" s="202">
        <f>SUMIFS(F31:F40,I31:I40,"不課税")</f>
        <v>0</v>
      </c>
      <c r="K45" s="240">
        <f>ROUNDDOWN(SUMIFS(E31:E40,I31:I40,"不課税")*J28,0)</f>
        <v>0</v>
      </c>
      <c r="L45" s="240">
        <f>ROUNDDOWN(SUMIFS(D31:D40,I31:I40,"不課税")*J27,0)</f>
        <v>0</v>
      </c>
      <c r="M45" s="243">
        <f>SUM(J45:L45)</f>
        <v>0</v>
      </c>
    </row>
    <row r="46" spans="1:13" ht="32.5" customHeight="1">
      <c r="A46" s="161"/>
      <c r="B46" s="162"/>
      <c r="C46" s="169"/>
      <c r="D46" s="173" t="s">
        <v>113</v>
      </c>
      <c r="E46" s="174"/>
      <c r="F46" s="180">
        <f>SUMIFS(F31:F40,G31:G40,0.08,I31:I40,"課税(インボイス)")</f>
        <v>0</v>
      </c>
      <c r="G46" s="176">
        <v>0.08</v>
      </c>
      <c r="H46" s="179">
        <f>SUMIFS(H31:H40,G31:G40,0.08,I31:I40,"課税(インボイス)")</f>
        <v>0</v>
      </c>
      <c r="I46" s="201" t="s">
        <v>106</v>
      </c>
      <c r="J46" s="241"/>
      <c r="K46" s="241"/>
      <c r="L46" s="241"/>
    </row>
    <row r="47" spans="1:13" ht="32.5" customHeight="1">
      <c r="A47" s="161"/>
      <c r="B47" s="162"/>
      <c r="C47" s="169"/>
      <c r="D47" s="173" t="s">
        <v>114</v>
      </c>
      <c r="E47" s="174"/>
      <c r="F47" s="180">
        <f>SUMIFS(F31:F40,G31:G40,0.08,I31:I40,"課税(非インボイス)")</f>
        <v>0</v>
      </c>
      <c r="G47" s="176">
        <v>0.08</v>
      </c>
      <c r="H47" s="179">
        <f>SUMIFS(H31:H40,G31:G40,0.08,I31:I40,"課税(非インボイス)")</f>
        <v>0</v>
      </c>
      <c r="I47" s="171"/>
      <c r="J47" s="171"/>
    </row>
    <row r="48" spans="1:13" ht="28.5" customHeight="1">
      <c r="A48" s="67"/>
      <c r="B48" s="67"/>
      <c r="C48" s="67"/>
      <c r="D48" s="67"/>
      <c r="E48" s="67"/>
      <c r="F48" s="69"/>
      <c r="G48" s="69"/>
      <c r="H48" s="69"/>
      <c r="I48" s="69"/>
      <c r="J48" s="68"/>
    </row>
    <row r="49" spans="1:10" ht="32.5" customHeight="1">
      <c r="A49" s="122"/>
      <c r="B49" s="64"/>
      <c r="C49" s="63"/>
      <c r="D49" s="63"/>
      <c r="E49" s="63"/>
      <c r="F49" s="63"/>
      <c r="G49" s="48"/>
      <c r="H49" s="63"/>
      <c r="I49" s="63" t="s">
        <v>85</v>
      </c>
      <c r="J49" s="249"/>
    </row>
    <row r="50" spans="1:10" ht="37" customHeight="1">
      <c r="A50" s="199"/>
      <c r="B50" s="47"/>
      <c r="C50" s="48"/>
      <c r="D50" s="48"/>
      <c r="E50" s="48"/>
      <c r="F50" s="49"/>
      <c r="G50" s="48"/>
      <c r="H50" s="49"/>
      <c r="I50" s="49" t="s">
        <v>87</v>
      </c>
      <c r="J50" s="250"/>
    </row>
    <row r="51" spans="1:10" ht="30.65" customHeight="1">
      <c r="A51" s="425" t="s">
        <v>71</v>
      </c>
      <c r="B51" s="427" t="s">
        <v>96</v>
      </c>
      <c r="C51" s="429" t="s">
        <v>97</v>
      </c>
      <c r="D51" s="429" t="s">
        <v>98</v>
      </c>
      <c r="E51" s="431"/>
      <c r="F51" s="431"/>
      <c r="G51" s="416" t="s">
        <v>99</v>
      </c>
      <c r="H51" s="416" t="s">
        <v>219</v>
      </c>
      <c r="I51" s="416" t="s">
        <v>101</v>
      </c>
      <c r="J51" s="418" t="s">
        <v>102</v>
      </c>
    </row>
    <row r="52" spans="1:10" ht="30.65" customHeight="1" thickBot="1">
      <c r="A52" s="426"/>
      <c r="B52" s="428"/>
      <c r="C52" s="430"/>
      <c r="D52" s="151" t="s">
        <v>85</v>
      </c>
      <c r="E52" s="74" t="str">
        <f>I50</f>
        <v>現地通貨</v>
      </c>
      <c r="F52" s="75" t="s">
        <v>104</v>
      </c>
      <c r="G52" s="417"/>
      <c r="H52" s="417"/>
      <c r="I52" s="417"/>
      <c r="J52" s="419"/>
    </row>
    <row r="53" spans="1:10" ht="30.65" customHeight="1" thickTop="1">
      <c r="A53" s="140">
        <v>1</v>
      </c>
      <c r="B53" s="52"/>
      <c r="C53" s="51"/>
      <c r="D53" s="53"/>
      <c r="E53" s="53"/>
      <c r="F53" s="55"/>
      <c r="G53" s="159"/>
      <c r="H53" s="181"/>
      <c r="I53" s="157"/>
      <c r="J53" s="155"/>
    </row>
    <row r="54" spans="1:10" ht="30.65" customHeight="1">
      <c r="A54" s="141">
        <v>2</v>
      </c>
      <c r="B54" s="57"/>
      <c r="C54" s="56"/>
      <c r="D54" s="58"/>
      <c r="E54" s="58"/>
      <c r="F54" s="55"/>
      <c r="G54" s="159"/>
      <c r="H54" s="181"/>
      <c r="I54" s="157"/>
      <c r="J54" s="164"/>
    </row>
    <row r="55" spans="1:10" ht="30.65" customHeight="1">
      <c r="A55" s="140">
        <v>3</v>
      </c>
      <c r="B55" s="57"/>
      <c r="C55" s="56"/>
      <c r="D55" s="58"/>
      <c r="E55" s="54"/>
      <c r="F55" s="55"/>
      <c r="G55" s="159"/>
      <c r="H55" s="181"/>
      <c r="I55" s="157"/>
      <c r="J55" s="164"/>
    </row>
    <row r="56" spans="1:10" ht="30.65" customHeight="1">
      <c r="A56" s="141">
        <v>4</v>
      </c>
      <c r="B56" s="57"/>
      <c r="C56" s="56"/>
      <c r="D56" s="58"/>
      <c r="E56" s="59"/>
      <c r="F56" s="55"/>
      <c r="G56" s="159"/>
      <c r="H56" s="181"/>
      <c r="I56" s="157"/>
      <c r="J56" s="164"/>
    </row>
    <row r="57" spans="1:10" ht="30.65" customHeight="1">
      <c r="A57" s="141">
        <v>5</v>
      </c>
      <c r="B57" s="57"/>
      <c r="C57" s="56"/>
      <c r="D57" s="58"/>
      <c r="E57" s="59"/>
      <c r="F57" s="55"/>
      <c r="G57" s="159"/>
      <c r="H57" s="181"/>
      <c r="I57" s="157"/>
      <c r="J57" s="164"/>
    </row>
    <row r="58" spans="1:10" ht="30.65" customHeight="1">
      <c r="A58" s="141">
        <v>6</v>
      </c>
      <c r="B58" s="57"/>
      <c r="C58" s="56"/>
      <c r="D58" s="58"/>
      <c r="E58" s="59"/>
      <c r="F58" s="55"/>
      <c r="G58" s="159"/>
      <c r="H58" s="181"/>
      <c r="I58" s="157"/>
      <c r="J58" s="164"/>
    </row>
    <row r="59" spans="1:10" ht="30.65" customHeight="1">
      <c r="A59" s="141">
        <v>7</v>
      </c>
      <c r="B59" s="57"/>
      <c r="C59" s="56"/>
      <c r="D59" s="58"/>
      <c r="E59" s="59"/>
      <c r="F59" s="55"/>
      <c r="G59" s="159"/>
      <c r="H59" s="181"/>
      <c r="I59" s="157"/>
      <c r="J59" s="164"/>
    </row>
    <row r="60" spans="1:10" ht="30.65" customHeight="1">
      <c r="A60" s="141">
        <v>8</v>
      </c>
      <c r="B60" s="57"/>
      <c r="C60" s="66"/>
      <c r="D60" s="58"/>
      <c r="E60" s="59"/>
      <c r="F60" s="55"/>
      <c r="G60" s="159"/>
      <c r="H60" s="181"/>
      <c r="I60" s="157"/>
      <c r="J60" s="164"/>
    </row>
    <row r="61" spans="1:10" ht="30.65" customHeight="1">
      <c r="A61" s="141">
        <v>9</v>
      </c>
      <c r="B61" s="60"/>
      <c r="C61" s="61"/>
      <c r="D61" s="62"/>
      <c r="E61" s="58"/>
      <c r="F61" s="55"/>
      <c r="G61" s="159"/>
      <c r="H61" s="181"/>
      <c r="I61" s="157"/>
      <c r="J61" s="164"/>
    </row>
    <row r="62" spans="1:10" ht="30.65" customHeight="1">
      <c r="A62" s="141">
        <v>10</v>
      </c>
      <c r="B62" s="57"/>
      <c r="C62" s="56"/>
      <c r="D62" s="58"/>
      <c r="E62" s="59"/>
      <c r="F62" s="148"/>
      <c r="G62" s="160"/>
      <c r="H62" s="181"/>
      <c r="I62" s="158"/>
      <c r="J62" s="164"/>
    </row>
    <row r="63" spans="1:10" ht="30.65" customHeight="1">
      <c r="A63" s="420" t="s">
        <v>108</v>
      </c>
      <c r="B63" s="421"/>
      <c r="C63" s="422"/>
      <c r="D63" s="170">
        <f>SUM(D53:D62)</f>
        <v>0</v>
      </c>
      <c r="E63" s="170">
        <f>SUM(E53:E62)</f>
        <v>0</v>
      </c>
      <c r="F63" s="102">
        <f>SUM(F53:F62)</f>
        <v>0</v>
      </c>
      <c r="G63" s="178"/>
      <c r="H63" s="423" t="s">
        <v>109</v>
      </c>
      <c r="I63" s="166"/>
      <c r="J63" s="166"/>
    </row>
    <row r="64" spans="1:10" ht="30.65" customHeight="1">
      <c r="A64" s="420" t="s">
        <v>110</v>
      </c>
      <c r="B64" s="421"/>
      <c r="C64" s="422"/>
      <c r="D64" s="154">
        <f>ROUNDDOWN(D63*J49,0)</f>
        <v>0</v>
      </c>
      <c r="E64" s="154">
        <f>ROUNDDOWN(E63*J50,0)</f>
        <v>0</v>
      </c>
      <c r="F64" s="167"/>
      <c r="G64" s="168"/>
      <c r="H64" s="424"/>
      <c r="I64" s="177">
        <f>D64+E64+F63</f>
        <v>0</v>
      </c>
      <c r="J64" s="166"/>
    </row>
    <row r="65" spans="1:13" ht="30.65" customHeight="1">
      <c r="A65" s="165"/>
      <c r="B65" s="162"/>
      <c r="C65" s="163"/>
      <c r="D65" s="415" t="s">
        <v>111</v>
      </c>
      <c r="E65" s="415"/>
      <c r="F65" s="172" t="s">
        <v>112</v>
      </c>
      <c r="G65" s="172" t="s">
        <v>99</v>
      </c>
      <c r="H65" s="172" t="s">
        <v>100</v>
      </c>
      <c r="I65" s="161"/>
      <c r="J65" s="163"/>
    </row>
    <row r="66" spans="1:13" ht="30.65" customHeight="1">
      <c r="A66" s="161"/>
      <c r="B66" s="162"/>
      <c r="C66" s="169"/>
      <c r="D66" s="173" t="s">
        <v>113</v>
      </c>
      <c r="E66" s="174"/>
      <c r="F66" s="180">
        <f>SUMIFS(F53:F62,G53:G62,0.1,I53:I62,"課税(インボイス)")</f>
        <v>0</v>
      </c>
      <c r="G66" s="175">
        <v>0.1</v>
      </c>
      <c r="H66" s="179">
        <f>SUMIFS(H53:H62,G53:G62,0.1,I53:I62,"課税(インボイス)")</f>
        <v>0</v>
      </c>
      <c r="J66" s="238" t="s">
        <v>181</v>
      </c>
      <c r="K66" s="238" t="s">
        <v>178</v>
      </c>
      <c r="L66" s="239" t="s">
        <v>179</v>
      </c>
      <c r="M66" s="242" t="s">
        <v>180</v>
      </c>
    </row>
    <row r="67" spans="1:13" ht="30.65" customHeight="1">
      <c r="A67" s="161"/>
      <c r="B67" s="162"/>
      <c r="C67" s="169"/>
      <c r="D67" s="173" t="s">
        <v>114</v>
      </c>
      <c r="E67" s="174"/>
      <c r="F67" s="180">
        <f>SUMIFS(F53:F62,G53:G62,0.1,I53:I62,"課税(非インボイス)")</f>
        <v>0</v>
      </c>
      <c r="G67" s="175">
        <v>0.1</v>
      </c>
      <c r="H67" s="179">
        <f>SUMIFS(H53:H62,G53:G62,0.1,I53:I62,"課税(非インボイス)")</f>
        <v>0</v>
      </c>
      <c r="I67" s="201" t="s">
        <v>105</v>
      </c>
      <c r="J67" s="202">
        <f>SUMIFS(F53:F62,I53:I62,"不課税")</f>
        <v>0</v>
      </c>
      <c r="K67" s="240">
        <f>ROUNDDOWN(SUMIFS(E53:E62,I53:I62,"不課税")*J50,0)</f>
        <v>0</v>
      </c>
      <c r="L67" s="240">
        <f>ROUNDDOWN(SUMIFS(D53:D62,I53:I62,"不課税")*J49,0)</f>
        <v>0</v>
      </c>
      <c r="M67" s="243">
        <f>SUM(J67:L67)</f>
        <v>0</v>
      </c>
    </row>
    <row r="68" spans="1:13" ht="30.65" customHeight="1">
      <c r="A68" s="161"/>
      <c r="B68" s="162"/>
      <c r="C68" s="169"/>
      <c r="D68" s="173" t="s">
        <v>113</v>
      </c>
      <c r="E68" s="174"/>
      <c r="F68" s="180">
        <f>SUMIFS(F53:F62,G53:G62,0.08,I53:I62,"課税(インボイス)")</f>
        <v>0</v>
      </c>
      <c r="G68" s="176">
        <v>0.08</v>
      </c>
      <c r="H68" s="179">
        <f>SUMIFS(H53:H62,G53:G62,0.08,I53:I62,"課税(インボイス)")</f>
        <v>0</v>
      </c>
      <c r="I68" s="201" t="s">
        <v>106</v>
      </c>
      <c r="J68" s="241"/>
      <c r="K68" s="241"/>
      <c r="L68" s="241"/>
    </row>
    <row r="69" spans="1:13" ht="30.65" customHeight="1">
      <c r="A69" s="161"/>
      <c r="B69" s="162"/>
      <c r="C69" s="169"/>
      <c r="D69" s="173" t="s">
        <v>114</v>
      </c>
      <c r="E69" s="174"/>
      <c r="F69" s="180">
        <f>SUMIFS(F53:F62,G53:G62,0.08,I53:I62,"課税(非インボイス)")</f>
        <v>0</v>
      </c>
      <c r="G69" s="176">
        <v>0.08</v>
      </c>
      <c r="H69" s="179">
        <f>SUMIFS(H53:H62,G53:G62,0.08,I53:I62,"課税(非インボイス)")</f>
        <v>0</v>
      </c>
      <c r="I69" s="171"/>
      <c r="J69" s="171"/>
    </row>
    <row r="70" spans="1:13" ht="32.5" customHeight="1">
      <c r="A70" s="198"/>
      <c r="B70" s="156"/>
      <c r="C70" s="156"/>
      <c r="D70" s="156"/>
      <c r="E70" s="152"/>
      <c r="F70" s="156"/>
      <c r="G70" s="156"/>
      <c r="H70" s="156"/>
      <c r="I70" s="156"/>
      <c r="J70" s="156"/>
    </row>
    <row r="71" spans="1:13" ht="34.5" customHeight="1">
      <c r="A71" s="182"/>
      <c r="B71" s="64"/>
      <c r="C71" s="63"/>
      <c r="D71" s="63"/>
      <c r="E71" s="63"/>
      <c r="F71" s="63"/>
      <c r="G71" s="48"/>
      <c r="H71" s="63"/>
      <c r="I71" s="63" t="s">
        <v>85</v>
      </c>
      <c r="J71" s="249"/>
    </row>
    <row r="72" spans="1:13" ht="34.5" customHeight="1">
      <c r="A72" s="199"/>
      <c r="B72" s="47"/>
      <c r="C72" s="48"/>
      <c r="D72" s="48"/>
      <c r="E72" s="48"/>
      <c r="F72" s="49"/>
      <c r="G72" s="48"/>
      <c r="H72" s="49"/>
      <c r="I72" s="49" t="s">
        <v>87</v>
      </c>
      <c r="J72" s="250"/>
    </row>
    <row r="73" spans="1:13" ht="31.5" customHeight="1">
      <c r="A73" s="425" t="s">
        <v>71</v>
      </c>
      <c r="B73" s="427" t="s">
        <v>96</v>
      </c>
      <c r="C73" s="429" t="s">
        <v>97</v>
      </c>
      <c r="D73" s="429" t="s">
        <v>98</v>
      </c>
      <c r="E73" s="431"/>
      <c r="F73" s="431"/>
      <c r="G73" s="416" t="s">
        <v>99</v>
      </c>
      <c r="H73" s="416" t="s">
        <v>219</v>
      </c>
      <c r="I73" s="416" t="s">
        <v>101</v>
      </c>
      <c r="J73" s="418" t="s">
        <v>102</v>
      </c>
    </row>
    <row r="74" spans="1:13" ht="31.5" customHeight="1" thickBot="1">
      <c r="A74" s="426"/>
      <c r="B74" s="428"/>
      <c r="C74" s="430"/>
      <c r="D74" s="151" t="s">
        <v>85</v>
      </c>
      <c r="E74" s="74" t="str">
        <f>I72</f>
        <v>現地通貨</v>
      </c>
      <c r="F74" s="75" t="s">
        <v>104</v>
      </c>
      <c r="G74" s="417"/>
      <c r="H74" s="417"/>
      <c r="I74" s="417"/>
      <c r="J74" s="419"/>
    </row>
    <row r="75" spans="1:13" ht="31.5" customHeight="1" thickTop="1">
      <c r="A75" s="140">
        <v>1</v>
      </c>
      <c r="B75" s="52"/>
      <c r="C75" s="51"/>
      <c r="D75" s="53"/>
      <c r="E75" s="53"/>
      <c r="F75" s="55"/>
      <c r="G75" s="159"/>
      <c r="H75" s="181"/>
      <c r="I75" s="157"/>
      <c r="J75" s="155"/>
    </row>
    <row r="76" spans="1:13" ht="31.5" customHeight="1">
      <c r="A76" s="141">
        <v>2</v>
      </c>
      <c r="B76" s="57"/>
      <c r="C76" s="56"/>
      <c r="D76" s="58"/>
      <c r="E76" s="58"/>
      <c r="F76" s="55"/>
      <c r="G76" s="159"/>
      <c r="H76" s="181"/>
      <c r="I76" s="157"/>
      <c r="J76" s="164"/>
    </row>
    <row r="77" spans="1:13" ht="31.5" customHeight="1">
      <c r="A77" s="140">
        <v>3</v>
      </c>
      <c r="B77" s="57"/>
      <c r="C77" s="56"/>
      <c r="D77" s="58"/>
      <c r="E77" s="54"/>
      <c r="F77" s="55"/>
      <c r="G77" s="159"/>
      <c r="H77" s="181"/>
      <c r="I77" s="157"/>
      <c r="J77" s="164"/>
    </row>
    <row r="78" spans="1:13" ht="31.5" customHeight="1">
      <c r="A78" s="141">
        <v>4</v>
      </c>
      <c r="B78" s="57"/>
      <c r="C78" s="56"/>
      <c r="D78" s="58"/>
      <c r="E78" s="59"/>
      <c r="F78" s="55"/>
      <c r="G78" s="159"/>
      <c r="H78" s="181"/>
      <c r="I78" s="157"/>
      <c r="J78" s="164"/>
    </row>
    <row r="79" spans="1:13" ht="31.5" customHeight="1">
      <c r="A79" s="141">
        <v>5</v>
      </c>
      <c r="B79" s="57"/>
      <c r="C79" s="56"/>
      <c r="D79" s="58"/>
      <c r="E79" s="59"/>
      <c r="F79" s="55"/>
      <c r="G79" s="159"/>
      <c r="H79" s="181"/>
      <c r="I79" s="157"/>
      <c r="J79" s="164"/>
    </row>
    <row r="80" spans="1:13" ht="31.5" customHeight="1">
      <c r="A80" s="141">
        <v>6</v>
      </c>
      <c r="B80" s="57"/>
      <c r="C80" s="56"/>
      <c r="D80" s="58"/>
      <c r="E80" s="59"/>
      <c r="F80" s="55"/>
      <c r="G80" s="159"/>
      <c r="H80" s="181"/>
      <c r="I80" s="157"/>
      <c r="J80" s="164"/>
    </row>
    <row r="81" spans="1:13" ht="31.5" customHeight="1">
      <c r="A81" s="141">
        <v>7</v>
      </c>
      <c r="B81" s="57"/>
      <c r="C81" s="56"/>
      <c r="D81" s="58"/>
      <c r="E81" s="59"/>
      <c r="F81" s="55"/>
      <c r="G81" s="159"/>
      <c r="H81" s="181"/>
      <c r="I81" s="157"/>
      <c r="J81" s="164"/>
    </row>
    <row r="82" spans="1:13" ht="31.5" customHeight="1">
      <c r="A82" s="141">
        <v>8</v>
      </c>
      <c r="B82" s="57"/>
      <c r="C82" s="66"/>
      <c r="D82" s="58"/>
      <c r="E82" s="59"/>
      <c r="F82" s="55"/>
      <c r="G82" s="159"/>
      <c r="H82" s="181"/>
      <c r="I82" s="157"/>
      <c r="J82" s="164"/>
    </row>
    <row r="83" spans="1:13" ht="31.5" customHeight="1">
      <c r="A83" s="141">
        <v>9</v>
      </c>
      <c r="B83" s="60"/>
      <c r="C83" s="61"/>
      <c r="D83" s="62"/>
      <c r="E83" s="58"/>
      <c r="F83" s="55"/>
      <c r="G83" s="159"/>
      <c r="H83" s="181"/>
      <c r="I83" s="157"/>
      <c r="J83" s="164"/>
    </row>
    <row r="84" spans="1:13" ht="31.5" customHeight="1">
      <c r="A84" s="141">
        <v>10</v>
      </c>
      <c r="B84" s="57"/>
      <c r="C84" s="56"/>
      <c r="D84" s="58"/>
      <c r="E84" s="59"/>
      <c r="F84" s="148"/>
      <c r="G84" s="160"/>
      <c r="H84" s="181"/>
      <c r="I84" s="158"/>
      <c r="J84" s="164"/>
    </row>
    <row r="85" spans="1:13" ht="31.5" customHeight="1">
      <c r="A85" s="420" t="s">
        <v>108</v>
      </c>
      <c r="B85" s="421"/>
      <c r="C85" s="422"/>
      <c r="D85" s="170">
        <f>SUM(D75:D84)</f>
        <v>0</v>
      </c>
      <c r="E85" s="170">
        <f>SUM(E75:E84)</f>
        <v>0</v>
      </c>
      <c r="F85" s="102">
        <f>SUM(F75:F84)</f>
        <v>0</v>
      </c>
      <c r="G85" s="178"/>
      <c r="H85" s="423" t="s">
        <v>109</v>
      </c>
      <c r="I85" s="166"/>
      <c r="J85" s="166"/>
    </row>
    <row r="86" spans="1:13" ht="31.5" customHeight="1">
      <c r="A86" s="420" t="s">
        <v>110</v>
      </c>
      <c r="B86" s="421"/>
      <c r="C86" s="422"/>
      <c r="D86" s="154">
        <f>ROUNDDOWN(D85*J71,0)</f>
        <v>0</v>
      </c>
      <c r="E86" s="154">
        <f>ROUNDDOWN(E85*J72,0)</f>
        <v>0</v>
      </c>
      <c r="F86" s="167"/>
      <c r="G86" s="168"/>
      <c r="H86" s="424"/>
      <c r="I86" s="177">
        <f>D86+E86+F85</f>
        <v>0</v>
      </c>
      <c r="J86" s="166"/>
    </row>
    <row r="87" spans="1:13" ht="31.5" customHeight="1">
      <c r="A87" s="165"/>
      <c r="B87" s="162"/>
      <c r="C87" s="163"/>
      <c r="D87" s="415" t="s">
        <v>111</v>
      </c>
      <c r="E87" s="415"/>
      <c r="F87" s="172" t="s">
        <v>112</v>
      </c>
      <c r="G87" s="172" t="s">
        <v>99</v>
      </c>
      <c r="H87" s="172" t="s">
        <v>100</v>
      </c>
      <c r="I87" s="161"/>
      <c r="J87" s="163"/>
    </row>
    <row r="88" spans="1:13" ht="31.5" customHeight="1">
      <c r="A88" s="161"/>
      <c r="B88" s="162"/>
      <c r="C88" s="169"/>
      <c r="D88" s="173" t="s">
        <v>113</v>
      </c>
      <c r="E88" s="174"/>
      <c r="F88" s="180">
        <f>SUMIFS(F75:F84,G75:G84,0.1,I75:I84,"課税(インボイス)")</f>
        <v>0</v>
      </c>
      <c r="G88" s="175">
        <v>0.1</v>
      </c>
      <c r="H88" s="179">
        <f>SUMIFS(H75:H84,G75:G84,0.1,I75:I84,"課税(インボイス)")</f>
        <v>0</v>
      </c>
      <c r="J88" s="238" t="s">
        <v>181</v>
      </c>
      <c r="K88" s="238" t="s">
        <v>178</v>
      </c>
      <c r="L88" s="239" t="s">
        <v>179</v>
      </c>
      <c r="M88" s="242" t="s">
        <v>180</v>
      </c>
    </row>
    <row r="89" spans="1:13" ht="31.5" customHeight="1">
      <c r="A89" s="161"/>
      <c r="B89" s="162"/>
      <c r="C89" s="169"/>
      <c r="D89" s="173" t="s">
        <v>114</v>
      </c>
      <c r="E89" s="174"/>
      <c r="F89" s="180">
        <f>SUMIFS(F75:F84,G75:G84,0.1,I75:I84,"課税(非インボイス)")</f>
        <v>0</v>
      </c>
      <c r="G89" s="175">
        <v>0.1</v>
      </c>
      <c r="H89" s="179">
        <f>SUMIFS(H75:H84,G75:G84,0.1,I75:I84,"課税(非インボイス)")</f>
        <v>0</v>
      </c>
      <c r="I89" s="201" t="s">
        <v>105</v>
      </c>
      <c r="J89" s="202">
        <f>SUMIFS(F75:F84,I75:I84,"不課税")</f>
        <v>0</v>
      </c>
      <c r="K89" s="240">
        <f>ROUNDDOWN(SUMIFS(E75:E84,I75:I84,"不課税")*J72,0)</f>
        <v>0</v>
      </c>
      <c r="L89" s="240">
        <f>ROUNDDOWN(SUMIFS(D75:D84,I75:I84,"不課税")*J71,0)</f>
        <v>0</v>
      </c>
      <c r="M89" s="243">
        <f>SUM(J89:L89)</f>
        <v>0</v>
      </c>
    </row>
    <row r="90" spans="1:13" ht="31.5" customHeight="1">
      <c r="A90" s="161"/>
      <c r="B90" s="162"/>
      <c r="C90" s="169"/>
      <c r="D90" s="173" t="s">
        <v>113</v>
      </c>
      <c r="E90" s="174"/>
      <c r="F90" s="180">
        <f>SUMIFS(F75:F84,G75:G84,0.08,I75:I84,"課税(インボイス)")</f>
        <v>0</v>
      </c>
      <c r="G90" s="176">
        <v>0.08</v>
      </c>
      <c r="H90" s="179">
        <f>SUMIFS(H75:H84,G75:G84,0.08,I75:I84,"課税(インボイス)")</f>
        <v>0</v>
      </c>
      <c r="I90" s="201" t="s">
        <v>106</v>
      </c>
      <c r="J90" s="241"/>
      <c r="K90" s="241"/>
      <c r="L90" s="241"/>
    </row>
    <row r="91" spans="1:13" ht="31.5" customHeight="1">
      <c r="A91" s="161"/>
      <c r="B91" s="162"/>
      <c r="C91" s="169"/>
      <c r="D91" s="173" t="s">
        <v>114</v>
      </c>
      <c r="E91" s="174"/>
      <c r="F91" s="180">
        <f>SUMIFS(F75:F84,G75:G84,0.08,I75:I84,"課税(非インボイス)")</f>
        <v>0</v>
      </c>
      <c r="G91" s="176">
        <v>0.08</v>
      </c>
      <c r="H91" s="179">
        <f>SUMIFS(H75:H84,G75:G84,0.08,I75:I84,"課税(非インボイス)")</f>
        <v>0</v>
      </c>
      <c r="I91" s="171"/>
      <c r="J91" s="171"/>
    </row>
    <row r="92" spans="1:13" ht="31.5" customHeight="1">
      <c r="A92" s="67"/>
      <c r="B92" s="67"/>
      <c r="C92" s="67"/>
      <c r="D92" s="67"/>
      <c r="E92" s="67"/>
      <c r="F92" s="69"/>
      <c r="G92" s="69"/>
      <c r="H92" s="69"/>
      <c r="I92" s="69"/>
      <c r="J92" s="68"/>
    </row>
    <row r="93" spans="1:13" ht="31.5" customHeight="1">
      <c r="A93" s="122"/>
      <c r="B93" s="64"/>
      <c r="C93" s="63"/>
      <c r="D93" s="63"/>
      <c r="E93" s="63"/>
      <c r="F93" s="63"/>
      <c r="G93" s="48"/>
      <c r="H93" s="63"/>
      <c r="I93" s="63" t="s">
        <v>85</v>
      </c>
      <c r="J93" s="249"/>
    </row>
    <row r="94" spans="1:13" ht="31.5" customHeight="1">
      <c r="A94" s="199"/>
      <c r="B94" s="47"/>
      <c r="C94" s="48"/>
      <c r="D94" s="48"/>
      <c r="E94" s="48"/>
      <c r="F94" s="49"/>
      <c r="G94" s="48"/>
      <c r="H94" s="49"/>
      <c r="I94" s="49" t="s">
        <v>87</v>
      </c>
      <c r="J94" s="250"/>
    </row>
    <row r="95" spans="1:13" ht="31.5" customHeight="1">
      <c r="A95" s="425" t="s">
        <v>71</v>
      </c>
      <c r="B95" s="427" t="s">
        <v>96</v>
      </c>
      <c r="C95" s="429" t="s">
        <v>97</v>
      </c>
      <c r="D95" s="429" t="s">
        <v>98</v>
      </c>
      <c r="E95" s="431"/>
      <c r="F95" s="431"/>
      <c r="G95" s="416" t="s">
        <v>99</v>
      </c>
      <c r="H95" s="416" t="s">
        <v>219</v>
      </c>
      <c r="I95" s="416" t="s">
        <v>101</v>
      </c>
      <c r="J95" s="418" t="s">
        <v>102</v>
      </c>
    </row>
    <row r="96" spans="1:13" ht="31.5" customHeight="1" thickBot="1">
      <c r="A96" s="426"/>
      <c r="B96" s="428"/>
      <c r="C96" s="430"/>
      <c r="D96" s="151" t="s">
        <v>85</v>
      </c>
      <c r="E96" s="74" t="str">
        <f>I94</f>
        <v>現地通貨</v>
      </c>
      <c r="F96" s="75" t="s">
        <v>104</v>
      </c>
      <c r="G96" s="417"/>
      <c r="H96" s="417"/>
      <c r="I96" s="417"/>
      <c r="J96" s="419"/>
    </row>
    <row r="97" spans="1:13" ht="31.5" customHeight="1" thickTop="1">
      <c r="A97" s="140">
        <v>1</v>
      </c>
      <c r="B97" s="52"/>
      <c r="C97" s="51"/>
      <c r="D97" s="53"/>
      <c r="E97" s="53"/>
      <c r="F97" s="55"/>
      <c r="G97" s="159"/>
      <c r="H97" s="181"/>
      <c r="I97" s="157"/>
      <c r="J97" s="155"/>
    </row>
    <row r="98" spans="1:13" ht="31.5" customHeight="1">
      <c r="A98" s="141">
        <v>2</v>
      </c>
      <c r="B98" s="57"/>
      <c r="C98" s="56"/>
      <c r="D98" s="58"/>
      <c r="E98" s="58"/>
      <c r="F98" s="55"/>
      <c r="G98" s="159"/>
      <c r="H98" s="181"/>
      <c r="I98" s="157"/>
      <c r="J98" s="164"/>
    </row>
    <row r="99" spans="1:13" ht="31.5" customHeight="1">
      <c r="A99" s="140">
        <v>3</v>
      </c>
      <c r="B99" s="57"/>
      <c r="C99" s="56"/>
      <c r="D99" s="58"/>
      <c r="E99" s="54"/>
      <c r="F99" s="55"/>
      <c r="G99" s="159"/>
      <c r="H99" s="181"/>
      <c r="I99" s="157"/>
      <c r="J99" s="164"/>
    </row>
    <row r="100" spans="1:13" ht="31.5" customHeight="1">
      <c r="A100" s="141">
        <v>4</v>
      </c>
      <c r="B100" s="57"/>
      <c r="C100" s="56"/>
      <c r="D100" s="58"/>
      <c r="E100" s="59"/>
      <c r="F100" s="55"/>
      <c r="G100" s="159"/>
      <c r="H100" s="181"/>
      <c r="I100" s="157"/>
      <c r="J100" s="164"/>
    </row>
    <row r="101" spans="1:13" ht="31.5" customHeight="1">
      <c r="A101" s="141">
        <v>5</v>
      </c>
      <c r="B101" s="57"/>
      <c r="C101" s="56"/>
      <c r="D101" s="58"/>
      <c r="E101" s="59"/>
      <c r="F101" s="55"/>
      <c r="G101" s="159"/>
      <c r="H101" s="181"/>
      <c r="I101" s="157"/>
      <c r="J101" s="164"/>
    </row>
    <row r="102" spans="1:13" ht="31.5" customHeight="1">
      <c r="A102" s="141">
        <v>6</v>
      </c>
      <c r="B102" s="57"/>
      <c r="C102" s="56"/>
      <c r="D102" s="58"/>
      <c r="E102" s="59"/>
      <c r="F102" s="55"/>
      <c r="G102" s="159"/>
      <c r="H102" s="181"/>
      <c r="I102" s="157"/>
      <c r="J102" s="164"/>
    </row>
    <row r="103" spans="1:13" ht="31.5" customHeight="1">
      <c r="A103" s="141">
        <v>7</v>
      </c>
      <c r="B103" s="57"/>
      <c r="C103" s="56"/>
      <c r="D103" s="58"/>
      <c r="E103" s="59"/>
      <c r="F103" s="55"/>
      <c r="G103" s="159"/>
      <c r="H103" s="181"/>
      <c r="I103" s="157"/>
      <c r="J103" s="164"/>
    </row>
    <row r="104" spans="1:13" ht="31.5" customHeight="1">
      <c r="A104" s="141">
        <v>8</v>
      </c>
      <c r="B104" s="57"/>
      <c r="C104" s="66"/>
      <c r="D104" s="58"/>
      <c r="E104" s="59"/>
      <c r="F104" s="55"/>
      <c r="G104" s="159"/>
      <c r="H104" s="181"/>
      <c r="I104" s="157"/>
      <c r="J104" s="164"/>
    </row>
    <row r="105" spans="1:13" ht="31.5" customHeight="1">
      <c r="A105" s="141">
        <v>9</v>
      </c>
      <c r="B105" s="60"/>
      <c r="C105" s="61"/>
      <c r="D105" s="62"/>
      <c r="E105" s="58"/>
      <c r="F105" s="55"/>
      <c r="G105" s="159"/>
      <c r="H105" s="181"/>
      <c r="I105" s="157"/>
      <c r="J105" s="164"/>
    </row>
    <row r="106" spans="1:13" ht="31.5" customHeight="1">
      <c r="A106" s="141">
        <v>10</v>
      </c>
      <c r="B106" s="57"/>
      <c r="C106" s="56"/>
      <c r="D106" s="58"/>
      <c r="E106" s="59"/>
      <c r="F106" s="148"/>
      <c r="G106" s="160"/>
      <c r="H106" s="181"/>
      <c r="I106" s="158"/>
      <c r="J106" s="164"/>
    </row>
    <row r="107" spans="1:13" ht="31.5" customHeight="1">
      <c r="A107" s="420" t="s">
        <v>108</v>
      </c>
      <c r="B107" s="421"/>
      <c r="C107" s="422"/>
      <c r="D107" s="170">
        <f>SUM(D97:D106)</f>
        <v>0</v>
      </c>
      <c r="E107" s="170">
        <f>SUM(E97:E106)</f>
        <v>0</v>
      </c>
      <c r="F107" s="102">
        <f>SUM(F97:F106)</f>
        <v>0</v>
      </c>
      <c r="G107" s="178"/>
      <c r="H107" s="423" t="s">
        <v>109</v>
      </c>
      <c r="I107" s="166"/>
      <c r="J107" s="166"/>
    </row>
    <row r="108" spans="1:13" ht="31.5" customHeight="1">
      <c r="A108" s="420" t="s">
        <v>110</v>
      </c>
      <c r="B108" s="421"/>
      <c r="C108" s="422"/>
      <c r="D108" s="154">
        <f>ROUNDDOWN(D107*J93,0)</f>
        <v>0</v>
      </c>
      <c r="E108" s="154">
        <f>ROUNDDOWN(E107*J94,0)</f>
        <v>0</v>
      </c>
      <c r="F108" s="167"/>
      <c r="G108" s="168"/>
      <c r="H108" s="424"/>
      <c r="I108" s="177">
        <f>D108+E108+F107</f>
        <v>0</v>
      </c>
      <c r="J108" s="166"/>
    </row>
    <row r="109" spans="1:13" ht="31.5" customHeight="1">
      <c r="A109" s="165"/>
      <c r="B109" s="162"/>
      <c r="C109" s="163"/>
      <c r="D109" s="415" t="s">
        <v>111</v>
      </c>
      <c r="E109" s="415"/>
      <c r="F109" s="172" t="s">
        <v>112</v>
      </c>
      <c r="G109" s="172" t="s">
        <v>99</v>
      </c>
      <c r="H109" s="172" t="s">
        <v>100</v>
      </c>
      <c r="I109" s="161"/>
      <c r="J109" s="163"/>
    </row>
    <row r="110" spans="1:13" ht="31.5" customHeight="1">
      <c r="A110" s="161"/>
      <c r="B110" s="162"/>
      <c r="C110" s="169"/>
      <c r="D110" s="173" t="s">
        <v>113</v>
      </c>
      <c r="E110" s="174"/>
      <c r="F110" s="180">
        <f>SUMIFS(F97:F106,G97:G106,0.1,I97:I106,"課税(インボイス)")</f>
        <v>0</v>
      </c>
      <c r="G110" s="175">
        <v>0.1</v>
      </c>
      <c r="H110" s="179">
        <f>SUMIFS(H97:H106,G97:G106,0.1,I97:I106,"課税(インボイス)")</f>
        <v>0</v>
      </c>
      <c r="J110" s="238" t="s">
        <v>181</v>
      </c>
      <c r="K110" s="238" t="s">
        <v>178</v>
      </c>
      <c r="L110" s="239" t="s">
        <v>179</v>
      </c>
      <c r="M110" s="242" t="s">
        <v>180</v>
      </c>
    </row>
    <row r="111" spans="1:13" ht="31.5" customHeight="1">
      <c r="A111" s="161"/>
      <c r="B111" s="162"/>
      <c r="C111" s="169"/>
      <c r="D111" s="173" t="s">
        <v>114</v>
      </c>
      <c r="E111" s="174"/>
      <c r="F111" s="180">
        <f>SUMIFS(F97:F106,G97:G106,0.1,I97:I106,"課税(非インボイス)")</f>
        <v>0</v>
      </c>
      <c r="G111" s="175">
        <v>0.1</v>
      </c>
      <c r="H111" s="179">
        <f>SUMIFS(H97:H106,G97:G106,0.1,I97:I106,"課税(非インボイス)")</f>
        <v>0</v>
      </c>
      <c r="I111" s="201" t="s">
        <v>105</v>
      </c>
      <c r="J111" s="202">
        <f>SUMIFS(F97:F106,I97:I106,"不課税")</f>
        <v>0</v>
      </c>
      <c r="K111" s="240">
        <f>ROUNDDOWN(SUMIFS(E97:E106,I97:I106,"不課税")*J94,0)</f>
        <v>0</v>
      </c>
      <c r="L111" s="240">
        <f>ROUNDDOWN(SUMIFS(D97:D106,I97:I106,"不課税")*J93,0)</f>
        <v>0</v>
      </c>
      <c r="M111" s="243">
        <f>SUM(J111:L111)</f>
        <v>0</v>
      </c>
    </row>
    <row r="112" spans="1:13" ht="31.5" customHeight="1">
      <c r="A112" s="161"/>
      <c r="B112" s="162"/>
      <c r="C112" s="169"/>
      <c r="D112" s="173" t="s">
        <v>113</v>
      </c>
      <c r="E112" s="174"/>
      <c r="F112" s="180">
        <f>SUMIFS(F97:F106,G97:G106,0.08,I97:I106,"課税(インボイス)")</f>
        <v>0</v>
      </c>
      <c r="G112" s="176">
        <v>0.08</v>
      </c>
      <c r="H112" s="179">
        <f>SUMIFS(H97:H106,G97:G106,0.08,I97:I106,"課税(インボイス)")</f>
        <v>0</v>
      </c>
      <c r="I112" s="201" t="s">
        <v>106</v>
      </c>
      <c r="J112" s="241"/>
      <c r="K112" s="241"/>
      <c r="L112" s="241"/>
    </row>
    <row r="113" spans="1:10" ht="31.5" customHeight="1">
      <c r="A113" s="161"/>
      <c r="B113" s="162"/>
      <c r="C113" s="169"/>
      <c r="D113" s="173" t="s">
        <v>114</v>
      </c>
      <c r="E113" s="174"/>
      <c r="F113" s="180">
        <f>SUMIFS(F97:F106,G97:G106,0.08,I97:I106,"課税(非インボイス)")</f>
        <v>0</v>
      </c>
      <c r="G113" s="176">
        <v>0.08</v>
      </c>
      <c r="H113" s="179">
        <f>SUMIFS(H97:H106,G97:G106,0.08,I97:I106,"課税(非インボイス)")</f>
        <v>0</v>
      </c>
      <c r="I113" s="171"/>
      <c r="J113" s="171"/>
    </row>
    <row r="114" spans="1:10" ht="31.5" customHeight="1">
      <c r="A114" s="67"/>
      <c r="B114" s="67"/>
      <c r="C114" s="67"/>
      <c r="D114" s="67"/>
      <c r="E114" s="67"/>
      <c r="F114" s="69"/>
      <c r="G114" s="69"/>
      <c r="H114" s="69"/>
      <c r="I114" s="69"/>
      <c r="J114" s="68"/>
    </row>
    <row r="115" spans="1:10" ht="31.5" customHeight="1">
      <c r="A115" s="122"/>
      <c r="B115" s="64"/>
      <c r="C115" s="63"/>
      <c r="D115" s="63"/>
      <c r="E115" s="63"/>
      <c r="F115" s="63"/>
      <c r="G115" s="48"/>
      <c r="H115" s="63"/>
      <c r="I115" s="63" t="s">
        <v>85</v>
      </c>
      <c r="J115" s="249"/>
    </row>
    <row r="116" spans="1:10" ht="31.5" customHeight="1">
      <c r="A116" s="199"/>
      <c r="B116" s="47"/>
      <c r="C116" s="48"/>
      <c r="D116" s="48"/>
      <c r="E116" s="48"/>
      <c r="F116" s="49"/>
      <c r="G116" s="48"/>
      <c r="H116" s="49"/>
      <c r="I116" s="49" t="s">
        <v>87</v>
      </c>
      <c r="J116" s="250"/>
    </row>
    <row r="117" spans="1:10" ht="31.5" customHeight="1">
      <c r="A117" s="425" t="s">
        <v>71</v>
      </c>
      <c r="B117" s="427" t="s">
        <v>96</v>
      </c>
      <c r="C117" s="429" t="s">
        <v>97</v>
      </c>
      <c r="D117" s="429" t="s">
        <v>98</v>
      </c>
      <c r="E117" s="431"/>
      <c r="F117" s="431"/>
      <c r="G117" s="416" t="s">
        <v>99</v>
      </c>
      <c r="H117" s="416" t="s">
        <v>219</v>
      </c>
      <c r="I117" s="416" t="s">
        <v>101</v>
      </c>
      <c r="J117" s="418" t="s">
        <v>102</v>
      </c>
    </row>
    <row r="118" spans="1:10" ht="31.5" customHeight="1" thickBot="1">
      <c r="A118" s="426"/>
      <c r="B118" s="428"/>
      <c r="C118" s="430"/>
      <c r="D118" s="151" t="s">
        <v>85</v>
      </c>
      <c r="E118" s="74" t="str">
        <f>I116</f>
        <v>現地通貨</v>
      </c>
      <c r="F118" s="75" t="s">
        <v>104</v>
      </c>
      <c r="G118" s="417"/>
      <c r="H118" s="417"/>
      <c r="I118" s="417"/>
      <c r="J118" s="419"/>
    </row>
    <row r="119" spans="1:10" ht="31.5" customHeight="1" thickTop="1">
      <c r="A119" s="140">
        <v>1</v>
      </c>
      <c r="B119" s="52"/>
      <c r="C119" s="51"/>
      <c r="D119" s="53"/>
      <c r="E119" s="53"/>
      <c r="F119" s="55"/>
      <c r="G119" s="159"/>
      <c r="H119" s="181"/>
      <c r="I119" s="157"/>
      <c r="J119" s="155"/>
    </row>
    <row r="120" spans="1:10" ht="31.5" customHeight="1">
      <c r="A120" s="141">
        <v>2</v>
      </c>
      <c r="B120" s="57"/>
      <c r="C120" s="56"/>
      <c r="D120" s="58"/>
      <c r="E120" s="58"/>
      <c r="F120" s="55"/>
      <c r="G120" s="159"/>
      <c r="H120" s="181"/>
      <c r="I120" s="157"/>
      <c r="J120" s="164"/>
    </row>
    <row r="121" spans="1:10" ht="31.5" customHeight="1">
      <c r="A121" s="140">
        <v>3</v>
      </c>
      <c r="B121" s="57"/>
      <c r="C121" s="56"/>
      <c r="D121" s="58"/>
      <c r="E121" s="54"/>
      <c r="F121" s="55"/>
      <c r="G121" s="159"/>
      <c r="H121" s="181"/>
      <c r="I121" s="157"/>
      <c r="J121" s="164"/>
    </row>
    <row r="122" spans="1:10" ht="31.5" customHeight="1">
      <c r="A122" s="141">
        <v>4</v>
      </c>
      <c r="B122" s="57"/>
      <c r="C122" s="56"/>
      <c r="D122" s="58"/>
      <c r="E122" s="59"/>
      <c r="F122" s="55"/>
      <c r="G122" s="159"/>
      <c r="H122" s="181"/>
      <c r="I122" s="157"/>
      <c r="J122" s="164"/>
    </row>
    <row r="123" spans="1:10" ht="31.5" customHeight="1">
      <c r="A123" s="141">
        <v>5</v>
      </c>
      <c r="B123" s="57"/>
      <c r="C123" s="56"/>
      <c r="D123" s="58"/>
      <c r="E123" s="59"/>
      <c r="F123" s="55"/>
      <c r="G123" s="159"/>
      <c r="H123" s="181"/>
      <c r="I123" s="157"/>
      <c r="J123" s="164"/>
    </row>
    <row r="124" spans="1:10" ht="31.5" customHeight="1">
      <c r="A124" s="141">
        <v>6</v>
      </c>
      <c r="B124" s="57"/>
      <c r="C124" s="56"/>
      <c r="D124" s="58"/>
      <c r="E124" s="59"/>
      <c r="F124" s="55"/>
      <c r="G124" s="159"/>
      <c r="H124" s="181"/>
      <c r="I124" s="157"/>
      <c r="J124" s="164"/>
    </row>
    <row r="125" spans="1:10" ht="31.5" customHeight="1">
      <c r="A125" s="141">
        <v>7</v>
      </c>
      <c r="B125" s="57"/>
      <c r="C125" s="56"/>
      <c r="D125" s="58"/>
      <c r="E125" s="59"/>
      <c r="F125" s="55"/>
      <c r="G125" s="159"/>
      <c r="H125" s="181"/>
      <c r="I125" s="157"/>
      <c r="J125" s="164"/>
    </row>
    <row r="126" spans="1:10" ht="31.5" customHeight="1">
      <c r="A126" s="141">
        <v>8</v>
      </c>
      <c r="B126" s="57"/>
      <c r="C126" s="66"/>
      <c r="D126" s="58"/>
      <c r="E126" s="59"/>
      <c r="F126" s="55"/>
      <c r="G126" s="159"/>
      <c r="H126" s="181"/>
      <c r="I126" s="157"/>
      <c r="J126" s="164"/>
    </row>
    <row r="127" spans="1:10" ht="31.5" customHeight="1">
      <c r="A127" s="141">
        <v>9</v>
      </c>
      <c r="B127" s="60"/>
      <c r="C127" s="61"/>
      <c r="D127" s="62"/>
      <c r="E127" s="58"/>
      <c r="F127" s="55"/>
      <c r="G127" s="159"/>
      <c r="H127" s="181"/>
      <c r="I127" s="157"/>
      <c r="J127" s="164"/>
    </row>
    <row r="128" spans="1:10" ht="31.5" customHeight="1">
      <c r="A128" s="141">
        <v>10</v>
      </c>
      <c r="B128" s="57"/>
      <c r="C128" s="56"/>
      <c r="D128" s="58"/>
      <c r="E128" s="59"/>
      <c r="F128" s="148"/>
      <c r="G128" s="160"/>
      <c r="H128" s="181"/>
      <c r="I128" s="158"/>
      <c r="J128" s="164"/>
    </row>
    <row r="129" spans="1:13" ht="31.5" customHeight="1">
      <c r="A129" s="420" t="s">
        <v>108</v>
      </c>
      <c r="B129" s="421"/>
      <c r="C129" s="422"/>
      <c r="D129" s="170">
        <f>SUM(D119:D128)</f>
        <v>0</v>
      </c>
      <c r="E129" s="170">
        <f>SUM(E119:E128)</f>
        <v>0</v>
      </c>
      <c r="F129" s="102">
        <f>SUM(F119:F128)</f>
        <v>0</v>
      </c>
      <c r="G129" s="178"/>
      <c r="H129" s="423" t="s">
        <v>109</v>
      </c>
      <c r="I129" s="166"/>
      <c r="J129" s="166"/>
    </row>
    <row r="130" spans="1:13" ht="31.5" customHeight="1">
      <c r="A130" s="420" t="s">
        <v>110</v>
      </c>
      <c r="B130" s="421"/>
      <c r="C130" s="422"/>
      <c r="D130" s="154">
        <f>ROUNDDOWN(D129*J115,0)</f>
        <v>0</v>
      </c>
      <c r="E130" s="154">
        <f>ROUNDDOWN(E129*J116,0)</f>
        <v>0</v>
      </c>
      <c r="F130" s="167"/>
      <c r="G130" s="168"/>
      <c r="H130" s="424"/>
      <c r="I130" s="177">
        <f>D130+E130+F129</f>
        <v>0</v>
      </c>
      <c r="J130" s="166"/>
    </row>
    <row r="131" spans="1:13" ht="31.5" customHeight="1">
      <c r="A131" s="165"/>
      <c r="B131" s="162"/>
      <c r="C131" s="163"/>
      <c r="D131" s="415" t="s">
        <v>111</v>
      </c>
      <c r="E131" s="415"/>
      <c r="F131" s="172" t="s">
        <v>112</v>
      </c>
      <c r="G131" s="172" t="s">
        <v>99</v>
      </c>
      <c r="H131" s="172" t="s">
        <v>100</v>
      </c>
      <c r="I131" s="161"/>
      <c r="J131" s="163"/>
    </row>
    <row r="132" spans="1:13" ht="31.5" customHeight="1">
      <c r="A132" s="161"/>
      <c r="B132" s="162"/>
      <c r="C132" s="169"/>
      <c r="D132" s="173" t="s">
        <v>113</v>
      </c>
      <c r="E132" s="174"/>
      <c r="F132" s="180">
        <f>SUMIFS(F119:F128,G119:G128,0.1,I119:I128,"課税(インボイス)")</f>
        <v>0</v>
      </c>
      <c r="G132" s="175">
        <v>0.1</v>
      </c>
      <c r="H132" s="179">
        <f>SUMIFS(H119:H128,G119:G128,0.1,I119:I128,"課税(インボイス)")</f>
        <v>0</v>
      </c>
      <c r="J132" s="238" t="s">
        <v>181</v>
      </c>
      <c r="K132" s="238" t="s">
        <v>178</v>
      </c>
      <c r="L132" s="239" t="s">
        <v>179</v>
      </c>
      <c r="M132" s="242" t="s">
        <v>180</v>
      </c>
    </row>
    <row r="133" spans="1:13" ht="31.5" customHeight="1">
      <c r="A133" s="161"/>
      <c r="B133" s="162"/>
      <c r="C133" s="169"/>
      <c r="D133" s="173" t="s">
        <v>114</v>
      </c>
      <c r="E133" s="174"/>
      <c r="F133" s="180">
        <f>SUMIFS(F119:F128,G119:G128,0.1,I119:I128,"課税(非インボイス)")</f>
        <v>0</v>
      </c>
      <c r="G133" s="175">
        <v>0.1</v>
      </c>
      <c r="H133" s="179">
        <f>SUMIFS(H119:H128,G119:G128,0.1,I119:I128,"課税(非インボイス)")</f>
        <v>0</v>
      </c>
      <c r="I133" s="201" t="s">
        <v>105</v>
      </c>
      <c r="J133" s="202">
        <f>SUMIFS(F119:F128,I119:I128,"不課税")</f>
        <v>0</v>
      </c>
      <c r="K133" s="240">
        <f>ROUNDDOWN(SUMIFS(E119:E128,I119:I128,"不課税")*J116,0)</f>
        <v>0</v>
      </c>
      <c r="L133" s="240">
        <f>ROUNDDOWN(SUMIFS(D119:D128,I119:I128,"不課税")*J115,0)</f>
        <v>0</v>
      </c>
      <c r="M133" s="243">
        <f>SUM(J133:L133)</f>
        <v>0</v>
      </c>
    </row>
    <row r="134" spans="1:13" ht="31.5" customHeight="1">
      <c r="A134" s="161"/>
      <c r="B134" s="162"/>
      <c r="C134" s="169"/>
      <c r="D134" s="173" t="s">
        <v>113</v>
      </c>
      <c r="E134" s="174"/>
      <c r="F134" s="180">
        <f>SUMIFS(F119:F128,G119:G128,0.08,I119:I128,"課税(インボイス)")</f>
        <v>0</v>
      </c>
      <c r="G134" s="176">
        <v>0.08</v>
      </c>
      <c r="H134" s="179">
        <f>SUMIFS(H119:H128,G119:G128,0.08,I119:I128,"課税(インボイス)")</f>
        <v>0</v>
      </c>
      <c r="I134" s="201" t="s">
        <v>106</v>
      </c>
      <c r="J134" s="241"/>
      <c r="K134" s="241"/>
      <c r="L134" s="241"/>
    </row>
    <row r="135" spans="1:13" ht="31.5" customHeight="1">
      <c r="A135" s="161"/>
      <c r="B135" s="162"/>
      <c r="C135" s="169"/>
      <c r="D135" s="173" t="s">
        <v>114</v>
      </c>
      <c r="E135" s="174"/>
      <c r="F135" s="180">
        <f>SUMIFS(F119:F128,G119:G128,0.08,I119:I128,"課税(非インボイス)")</f>
        <v>0</v>
      </c>
      <c r="G135" s="176">
        <v>0.08</v>
      </c>
      <c r="H135" s="179">
        <f>SUMIFS(H119:H128,G119:G128,0.08,I119:I128,"課税(非インボイス)")</f>
        <v>0</v>
      </c>
      <c r="I135" s="171"/>
      <c r="J135" s="171"/>
    </row>
    <row r="136" spans="1:13" s="72" customFormat="1" ht="31.5" customHeight="1">
      <c r="A136" s="161"/>
      <c r="B136" s="162"/>
      <c r="C136" s="169"/>
      <c r="D136" s="171"/>
      <c r="E136" s="231"/>
      <c r="F136" s="232"/>
      <c r="G136" s="231"/>
      <c r="H136" s="233"/>
      <c r="I136" s="171"/>
      <c r="J136" s="171"/>
    </row>
    <row r="137" spans="1:13" s="72" customFormat="1" ht="31.5" customHeight="1">
      <c r="A137" s="182"/>
      <c r="B137" s="64"/>
      <c r="C137" s="63"/>
      <c r="D137" s="63"/>
      <c r="E137" s="63"/>
      <c r="F137" s="63"/>
      <c r="G137" s="48"/>
      <c r="H137" s="63"/>
      <c r="I137" s="63" t="s">
        <v>85</v>
      </c>
      <c r="J137" s="249"/>
    </row>
    <row r="138" spans="1:13" s="72" customFormat="1" ht="31.5" customHeight="1">
      <c r="A138" s="199"/>
      <c r="B138" s="47"/>
      <c r="C138" s="48"/>
      <c r="D138" s="48"/>
      <c r="E138" s="48"/>
      <c r="F138" s="49"/>
      <c r="G138" s="48"/>
      <c r="H138" s="49"/>
      <c r="I138" s="49" t="s">
        <v>87</v>
      </c>
      <c r="J138" s="250"/>
    </row>
    <row r="139" spans="1:13" s="72" customFormat="1" ht="31.5" customHeight="1">
      <c r="A139" s="425" t="s">
        <v>71</v>
      </c>
      <c r="B139" s="427" t="s">
        <v>96</v>
      </c>
      <c r="C139" s="429" t="s">
        <v>97</v>
      </c>
      <c r="D139" s="429" t="s">
        <v>98</v>
      </c>
      <c r="E139" s="431"/>
      <c r="F139" s="431"/>
      <c r="G139" s="416" t="s">
        <v>99</v>
      </c>
      <c r="H139" s="416" t="s">
        <v>219</v>
      </c>
      <c r="I139" s="416" t="s">
        <v>101</v>
      </c>
      <c r="J139" s="418" t="s">
        <v>102</v>
      </c>
    </row>
    <row r="140" spans="1:13" s="72" customFormat="1" ht="31.5" customHeight="1" thickBot="1">
      <c r="A140" s="426"/>
      <c r="B140" s="428"/>
      <c r="C140" s="430"/>
      <c r="D140" s="151" t="s">
        <v>85</v>
      </c>
      <c r="E140" s="74" t="str">
        <f>I138</f>
        <v>現地通貨</v>
      </c>
      <c r="F140" s="75" t="s">
        <v>104</v>
      </c>
      <c r="G140" s="417"/>
      <c r="H140" s="417"/>
      <c r="I140" s="417"/>
      <c r="J140" s="419"/>
    </row>
    <row r="141" spans="1:13" s="72" customFormat="1" ht="31.5" customHeight="1" thickTop="1">
      <c r="A141" s="140">
        <v>1</v>
      </c>
      <c r="B141" s="52"/>
      <c r="C141" s="51"/>
      <c r="D141" s="53"/>
      <c r="E141" s="53"/>
      <c r="F141" s="55"/>
      <c r="G141" s="159"/>
      <c r="H141" s="181"/>
      <c r="I141" s="157"/>
      <c r="J141" s="155"/>
    </row>
    <row r="142" spans="1:13" s="72" customFormat="1" ht="31.5" customHeight="1">
      <c r="A142" s="141">
        <v>2</v>
      </c>
      <c r="B142" s="57"/>
      <c r="C142" s="56"/>
      <c r="D142" s="58"/>
      <c r="E142" s="58"/>
      <c r="F142" s="55"/>
      <c r="G142" s="159"/>
      <c r="H142" s="181"/>
      <c r="I142" s="157"/>
      <c r="J142" s="164"/>
    </row>
    <row r="143" spans="1:13" s="72" customFormat="1" ht="31.5" customHeight="1">
      <c r="A143" s="140">
        <v>3</v>
      </c>
      <c r="B143" s="57"/>
      <c r="C143" s="56"/>
      <c r="D143" s="58"/>
      <c r="E143" s="54"/>
      <c r="F143" s="55"/>
      <c r="G143" s="159"/>
      <c r="H143" s="181"/>
      <c r="I143" s="157"/>
      <c r="J143" s="164"/>
    </row>
    <row r="144" spans="1:13" s="72" customFormat="1" ht="31.5" customHeight="1">
      <c r="A144" s="141">
        <v>4</v>
      </c>
      <c r="B144" s="57"/>
      <c r="C144" s="56"/>
      <c r="D144" s="58"/>
      <c r="E144" s="59"/>
      <c r="F144" s="55"/>
      <c r="G144" s="159"/>
      <c r="H144" s="181"/>
      <c r="I144" s="157"/>
      <c r="J144" s="164"/>
    </row>
    <row r="145" spans="1:13" s="72" customFormat="1" ht="31.5" customHeight="1">
      <c r="A145" s="141">
        <v>5</v>
      </c>
      <c r="B145" s="57"/>
      <c r="C145" s="56"/>
      <c r="D145" s="58"/>
      <c r="E145" s="59"/>
      <c r="F145" s="55"/>
      <c r="G145" s="159"/>
      <c r="H145" s="181"/>
      <c r="I145" s="157"/>
      <c r="J145" s="164"/>
    </row>
    <row r="146" spans="1:13" s="72" customFormat="1" ht="31.5" customHeight="1">
      <c r="A146" s="141">
        <v>6</v>
      </c>
      <c r="B146" s="57"/>
      <c r="C146" s="56"/>
      <c r="D146" s="58"/>
      <c r="E146" s="59"/>
      <c r="F146" s="55"/>
      <c r="G146" s="159"/>
      <c r="H146" s="181"/>
      <c r="I146" s="157"/>
      <c r="J146" s="164"/>
    </row>
    <row r="147" spans="1:13" s="72" customFormat="1" ht="31.5" customHeight="1">
      <c r="A147" s="141">
        <v>7</v>
      </c>
      <c r="B147" s="57"/>
      <c r="C147" s="56"/>
      <c r="D147" s="58"/>
      <c r="E147" s="59"/>
      <c r="F147" s="55"/>
      <c r="G147" s="159"/>
      <c r="H147" s="181"/>
      <c r="I147" s="157"/>
      <c r="J147" s="164"/>
    </row>
    <row r="148" spans="1:13" s="72" customFormat="1" ht="31.5" customHeight="1">
      <c r="A148" s="141">
        <v>8</v>
      </c>
      <c r="B148" s="57"/>
      <c r="C148" s="66"/>
      <c r="D148" s="58"/>
      <c r="E148" s="59"/>
      <c r="F148" s="55"/>
      <c r="G148" s="159"/>
      <c r="H148" s="181"/>
      <c r="I148" s="157"/>
      <c r="J148" s="164"/>
    </row>
    <row r="149" spans="1:13" s="72" customFormat="1" ht="31.5" customHeight="1">
      <c r="A149" s="141">
        <v>9</v>
      </c>
      <c r="B149" s="60"/>
      <c r="C149" s="61"/>
      <c r="D149" s="62"/>
      <c r="E149" s="58"/>
      <c r="F149" s="55"/>
      <c r="G149" s="159"/>
      <c r="H149" s="181"/>
      <c r="I149" s="157"/>
      <c r="J149" s="164"/>
    </row>
    <row r="150" spans="1:13" s="72" customFormat="1" ht="31.5" customHeight="1">
      <c r="A150" s="141">
        <v>10</v>
      </c>
      <c r="B150" s="57"/>
      <c r="C150" s="56"/>
      <c r="D150" s="58"/>
      <c r="E150" s="59"/>
      <c r="F150" s="148"/>
      <c r="G150" s="160"/>
      <c r="H150" s="181"/>
      <c r="I150" s="158"/>
      <c r="J150" s="164"/>
    </row>
    <row r="151" spans="1:13" s="72" customFormat="1" ht="31.5" customHeight="1">
      <c r="A151" s="420" t="s">
        <v>108</v>
      </c>
      <c r="B151" s="421"/>
      <c r="C151" s="422"/>
      <c r="D151" s="170">
        <f>SUM(D141:D150)</f>
        <v>0</v>
      </c>
      <c r="E151" s="170">
        <f>SUM(E141:E150)</f>
        <v>0</v>
      </c>
      <c r="F151" s="102">
        <f>SUM(F141:F150)</f>
        <v>0</v>
      </c>
      <c r="G151" s="178"/>
      <c r="H151" s="423" t="s">
        <v>109</v>
      </c>
      <c r="I151" s="166"/>
      <c r="J151" s="166"/>
    </row>
    <row r="152" spans="1:13" s="72" customFormat="1" ht="31.5" customHeight="1">
      <c r="A152" s="420" t="s">
        <v>110</v>
      </c>
      <c r="B152" s="421"/>
      <c r="C152" s="422"/>
      <c r="D152" s="154">
        <f>ROUNDDOWN(D151*J137,0)</f>
        <v>0</v>
      </c>
      <c r="E152" s="154">
        <f>ROUNDDOWN(E151*J138,0)</f>
        <v>0</v>
      </c>
      <c r="F152" s="167"/>
      <c r="G152" s="168"/>
      <c r="H152" s="424"/>
      <c r="I152" s="177">
        <f>D152+E152+F151</f>
        <v>0</v>
      </c>
      <c r="J152" s="166"/>
    </row>
    <row r="153" spans="1:13" s="72" customFormat="1" ht="31.5" customHeight="1">
      <c r="A153" s="165"/>
      <c r="B153" s="162"/>
      <c r="C153" s="163"/>
      <c r="D153" s="415" t="s">
        <v>111</v>
      </c>
      <c r="E153" s="415"/>
      <c r="F153" s="172" t="s">
        <v>112</v>
      </c>
      <c r="G153" s="172" t="s">
        <v>99</v>
      </c>
      <c r="H153" s="172" t="s">
        <v>100</v>
      </c>
      <c r="I153" s="161"/>
      <c r="J153" s="163"/>
    </row>
    <row r="154" spans="1:13" s="72" customFormat="1" ht="31.5" customHeight="1">
      <c r="A154" s="161"/>
      <c r="B154" s="162"/>
      <c r="C154" s="169"/>
      <c r="D154" s="173" t="s">
        <v>113</v>
      </c>
      <c r="E154" s="174"/>
      <c r="F154" s="180">
        <f>SUMIFS(F141:F150,G141:G150,0.1,I141:I150,"課税(インボイス)")</f>
        <v>0</v>
      </c>
      <c r="G154" s="175">
        <v>0.1</v>
      </c>
      <c r="H154" s="179">
        <f>SUMIFS(H141:H150,G141:G150,0.1,I141:I150,"課税(インボイス)")</f>
        <v>0</v>
      </c>
      <c r="I154" s="42"/>
      <c r="J154" s="238" t="s">
        <v>181</v>
      </c>
      <c r="K154" s="238" t="s">
        <v>178</v>
      </c>
      <c r="L154" s="239" t="s">
        <v>179</v>
      </c>
      <c r="M154" s="242" t="s">
        <v>180</v>
      </c>
    </row>
    <row r="155" spans="1:13" s="72" customFormat="1" ht="31.5" customHeight="1">
      <c r="A155" s="161"/>
      <c r="B155" s="44"/>
      <c r="C155" s="162"/>
      <c r="D155" s="173" t="s">
        <v>114</v>
      </c>
      <c r="E155" s="174"/>
      <c r="F155" s="180">
        <f>SUMIFS(F141:F150,G141:G150,0.1,I141:I150,"課税(非インボイス)")</f>
        <v>0</v>
      </c>
      <c r="G155" s="175">
        <v>0.1</v>
      </c>
      <c r="H155" s="179">
        <f>SUMIFS(H141:H150,G141:G150,0.1,I141:I150,"課税(非インボイス)")</f>
        <v>0</v>
      </c>
      <c r="I155" s="201" t="s">
        <v>105</v>
      </c>
      <c r="J155" s="202">
        <f>SUMIFS(F141:F150,I141:I150,"不課税")</f>
        <v>0</v>
      </c>
      <c r="K155" s="240">
        <f>ROUNDDOWN(SUMIFS(E141:E150,I141:I150,"不課税")*J138,0)</f>
        <v>0</v>
      </c>
      <c r="L155" s="240">
        <f>ROUNDDOWN(SUMIFS(D141:D150,I141:I150,"不課税")*J137,0)</f>
        <v>0</v>
      </c>
      <c r="M155" s="243">
        <f>SUM(J155:L155)</f>
        <v>0</v>
      </c>
    </row>
    <row r="156" spans="1:13" s="72" customFormat="1" ht="31.5" customHeight="1">
      <c r="A156" s="161"/>
      <c r="B156" s="162"/>
      <c r="C156" s="169"/>
      <c r="D156" s="173" t="s">
        <v>113</v>
      </c>
      <c r="E156" s="174"/>
      <c r="F156" s="180">
        <f>SUMIFS(F141:F150,G141:G150,0.08,I141:I150,"課税(インボイス)")</f>
        <v>0</v>
      </c>
      <c r="G156" s="176">
        <v>0.08</v>
      </c>
      <c r="H156" s="179">
        <f>SUMIFS(H141:H150,G141:G150,0.08,I141:I150,"課税(インボイス)")</f>
        <v>0</v>
      </c>
      <c r="I156" s="201" t="s">
        <v>106</v>
      </c>
      <c r="J156" s="241"/>
      <c r="K156" s="241"/>
      <c r="L156" s="241"/>
      <c r="M156" s="42"/>
    </row>
    <row r="157" spans="1:13" s="72" customFormat="1" ht="31.5" customHeight="1">
      <c r="A157" s="161"/>
      <c r="B157" s="162"/>
      <c r="C157" s="169"/>
      <c r="D157" s="173" t="s">
        <v>114</v>
      </c>
      <c r="E157" s="174"/>
      <c r="F157" s="180">
        <f>SUMIFS(F141:F150,G141:G150,0.08,I141:I150,"課税(非インボイス)")</f>
        <v>0</v>
      </c>
      <c r="G157" s="176">
        <v>0.08</v>
      </c>
      <c r="H157" s="179">
        <f>SUMIFS(H141:H150,G141:G150,0.08,I141:I150,"課税(非インボイス)")</f>
        <v>0</v>
      </c>
      <c r="I157" s="171"/>
      <c r="J157" s="171"/>
    </row>
    <row r="158" spans="1:13" s="72" customFormat="1" ht="31.5" customHeight="1">
      <c r="A158" s="67"/>
      <c r="B158" s="67"/>
      <c r="C158" s="67"/>
      <c r="D158" s="67"/>
      <c r="E158" s="67"/>
      <c r="F158" s="69"/>
      <c r="G158" s="69"/>
      <c r="H158" s="69"/>
      <c r="I158" s="69"/>
      <c r="J158" s="68"/>
    </row>
    <row r="159" spans="1:13" s="72" customFormat="1" ht="31.5" customHeight="1">
      <c r="A159" s="122"/>
      <c r="B159" s="64"/>
      <c r="C159" s="63"/>
      <c r="D159" s="63"/>
      <c r="E159" s="63"/>
      <c r="F159" s="63"/>
      <c r="G159" s="48"/>
      <c r="H159" s="63"/>
      <c r="I159" s="63" t="s">
        <v>85</v>
      </c>
      <c r="J159" s="249"/>
    </row>
    <row r="160" spans="1:13" s="72" customFormat="1" ht="31.5" customHeight="1">
      <c r="A160" s="199"/>
      <c r="B160" s="47"/>
      <c r="C160" s="48"/>
      <c r="D160" s="48"/>
      <c r="E160" s="48"/>
      <c r="F160" s="49"/>
      <c r="G160" s="48"/>
      <c r="H160" s="49"/>
      <c r="I160" s="49" t="s">
        <v>87</v>
      </c>
      <c r="J160" s="250"/>
    </row>
    <row r="161" spans="1:13" s="72" customFormat="1" ht="31.5" customHeight="1">
      <c r="A161" s="425" t="s">
        <v>71</v>
      </c>
      <c r="B161" s="427" t="s">
        <v>96</v>
      </c>
      <c r="C161" s="429" t="s">
        <v>97</v>
      </c>
      <c r="D161" s="429" t="s">
        <v>98</v>
      </c>
      <c r="E161" s="431"/>
      <c r="F161" s="431"/>
      <c r="G161" s="416" t="s">
        <v>99</v>
      </c>
      <c r="H161" s="416" t="s">
        <v>219</v>
      </c>
      <c r="I161" s="416" t="s">
        <v>101</v>
      </c>
      <c r="J161" s="418" t="s">
        <v>102</v>
      </c>
    </row>
    <row r="162" spans="1:13" s="72" customFormat="1" ht="31.5" customHeight="1" thickBot="1">
      <c r="A162" s="426"/>
      <c r="B162" s="428"/>
      <c r="C162" s="430"/>
      <c r="D162" s="151" t="s">
        <v>85</v>
      </c>
      <c r="E162" s="74" t="str">
        <f>I160</f>
        <v>現地通貨</v>
      </c>
      <c r="F162" s="75" t="s">
        <v>104</v>
      </c>
      <c r="G162" s="417"/>
      <c r="H162" s="417"/>
      <c r="I162" s="417"/>
      <c r="J162" s="419"/>
    </row>
    <row r="163" spans="1:13" s="72" customFormat="1" ht="31.5" customHeight="1" thickTop="1">
      <c r="A163" s="140">
        <v>1</v>
      </c>
      <c r="B163" s="52"/>
      <c r="C163" s="51"/>
      <c r="D163" s="53"/>
      <c r="E163" s="53"/>
      <c r="F163" s="55"/>
      <c r="G163" s="159"/>
      <c r="H163" s="181"/>
      <c r="I163" s="157"/>
      <c r="J163" s="155"/>
    </row>
    <row r="164" spans="1:13" s="72" customFormat="1" ht="31.5" customHeight="1">
      <c r="A164" s="141">
        <v>2</v>
      </c>
      <c r="B164" s="57"/>
      <c r="C164" s="56"/>
      <c r="D164" s="58"/>
      <c r="E164" s="58"/>
      <c r="F164" s="55"/>
      <c r="G164" s="159"/>
      <c r="H164" s="181"/>
      <c r="I164" s="157"/>
      <c r="J164" s="164"/>
    </row>
    <row r="165" spans="1:13" s="72" customFormat="1" ht="31.5" customHeight="1">
      <c r="A165" s="140">
        <v>3</v>
      </c>
      <c r="B165" s="57"/>
      <c r="C165" s="56"/>
      <c r="D165" s="58"/>
      <c r="E165" s="54"/>
      <c r="F165" s="55"/>
      <c r="G165" s="159"/>
      <c r="H165" s="181"/>
      <c r="I165" s="157"/>
      <c r="J165" s="164"/>
    </row>
    <row r="166" spans="1:13" s="72" customFormat="1" ht="31.5" customHeight="1">
      <c r="A166" s="141">
        <v>4</v>
      </c>
      <c r="B166" s="57"/>
      <c r="C166" s="56"/>
      <c r="D166" s="58"/>
      <c r="E166" s="59"/>
      <c r="F166" s="55"/>
      <c r="G166" s="159"/>
      <c r="H166" s="181"/>
      <c r="I166" s="157"/>
      <c r="J166" s="164"/>
    </row>
    <row r="167" spans="1:13" s="72" customFormat="1" ht="31.5" customHeight="1">
      <c r="A167" s="141">
        <v>5</v>
      </c>
      <c r="B167" s="57"/>
      <c r="C167" s="56"/>
      <c r="D167" s="58"/>
      <c r="E167" s="59"/>
      <c r="F167" s="55"/>
      <c r="G167" s="159"/>
      <c r="H167" s="181"/>
      <c r="I167" s="157"/>
      <c r="J167" s="164"/>
    </row>
    <row r="168" spans="1:13" s="72" customFormat="1" ht="31.5" customHeight="1">
      <c r="A168" s="141">
        <v>6</v>
      </c>
      <c r="B168" s="57"/>
      <c r="C168" s="56"/>
      <c r="D168" s="58"/>
      <c r="E168" s="59"/>
      <c r="F168" s="55"/>
      <c r="G168" s="159"/>
      <c r="H168" s="181"/>
      <c r="I168" s="157"/>
      <c r="J168" s="164"/>
    </row>
    <row r="169" spans="1:13" s="72" customFormat="1" ht="31.5" customHeight="1">
      <c r="A169" s="141">
        <v>7</v>
      </c>
      <c r="B169" s="57"/>
      <c r="C169" s="56"/>
      <c r="D169" s="58"/>
      <c r="E169" s="59"/>
      <c r="F169" s="55"/>
      <c r="G169" s="159"/>
      <c r="H169" s="181"/>
      <c r="I169" s="157"/>
      <c r="J169" s="164"/>
    </row>
    <row r="170" spans="1:13" s="72" customFormat="1" ht="31.5" customHeight="1">
      <c r="A170" s="141">
        <v>8</v>
      </c>
      <c r="B170" s="57"/>
      <c r="C170" s="66"/>
      <c r="D170" s="58"/>
      <c r="E170" s="59"/>
      <c r="F170" s="55"/>
      <c r="G170" s="159"/>
      <c r="H170" s="181"/>
      <c r="I170" s="157"/>
      <c r="J170" s="164"/>
    </row>
    <row r="171" spans="1:13" s="72" customFormat="1" ht="31.5" customHeight="1">
      <c r="A171" s="141">
        <v>9</v>
      </c>
      <c r="B171" s="60"/>
      <c r="C171" s="61"/>
      <c r="D171" s="62"/>
      <c r="E171" s="58"/>
      <c r="F171" s="55"/>
      <c r="G171" s="159"/>
      <c r="H171" s="181"/>
      <c r="I171" s="157"/>
      <c r="J171" s="164"/>
    </row>
    <row r="172" spans="1:13" s="72" customFormat="1" ht="31.5" customHeight="1">
      <c r="A172" s="141">
        <v>10</v>
      </c>
      <c r="B172" s="57"/>
      <c r="C172" s="56"/>
      <c r="D172" s="58"/>
      <c r="E172" s="59"/>
      <c r="F172" s="148"/>
      <c r="G172" s="160"/>
      <c r="H172" s="181"/>
      <c r="I172" s="158"/>
      <c r="J172" s="164"/>
    </row>
    <row r="173" spans="1:13" s="72" customFormat="1" ht="31.5" customHeight="1">
      <c r="A173" s="420" t="s">
        <v>108</v>
      </c>
      <c r="B173" s="421"/>
      <c r="C173" s="422"/>
      <c r="D173" s="170">
        <f>SUM(D163:D172)</f>
        <v>0</v>
      </c>
      <c r="E173" s="170">
        <f>SUM(E163:E172)</f>
        <v>0</v>
      </c>
      <c r="F173" s="102">
        <f>SUM(F163:F172)</f>
        <v>0</v>
      </c>
      <c r="G173" s="178"/>
      <c r="H173" s="423" t="s">
        <v>109</v>
      </c>
      <c r="I173" s="166"/>
      <c r="J173" s="166"/>
    </row>
    <row r="174" spans="1:13" s="72" customFormat="1" ht="31.5" customHeight="1">
      <c r="A174" s="420" t="s">
        <v>110</v>
      </c>
      <c r="B174" s="421"/>
      <c r="C174" s="422"/>
      <c r="D174" s="154">
        <f>ROUNDDOWN(D173*J159,0)</f>
        <v>0</v>
      </c>
      <c r="E174" s="154">
        <f>ROUNDDOWN(E173*J160,0)</f>
        <v>0</v>
      </c>
      <c r="F174" s="167"/>
      <c r="G174" s="168"/>
      <c r="H174" s="424"/>
      <c r="I174" s="177">
        <f>D174+E174+F173</f>
        <v>0</v>
      </c>
      <c r="J174" s="166"/>
    </row>
    <row r="175" spans="1:13" s="72" customFormat="1" ht="31.5" customHeight="1">
      <c r="A175" s="165"/>
      <c r="B175" s="162"/>
      <c r="C175" s="163"/>
      <c r="D175" s="415" t="s">
        <v>111</v>
      </c>
      <c r="E175" s="415"/>
      <c r="F175" s="172" t="s">
        <v>112</v>
      </c>
      <c r="G175" s="172" t="s">
        <v>99</v>
      </c>
      <c r="H175" s="172" t="s">
        <v>100</v>
      </c>
      <c r="I175" s="161"/>
      <c r="J175" s="163"/>
    </row>
    <row r="176" spans="1:13" s="72" customFormat="1" ht="31.5" customHeight="1">
      <c r="A176" s="161"/>
      <c r="B176" s="162"/>
      <c r="C176" s="169"/>
      <c r="D176" s="173" t="s">
        <v>113</v>
      </c>
      <c r="E176" s="174"/>
      <c r="F176" s="180">
        <f>SUMIFS(F163:F172,G163:G172,0.1,I163:I172,"課税(インボイス)")</f>
        <v>0</v>
      </c>
      <c r="G176" s="175">
        <v>0.1</v>
      </c>
      <c r="H176" s="179">
        <f>SUMIFS(H163:H172,G163:G172,0.1,I163:I172,"課税(インボイス)")</f>
        <v>0</v>
      </c>
      <c r="I176" s="43"/>
      <c r="J176" s="238" t="s">
        <v>181</v>
      </c>
      <c r="K176" s="238" t="s">
        <v>178</v>
      </c>
      <c r="L176" s="239" t="s">
        <v>179</v>
      </c>
      <c r="M176" s="242" t="s">
        <v>180</v>
      </c>
    </row>
    <row r="177" spans="1:13" s="72" customFormat="1" ht="31.5" customHeight="1">
      <c r="A177" s="161"/>
      <c r="B177" s="162"/>
      <c r="C177" s="169"/>
      <c r="D177" s="173" t="s">
        <v>114</v>
      </c>
      <c r="E177" s="174"/>
      <c r="F177" s="180">
        <f>SUMIFS(F163:F172,G163:G172,0.1,I163:I172,"課税(非インボイス)")</f>
        <v>0</v>
      </c>
      <c r="G177" s="175">
        <v>0.1</v>
      </c>
      <c r="H177" s="179">
        <f>SUMIFS(H163:H172,G163:G172,0.1,I163:I172,"課税(非インボイス)")</f>
        <v>0</v>
      </c>
      <c r="I177" s="201" t="s">
        <v>105</v>
      </c>
      <c r="J177" s="202">
        <f>SUMIFS(F163:F172,I163:I172,"不課税")</f>
        <v>0</v>
      </c>
      <c r="K177" s="240">
        <f>ROUNDDOWN(SUMIFS(E163:E172,I163:I172,"不課税")*J160,0)</f>
        <v>0</v>
      </c>
      <c r="L177" s="240">
        <f>ROUNDDOWN(SUMIFS(D163:D172,I163:I172,"不課税")*J159,0)</f>
        <v>0</v>
      </c>
      <c r="M177" s="243">
        <f>SUM(J177:L177)</f>
        <v>0</v>
      </c>
    </row>
    <row r="178" spans="1:13" s="72" customFormat="1" ht="31.5" customHeight="1">
      <c r="A178" s="161"/>
      <c r="B178" s="162"/>
      <c r="C178" s="169"/>
      <c r="D178" s="173" t="s">
        <v>113</v>
      </c>
      <c r="E178" s="174"/>
      <c r="F178" s="180">
        <f>SUMIFS(F163:F172,G163:G172,0.08,I163:I172,"課税(インボイス)")</f>
        <v>0</v>
      </c>
      <c r="G178" s="176">
        <v>0.08</v>
      </c>
      <c r="H178" s="179">
        <f>SUMIFS(H163:H172,G163:G172,0.08,I163:I172,"課税(インボイス)")</f>
        <v>0</v>
      </c>
      <c r="I178" s="201" t="s">
        <v>106</v>
      </c>
      <c r="J178" s="241"/>
      <c r="K178" s="241"/>
      <c r="L178" s="241"/>
      <c r="M178" s="42"/>
    </row>
    <row r="179" spans="1:13" s="72" customFormat="1" ht="31.5" customHeight="1">
      <c r="A179" s="161"/>
      <c r="B179" s="162"/>
      <c r="C179" s="169"/>
      <c r="D179" s="173" t="s">
        <v>114</v>
      </c>
      <c r="E179" s="174"/>
      <c r="F179" s="180">
        <f>SUMIFS(F163:F172,G163:G172,0.08,I163:I172,"課税(非インボイス)")</f>
        <v>0</v>
      </c>
      <c r="G179" s="176">
        <v>0.08</v>
      </c>
      <c r="H179" s="179">
        <f>SUMIFS(H163:H172,G163:G172,0.08,I163:I172,"課税(非インボイス)")</f>
        <v>0</v>
      </c>
      <c r="I179" s="171"/>
      <c r="J179" s="171"/>
    </row>
    <row r="180" spans="1:13" s="72" customFormat="1" ht="31.5" customHeight="1">
      <c r="A180" s="67"/>
      <c r="B180" s="67"/>
      <c r="C180" s="67"/>
      <c r="D180" s="67"/>
      <c r="E180" s="67"/>
      <c r="F180" s="69"/>
      <c r="G180" s="69"/>
      <c r="H180" s="69"/>
      <c r="I180" s="69"/>
      <c r="J180" s="68"/>
    </row>
    <row r="181" spans="1:13" s="72" customFormat="1" ht="31.5" customHeight="1">
      <c r="A181" s="122"/>
      <c r="B181" s="64"/>
      <c r="C181" s="63"/>
      <c r="D181" s="63"/>
      <c r="E181" s="63"/>
      <c r="F181" s="63"/>
      <c r="G181" s="48"/>
      <c r="H181" s="63"/>
      <c r="I181" s="63" t="s">
        <v>85</v>
      </c>
      <c r="J181" s="249"/>
    </row>
    <row r="182" spans="1:13" s="72" customFormat="1" ht="31.5" customHeight="1">
      <c r="A182" s="199"/>
      <c r="B182" s="47"/>
      <c r="C182" s="48"/>
      <c r="D182" s="48"/>
      <c r="E182" s="48"/>
      <c r="F182" s="49"/>
      <c r="G182" s="48"/>
      <c r="H182" s="49"/>
      <c r="I182" s="49" t="s">
        <v>87</v>
      </c>
      <c r="J182" s="250"/>
    </row>
    <row r="183" spans="1:13" s="72" customFormat="1" ht="31.5" customHeight="1">
      <c r="A183" s="425" t="s">
        <v>71</v>
      </c>
      <c r="B183" s="427" t="s">
        <v>96</v>
      </c>
      <c r="C183" s="429" t="s">
        <v>97</v>
      </c>
      <c r="D183" s="429" t="s">
        <v>98</v>
      </c>
      <c r="E183" s="431"/>
      <c r="F183" s="431"/>
      <c r="G183" s="416" t="s">
        <v>99</v>
      </c>
      <c r="H183" s="416" t="s">
        <v>219</v>
      </c>
      <c r="I183" s="416" t="s">
        <v>101</v>
      </c>
      <c r="J183" s="418" t="s">
        <v>102</v>
      </c>
    </row>
    <row r="184" spans="1:13" s="72" customFormat="1" ht="31.5" customHeight="1" thickBot="1">
      <c r="A184" s="426"/>
      <c r="B184" s="428"/>
      <c r="C184" s="430"/>
      <c r="D184" s="151" t="s">
        <v>85</v>
      </c>
      <c r="E184" s="74" t="str">
        <f>I182</f>
        <v>現地通貨</v>
      </c>
      <c r="F184" s="75" t="s">
        <v>104</v>
      </c>
      <c r="G184" s="417"/>
      <c r="H184" s="417"/>
      <c r="I184" s="417"/>
      <c r="J184" s="419"/>
    </row>
    <row r="185" spans="1:13" s="72" customFormat="1" ht="31.5" customHeight="1" thickTop="1">
      <c r="A185" s="140">
        <v>1</v>
      </c>
      <c r="B185" s="52"/>
      <c r="C185" s="51"/>
      <c r="D185" s="53"/>
      <c r="E185" s="53"/>
      <c r="F185" s="55"/>
      <c r="G185" s="159"/>
      <c r="H185" s="181"/>
      <c r="I185" s="157"/>
      <c r="J185" s="155"/>
    </row>
    <row r="186" spans="1:13" s="72" customFormat="1" ht="31.5" customHeight="1">
      <c r="A186" s="141">
        <v>2</v>
      </c>
      <c r="B186" s="57"/>
      <c r="C186" s="56"/>
      <c r="D186" s="58"/>
      <c r="E186" s="58"/>
      <c r="F186" s="55"/>
      <c r="G186" s="159"/>
      <c r="H186" s="181"/>
      <c r="I186" s="157"/>
      <c r="J186" s="164"/>
    </row>
    <row r="187" spans="1:13" s="72" customFormat="1" ht="31.5" customHeight="1">
      <c r="A187" s="140">
        <v>3</v>
      </c>
      <c r="B187" s="57"/>
      <c r="C187" s="56"/>
      <c r="D187" s="58"/>
      <c r="E187" s="54"/>
      <c r="F187" s="55"/>
      <c r="G187" s="159"/>
      <c r="H187" s="181"/>
      <c r="I187" s="157"/>
      <c r="J187" s="164"/>
    </row>
    <row r="188" spans="1:13" s="72" customFormat="1" ht="31.5" customHeight="1">
      <c r="A188" s="141">
        <v>4</v>
      </c>
      <c r="B188" s="57"/>
      <c r="C188" s="56"/>
      <c r="D188" s="58"/>
      <c r="E188" s="59"/>
      <c r="F188" s="55"/>
      <c r="G188" s="159"/>
      <c r="H188" s="181"/>
      <c r="I188" s="157"/>
      <c r="J188" s="164"/>
    </row>
    <row r="189" spans="1:13" s="72" customFormat="1" ht="31.5" customHeight="1">
      <c r="A189" s="141">
        <v>5</v>
      </c>
      <c r="B189" s="57"/>
      <c r="C189" s="56"/>
      <c r="D189" s="58"/>
      <c r="E189" s="59"/>
      <c r="F189" s="55"/>
      <c r="G189" s="159"/>
      <c r="H189" s="181"/>
      <c r="I189" s="157"/>
      <c r="J189" s="164"/>
    </row>
    <row r="190" spans="1:13" s="72" customFormat="1" ht="31.5" customHeight="1">
      <c r="A190" s="141">
        <v>6</v>
      </c>
      <c r="B190" s="57"/>
      <c r="C190" s="56"/>
      <c r="D190" s="58"/>
      <c r="E190" s="59"/>
      <c r="F190" s="55"/>
      <c r="G190" s="159"/>
      <c r="H190" s="181"/>
      <c r="I190" s="157"/>
      <c r="J190" s="164"/>
    </row>
    <row r="191" spans="1:13" s="72" customFormat="1" ht="31.5" customHeight="1">
      <c r="A191" s="141">
        <v>7</v>
      </c>
      <c r="B191" s="57"/>
      <c r="C191" s="56"/>
      <c r="D191" s="58"/>
      <c r="E191" s="59"/>
      <c r="F191" s="55"/>
      <c r="G191" s="159"/>
      <c r="H191" s="181"/>
      <c r="I191" s="157"/>
      <c r="J191" s="164"/>
    </row>
    <row r="192" spans="1:13" s="72" customFormat="1" ht="31.5" customHeight="1">
      <c r="A192" s="141">
        <v>8</v>
      </c>
      <c r="B192" s="57"/>
      <c r="C192" s="66"/>
      <c r="D192" s="58"/>
      <c r="E192" s="59"/>
      <c r="F192" s="55"/>
      <c r="G192" s="159"/>
      <c r="H192" s="181"/>
      <c r="I192" s="157"/>
      <c r="J192" s="164"/>
    </row>
    <row r="193" spans="1:13" s="72" customFormat="1" ht="31.5" customHeight="1">
      <c r="A193" s="141">
        <v>9</v>
      </c>
      <c r="B193" s="60"/>
      <c r="C193" s="61"/>
      <c r="D193" s="62"/>
      <c r="E193" s="58"/>
      <c r="F193" s="55"/>
      <c r="G193" s="159"/>
      <c r="H193" s="181"/>
      <c r="I193" s="157"/>
      <c r="J193" s="164"/>
    </row>
    <row r="194" spans="1:13" s="72" customFormat="1" ht="31.5" customHeight="1">
      <c r="A194" s="141">
        <v>10</v>
      </c>
      <c r="B194" s="57"/>
      <c r="C194" s="56"/>
      <c r="D194" s="58"/>
      <c r="E194" s="59"/>
      <c r="F194" s="148"/>
      <c r="G194" s="160"/>
      <c r="H194" s="181"/>
      <c r="I194" s="158"/>
      <c r="J194" s="164"/>
    </row>
    <row r="195" spans="1:13" s="72" customFormat="1" ht="31.5" customHeight="1">
      <c r="A195" s="420" t="s">
        <v>108</v>
      </c>
      <c r="B195" s="421"/>
      <c r="C195" s="422"/>
      <c r="D195" s="170">
        <f>SUM(D185:D194)</f>
        <v>0</v>
      </c>
      <c r="E195" s="170">
        <f>SUM(E185:E194)</f>
        <v>0</v>
      </c>
      <c r="F195" s="102">
        <f>SUM(F185:F194)</f>
        <v>0</v>
      </c>
      <c r="G195" s="178"/>
      <c r="H195" s="423" t="s">
        <v>109</v>
      </c>
      <c r="I195" s="166"/>
      <c r="J195" s="166"/>
    </row>
    <row r="196" spans="1:13" s="72" customFormat="1" ht="31.5" customHeight="1">
      <c r="A196" s="420" t="s">
        <v>110</v>
      </c>
      <c r="B196" s="421"/>
      <c r="C196" s="422"/>
      <c r="D196" s="154">
        <f>ROUNDDOWN(D195*J181,0)</f>
        <v>0</v>
      </c>
      <c r="E196" s="154">
        <f>ROUNDDOWN(E195*J182,0)</f>
        <v>0</v>
      </c>
      <c r="F196" s="167"/>
      <c r="G196" s="168"/>
      <c r="H196" s="424"/>
      <c r="I196" s="177">
        <f>D196+E196+F195</f>
        <v>0</v>
      </c>
      <c r="J196" s="166"/>
    </row>
    <row r="197" spans="1:13" s="72" customFormat="1" ht="31.5" customHeight="1">
      <c r="A197" s="165"/>
      <c r="B197" s="162"/>
      <c r="C197" s="163"/>
      <c r="D197" s="415" t="s">
        <v>111</v>
      </c>
      <c r="E197" s="415"/>
      <c r="F197" s="172" t="s">
        <v>112</v>
      </c>
      <c r="G197" s="172" t="s">
        <v>99</v>
      </c>
      <c r="H197" s="172" t="s">
        <v>100</v>
      </c>
      <c r="I197" s="161"/>
      <c r="J197" s="163"/>
    </row>
    <row r="198" spans="1:13" s="72" customFormat="1" ht="31.5" customHeight="1">
      <c r="A198" s="161"/>
      <c r="B198" s="162"/>
      <c r="C198" s="169"/>
      <c r="D198" s="173" t="s">
        <v>113</v>
      </c>
      <c r="E198" s="174"/>
      <c r="F198" s="180">
        <f>SUMIFS(F185:F194,G185:G194,0.1,I185:I194,"課税(インボイス)")</f>
        <v>0</v>
      </c>
      <c r="G198" s="175">
        <v>0.1</v>
      </c>
      <c r="H198" s="179">
        <f>SUMIFS(H185:H194,G185:G194,0.1,I185:I194,"課税(インボイス)")</f>
        <v>0</v>
      </c>
      <c r="I198" s="42"/>
      <c r="J198" s="238" t="s">
        <v>181</v>
      </c>
      <c r="K198" s="238" t="s">
        <v>178</v>
      </c>
      <c r="L198" s="239" t="s">
        <v>179</v>
      </c>
      <c r="M198" s="242" t="s">
        <v>180</v>
      </c>
    </row>
    <row r="199" spans="1:13" s="72" customFormat="1" ht="31.5" customHeight="1">
      <c r="A199" s="161"/>
      <c r="B199" s="162"/>
      <c r="C199" s="169"/>
      <c r="D199" s="173" t="s">
        <v>114</v>
      </c>
      <c r="E199" s="174"/>
      <c r="F199" s="180">
        <f>SUMIFS(F185:F194,G185:G194,0.1,I185:I194,"課税(非インボイス)")</f>
        <v>0</v>
      </c>
      <c r="G199" s="175">
        <v>0.1</v>
      </c>
      <c r="H199" s="179">
        <f>SUMIFS(H185:H194,G185:G194,0.1,I185:I194,"課税(非インボイス)")</f>
        <v>0</v>
      </c>
      <c r="I199" s="201" t="s">
        <v>105</v>
      </c>
      <c r="J199" s="202">
        <f>SUMIFS(F185:F194,I185:I194,"不課税")</f>
        <v>0</v>
      </c>
      <c r="K199" s="240">
        <f>ROUNDDOWN(SUMIFS(E185:E194,I185:I194,"不課税")*J182,0)</f>
        <v>0</v>
      </c>
      <c r="L199" s="240">
        <f>ROUNDDOWN(SUMIFS(D185:D194,I185:I194,"不課税")*J181,0)</f>
        <v>0</v>
      </c>
      <c r="M199" s="243">
        <f>SUM(J199:L199)</f>
        <v>0</v>
      </c>
    </row>
    <row r="200" spans="1:13" ht="31.5" customHeight="1">
      <c r="A200" s="161"/>
      <c r="B200" s="162"/>
      <c r="C200" s="169"/>
      <c r="D200" s="173" t="s">
        <v>113</v>
      </c>
      <c r="E200" s="174"/>
      <c r="F200" s="180">
        <f>SUMIFS(F185:F194,G185:G194,0.08,I185:I194,"課税(インボイス)")</f>
        <v>0</v>
      </c>
      <c r="G200" s="176">
        <v>0.08</v>
      </c>
      <c r="H200" s="179">
        <f>SUMIFS(H185:H194,G185:G194,0.08,I185:I194,"課税(インボイス)")</f>
        <v>0</v>
      </c>
      <c r="I200" s="201" t="s">
        <v>106</v>
      </c>
      <c r="J200" s="241"/>
      <c r="K200" s="241"/>
      <c r="L200" s="241"/>
    </row>
    <row r="201" spans="1:13" ht="31.5" customHeight="1">
      <c r="A201" s="161"/>
      <c r="B201" s="162"/>
      <c r="C201" s="169"/>
      <c r="D201" s="173" t="s">
        <v>114</v>
      </c>
      <c r="E201" s="174"/>
      <c r="F201" s="180">
        <f>SUMIFS(F185:F194,G185:G194,0.08,I185:I194,"課税(非インボイス)")</f>
        <v>0</v>
      </c>
      <c r="G201" s="176">
        <v>0.08</v>
      </c>
      <c r="H201" s="179">
        <f>SUMIFS(H185:H194,G185:G194,0.08,I185:I194,"課税(非インボイス)")</f>
        <v>0</v>
      </c>
      <c r="I201" s="171"/>
      <c r="J201" s="171"/>
    </row>
    <row r="202" spans="1:13" ht="31.5" customHeight="1">
      <c r="A202" s="198"/>
      <c r="B202" s="156"/>
      <c r="C202" s="156"/>
      <c r="D202" s="156"/>
      <c r="E202" s="152"/>
      <c r="F202" s="156"/>
      <c r="G202" s="156"/>
      <c r="H202" s="156"/>
      <c r="I202" s="156"/>
      <c r="J202" s="156"/>
    </row>
    <row r="203" spans="1:13" ht="31.5" customHeight="1">
      <c r="A203" s="182"/>
      <c r="B203" s="64"/>
      <c r="C203" s="63"/>
      <c r="D203" s="63"/>
      <c r="E203" s="63"/>
      <c r="F203" s="63"/>
      <c r="G203" s="48"/>
      <c r="H203" s="63"/>
      <c r="I203" s="63" t="s">
        <v>85</v>
      </c>
      <c r="J203" s="249"/>
    </row>
    <row r="204" spans="1:13" ht="31.5" customHeight="1">
      <c r="A204" s="199"/>
      <c r="B204" s="47"/>
      <c r="C204" s="48"/>
      <c r="D204" s="48"/>
      <c r="E204" s="48"/>
      <c r="F204" s="49"/>
      <c r="G204" s="48"/>
      <c r="H204" s="49"/>
      <c r="I204" s="49" t="s">
        <v>87</v>
      </c>
      <c r="J204" s="250"/>
    </row>
    <row r="205" spans="1:13" ht="31.5" customHeight="1">
      <c r="A205" s="425" t="s">
        <v>71</v>
      </c>
      <c r="B205" s="427" t="s">
        <v>96</v>
      </c>
      <c r="C205" s="429" t="s">
        <v>97</v>
      </c>
      <c r="D205" s="429" t="s">
        <v>98</v>
      </c>
      <c r="E205" s="431"/>
      <c r="F205" s="431"/>
      <c r="G205" s="416" t="s">
        <v>99</v>
      </c>
      <c r="H205" s="416" t="s">
        <v>219</v>
      </c>
      <c r="I205" s="416" t="s">
        <v>101</v>
      </c>
      <c r="J205" s="418" t="s">
        <v>102</v>
      </c>
    </row>
    <row r="206" spans="1:13" ht="31.5" customHeight="1" thickBot="1">
      <c r="A206" s="426"/>
      <c r="B206" s="428"/>
      <c r="C206" s="430"/>
      <c r="D206" s="151" t="s">
        <v>85</v>
      </c>
      <c r="E206" s="74" t="str">
        <f>I204</f>
        <v>現地通貨</v>
      </c>
      <c r="F206" s="75" t="s">
        <v>104</v>
      </c>
      <c r="G206" s="417"/>
      <c r="H206" s="417"/>
      <c r="I206" s="417"/>
      <c r="J206" s="419"/>
    </row>
    <row r="207" spans="1:13" ht="31.5" customHeight="1" thickTop="1">
      <c r="A207" s="140">
        <v>1</v>
      </c>
      <c r="B207" s="52"/>
      <c r="C207" s="51"/>
      <c r="D207" s="53"/>
      <c r="E207" s="53"/>
      <c r="F207" s="55"/>
      <c r="G207" s="159"/>
      <c r="H207" s="181"/>
      <c r="I207" s="157"/>
      <c r="J207" s="155"/>
    </row>
    <row r="208" spans="1:13" ht="31.5" customHeight="1">
      <c r="A208" s="141">
        <v>2</v>
      </c>
      <c r="B208" s="57"/>
      <c r="C208" s="56"/>
      <c r="D208" s="58"/>
      <c r="E208" s="58"/>
      <c r="F208" s="55"/>
      <c r="G208" s="159"/>
      <c r="H208" s="181"/>
      <c r="I208" s="157"/>
      <c r="J208" s="164"/>
    </row>
    <row r="209" spans="1:13" ht="31.5" customHeight="1">
      <c r="A209" s="140">
        <v>3</v>
      </c>
      <c r="B209" s="57"/>
      <c r="C209" s="56"/>
      <c r="D209" s="58"/>
      <c r="E209" s="54"/>
      <c r="F209" s="55"/>
      <c r="G209" s="159"/>
      <c r="H209" s="181"/>
      <c r="I209" s="157"/>
      <c r="J209" s="164"/>
    </row>
    <row r="210" spans="1:13" ht="31.5" customHeight="1">
      <c r="A210" s="141">
        <v>4</v>
      </c>
      <c r="B210" s="57"/>
      <c r="C210" s="56"/>
      <c r="D210" s="58"/>
      <c r="E210" s="59"/>
      <c r="F210" s="55"/>
      <c r="G210" s="159"/>
      <c r="H210" s="181"/>
      <c r="I210" s="157"/>
      <c r="J210" s="164"/>
    </row>
    <row r="211" spans="1:13" ht="31.5" customHeight="1">
      <c r="A211" s="141">
        <v>5</v>
      </c>
      <c r="B211" s="57"/>
      <c r="C211" s="56"/>
      <c r="D211" s="58"/>
      <c r="E211" s="59"/>
      <c r="F211" s="55"/>
      <c r="G211" s="159"/>
      <c r="H211" s="181"/>
      <c r="I211" s="157"/>
      <c r="J211" s="164"/>
    </row>
    <row r="212" spans="1:13" ht="31.5" customHeight="1">
      <c r="A212" s="141">
        <v>6</v>
      </c>
      <c r="B212" s="57"/>
      <c r="C212" s="56"/>
      <c r="D212" s="58"/>
      <c r="E212" s="59"/>
      <c r="F212" s="55"/>
      <c r="G212" s="159"/>
      <c r="H212" s="181"/>
      <c r="I212" s="157"/>
      <c r="J212" s="164"/>
    </row>
    <row r="213" spans="1:13" ht="31.5" customHeight="1">
      <c r="A213" s="141">
        <v>7</v>
      </c>
      <c r="B213" s="57"/>
      <c r="C213" s="56"/>
      <c r="D213" s="58"/>
      <c r="E213" s="59"/>
      <c r="F213" s="55"/>
      <c r="G213" s="159"/>
      <c r="H213" s="181"/>
      <c r="I213" s="157"/>
      <c r="J213" s="164"/>
    </row>
    <row r="214" spans="1:13" ht="31.5" customHeight="1">
      <c r="A214" s="141">
        <v>8</v>
      </c>
      <c r="B214" s="57"/>
      <c r="C214" s="66"/>
      <c r="D214" s="58"/>
      <c r="E214" s="59"/>
      <c r="F214" s="55"/>
      <c r="G214" s="159"/>
      <c r="H214" s="181"/>
      <c r="I214" s="157"/>
      <c r="J214" s="164"/>
    </row>
    <row r="215" spans="1:13" ht="31.5" customHeight="1">
      <c r="A215" s="141">
        <v>9</v>
      </c>
      <c r="B215" s="60"/>
      <c r="C215" s="61"/>
      <c r="D215" s="62"/>
      <c r="E215" s="58"/>
      <c r="F215" s="55"/>
      <c r="G215" s="159"/>
      <c r="H215" s="181"/>
      <c r="I215" s="157"/>
      <c r="J215" s="164"/>
    </row>
    <row r="216" spans="1:13" ht="31.5" customHeight="1">
      <c r="A216" s="141">
        <v>10</v>
      </c>
      <c r="B216" s="57"/>
      <c r="C216" s="56"/>
      <c r="D216" s="58"/>
      <c r="E216" s="59"/>
      <c r="F216" s="148"/>
      <c r="G216" s="160"/>
      <c r="H216" s="181"/>
      <c r="I216" s="158"/>
      <c r="J216" s="164"/>
    </row>
    <row r="217" spans="1:13" ht="31.5" customHeight="1">
      <c r="A217" s="420" t="s">
        <v>108</v>
      </c>
      <c r="B217" s="421"/>
      <c r="C217" s="422"/>
      <c r="D217" s="170">
        <f>SUM(D207:D216)</f>
        <v>0</v>
      </c>
      <c r="E217" s="170">
        <f>SUM(E207:E216)</f>
        <v>0</v>
      </c>
      <c r="F217" s="102">
        <f>SUM(F207:F216)</f>
        <v>0</v>
      </c>
      <c r="G217" s="178"/>
      <c r="H217" s="423" t="s">
        <v>109</v>
      </c>
      <c r="I217" s="166"/>
      <c r="J217" s="166"/>
    </row>
    <row r="218" spans="1:13" ht="31.5" customHeight="1">
      <c r="A218" s="420" t="s">
        <v>110</v>
      </c>
      <c r="B218" s="421"/>
      <c r="C218" s="422"/>
      <c r="D218" s="154">
        <f>ROUNDDOWN(D217*J203,0)</f>
        <v>0</v>
      </c>
      <c r="E218" s="154">
        <f>ROUNDDOWN(E217*J204,0)</f>
        <v>0</v>
      </c>
      <c r="F218" s="167"/>
      <c r="G218" s="168"/>
      <c r="H218" s="424"/>
      <c r="I218" s="177">
        <f>D218+E218+F217</f>
        <v>0</v>
      </c>
      <c r="J218" s="166"/>
    </row>
    <row r="219" spans="1:13" ht="31.5" customHeight="1">
      <c r="A219" s="165"/>
      <c r="B219" s="162"/>
      <c r="C219" s="163"/>
      <c r="D219" s="415" t="s">
        <v>111</v>
      </c>
      <c r="E219" s="415"/>
      <c r="F219" s="172" t="s">
        <v>112</v>
      </c>
      <c r="G219" s="172" t="s">
        <v>99</v>
      </c>
      <c r="H219" s="172" t="s">
        <v>100</v>
      </c>
      <c r="I219" s="161"/>
      <c r="J219" s="163"/>
    </row>
    <row r="220" spans="1:13" ht="31.5" customHeight="1">
      <c r="A220" s="161"/>
      <c r="B220" s="162"/>
      <c r="C220" s="169"/>
      <c r="D220" s="173" t="s">
        <v>113</v>
      </c>
      <c r="E220" s="174"/>
      <c r="F220" s="180">
        <f>SUMIFS(F207:F216,G207:G216,0.1,I207:I216,"課税(インボイス)")</f>
        <v>0</v>
      </c>
      <c r="G220" s="175">
        <v>0.1</v>
      </c>
      <c r="H220" s="179">
        <f>SUMIFS(H207:H216,G207:G216,0.1,I207:I216,"課税(インボイス)")</f>
        <v>0</v>
      </c>
      <c r="J220" s="238" t="s">
        <v>181</v>
      </c>
      <c r="K220" s="238" t="s">
        <v>178</v>
      </c>
      <c r="L220" s="239" t="s">
        <v>179</v>
      </c>
      <c r="M220" s="242" t="s">
        <v>180</v>
      </c>
    </row>
    <row r="221" spans="1:13" ht="31.5" customHeight="1">
      <c r="A221" s="161"/>
      <c r="B221" s="162"/>
      <c r="C221" s="169"/>
      <c r="D221" s="173" t="s">
        <v>114</v>
      </c>
      <c r="E221" s="174"/>
      <c r="F221" s="180">
        <f>SUMIFS(F207:F216,G207:G216,0.1,I207:I216,"課税(非インボイス)")</f>
        <v>0</v>
      </c>
      <c r="G221" s="175">
        <v>0.1</v>
      </c>
      <c r="H221" s="179">
        <f>SUMIFS(H207:H216,G207:G216,0.1,I207:I216,"課税(非インボイス)")</f>
        <v>0</v>
      </c>
      <c r="I221" s="201" t="s">
        <v>105</v>
      </c>
      <c r="J221" s="202">
        <f>SUMIFS(F207:F216,I207:I216,"不課税")</f>
        <v>0</v>
      </c>
      <c r="K221" s="240">
        <f>ROUNDDOWN(SUMIFS(E207:E216,I207:I216,"不課税")*J204,0)</f>
        <v>0</v>
      </c>
      <c r="L221" s="240">
        <f>ROUNDDOWN(SUMIFS(D207:D216,I207:I216,"不課税")*J203,0)</f>
        <v>0</v>
      </c>
      <c r="M221" s="243">
        <f>SUM(J221:L221)</f>
        <v>0</v>
      </c>
    </row>
    <row r="222" spans="1:13" ht="31.5" customHeight="1">
      <c r="A222" s="161"/>
      <c r="B222" s="162"/>
      <c r="C222" s="169"/>
      <c r="D222" s="173" t="s">
        <v>113</v>
      </c>
      <c r="E222" s="174"/>
      <c r="F222" s="180">
        <f>SUMIFS(F207:F216,G207:G216,0.08,I207:I216,"課税(インボイス)")</f>
        <v>0</v>
      </c>
      <c r="G222" s="176">
        <v>0.08</v>
      </c>
      <c r="H222" s="179">
        <f>SUMIFS(H207:H216,G207:G216,0.08,I207:I216,"課税(インボイス)")</f>
        <v>0</v>
      </c>
      <c r="I222" s="201" t="s">
        <v>106</v>
      </c>
      <c r="J222" s="241"/>
      <c r="K222" s="241"/>
      <c r="L222" s="241"/>
    </row>
    <row r="223" spans="1:13" ht="31.5" customHeight="1">
      <c r="A223" s="161"/>
      <c r="B223" s="162"/>
      <c r="C223" s="169"/>
      <c r="D223" s="173" t="s">
        <v>114</v>
      </c>
      <c r="E223" s="174"/>
      <c r="F223" s="180">
        <f>SUMIFS(F207:F216,G207:G216,0.08,I207:I216,"課税(非インボイス)")</f>
        <v>0</v>
      </c>
      <c r="G223" s="176">
        <v>0.08</v>
      </c>
      <c r="H223" s="179">
        <f>SUMIFS(H207:H216,G207:G216,0.08,I207:I216,"課税(非インボイス)")</f>
        <v>0</v>
      </c>
      <c r="I223" s="171"/>
      <c r="J223" s="171"/>
    </row>
    <row r="224" spans="1:13" ht="31.5" customHeight="1">
      <c r="A224" s="67"/>
      <c r="B224" s="67"/>
      <c r="C224" s="67"/>
      <c r="D224" s="67"/>
      <c r="E224" s="67"/>
      <c r="F224" s="69"/>
      <c r="G224" s="69"/>
      <c r="H224" s="69"/>
      <c r="I224" s="69"/>
      <c r="J224" s="68"/>
    </row>
    <row r="225" spans="1:10" ht="31.5" customHeight="1">
      <c r="A225" s="122"/>
      <c r="B225" s="64"/>
      <c r="C225" s="63"/>
      <c r="D225" s="63"/>
      <c r="E225" s="63"/>
      <c r="F225" s="63"/>
      <c r="G225" s="48"/>
      <c r="H225" s="63"/>
      <c r="I225" s="63" t="s">
        <v>85</v>
      </c>
      <c r="J225" s="249"/>
    </row>
    <row r="226" spans="1:10" ht="31.5" customHeight="1">
      <c r="A226" s="199"/>
      <c r="B226" s="47"/>
      <c r="C226" s="48"/>
      <c r="D226" s="48"/>
      <c r="E226" s="48"/>
      <c r="F226" s="49"/>
      <c r="G226" s="48"/>
      <c r="H226" s="49"/>
      <c r="I226" s="49" t="s">
        <v>87</v>
      </c>
      <c r="J226" s="250"/>
    </row>
    <row r="227" spans="1:10" ht="31.5" customHeight="1">
      <c r="A227" s="425" t="s">
        <v>71</v>
      </c>
      <c r="B227" s="427" t="s">
        <v>96</v>
      </c>
      <c r="C227" s="429" t="s">
        <v>97</v>
      </c>
      <c r="D227" s="429" t="s">
        <v>98</v>
      </c>
      <c r="E227" s="431"/>
      <c r="F227" s="431"/>
      <c r="G227" s="416" t="s">
        <v>99</v>
      </c>
      <c r="H227" s="416" t="s">
        <v>219</v>
      </c>
      <c r="I227" s="416" t="s">
        <v>101</v>
      </c>
      <c r="J227" s="418" t="s">
        <v>102</v>
      </c>
    </row>
    <row r="228" spans="1:10" ht="31.5" customHeight="1" thickBot="1">
      <c r="A228" s="426"/>
      <c r="B228" s="428"/>
      <c r="C228" s="430"/>
      <c r="D228" s="151" t="s">
        <v>85</v>
      </c>
      <c r="E228" s="74" t="str">
        <f>I226</f>
        <v>現地通貨</v>
      </c>
      <c r="F228" s="75" t="s">
        <v>104</v>
      </c>
      <c r="G228" s="417"/>
      <c r="H228" s="417"/>
      <c r="I228" s="417"/>
      <c r="J228" s="419"/>
    </row>
    <row r="229" spans="1:10" ht="31.5" customHeight="1" thickTop="1">
      <c r="A229" s="140">
        <v>1</v>
      </c>
      <c r="B229" s="52"/>
      <c r="C229" s="51"/>
      <c r="D229" s="53"/>
      <c r="E229" s="53"/>
      <c r="F229" s="55"/>
      <c r="G229" s="159"/>
      <c r="H229" s="181"/>
      <c r="I229" s="157"/>
      <c r="J229" s="155"/>
    </row>
    <row r="230" spans="1:10" ht="31.5" customHeight="1">
      <c r="A230" s="141">
        <v>2</v>
      </c>
      <c r="B230" s="57"/>
      <c r="C230" s="56"/>
      <c r="D230" s="58"/>
      <c r="E230" s="58"/>
      <c r="F230" s="55"/>
      <c r="G230" s="159"/>
      <c r="H230" s="181"/>
      <c r="I230" s="157"/>
      <c r="J230" s="164"/>
    </row>
    <row r="231" spans="1:10" ht="31.5" customHeight="1">
      <c r="A231" s="140">
        <v>3</v>
      </c>
      <c r="B231" s="57"/>
      <c r="C231" s="56"/>
      <c r="D231" s="58"/>
      <c r="E231" s="54"/>
      <c r="F231" s="55"/>
      <c r="G231" s="159"/>
      <c r="H231" s="181"/>
      <c r="I231" s="157"/>
      <c r="J231" s="164"/>
    </row>
    <row r="232" spans="1:10" ht="31.5" customHeight="1">
      <c r="A232" s="141">
        <v>4</v>
      </c>
      <c r="B232" s="57"/>
      <c r="C232" s="56"/>
      <c r="D232" s="58"/>
      <c r="E232" s="59"/>
      <c r="F232" s="55"/>
      <c r="G232" s="159"/>
      <c r="H232" s="181"/>
      <c r="I232" s="157"/>
      <c r="J232" s="164"/>
    </row>
    <row r="233" spans="1:10" ht="31.5" customHeight="1">
      <c r="A233" s="141">
        <v>5</v>
      </c>
      <c r="B233" s="57"/>
      <c r="C233" s="56"/>
      <c r="D233" s="58"/>
      <c r="E233" s="59"/>
      <c r="F233" s="55"/>
      <c r="G233" s="159"/>
      <c r="H233" s="181"/>
      <c r="I233" s="157"/>
      <c r="J233" s="164"/>
    </row>
    <row r="234" spans="1:10" ht="31.5" customHeight="1">
      <c r="A234" s="141">
        <v>6</v>
      </c>
      <c r="B234" s="57"/>
      <c r="C234" s="56"/>
      <c r="D234" s="58"/>
      <c r="E234" s="59"/>
      <c r="F234" s="55"/>
      <c r="G234" s="159"/>
      <c r="H234" s="181"/>
      <c r="I234" s="157"/>
      <c r="J234" s="164"/>
    </row>
    <row r="235" spans="1:10" ht="31.5" customHeight="1">
      <c r="A235" s="141">
        <v>7</v>
      </c>
      <c r="B235" s="57"/>
      <c r="C235" s="56"/>
      <c r="D235" s="58"/>
      <c r="E235" s="59"/>
      <c r="F235" s="55"/>
      <c r="G235" s="159"/>
      <c r="H235" s="181"/>
      <c r="I235" s="157"/>
      <c r="J235" s="164"/>
    </row>
    <row r="236" spans="1:10" ht="31.5" customHeight="1">
      <c r="A236" s="141">
        <v>8</v>
      </c>
      <c r="B236" s="57"/>
      <c r="C236" s="66"/>
      <c r="D236" s="58"/>
      <c r="E236" s="59"/>
      <c r="F236" s="55"/>
      <c r="G236" s="159"/>
      <c r="H236" s="181"/>
      <c r="I236" s="157"/>
      <c r="J236" s="164"/>
    </row>
    <row r="237" spans="1:10" ht="31.5" customHeight="1">
      <c r="A237" s="141">
        <v>9</v>
      </c>
      <c r="B237" s="60"/>
      <c r="C237" s="61"/>
      <c r="D237" s="62"/>
      <c r="E237" s="58"/>
      <c r="F237" s="55"/>
      <c r="G237" s="159"/>
      <c r="H237" s="181"/>
      <c r="I237" s="157"/>
      <c r="J237" s="164"/>
    </row>
    <row r="238" spans="1:10" ht="31.5" customHeight="1">
      <c r="A238" s="141">
        <v>10</v>
      </c>
      <c r="B238" s="57"/>
      <c r="C238" s="56"/>
      <c r="D238" s="58"/>
      <c r="E238" s="59"/>
      <c r="F238" s="148"/>
      <c r="G238" s="160"/>
      <c r="H238" s="181"/>
      <c r="I238" s="158"/>
      <c r="J238" s="164"/>
    </row>
    <row r="239" spans="1:10" ht="31.5" customHeight="1">
      <c r="A239" s="420" t="s">
        <v>108</v>
      </c>
      <c r="B239" s="421"/>
      <c r="C239" s="422"/>
      <c r="D239" s="170">
        <f>SUM(D229:D238)</f>
        <v>0</v>
      </c>
      <c r="E239" s="170">
        <f>SUM(E229:E238)</f>
        <v>0</v>
      </c>
      <c r="F239" s="102">
        <f>SUM(F229:F238)</f>
        <v>0</v>
      </c>
      <c r="G239" s="178"/>
      <c r="H239" s="423" t="s">
        <v>109</v>
      </c>
      <c r="I239" s="166"/>
      <c r="J239" s="166"/>
    </row>
    <row r="240" spans="1:10" ht="31.5" customHeight="1">
      <c r="A240" s="420" t="s">
        <v>110</v>
      </c>
      <c r="B240" s="421"/>
      <c r="C240" s="422"/>
      <c r="D240" s="154">
        <f>ROUNDDOWN(D239*J225,0)</f>
        <v>0</v>
      </c>
      <c r="E240" s="154">
        <f>ROUNDDOWN(E239*J226,0)</f>
        <v>0</v>
      </c>
      <c r="F240" s="167"/>
      <c r="G240" s="168"/>
      <c r="H240" s="424"/>
      <c r="I240" s="177">
        <f>D240+E240+F239</f>
        <v>0</v>
      </c>
      <c r="J240" s="166"/>
    </row>
    <row r="241" spans="1:13" ht="31.5" customHeight="1">
      <c r="A241" s="165"/>
      <c r="B241" s="162"/>
      <c r="C241" s="163"/>
      <c r="D241" s="415" t="s">
        <v>111</v>
      </c>
      <c r="E241" s="415"/>
      <c r="F241" s="172" t="s">
        <v>112</v>
      </c>
      <c r="G241" s="172" t="s">
        <v>99</v>
      </c>
      <c r="H241" s="172" t="s">
        <v>100</v>
      </c>
      <c r="I241" s="161"/>
      <c r="J241" s="163"/>
    </row>
    <row r="242" spans="1:13" ht="31.5" customHeight="1">
      <c r="A242" s="161"/>
      <c r="B242" s="162"/>
      <c r="C242" s="169"/>
      <c r="D242" s="173" t="s">
        <v>113</v>
      </c>
      <c r="E242" s="174"/>
      <c r="F242" s="180">
        <f>SUMIFS(F229:F238,G229:G238,0.1,I229:I238,"課税(インボイス)")</f>
        <v>0</v>
      </c>
      <c r="G242" s="175">
        <v>0.1</v>
      </c>
      <c r="H242" s="179">
        <f>SUMIFS(H229:H238,G229:G238,0.1,I229:I238,"課税(インボイス)")</f>
        <v>0</v>
      </c>
      <c r="J242" s="238" t="s">
        <v>181</v>
      </c>
      <c r="K242" s="238" t="s">
        <v>178</v>
      </c>
      <c r="L242" s="239" t="s">
        <v>179</v>
      </c>
      <c r="M242" s="242" t="s">
        <v>180</v>
      </c>
    </row>
    <row r="243" spans="1:13" ht="31.5" customHeight="1">
      <c r="A243" s="161"/>
      <c r="B243" s="162"/>
      <c r="C243" s="169"/>
      <c r="D243" s="173" t="s">
        <v>114</v>
      </c>
      <c r="E243" s="174"/>
      <c r="F243" s="180">
        <f>SUMIFS(F229:F238,G229:G238,0.1,I229:I238,"課税(非インボイス)")</f>
        <v>0</v>
      </c>
      <c r="G243" s="175">
        <v>0.1</v>
      </c>
      <c r="H243" s="179">
        <f>SUMIFS(H229:H238,G229:G238,0.1,I229:I238,"課税(非インボイス)")</f>
        <v>0</v>
      </c>
      <c r="I243" s="201" t="s">
        <v>105</v>
      </c>
      <c r="J243" s="202">
        <f>SUMIFS(F229:F238,I229:I238,"不課税")</f>
        <v>0</v>
      </c>
      <c r="K243" s="240">
        <f>ROUNDDOWN(SUMIFS(E229:E238,I229:I238,"不課税")*J226,0)</f>
        <v>0</v>
      </c>
      <c r="L243" s="240">
        <f>ROUNDDOWN(SUMIFS(D229:D238,I229:I238,"不課税")*J225,0)</f>
        <v>0</v>
      </c>
      <c r="M243" s="243">
        <f>SUM(J243:L243)</f>
        <v>0</v>
      </c>
    </row>
    <row r="244" spans="1:13" ht="31.5" customHeight="1">
      <c r="A244" s="161"/>
      <c r="B244" s="162"/>
      <c r="C244" s="169"/>
      <c r="D244" s="173" t="s">
        <v>113</v>
      </c>
      <c r="E244" s="174"/>
      <c r="F244" s="180">
        <f>SUMIFS(F229:F238,G229:G238,0.08,I229:I238,"課税(インボイス)")</f>
        <v>0</v>
      </c>
      <c r="G244" s="176">
        <v>0.08</v>
      </c>
      <c r="H244" s="179">
        <f>SUMIFS(H229:H238,G229:G238,0.08,I229:I238,"課税(インボイス)")</f>
        <v>0</v>
      </c>
      <c r="I244" s="201" t="s">
        <v>106</v>
      </c>
      <c r="J244" s="241"/>
      <c r="K244" s="241"/>
      <c r="L244" s="241"/>
    </row>
    <row r="245" spans="1:13" ht="31.5" customHeight="1">
      <c r="A245" s="161"/>
      <c r="B245" s="162"/>
      <c r="C245" s="169"/>
      <c r="D245" s="173" t="s">
        <v>114</v>
      </c>
      <c r="E245" s="174"/>
      <c r="F245" s="180">
        <f>SUMIFS(F229:F238,G229:G238,0.08,I229:I238,"課税(非インボイス)")</f>
        <v>0</v>
      </c>
      <c r="G245" s="176">
        <v>0.08</v>
      </c>
      <c r="H245" s="179">
        <f>SUMIFS(H229:H238,G229:G238,0.08,I229:I238,"課税(非インボイス)")</f>
        <v>0</v>
      </c>
      <c r="I245" s="171"/>
      <c r="J245" s="171"/>
    </row>
    <row r="246" spans="1:13" ht="31.5" customHeight="1">
      <c r="A246" s="67"/>
      <c r="B246" s="67"/>
      <c r="C246" s="67"/>
      <c r="D246" s="67"/>
      <c r="E246" s="67"/>
      <c r="F246" s="69"/>
      <c r="G246" s="69"/>
      <c r="H246" s="69"/>
      <c r="I246" s="69"/>
      <c r="J246" s="68"/>
    </row>
    <row r="247" spans="1:13" ht="31.5" customHeight="1">
      <c r="A247" s="122"/>
      <c r="B247" s="64"/>
      <c r="C247" s="63"/>
      <c r="D247" s="63"/>
      <c r="E247" s="63"/>
      <c r="F247" s="63"/>
      <c r="G247" s="48"/>
      <c r="H247" s="63"/>
      <c r="I247" s="63" t="s">
        <v>85</v>
      </c>
      <c r="J247" s="249"/>
    </row>
    <row r="248" spans="1:13" ht="31.5" customHeight="1">
      <c r="A248" s="199"/>
      <c r="B248" s="47"/>
      <c r="C248" s="48"/>
      <c r="D248" s="48"/>
      <c r="E248" s="48"/>
      <c r="F248" s="49"/>
      <c r="G248" s="48"/>
      <c r="H248" s="49"/>
      <c r="I248" s="49" t="s">
        <v>87</v>
      </c>
      <c r="J248" s="250"/>
    </row>
    <row r="249" spans="1:13" ht="31.5" customHeight="1">
      <c r="A249" s="425" t="s">
        <v>71</v>
      </c>
      <c r="B249" s="427" t="s">
        <v>96</v>
      </c>
      <c r="C249" s="429" t="s">
        <v>97</v>
      </c>
      <c r="D249" s="429" t="s">
        <v>98</v>
      </c>
      <c r="E249" s="431"/>
      <c r="F249" s="431"/>
      <c r="G249" s="416" t="s">
        <v>99</v>
      </c>
      <c r="H249" s="416" t="s">
        <v>219</v>
      </c>
      <c r="I249" s="416" t="s">
        <v>101</v>
      </c>
      <c r="J249" s="418" t="s">
        <v>102</v>
      </c>
    </row>
    <row r="250" spans="1:13" ht="31.5" customHeight="1" thickBot="1">
      <c r="A250" s="426"/>
      <c r="B250" s="428"/>
      <c r="C250" s="430"/>
      <c r="D250" s="151" t="s">
        <v>85</v>
      </c>
      <c r="E250" s="74" t="str">
        <f>I248</f>
        <v>現地通貨</v>
      </c>
      <c r="F250" s="75" t="s">
        <v>104</v>
      </c>
      <c r="G250" s="417"/>
      <c r="H250" s="417"/>
      <c r="I250" s="417"/>
      <c r="J250" s="419"/>
    </row>
    <row r="251" spans="1:13" ht="31.5" customHeight="1" thickTop="1">
      <c r="A251" s="140">
        <v>1</v>
      </c>
      <c r="B251" s="52"/>
      <c r="C251" s="51"/>
      <c r="D251" s="53"/>
      <c r="E251" s="53"/>
      <c r="F251" s="55"/>
      <c r="G251" s="159"/>
      <c r="H251" s="181"/>
      <c r="I251" s="157"/>
      <c r="J251" s="155"/>
    </row>
    <row r="252" spans="1:13" ht="31.5" customHeight="1">
      <c r="A252" s="141">
        <v>2</v>
      </c>
      <c r="B252" s="57"/>
      <c r="C252" s="56"/>
      <c r="D252" s="58"/>
      <c r="E252" s="58"/>
      <c r="F252" s="55"/>
      <c r="G252" s="159"/>
      <c r="H252" s="181"/>
      <c r="I252" s="157"/>
      <c r="J252" s="164"/>
    </row>
    <row r="253" spans="1:13" ht="31.5" customHeight="1">
      <c r="A253" s="140">
        <v>3</v>
      </c>
      <c r="B253" s="57"/>
      <c r="C253" s="56"/>
      <c r="D253" s="58"/>
      <c r="E253" s="54"/>
      <c r="F253" s="55"/>
      <c r="G253" s="159"/>
      <c r="H253" s="181"/>
      <c r="I253" s="157"/>
      <c r="J253" s="164"/>
    </row>
    <row r="254" spans="1:13" ht="31.5" customHeight="1">
      <c r="A254" s="141">
        <v>4</v>
      </c>
      <c r="B254" s="57"/>
      <c r="C254" s="56"/>
      <c r="D254" s="58"/>
      <c r="E254" s="59"/>
      <c r="F254" s="55"/>
      <c r="G254" s="159"/>
      <c r="H254" s="181"/>
      <c r="I254" s="157"/>
      <c r="J254" s="164"/>
    </row>
    <row r="255" spans="1:13" ht="31.5" customHeight="1">
      <c r="A255" s="141">
        <v>5</v>
      </c>
      <c r="B255" s="57"/>
      <c r="C255" s="56"/>
      <c r="D255" s="58"/>
      <c r="E255" s="59"/>
      <c r="F255" s="55"/>
      <c r="G255" s="159"/>
      <c r="H255" s="181"/>
      <c r="I255" s="157"/>
      <c r="J255" s="164"/>
    </row>
    <row r="256" spans="1:13" ht="31.5" customHeight="1">
      <c r="A256" s="141">
        <v>6</v>
      </c>
      <c r="B256" s="57"/>
      <c r="C256" s="56"/>
      <c r="D256" s="58"/>
      <c r="E256" s="59"/>
      <c r="F256" s="55"/>
      <c r="G256" s="159"/>
      <c r="H256" s="181"/>
      <c r="I256" s="157"/>
      <c r="J256" s="164"/>
    </row>
    <row r="257" spans="1:13" ht="31.5" customHeight="1">
      <c r="A257" s="141">
        <v>7</v>
      </c>
      <c r="B257" s="57"/>
      <c r="C257" s="56"/>
      <c r="D257" s="58"/>
      <c r="E257" s="59"/>
      <c r="F257" s="55"/>
      <c r="G257" s="159"/>
      <c r="H257" s="181"/>
      <c r="I257" s="157"/>
      <c r="J257" s="164"/>
    </row>
    <row r="258" spans="1:13" ht="31.5" customHeight="1">
      <c r="A258" s="141">
        <v>8</v>
      </c>
      <c r="B258" s="57"/>
      <c r="C258" s="66"/>
      <c r="D258" s="58"/>
      <c r="E258" s="59"/>
      <c r="F258" s="55"/>
      <c r="G258" s="159"/>
      <c r="H258" s="181"/>
      <c r="I258" s="157"/>
      <c r="J258" s="164"/>
    </row>
    <row r="259" spans="1:13" ht="31.5" customHeight="1">
      <c r="A259" s="141">
        <v>9</v>
      </c>
      <c r="B259" s="60"/>
      <c r="C259" s="61"/>
      <c r="D259" s="62"/>
      <c r="E259" s="58"/>
      <c r="F259" s="55"/>
      <c r="G259" s="159"/>
      <c r="H259" s="181"/>
      <c r="I259" s="157"/>
      <c r="J259" s="164"/>
    </row>
    <row r="260" spans="1:13" ht="31.5" customHeight="1">
      <c r="A260" s="141">
        <v>10</v>
      </c>
      <c r="B260" s="57"/>
      <c r="C260" s="56"/>
      <c r="D260" s="58"/>
      <c r="E260" s="59"/>
      <c r="F260" s="148"/>
      <c r="G260" s="160"/>
      <c r="H260" s="181"/>
      <c r="I260" s="158"/>
      <c r="J260" s="164"/>
    </row>
    <row r="261" spans="1:13" ht="31.5" customHeight="1">
      <c r="A261" s="420" t="s">
        <v>108</v>
      </c>
      <c r="B261" s="421"/>
      <c r="C261" s="422"/>
      <c r="D261" s="170">
        <f>SUM(D251:D260)</f>
        <v>0</v>
      </c>
      <c r="E261" s="170">
        <f>SUM(E251:E260)</f>
        <v>0</v>
      </c>
      <c r="F261" s="102">
        <f>SUM(F251:F260)</f>
        <v>0</v>
      </c>
      <c r="G261" s="178"/>
      <c r="H261" s="423" t="s">
        <v>109</v>
      </c>
      <c r="I261" s="166"/>
      <c r="J261" s="166"/>
    </row>
    <row r="262" spans="1:13" ht="31.5" customHeight="1">
      <c r="A262" s="420" t="s">
        <v>110</v>
      </c>
      <c r="B262" s="421"/>
      <c r="C262" s="422"/>
      <c r="D262" s="154">
        <f>ROUNDDOWN(D261*J247,0)</f>
        <v>0</v>
      </c>
      <c r="E262" s="154">
        <f>ROUNDDOWN(E261*J248,0)</f>
        <v>0</v>
      </c>
      <c r="F262" s="167"/>
      <c r="G262" s="168"/>
      <c r="H262" s="424"/>
      <c r="I262" s="177">
        <f>D262+E262+F261</f>
        <v>0</v>
      </c>
      <c r="J262" s="166"/>
    </row>
    <row r="263" spans="1:13" ht="31.5" customHeight="1">
      <c r="A263" s="165"/>
      <c r="B263" s="162"/>
      <c r="C263" s="163"/>
      <c r="D263" s="415" t="s">
        <v>111</v>
      </c>
      <c r="E263" s="415"/>
      <c r="F263" s="172" t="s">
        <v>112</v>
      </c>
      <c r="G263" s="172" t="s">
        <v>99</v>
      </c>
      <c r="H263" s="172" t="s">
        <v>100</v>
      </c>
      <c r="I263" s="161"/>
      <c r="J263" s="163"/>
    </row>
    <row r="264" spans="1:13" ht="31.5" customHeight="1">
      <c r="A264" s="161"/>
      <c r="B264" s="162"/>
      <c r="C264" s="169"/>
      <c r="D264" s="173" t="s">
        <v>113</v>
      </c>
      <c r="E264" s="174"/>
      <c r="F264" s="180">
        <f>SUMIFS(F251:F260,G251:G260,0.1,I251:I260,"課税(インボイス)")</f>
        <v>0</v>
      </c>
      <c r="G264" s="175">
        <v>0.1</v>
      </c>
      <c r="H264" s="179">
        <f>SUMIFS(H251:H260,G251:G260,0.1,I251:I260,"課税(インボイス)")</f>
        <v>0</v>
      </c>
      <c r="J264" s="238" t="s">
        <v>181</v>
      </c>
      <c r="K264" s="238" t="s">
        <v>178</v>
      </c>
      <c r="L264" s="239" t="s">
        <v>179</v>
      </c>
      <c r="M264" s="242" t="s">
        <v>180</v>
      </c>
    </row>
    <row r="265" spans="1:13" ht="31.5" customHeight="1">
      <c r="A265" s="161"/>
      <c r="B265" s="162"/>
      <c r="C265" s="169"/>
      <c r="D265" s="173" t="s">
        <v>114</v>
      </c>
      <c r="E265" s="174"/>
      <c r="F265" s="180">
        <f>SUMIFS(F251:F260,G251:G260,0.1,I251:I260,"課税(非インボイス)")</f>
        <v>0</v>
      </c>
      <c r="G265" s="175">
        <v>0.1</v>
      </c>
      <c r="H265" s="179">
        <f>SUMIFS(H251:H260,G251:G260,0.1,I251:I260,"課税(非インボイス)")</f>
        <v>0</v>
      </c>
      <c r="I265" s="201" t="s">
        <v>105</v>
      </c>
      <c r="J265" s="202">
        <f>SUMIFS(F251:F260,I251:I260,"不課税")</f>
        <v>0</v>
      </c>
      <c r="K265" s="240">
        <f>ROUNDDOWN(SUMIFS(E251:E260,I251:I260,"不課税")*J248,0)</f>
        <v>0</v>
      </c>
      <c r="L265" s="240">
        <f>ROUNDDOWN(SUMIFS(D251:D260,I251:I260,"不課税")*J247,0)</f>
        <v>0</v>
      </c>
      <c r="M265" s="243">
        <f>SUM(J265:L265)</f>
        <v>0</v>
      </c>
    </row>
    <row r="266" spans="1:13" ht="31.5" customHeight="1">
      <c r="A266" s="161"/>
      <c r="B266" s="162"/>
      <c r="C266" s="169"/>
      <c r="D266" s="173" t="s">
        <v>113</v>
      </c>
      <c r="E266" s="174"/>
      <c r="F266" s="180">
        <f>SUMIFS(F251:F260,G251:G260,0.08,I251:I260,"課税(インボイス)")</f>
        <v>0</v>
      </c>
      <c r="G266" s="176">
        <v>0.08</v>
      </c>
      <c r="H266" s="179">
        <f>SUMIFS(H251:H260,G251:G260,0.08,I251:I260,"課税(インボイス)")</f>
        <v>0</v>
      </c>
      <c r="I266" s="201" t="s">
        <v>106</v>
      </c>
      <c r="J266" s="241"/>
      <c r="K266" s="241"/>
      <c r="L266" s="241"/>
    </row>
    <row r="267" spans="1:13" ht="31.5" customHeight="1">
      <c r="A267" s="161"/>
      <c r="B267" s="162"/>
      <c r="C267" s="169"/>
      <c r="D267" s="173" t="s">
        <v>114</v>
      </c>
      <c r="E267" s="174"/>
      <c r="F267" s="180">
        <f>SUMIFS(F251:F260,G251:G260,0.08,I251:I260,"課税(非インボイス)")</f>
        <v>0</v>
      </c>
      <c r="G267" s="176">
        <v>0.08</v>
      </c>
      <c r="H267" s="179">
        <f>SUMIFS(H251:H260,G251:G260,0.08,I251:I260,"課税(非インボイス)")</f>
        <v>0</v>
      </c>
      <c r="I267" s="171"/>
      <c r="J267" s="171"/>
    </row>
    <row r="268" spans="1:13" ht="31.5" customHeight="1" thickBot="1">
      <c r="A268" s="67"/>
      <c r="B268" s="67"/>
      <c r="C268" s="67"/>
      <c r="D268" s="67"/>
      <c r="E268" s="67"/>
      <c r="F268" s="69"/>
      <c r="G268" s="68"/>
      <c r="H268" s="68"/>
      <c r="I268" s="68"/>
    </row>
    <row r="269" spans="1:13" ht="31.5" customHeight="1" thickBot="1">
      <c r="B269" s="439" t="s">
        <v>115</v>
      </c>
      <c r="C269" s="440"/>
      <c r="D269" s="440"/>
      <c r="E269" s="441"/>
      <c r="F269" s="71">
        <f>I20+I42+I64+I86+I108+I130+I152+I174+I196+I218+I240+I262</f>
        <v>0</v>
      </c>
      <c r="H269" s="432" t="s">
        <v>113</v>
      </c>
      <c r="I269" s="433"/>
      <c r="J269" s="200">
        <f>F22+F24+F44+F46+F66+F68+F88+F90+F110+F112+F132+F134+F154+F156+F176+F178+F198+F200+F220+F222+F242+F244+F264+F266</f>
        <v>0</v>
      </c>
    </row>
    <row r="270" spans="1:13" ht="31.5" customHeight="1">
      <c r="H270" s="432" t="s">
        <v>114</v>
      </c>
      <c r="I270" s="433"/>
      <c r="J270" s="200">
        <f>F23+F25+F45+F47+F67+F89+F111+F133+F155+F177+F199+F221+F243+F245+F265+F267</f>
        <v>0</v>
      </c>
    </row>
    <row r="271" spans="1:13" ht="31.5" customHeight="1">
      <c r="H271" s="437" t="s">
        <v>105</v>
      </c>
      <c r="I271" s="438"/>
      <c r="J271" s="200">
        <f>M23+M45+M67+M89+M111+M133+M155+M177+M199+M221+M243+M265</f>
        <v>0</v>
      </c>
    </row>
    <row r="272" spans="1:13" ht="31.5" customHeight="1">
      <c r="H272" s="437" t="s">
        <v>106</v>
      </c>
      <c r="I272" s="438"/>
      <c r="J272" s="244"/>
    </row>
  </sheetData>
  <mergeCells count="149">
    <mergeCell ref="I51:I52"/>
    <mergeCell ref="J51:J52"/>
    <mergeCell ref="A63:C63"/>
    <mergeCell ref="H63:H64"/>
    <mergeCell ref="A64:C64"/>
    <mergeCell ref="D65:E65"/>
    <mergeCell ref="A51:A52"/>
    <mergeCell ref="B51:B52"/>
    <mergeCell ref="C51:C52"/>
    <mergeCell ref="D51:F51"/>
    <mergeCell ref="G51:G52"/>
    <mergeCell ref="H51:H52"/>
    <mergeCell ref="D43:E43"/>
    <mergeCell ref="A29:A30"/>
    <mergeCell ref="B29:B30"/>
    <mergeCell ref="C29:C30"/>
    <mergeCell ref="D29:F29"/>
    <mergeCell ref="I29:I30"/>
    <mergeCell ref="J29:J30"/>
    <mergeCell ref="A41:C41"/>
    <mergeCell ref="H41:H42"/>
    <mergeCell ref="A42:C42"/>
    <mergeCell ref="G29:G30"/>
    <mergeCell ref="H29:H30"/>
    <mergeCell ref="D21:E21"/>
    <mergeCell ref="A7:A8"/>
    <mergeCell ref="B7:B8"/>
    <mergeCell ref="C7:C8"/>
    <mergeCell ref="D7:F7"/>
    <mergeCell ref="I7:I8"/>
    <mergeCell ref="J7:J8"/>
    <mergeCell ref="A19:C19"/>
    <mergeCell ref="H19:H20"/>
    <mergeCell ref="A20:C20"/>
    <mergeCell ref="G7:G8"/>
    <mergeCell ref="H7:H8"/>
    <mergeCell ref="D87:E87"/>
    <mergeCell ref="A95:A96"/>
    <mergeCell ref="B95:B96"/>
    <mergeCell ref="C95:C96"/>
    <mergeCell ref="D95:F95"/>
    <mergeCell ref="H73:H74"/>
    <mergeCell ref="I73:I74"/>
    <mergeCell ref="J73:J74"/>
    <mergeCell ref="A85:C85"/>
    <mergeCell ref="H85:H86"/>
    <mergeCell ref="A86:C86"/>
    <mergeCell ref="A73:A74"/>
    <mergeCell ref="B73:B74"/>
    <mergeCell ref="C73:C74"/>
    <mergeCell ref="D73:F73"/>
    <mergeCell ref="G73:G74"/>
    <mergeCell ref="D109:E109"/>
    <mergeCell ref="A117:A118"/>
    <mergeCell ref="B117:B118"/>
    <mergeCell ref="C117:C118"/>
    <mergeCell ref="D117:F117"/>
    <mergeCell ref="G95:G96"/>
    <mergeCell ref="H95:H96"/>
    <mergeCell ref="I95:I96"/>
    <mergeCell ref="J95:J96"/>
    <mergeCell ref="A107:C107"/>
    <mergeCell ref="H107:H108"/>
    <mergeCell ref="A108:C108"/>
    <mergeCell ref="A129:C129"/>
    <mergeCell ref="H129:H130"/>
    <mergeCell ref="A130:C130"/>
    <mergeCell ref="G117:G118"/>
    <mergeCell ref="H117:H118"/>
    <mergeCell ref="A139:A140"/>
    <mergeCell ref="J139:J140"/>
    <mergeCell ref="B161:B162"/>
    <mergeCell ref="C161:C162"/>
    <mergeCell ref="D161:F161"/>
    <mergeCell ref="G161:G162"/>
    <mergeCell ref="H161:H162"/>
    <mergeCell ref="I161:I162"/>
    <mergeCell ref="J161:J162"/>
    <mergeCell ref="J117:J118"/>
    <mergeCell ref="A173:C173"/>
    <mergeCell ref="H173:H174"/>
    <mergeCell ref="A174:C174"/>
    <mergeCell ref="D175:E175"/>
    <mergeCell ref="H272:I272"/>
    <mergeCell ref="D131:E131"/>
    <mergeCell ref="B269:E269"/>
    <mergeCell ref="I117:I118"/>
    <mergeCell ref="H269:I269"/>
    <mergeCell ref="B139:B140"/>
    <mergeCell ref="C139:C140"/>
    <mergeCell ref="D139:F139"/>
    <mergeCell ref="G139:G140"/>
    <mergeCell ref="H139:H140"/>
    <mergeCell ref="I139:I140"/>
    <mergeCell ref="A151:C151"/>
    <mergeCell ref="H151:H152"/>
    <mergeCell ref="A152:C152"/>
    <mergeCell ref="D153:E153"/>
    <mergeCell ref="A161:A162"/>
    <mergeCell ref="H270:I270"/>
    <mergeCell ref="H271:I271"/>
    <mergeCell ref="H183:H184"/>
    <mergeCell ref="I183:I184"/>
    <mergeCell ref="J183:J184"/>
    <mergeCell ref="A195:C195"/>
    <mergeCell ref="H195:H196"/>
    <mergeCell ref="A196:C196"/>
    <mergeCell ref="A183:A184"/>
    <mergeCell ref="B183:B184"/>
    <mergeCell ref="C183:C184"/>
    <mergeCell ref="D183:F183"/>
    <mergeCell ref="G183:G184"/>
    <mergeCell ref="G205:G206"/>
    <mergeCell ref="H205:H206"/>
    <mergeCell ref="I205:I206"/>
    <mergeCell ref="J205:J206"/>
    <mergeCell ref="A217:C217"/>
    <mergeCell ref="H217:H218"/>
    <mergeCell ref="A218:C218"/>
    <mergeCell ref="D197:E197"/>
    <mergeCell ref="A205:A206"/>
    <mergeCell ref="B205:B206"/>
    <mergeCell ref="C205:C206"/>
    <mergeCell ref="D205:F205"/>
    <mergeCell ref="G227:G228"/>
    <mergeCell ref="H227:H228"/>
    <mergeCell ref="I227:I228"/>
    <mergeCell ref="J227:J228"/>
    <mergeCell ref="A239:C239"/>
    <mergeCell ref="H239:H240"/>
    <mergeCell ref="A240:C240"/>
    <mergeCell ref="D219:E219"/>
    <mergeCell ref="A227:A228"/>
    <mergeCell ref="B227:B228"/>
    <mergeCell ref="C227:C228"/>
    <mergeCell ref="D227:F227"/>
    <mergeCell ref="D263:E263"/>
    <mergeCell ref="G249:G250"/>
    <mergeCell ref="H249:H250"/>
    <mergeCell ref="I249:I250"/>
    <mergeCell ref="J249:J250"/>
    <mergeCell ref="A261:C261"/>
    <mergeCell ref="H261:H262"/>
    <mergeCell ref="A262:C262"/>
    <mergeCell ref="D241:E241"/>
    <mergeCell ref="A249:A250"/>
    <mergeCell ref="B249:B250"/>
    <mergeCell ref="C249:C250"/>
    <mergeCell ref="D249:F249"/>
  </mergeCells>
  <phoneticPr fontId="3"/>
  <dataValidations count="2">
    <dataValidation type="list" allowBlank="1" showInputMessage="1" showErrorMessage="1" sqref="I9:I18 I31:I40 I53:I62 I75:I84 I97:I106 I119:I128 I141:I150 I163:I172 I185:I194 I207:I216 I229:I238 I251:I260" xr:uid="{4AD669AF-D20F-4D73-A91D-C2432BE813C9}">
      <formula1>$S$6:$S$10</formula1>
    </dataValidation>
    <dataValidation type="list" allowBlank="1" showInputMessage="1" showErrorMessage="1" sqref="G9:G18 G31:G40 G53:G62 G75:G84 G97:G106 G119:G128 G141:G150 G163:G172 G185:G194 G207:G216 G229:G238 G251:G260" xr:uid="{35EB05EC-78D7-4C5B-B903-9E3CB2B65BC7}">
      <formula1>"10%,8%,0%"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2033C-DFDA-4701-8EDB-74C9C3B75615}">
  <sheetPr>
    <tabColor rgb="FF92D050"/>
    <pageSetUpPr fitToPage="1"/>
  </sheetPr>
  <dimension ref="A1:R274"/>
  <sheetViews>
    <sheetView zoomScale="70" zoomScaleNormal="70" workbookViewId="0">
      <selection activeCell="K4" sqref="K4"/>
    </sheetView>
  </sheetViews>
  <sheetFormatPr defaultColWidth="9" defaultRowHeight="14"/>
  <cols>
    <col min="1" max="1" width="11.08203125" style="42" customWidth="1"/>
    <col min="2" max="2" width="12" style="44" customWidth="1"/>
    <col min="3" max="3" width="52.25" style="42" customWidth="1"/>
    <col min="4" max="5" width="18.08203125" style="42" customWidth="1"/>
    <col min="6" max="6" width="22.58203125" style="42" customWidth="1"/>
    <col min="7" max="7" width="8.75" style="42" customWidth="1"/>
    <col min="8" max="8" width="18.83203125" style="42" customWidth="1"/>
    <col min="9" max="10" width="26.83203125" style="42" customWidth="1"/>
    <col min="11" max="11" width="25.33203125" style="42" customWidth="1"/>
    <col min="12" max="12" width="19.1640625" style="42" customWidth="1"/>
    <col min="13" max="16384" width="9" style="42"/>
  </cols>
  <sheetData>
    <row r="1" spans="1:18" s="39" customFormat="1" ht="25.5" customHeight="1">
      <c r="A1" s="120" t="str">
        <f>'1.旅費(1)現地渡航費（航空運賃）'!A1</f>
        <v>団体名：</v>
      </c>
      <c r="B1" s="121" t="str">
        <f>'★マスタ（最初にこちらを入力）'!D7</f>
        <v>●●</v>
      </c>
      <c r="C1" s="37"/>
      <c r="D1" s="37"/>
      <c r="E1" s="37"/>
      <c r="F1" s="38"/>
      <c r="J1" s="153" t="s">
        <v>152</v>
      </c>
    </row>
    <row r="2" spans="1:18" s="39" customFormat="1" ht="25.5" customHeight="1">
      <c r="A2" s="120" t="str">
        <f>'1.旅費(1)現地渡航費（航空運賃）'!A2</f>
        <v>対象国：</v>
      </c>
      <c r="B2" s="121" t="str">
        <f>'★マスタ（最初にこちらを入力）'!D8</f>
        <v>●●</v>
      </c>
      <c r="C2" s="40"/>
      <c r="G2" s="41"/>
      <c r="H2" s="41"/>
      <c r="I2" s="41"/>
    </row>
    <row r="3" spans="1:18" s="39" customFormat="1" ht="17.149999999999999" customHeight="1">
      <c r="A3" s="120"/>
      <c r="B3" s="121"/>
      <c r="C3" s="40"/>
      <c r="G3" s="41"/>
      <c r="H3" s="41"/>
      <c r="I3" s="41"/>
    </row>
    <row r="4" spans="1:18" ht="29.5" customHeight="1">
      <c r="A4" s="156"/>
      <c r="B4" s="156"/>
      <c r="C4" s="156"/>
      <c r="D4" s="156"/>
      <c r="E4" s="152" t="s">
        <v>94</v>
      </c>
      <c r="F4" s="156"/>
      <c r="G4" s="156"/>
      <c r="H4" s="156"/>
      <c r="I4" s="156"/>
      <c r="J4" s="156"/>
    </row>
    <row r="5" spans="1:18" s="48" customFormat="1" ht="29.25" customHeight="1">
      <c r="A5" s="182" t="s">
        <v>201</v>
      </c>
      <c r="B5" s="64"/>
      <c r="C5" s="63"/>
      <c r="D5" s="63"/>
      <c r="E5" s="63"/>
      <c r="F5" s="63"/>
      <c r="H5" s="63"/>
      <c r="I5" s="63" t="s">
        <v>85</v>
      </c>
      <c r="J5" s="249"/>
    </row>
    <row r="6" spans="1:18" s="48" customFormat="1" ht="30.65" customHeight="1">
      <c r="A6" s="199"/>
      <c r="B6" s="47"/>
      <c r="F6" s="49"/>
      <c r="H6" s="49"/>
      <c r="I6" s="49" t="s">
        <v>87</v>
      </c>
      <c r="J6" s="250"/>
      <c r="R6" s="46" t="s">
        <v>95</v>
      </c>
    </row>
    <row r="7" spans="1:18" s="48" customFormat="1" ht="30.75" customHeight="1">
      <c r="A7" s="425" t="s">
        <v>71</v>
      </c>
      <c r="B7" s="427" t="s">
        <v>96</v>
      </c>
      <c r="C7" s="429" t="s">
        <v>97</v>
      </c>
      <c r="D7" s="429" t="s">
        <v>98</v>
      </c>
      <c r="E7" s="431"/>
      <c r="F7" s="431"/>
      <c r="G7" s="416" t="s">
        <v>99</v>
      </c>
      <c r="H7" s="416" t="s">
        <v>219</v>
      </c>
      <c r="I7" s="416" t="s">
        <v>101</v>
      </c>
      <c r="J7" s="418" t="s">
        <v>102</v>
      </c>
      <c r="R7" s="46" t="s">
        <v>103</v>
      </c>
    </row>
    <row r="8" spans="1:18" s="48" customFormat="1" ht="30.75" customHeight="1" thickBot="1">
      <c r="A8" s="426"/>
      <c r="B8" s="428"/>
      <c r="C8" s="430"/>
      <c r="D8" s="151" t="s">
        <v>85</v>
      </c>
      <c r="E8" s="74" t="str">
        <f>I6</f>
        <v>現地通貨</v>
      </c>
      <c r="F8" s="75" t="s">
        <v>104</v>
      </c>
      <c r="G8" s="417"/>
      <c r="H8" s="417"/>
      <c r="I8" s="417"/>
      <c r="J8" s="419"/>
      <c r="R8" s="46" t="s">
        <v>105</v>
      </c>
    </row>
    <row r="9" spans="1:18" s="48" customFormat="1" ht="30" customHeight="1" thickTop="1">
      <c r="A9" s="140">
        <v>1</v>
      </c>
      <c r="B9" s="52"/>
      <c r="C9" s="51"/>
      <c r="D9" s="53"/>
      <c r="E9" s="53"/>
      <c r="F9" s="55"/>
      <c r="G9" s="159"/>
      <c r="H9" s="181"/>
      <c r="I9" s="157"/>
      <c r="J9" s="155"/>
      <c r="R9" s="46" t="s">
        <v>106</v>
      </c>
    </row>
    <row r="10" spans="1:18" s="48" customFormat="1" ht="30" customHeight="1">
      <c r="A10" s="141">
        <v>2</v>
      </c>
      <c r="B10" s="57"/>
      <c r="C10" s="56"/>
      <c r="D10" s="58"/>
      <c r="E10" s="58"/>
      <c r="F10" s="55"/>
      <c r="G10" s="159"/>
      <c r="H10" s="181"/>
      <c r="I10" s="157"/>
      <c r="J10" s="164"/>
      <c r="R10" s="46" t="s">
        <v>107</v>
      </c>
    </row>
    <row r="11" spans="1:18" s="48" customFormat="1" ht="30" customHeight="1">
      <c r="A11" s="140">
        <v>3</v>
      </c>
      <c r="B11" s="57"/>
      <c r="C11" s="56"/>
      <c r="D11" s="58"/>
      <c r="E11" s="54"/>
      <c r="F11" s="55"/>
      <c r="G11" s="159"/>
      <c r="H11" s="181"/>
      <c r="I11" s="157"/>
      <c r="J11" s="164"/>
    </row>
    <row r="12" spans="1:18" s="48" customFormat="1" ht="30" customHeight="1">
      <c r="A12" s="141">
        <v>4</v>
      </c>
      <c r="B12" s="57"/>
      <c r="C12" s="56"/>
      <c r="D12" s="58"/>
      <c r="E12" s="59"/>
      <c r="F12" s="55"/>
      <c r="G12" s="159"/>
      <c r="H12" s="181"/>
      <c r="I12" s="157"/>
      <c r="J12" s="164"/>
    </row>
    <row r="13" spans="1:18" s="48" customFormat="1" ht="30" customHeight="1">
      <c r="A13" s="141">
        <v>5</v>
      </c>
      <c r="B13" s="57"/>
      <c r="C13" s="56"/>
      <c r="D13" s="58"/>
      <c r="E13" s="59"/>
      <c r="F13" s="55"/>
      <c r="G13" s="159"/>
      <c r="H13" s="181"/>
      <c r="I13" s="157"/>
      <c r="J13" s="164"/>
    </row>
    <row r="14" spans="1:18" s="48" customFormat="1" ht="30" customHeight="1">
      <c r="A14" s="141">
        <v>6</v>
      </c>
      <c r="B14" s="57"/>
      <c r="C14" s="56"/>
      <c r="D14" s="58"/>
      <c r="E14" s="59"/>
      <c r="F14" s="55"/>
      <c r="G14" s="159"/>
      <c r="H14" s="181"/>
      <c r="I14" s="157"/>
      <c r="J14" s="164"/>
    </row>
    <row r="15" spans="1:18" s="48" customFormat="1" ht="30" customHeight="1">
      <c r="A15" s="141">
        <v>7</v>
      </c>
      <c r="B15" s="57"/>
      <c r="C15" s="56"/>
      <c r="D15" s="58"/>
      <c r="E15" s="59"/>
      <c r="F15" s="55"/>
      <c r="G15" s="159"/>
      <c r="H15" s="181"/>
      <c r="I15" s="157"/>
      <c r="J15" s="164"/>
    </row>
    <row r="16" spans="1:18" s="48" customFormat="1" ht="30" customHeight="1">
      <c r="A16" s="141">
        <v>8</v>
      </c>
      <c r="B16" s="57"/>
      <c r="C16" s="66"/>
      <c r="D16" s="58"/>
      <c r="E16" s="59"/>
      <c r="F16" s="55"/>
      <c r="G16" s="159"/>
      <c r="H16" s="181"/>
      <c r="I16" s="157"/>
      <c r="J16" s="164"/>
    </row>
    <row r="17" spans="1:13" s="48" customFormat="1" ht="30" customHeight="1">
      <c r="A17" s="141">
        <v>9</v>
      </c>
      <c r="B17" s="60"/>
      <c r="C17" s="61"/>
      <c r="D17" s="62"/>
      <c r="E17" s="58"/>
      <c r="F17" s="55"/>
      <c r="G17" s="159"/>
      <c r="H17" s="181"/>
      <c r="I17" s="157"/>
      <c r="J17" s="164"/>
    </row>
    <row r="18" spans="1:13" s="48" customFormat="1" ht="30" customHeight="1">
      <c r="A18" s="141">
        <v>10</v>
      </c>
      <c r="B18" s="57"/>
      <c r="C18" s="56"/>
      <c r="D18" s="58"/>
      <c r="E18" s="59"/>
      <c r="F18" s="148"/>
      <c r="G18" s="160"/>
      <c r="H18" s="181"/>
      <c r="I18" s="158"/>
      <c r="J18" s="164"/>
    </row>
    <row r="19" spans="1:13" s="48" customFormat="1" ht="30" customHeight="1">
      <c r="A19" s="420" t="s">
        <v>108</v>
      </c>
      <c r="B19" s="421"/>
      <c r="C19" s="422"/>
      <c r="D19" s="170">
        <f>SUM(D9:D18)</f>
        <v>0</v>
      </c>
      <c r="E19" s="170">
        <f>SUM(E9:E18)</f>
        <v>0</v>
      </c>
      <c r="F19" s="102">
        <f>SUM(F9:F18)</f>
        <v>0</v>
      </c>
      <c r="G19" s="178"/>
      <c r="H19" s="423" t="s">
        <v>109</v>
      </c>
      <c r="I19" s="166"/>
      <c r="J19" s="166"/>
    </row>
    <row r="20" spans="1:13" s="48" customFormat="1" ht="30" customHeight="1">
      <c r="A20" s="420" t="s">
        <v>110</v>
      </c>
      <c r="B20" s="421"/>
      <c r="C20" s="422"/>
      <c r="D20" s="154">
        <f>ROUNDDOWN(D19*J5,0)</f>
        <v>0</v>
      </c>
      <c r="E20" s="154">
        <f>ROUNDDOWN(E19*J6,0)</f>
        <v>0</v>
      </c>
      <c r="F20" s="167"/>
      <c r="G20" s="168"/>
      <c r="H20" s="424"/>
      <c r="I20" s="177">
        <f>D20+E20+F19</f>
        <v>0</v>
      </c>
      <c r="J20" s="166"/>
    </row>
    <row r="21" spans="1:13" ht="30" customHeight="1">
      <c r="A21" s="165"/>
      <c r="B21" s="162"/>
      <c r="C21" s="163"/>
      <c r="D21" s="415" t="s">
        <v>111</v>
      </c>
      <c r="E21" s="415"/>
      <c r="F21" s="172" t="s">
        <v>112</v>
      </c>
      <c r="G21" s="172" t="s">
        <v>99</v>
      </c>
      <c r="H21" s="172" t="s">
        <v>100</v>
      </c>
      <c r="I21" s="161"/>
      <c r="J21" s="163"/>
    </row>
    <row r="22" spans="1:13" ht="30" customHeight="1">
      <c r="A22" s="161"/>
      <c r="B22" s="162"/>
      <c r="C22" s="169"/>
      <c r="D22" s="173" t="s">
        <v>113</v>
      </c>
      <c r="E22" s="174"/>
      <c r="F22" s="180">
        <f>SUMIFS(F9:F18,G9:G18,0.1,I9:I18,"課税(インボイス)")</f>
        <v>0</v>
      </c>
      <c r="G22" s="175">
        <v>0.1</v>
      </c>
      <c r="H22" s="179">
        <f>SUMIFS(H9:H18,G9:G18,0.1,I9:I18,"課税(インボイス)")</f>
        <v>0</v>
      </c>
      <c r="I22" s="171"/>
      <c r="J22" s="245" t="s">
        <v>181</v>
      </c>
      <c r="K22" s="238" t="s">
        <v>178</v>
      </c>
      <c r="L22" s="239" t="s">
        <v>179</v>
      </c>
      <c r="M22" s="242" t="s">
        <v>183</v>
      </c>
    </row>
    <row r="23" spans="1:13" ht="30" customHeight="1">
      <c r="A23" s="161"/>
      <c r="B23" s="162"/>
      <c r="C23" s="169"/>
      <c r="D23" s="173" t="s">
        <v>114</v>
      </c>
      <c r="E23" s="174"/>
      <c r="F23" s="180">
        <f>SUMIFS(F9:F18,G9:G18,0.1,I9:I18,"課税(非インボイス)")</f>
        <v>0</v>
      </c>
      <c r="G23" s="175">
        <v>0.1</v>
      </c>
      <c r="H23" s="179">
        <f>SUMIFS(H9:H18,G9:G18,0.1,I9:I18,"課税(非インボイス)")</f>
        <v>0</v>
      </c>
      <c r="I23" s="201" t="s">
        <v>105</v>
      </c>
      <c r="J23" s="202">
        <f>SUMIFS(F9:F18,I9:I18,"不課税")</f>
        <v>0</v>
      </c>
      <c r="K23" s="240">
        <f>ROUNDDOWN(SUMIFS(E9:E18,I9:I18,"不課税")*J6,0)</f>
        <v>0</v>
      </c>
      <c r="L23" s="240">
        <f>ROUNDDOWN(SUMIFS(D9:D18,I9:I18,"不課税")*J5,0)</f>
        <v>0</v>
      </c>
      <c r="M23" s="243">
        <f>SUM(J23:L23)</f>
        <v>0</v>
      </c>
    </row>
    <row r="24" spans="1:13" ht="30" customHeight="1">
      <c r="A24" s="161"/>
      <c r="B24" s="162"/>
      <c r="C24" s="169"/>
      <c r="D24" s="173" t="s">
        <v>113</v>
      </c>
      <c r="E24" s="174"/>
      <c r="F24" s="180">
        <f>SUMIFS(F9:F18,G9:G18,0.08,I9:I18,"課税(インボイス)")</f>
        <v>0</v>
      </c>
      <c r="G24" s="176">
        <v>0.08</v>
      </c>
      <c r="H24" s="179">
        <f>SUMIFS(H9:H18,G9:G18,0.08,I9:I18,"課税(インボイス)")</f>
        <v>0</v>
      </c>
      <c r="I24" s="201" t="s">
        <v>106</v>
      </c>
      <c r="J24" s="202">
        <f>SUMIFS(F9:F18,I9:I18,"非課税")</f>
        <v>0</v>
      </c>
    </row>
    <row r="25" spans="1:13" ht="30" customHeight="1">
      <c r="A25" s="161"/>
      <c r="B25" s="162"/>
      <c r="C25" s="169"/>
      <c r="D25" s="173" t="s">
        <v>114</v>
      </c>
      <c r="E25" s="174"/>
      <c r="F25" s="180">
        <f>SUMIFS(F9:F18,G9:G18,0.08,I9:I18,"課税(非インボイス)")</f>
        <v>0</v>
      </c>
      <c r="G25" s="176">
        <v>0.08</v>
      </c>
      <c r="H25" s="179">
        <f>SUMIFS(H9:H18,G9:G18,0.08,I9:I18,"課税(非インボイス)")</f>
        <v>0</v>
      </c>
      <c r="I25" s="171"/>
      <c r="J25" s="171"/>
    </row>
    <row r="26" spans="1:13" ht="30" customHeight="1">
      <c r="A26" s="67"/>
      <c r="B26" s="67"/>
      <c r="C26" s="67"/>
      <c r="D26" s="67"/>
      <c r="E26" s="67"/>
      <c r="F26" s="69"/>
      <c r="G26" s="69"/>
      <c r="H26" s="69"/>
      <c r="I26" s="69"/>
      <c r="J26" s="68"/>
    </row>
    <row r="27" spans="1:13" ht="30" customHeight="1">
      <c r="A27" s="122"/>
      <c r="B27" s="64"/>
      <c r="C27" s="63"/>
      <c r="D27" s="63"/>
      <c r="E27" s="63"/>
      <c r="F27" s="63"/>
      <c r="G27" s="48"/>
      <c r="H27" s="63"/>
      <c r="I27" s="63" t="s">
        <v>85</v>
      </c>
      <c r="J27" s="249"/>
    </row>
    <row r="28" spans="1:13" ht="30" customHeight="1">
      <c r="A28" s="199"/>
      <c r="B28" s="47"/>
      <c r="C28" s="48"/>
      <c r="D28" s="48"/>
      <c r="E28" s="48"/>
      <c r="F28" s="49"/>
      <c r="G28" s="48"/>
      <c r="H28" s="49"/>
      <c r="I28" s="49" t="s">
        <v>87</v>
      </c>
      <c r="J28" s="250"/>
    </row>
    <row r="29" spans="1:13" ht="30" customHeight="1">
      <c r="A29" s="425" t="s">
        <v>71</v>
      </c>
      <c r="B29" s="427" t="s">
        <v>96</v>
      </c>
      <c r="C29" s="429" t="s">
        <v>97</v>
      </c>
      <c r="D29" s="429" t="s">
        <v>98</v>
      </c>
      <c r="E29" s="431"/>
      <c r="F29" s="431"/>
      <c r="G29" s="416" t="s">
        <v>99</v>
      </c>
      <c r="H29" s="416" t="s">
        <v>219</v>
      </c>
      <c r="I29" s="416" t="s">
        <v>101</v>
      </c>
      <c r="J29" s="418" t="s">
        <v>102</v>
      </c>
    </row>
    <row r="30" spans="1:13" ht="30" customHeight="1" thickBot="1">
      <c r="A30" s="426"/>
      <c r="B30" s="428"/>
      <c r="C30" s="430"/>
      <c r="D30" s="151" t="s">
        <v>85</v>
      </c>
      <c r="E30" s="74" t="str">
        <f>I28</f>
        <v>現地通貨</v>
      </c>
      <c r="F30" s="75" t="s">
        <v>104</v>
      </c>
      <c r="G30" s="417"/>
      <c r="H30" s="417"/>
      <c r="I30" s="417"/>
      <c r="J30" s="419"/>
    </row>
    <row r="31" spans="1:13" ht="32.5" customHeight="1" thickTop="1">
      <c r="A31" s="140">
        <v>1</v>
      </c>
      <c r="B31" s="52"/>
      <c r="C31" s="51"/>
      <c r="D31" s="53"/>
      <c r="E31" s="53"/>
      <c r="F31" s="55"/>
      <c r="G31" s="159"/>
      <c r="H31" s="181"/>
      <c r="I31" s="157"/>
      <c r="J31" s="155"/>
    </row>
    <row r="32" spans="1:13" ht="32.5" customHeight="1">
      <c r="A32" s="141">
        <v>2</v>
      </c>
      <c r="B32" s="57"/>
      <c r="C32" s="56"/>
      <c r="D32" s="58"/>
      <c r="E32" s="58"/>
      <c r="F32" s="55"/>
      <c r="G32" s="159"/>
      <c r="H32" s="181"/>
      <c r="I32" s="157"/>
      <c r="J32" s="164"/>
    </row>
    <row r="33" spans="1:13" ht="32.5" customHeight="1">
      <c r="A33" s="140">
        <v>3</v>
      </c>
      <c r="B33" s="57"/>
      <c r="C33" s="56"/>
      <c r="D33" s="58"/>
      <c r="E33" s="54"/>
      <c r="F33" s="55"/>
      <c r="G33" s="159"/>
      <c r="H33" s="181"/>
      <c r="I33" s="157"/>
      <c r="J33" s="164"/>
    </row>
    <row r="34" spans="1:13" ht="32.5" customHeight="1">
      <c r="A34" s="141">
        <v>4</v>
      </c>
      <c r="B34" s="57"/>
      <c r="C34" s="56"/>
      <c r="D34" s="58"/>
      <c r="E34" s="59"/>
      <c r="F34" s="55"/>
      <c r="G34" s="159"/>
      <c r="H34" s="181"/>
      <c r="I34" s="157"/>
      <c r="J34" s="164"/>
    </row>
    <row r="35" spans="1:13" ht="32.5" customHeight="1">
      <c r="A35" s="141">
        <v>5</v>
      </c>
      <c r="B35" s="57"/>
      <c r="C35" s="56"/>
      <c r="D35" s="58"/>
      <c r="E35" s="59"/>
      <c r="F35" s="55"/>
      <c r="G35" s="159"/>
      <c r="H35" s="181"/>
      <c r="I35" s="157"/>
      <c r="J35" s="164"/>
    </row>
    <row r="36" spans="1:13" ht="32.5" customHeight="1">
      <c r="A36" s="141">
        <v>6</v>
      </c>
      <c r="B36" s="57"/>
      <c r="C36" s="56"/>
      <c r="D36" s="58"/>
      <c r="E36" s="59"/>
      <c r="F36" s="55"/>
      <c r="G36" s="159"/>
      <c r="H36" s="181"/>
      <c r="I36" s="157"/>
      <c r="J36" s="164"/>
    </row>
    <row r="37" spans="1:13" ht="32.5" customHeight="1">
      <c r="A37" s="141">
        <v>7</v>
      </c>
      <c r="B37" s="57"/>
      <c r="C37" s="56"/>
      <c r="D37" s="58"/>
      <c r="E37" s="59"/>
      <c r="F37" s="55"/>
      <c r="G37" s="159"/>
      <c r="H37" s="181"/>
      <c r="I37" s="157"/>
      <c r="J37" s="164"/>
    </row>
    <row r="38" spans="1:13" ht="32.5" customHeight="1">
      <c r="A38" s="141">
        <v>8</v>
      </c>
      <c r="B38" s="57"/>
      <c r="C38" s="66"/>
      <c r="D38" s="58"/>
      <c r="E38" s="59"/>
      <c r="F38" s="55"/>
      <c r="G38" s="159"/>
      <c r="H38" s="181"/>
      <c r="I38" s="157"/>
      <c r="J38" s="164"/>
    </row>
    <row r="39" spans="1:13" ht="32.5" customHeight="1">
      <c r="A39" s="141">
        <v>9</v>
      </c>
      <c r="B39" s="60"/>
      <c r="C39" s="61"/>
      <c r="D39" s="62"/>
      <c r="E39" s="58"/>
      <c r="F39" s="55"/>
      <c r="G39" s="159"/>
      <c r="H39" s="181"/>
      <c r="I39" s="157"/>
      <c r="J39" s="164"/>
    </row>
    <row r="40" spans="1:13" ht="32.5" customHeight="1">
      <c r="A40" s="141">
        <v>10</v>
      </c>
      <c r="B40" s="57"/>
      <c r="C40" s="56"/>
      <c r="D40" s="58"/>
      <c r="E40" s="59"/>
      <c r="F40" s="148"/>
      <c r="G40" s="160"/>
      <c r="H40" s="181"/>
      <c r="I40" s="158"/>
      <c r="J40" s="164"/>
    </row>
    <row r="41" spans="1:13" ht="32.5" customHeight="1">
      <c r="A41" s="420" t="s">
        <v>108</v>
      </c>
      <c r="B41" s="421"/>
      <c r="C41" s="422"/>
      <c r="D41" s="170">
        <f>SUM(D31:D40)</f>
        <v>0</v>
      </c>
      <c r="E41" s="170">
        <f>SUM(E31:E40)</f>
        <v>0</v>
      </c>
      <c r="F41" s="102">
        <f>SUM(F31:F40)</f>
        <v>0</v>
      </c>
      <c r="G41" s="178"/>
      <c r="H41" s="423" t="s">
        <v>109</v>
      </c>
      <c r="I41" s="166"/>
      <c r="J41" s="166"/>
    </row>
    <row r="42" spans="1:13" ht="32.5" customHeight="1">
      <c r="A42" s="420" t="s">
        <v>110</v>
      </c>
      <c r="B42" s="421"/>
      <c r="C42" s="422"/>
      <c r="D42" s="154">
        <f>ROUNDDOWN(D41*J27,0)</f>
        <v>0</v>
      </c>
      <c r="E42" s="154">
        <f>ROUNDDOWN(E41*J28,0)</f>
        <v>0</v>
      </c>
      <c r="F42" s="167"/>
      <c r="G42" s="168"/>
      <c r="H42" s="424"/>
      <c r="I42" s="177">
        <f>D42+E42+F41</f>
        <v>0</v>
      </c>
      <c r="J42" s="166"/>
      <c r="K42" s="70"/>
    </row>
    <row r="43" spans="1:13" s="72" customFormat="1" ht="32.5" customHeight="1">
      <c r="A43" s="165"/>
      <c r="B43" s="162"/>
      <c r="C43" s="163"/>
      <c r="D43" s="415" t="s">
        <v>111</v>
      </c>
      <c r="E43" s="415"/>
      <c r="F43" s="172" t="s">
        <v>112</v>
      </c>
      <c r="G43" s="172" t="s">
        <v>99</v>
      </c>
      <c r="H43" s="172" t="s">
        <v>100</v>
      </c>
      <c r="I43" s="161"/>
      <c r="J43" s="163"/>
      <c r="K43" s="73"/>
    </row>
    <row r="44" spans="1:13" s="43" customFormat="1" ht="32.5" customHeight="1">
      <c r="A44" s="161"/>
      <c r="B44" s="162"/>
      <c r="C44" s="169"/>
      <c r="D44" s="173" t="s">
        <v>113</v>
      </c>
      <c r="E44" s="174"/>
      <c r="F44" s="180">
        <f>SUMIFS(F31:F40,G31:G40,0.1,I31:I40,"課税(インボイス)")</f>
        <v>0</v>
      </c>
      <c r="G44" s="175">
        <v>0.1</v>
      </c>
      <c r="H44" s="179">
        <f>SUMIFS(H31:H40,G31:G40,0.1,I31:I40,"課税(インボイス)")</f>
        <v>0</v>
      </c>
      <c r="I44" s="171"/>
      <c r="J44" s="245" t="s">
        <v>181</v>
      </c>
      <c r="K44" s="238" t="s">
        <v>178</v>
      </c>
      <c r="L44" s="239" t="s">
        <v>179</v>
      </c>
      <c r="M44" s="242" t="s">
        <v>183</v>
      </c>
    </row>
    <row r="45" spans="1:13" ht="32.5" customHeight="1">
      <c r="A45" s="161"/>
      <c r="B45" s="162"/>
      <c r="C45" s="169"/>
      <c r="D45" s="173" t="s">
        <v>114</v>
      </c>
      <c r="E45" s="174"/>
      <c r="F45" s="180">
        <f>SUMIFS(F31:F40,G31:G40,0.1,I31:I40,"課税(非インボイス)")</f>
        <v>0</v>
      </c>
      <c r="G45" s="175">
        <v>0.1</v>
      </c>
      <c r="H45" s="179">
        <f>SUMIFS(H31:H40,G31:G40,0.1,I31:I40,"課税(非インボイス)")</f>
        <v>0</v>
      </c>
      <c r="I45" s="201" t="s">
        <v>105</v>
      </c>
      <c r="J45" s="202">
        <f>SUMIFS(F31:F40,I31:I40,"不課税")</f>
        <v>0</v>
      </c>
      <c r="K45" s="240">
        <f>ROUNDDOWN(SUMIFS(E31:E40,I31:I40,"不課税")*J28,0)</f>
        <v>0</v>
      </c>
      <c r="L45" s="240">
        <f>ROUNDDOWN(SUMIFS(D31:D40,I31:I40,"不課税")*J27,0)</f>
        <v>0</v>
      </c>
      <c r="M45" s="243">
        <f>SUM(J45:L45)</f>
        <v>0</v>
      </c>
    </row>
    <row r="46" spans="1:13" ht="32.5" customHeight="1">
      <c r="A46" s="161"/>
      <c r="B46" s="162"/>
      <c r="C46" s="169"/>
      <c r="D46" s="173" t="s">
        <v>113</v>
      </c>
      <c r="E46" s="174"/>
      <c r="F46" s="180">
        <f>SUMIFS(F31:F40,G31:G40,0.08,I31:I40,"課税(インボイス)")</f>
        <v>0</v>
      </c>
      <c r="G46" s="176">
        <v>0.08</v>
      </c>
      <c r="H46" s="179">
        <f>SUMIFS(H31:H40,G31:G40,0.08,I31:I40,"課税(インボイス)")</f>
        <v>0</v>
      </c>
      <c r="I46" s="201" t="s">
        <v>106</v>
      </c>
      <c r="J46" s="202">
        <f>SUMIFS(F31:F40,I31:I40,"非課税")</f>
        <v>0</v>
      </c>
    </row>
    <row r="47" spans="1:13" ht="32.5" customHeight="1">
      <c r="A47" s="161"/>
      <c r="B47" s="162"/>
      <c r="C47" s="169"/>
      <c r="D47" s="173" t="s">
        <v>114</v>
      </c>
      <c r="E47" s="174"/>
      <c r="F47" s="180">
        <f>SUMIFS(F31:F40,G31:G40,0.08,I31:I40,"課税(非インボイス)")</f>
        <v>0</v>
      </c>
      <c r="G47" s="176">
        <v>0.08</v>
      </c>
      <c r="H47" s="179">
        <f>SUMIFS(H31:H40,G31:G40,0.08,I31:I40,"課税(非インボイス)")</f>
        <v>0</v>
      </c>
      <c r="I47" s="171"/>
      <c r="J47" s="171"/>
    </row>
    <row r="48" spans="1:13" ht="28.5" customHeight="1">
      <c r="A48" s="67"/>
      <c r="B48" s="67"/>
      <c r="C48" s="67"/>
      <c r="D48" s="67"/>
      <c r="E48" s="67"/>
      <c r="F48" s="69"/>
      <c r="G48" s="69"/>
      <c r="H48" s="69"/>
      <c r="I48" s="69"/>
      <c r="J48" s="68"/>
    </row>
    <row r="49" spans="1:10" ht="32.5" customHeight="1">
      <c r="A49" s="122"/>
      <c r="B49" s="64"/>
      <c r="C49" s="63"/>
      <c r="D49" s="63"/>
      <c r="E49" s="63"/>
      <c r="F49" s="63"/>
      <c r="G49" s="48"/>
      <c r="H49" s="63"/>
      <c r="I49" s="63" t="s">
        <v>85</v>
      </c>
      <c r="J49" s="249"/>
    </row>
    <row r="50" spans="1:10" ht="32.5" customHeight="1">
      <c r="A50" s="199"/>
      <c r="B50" s="47"/>
      <c r="C50" s="48"/>
      <c r="D50" s="48"/>
      <c r="E50" s="48"/>
      <c r="F50" s="49"/>
      <c r="G50" s="48"/>
      <c r="H50" s="49"/>
      <c r="I50" s="49" t="s">
        <v>87</v>
      </c>
      <c r="J50" s="250"/>
    </row>
    <row r="51" spans="1:10" ht="30.65" customHeight="1">
      <c r="A51" s="425" t="s">
        <v>71</v>
      </c>
      <c r="B51" s="427" t="s">
        <v>96</v>
      </c>
      <c r="C51" s="429" t="s">
        <v>97</v>
      </c>
      <c r="D51" s="429" t="s">
        <v>98</v>
      </c>
      <c r="E51" s="431"/>
      <c r="F51" s="431"/>
      <c r="G51" s="416" t="s">
        <v>99</v>
      </c>
      <c r="H51" s="416" t="s">
        <v>219</v>
      </c>
      <c r="I51" s="416" t="s">
        <v>101</v>
      </c>
      <c r="J51" s="418" t="s">
        <v>102</v>
      </c>
    </row>
    <row r="52" spans="1:10" ht="30.65" customHeight="1" thickBot="1">
      <c r="A52" s="426"/>
      <c r="B52" s="428"/>
      <c r="C52" s="430"/>
      <c r="D52" s="151" t="s">
        <v>85</v>
      </c>
      <c r="E52" s="74" t="str">
        <f>I50</f>
        <v>現地通貨</v>
      </c>
      <c r="F52" s="75" t="s">
        <v>104</v>
      </c>
      <c r="G52" s="417"/>
      <c r="H52" s="417"/>
      <c r="I52" s="417"/>
      <c r="J52" s="419"/>
    </row>
    <row r="53" spans="1:10" ht="30.65" customHeight="1" thickTop="1">
      <c r="A53" s="140">
        <v>1</v>
      </c>
      <c r="B53" s="52"/>
      <c r="C53" s="51"/>
      <c r="D53" s="53"/>
      <c r="E53" s="53"/>
      <c r="F53" s="55"/>
      <c r="G53" s="159"/>
      <c r="H53" s="181"/>
      <c r="I53" s="157"/>
      <c r="J53" s="155"/>
    </row>
    <row r="54" spans="1:10" ht="30.65" customHeight="1">
      <c r="A54" s="141">
        <v>2</v>
      </c>
      <c r="B54" s="57"/>
      <c r="C54" s="56"/>
      <c r="D54" s="58"/>
      <c r="E54" s="58"/>
      <c r="F54" s="55"/>
      <c r="G54" s="159"/>
      <c r="H54" s="181"/>
      <c r="I54" s="157"/>
      <c r="J54" s="164"/>
    </row>
    <row r="55" spans="1:10" ht="30.65" customHeight="1">
      <c r="A55" s="140">
        <v>3</v>
      </c>
      <c r="B55" s="57"/>
      <c r="C55" s="56"/>
      <c r="D55" s="58"/>
      <c r="E55" s="54"/>
      <c r="F55" s="55"/>
      <c r="G55" s="159"/>
      <c r="H55" s="181"/>
      <c r="I55" s="157"/>
      <c r="J55" s="164"/>
    </row>
    <row r="56" spans="1:10" ht="30.65" customHeight="1">
      <c r="A56" s="141">
        <v>4</v>
      </c>
      <c r="B56" s="57"/>
      <c r="C56" s="56"/>
      <c r="D56" s="58"/>
      <c r="E56" s="59"/>
      <c r="F56" s="55"/>
      <c r="G56" s="159"/>
      <c r="H56" s="181"/>
      <c r="I56" s="157"/>
      <c r="J56" s="164"/>
    </row>
    <row r="57" spans="1:10" ht="30.65" customHeight="1">
      <c r="A57" s="141">
        <v>5</v>
      </c>
      <c r="B57" s="57"/>
      <c r="C57" s="56"/>
      <c r="D57" s="58"/>
      <c r="E57" s="59"/>
      <c r="F57" s="55"/>
      <c r="G57" s="159"/>
      <c r="H57" s="181"/>
      <c r="I57" s="157"/>
      <c r="J57" s="164"/>
    </row>
    <row r="58" spans="1:10" ht="30.65" customHeight="1">
      <c r="A58" s="141">
        <v>6</v>
      </c>
      <c r="B58" s="57"/>
      <c r="C58" s="56"/>
      <c r="D58" s="58"/>
      <c r="E58" s="59"/>
      <c r="F58" s="55"/>
      <c r="G58" s="159"/>
      <c r="H58" s="181"/>
      <c r="I58" s="157"/>
      <c r="J58" s="164"/>
    </row>
    <row r="59" spans="1:10" ht="30.65" customHeight="1">
      <c r="A59" s="141">
        <v>7</v>
      </c>
      <c r="B59" s="57"/>
      <c r="C59" s="56"/>
      <c r="D59" s="58"/>
      <c r="E59" s="59"/>
      <c r="F59" s="55"/>
      <c r="G59" s="159"/>
      <c r="H59" s="181"/>
      <c r="I59" s="157"/>
      <c r="J59" s="164"/>
    </row>
    <row r="60" spans="1:10" ht="30.65" customHeight="1">
      <c r="A60" s="141">
        <v>8</v>
      </c>
      <c r="B60" s="57"/>
      <c r="C60" s="66"/>
      <c r="D60" s="58"/>
      <c r="E60" s="59"/>
      <c r="F60" s="55"/>
      <c r="G60" s="159"/>
      <c r="H60" s="181"/>
      <c r="I60" s="157"/>
      <c r="J60" s="164"/>
    </row>
    <row r="61" spans="1:10" ht="30.65" customHeight="1">
      <c r="A61" s="141">
        <v>9</v>
      </c>
      <c r="B61" s="60"/>
      <c r="C61" s="61"/>
      <c r="D61" s="62"/>
      <c r="E61" s="58"/>
      <c r="F61" s="55"/>
      <c r="G61" s="159"/>
      <c r="H61" s="181"/>
      <c r="I61" s="157"/>
      <c r="J61" s="164"/>
    </row>
    <row r="62" spans="1:10" ht="30.65" customHeight="1">
      <c r="A62" s="141">
        <v>10</v>
      </c>
      <c r="B62" s="57"/>
      <c r="C62" s="56"/>
      <c r="D62" s="58"/>
      <c r="E62" s="59"/>
      <c r="F62" s="148"/>
      <c r="G62" s="160"/>
      <c r="H62" s="181"/>
      <c r="I62" s="158"/>
      <c r="J62" s="164"/>
    </row>
    <row r="63" spans="1:10" ht="30.65" customHeight="1">
      <c r="A63" s="420" t="s">
        <v>108</v>
      </c>
      <c r="B63" s="421"/>
      <c r="C63" s="422"/>
      <c r="D63" s="170">
        <f>SUM(D53:D62)</f>
        <v>0</v>
      </c>
      <c r="E63" s="170">
        <f>SUM(E53:E62)</f>
        <v>0</v>
      </c>
      <c r="F63" s="102">
        <f>SUM(F53:F62)</f>
        <v>0</v>
      </c>
      <c r="G63" s="178"/>
      <c r="H63" s="423" t="s">
        <v>109</v>
      </c>
      <c r="I63" s="166"/>
      <c r="J63" s="166"/>
    </row>
    <row r="64" spans="1:10" ht="30.65" customHeight="1">
      <c r="A64" s="420" t="s">
        <v>110</v>
      </c>
      <c r="B64" s="421"/>
      <c r="C64" s="422"/>
      <c r="D64" s="154">
        <f>ROUNDDOWN(D63*J49,0)</f>
        <v>0</v>
      </c>
      <c r="E64" s="154">
        <f>ROUNDDOWN(E63*J50,0)</f>
        <v>0</v>
      </c>
      <c r="F64" s="167"/>
      <c r="G64" s="168"/>
      <c r="H64" s="424"/>
      <c r="I64" s="177">
        <f>D64+E64+F63</f>
        <v>0</v>
      </c>
      <c r="J64" s="166"/>
    </row>
    <row r="65" spans="1:13" ht="30.65" customHeight="1">
      <c r="A65" s="165"/>
      <c r="B65" s="162"/>
      <c r="C65" s="163"/>
      <c r="D65" s="415" t="s">
        <v>111</v>
      </c>
      <c r="E65" s="415"/>
      <c r="F65" s="172" t="s">
        <v>112</v>
      </c>
      <c r="G65" s="172" t="s">
        <v>99</v>
      </c>
      <c r="H65" s="172" t="s">
        <v>100</v>
      </c>
      <c r="I65" s="161"/>
      <c r="J65" s="163"/>
    </row>
    <row r="66" spans="1:13" ht="30.65" customHeight="1">
      <c r="A66" s="161"/>
      <c r="B66" s="162"/>
      <c r="C66" s="169"/>
      <c r="D66" s="173" t="s">
        <v>113</v>
      </c>
      <c r="E66" s="174"/>
      <c r="F66" s="180">
        <f>SUMIFS(F53:F62,G53:G62,0.1,I53:I62,"課税(インボイス)")</f>
        <v>0</v>
      </c>
      <c r="G66" s="175">
        <v>0.1</v>
      </c>
      <c r="H66" s="179">
        <f>SUMIFS(H53:H62,G53:G62,0.1,I53:I62,"課税(インボイス)")</f>
        <v>0</v>
      </c>
      <c r="I66" s="171"/>
      <c r="J66" s="245" t="s">
        <v>181</v>
      </c>
      <c r="K66" s="238" t="s">
        <v>178</v>
      </c>
      <c r="L66" s="239" t="s">
        <v>179</v>
      </c>
      <c r="M66" s="242" t="s">
        <v>183</v>
      </c>
    </row>
    <row r="67" spans="1:13" ht="30.65" customHeight="1">
      <c r="A67" s="161"/>
      <c r="B67" s="162"/>
      <c r="C67" s="169"/>
      <c r="D67" s="173" t="s">
        <v>114</v>
      </c>
      <c r="E67" s="174"/>
      <c r="F67" s="180">
        <f>SUMIFS(F53:F62,G53:G62,0.1,I53:I62,"課税(非インボイス)")</f>
        <v>0</v>
      </c>
      <c r="G67" s="175">
        <v>0.1</v>
      </c>
      <c r="H67" s="179">
        <f>SUMIFS(H53:H62,G53:G62,0.1,I53:I62,"課税(非インボイス)")</f>
        <v>0</v>
      </c>
      <c r="I67" s="201" t="s">
        <v>105</v>
      </c>
      <c r="J67" s="202">
        <f>SUMIFS(F53:F62,I53:I62,"不課税")</f>
        <v>0</v>
      </c>
      <c r="K67" s="240">
        <f>ROUNDDOWN(SUMIFS(E53:E62,I53:I62,"不課税")*J50,0)</f>
        <v>0</v>
      </c>
      <c r="L67" s="240">
        <f>ROUNDDOWN(SUMIFS(D53:D62,I53:I62,"不課税")*J49,0)</f>
        <v>0</v>
      </c>
      <c r="M67" s="243">
        <f>SUM(J67:L67)</f>
        <v>0</v>
      </c>
    </row>
    <row r="68" spans="1:13" ht="30.65" customHeight="1">
      <c r="A68" s="161"/>
      <c r="B68" s="162"/>
      <c r="C68" s="169"/>
      <c r="D68" s="173" t="s">
        <v>113</v>
      </c>
      <c r="E68" s="174"/>
      <c r="F68" s="180">
        <f>SUMIFS(F53:F62,G53:G62,0.08,I53:I62,"課税(インボイス)")</f>
        <v>0</v>
      </c>
      <c r="G68" s="176">
        <v>0.08</v>
      </c>
      <c r="H68" s="179">
        <f>SUMIFS(H53:H62,G53:G62,0.08,I53:I62,"課税(インボイス)")</f>
        <v>0</v>
      </c>
      <c r="I68" s="201" t="s">
        <v>106</v>
      </c>
      <c r="J68" s="202">
        <f>SUMIFS(F53:F62,I53:I62,"非課税")</f>
        <v>0</v>
      </c>
    </row>
    <row r="69" spans="1:13" ht="30.65" customHeight="1">
      <c r="A69" s="161"/>
      <c r="B69" s="162"/>
      <c r="C69" s="169"/>
      <c r="D69" s="173" t="s">
        <v>114</v>
      </c>
      <c r="E69" s="174"/>
      <c r="F69" s="180">
        <f>SUMIFS(F53:F62,G53:G62,0.08,I53:I62,"課税(非インボイス)")</f>
        <v>0</v>
      </c>
      <c r="G69" s="176">
        <v>0.08</v>
      </c>
      <c r="H69" s="179">
        <f>SUMIFS(H53:H62,G53:G62,0.08,I53:I62,"課税(非インボイス)")</f>
        <v>0</v>
      </c>
      <c r="I69" s="171"/>
      <c r="J69" s="171"/>
    </row>
    <row r="70" spans="1:13" ht="34" customHeight="1">
      <c r="A70" s="67"/>
      <c r="B70" s="67"/>
      <c r="C70" s="67"/>
      <c r="D70" s="67"/>
      <c r="E70" s="67"/>
      <c r="F70" s="69"/>
      <c r="G70" s="69"/>
      <c r="H70" s="69"/>
      <c r="I70" s="69"/>
      <c r="J70" s="68"/>
    </row>
    <row r="71" spans="1:13" ht="34.5" customHeight="1">
      <c r="A71" s="182"/>
      <c r="B71" s="64"/>
      <c r="C71" s="63"/>
      <c r="D71" s="63"/>
      <c r="E71" s="63"/>
      <c r="F71" s="63"/>
      <c r="G71" s="48"/>
      <c r="H71" s="63"/>
      <c r="I71" s="63" t="s">
        <v>85</v>
      </c>
      <c r="J71" s="249"/>
    </row>
    <row r="72" spans="1:13" ht="34.5" customHeight="1">
      <c r="A72" s="199"/>
      <c r="B72" s="47"/>
      <c r="C72" s="48"/>
      <c r="D72" s="48"/>
      <c r="E72" s="48"/>
      <c r="F72" s="49"/>
      <c r="G72" s="48"/>
      <c r="H72" s="49"/>
      <c r="I72" s="49" t="s">
        <v>87</v>
      </c>
      <c r="J72" s="250"/>
    </row>
    <row r="73" spans="1:13" ht="34.5" customHeight="1">
      <c r="A73" s="425" t="s">
        <v>71</v>
      </c>
      <c r="B73" s="427" t="s">
        <v>96</v>
      </c>
      <c r="C73" s="429" t="s">
        <v>97</v>
      </c>
      <c r="D73" s="429" t="s">
        <v>98</v>
      </c>
      <c r="E73" s="431"/>
      <c r="F73" s="431"/>
      <c r="G73" s="416" t="s">
        <v>99</v>
      </c>
      <c r="H73" s="416" t="s">
        <v>219</v>
      </c>
      <c r="I73" s="416" t="s">
        <v>101</v>
      </c>
      <c r="J73" s="418" t="s">
        <v>102</v>
      </c>
    </row>
    <row r="74" spans="1:13" ht="34.5" customHeight="1" thickBot="1">
      <c r="A74" s="426"/>
      <c r="B74" s="428"/>
      <c r="C74" s="430"/>
      <c r="D74" s="151" t="s">
        <v>85</v>
      </c>
      <c r="E74" s="74" t="str">
        <f>I72</f>
        <v>現地通貨</v>
      </c>
      <c r="F74" s="75" t="s">
        <v>104</v>
      </c>
      <c r="G74" s="417"/>
      <c r="H74" s="417"/>
      <c r="I74" s="417"/>
      <c r="J74" s="419"/>
    </row>
    <row r="75" spans="1:13" ht="31.5" customHeight="1" thickTop="1">
      <c r="A75" s="140">
        <v>1</v>
      </c>
      <c r="B75" s="52"/>
      <c r="C75" s="51"/>
      <c r="D75" s="53"/>
      <c r="E75" s="53"/>
      <c r="F75" s="55"/>
      <c r="G75" s="159"/>
      <c r="H75" s="181"/>
      <c r="I75" s="157"/>
      <c r="J75" s="155"/>
    </row>
    <row r="76" spans="1:13" ht="31.5" customHeight="1">
      <c r="A76" s="141">
        <v>2</v>
      </c>
      <c r="B76" s="57"/>
      <c r="C76" s="56"/>
      <c r="D76" s="58"/>
      <c r="E76" s="58"/>
      <c r="F76" s="55"/>
      <c r="G76" s="159"/>
      <c r="H76" s="181"/>
      <c r="I76" s="157"/>
      <c r="J76" s="164"/>
    </row>
    <row r="77" spans="1:13" ht="31.5" customHeight="1">
      <c r="A77" s="140">
        <v>3</v>
      </c>
      <c r="B77" s="57"/>
      <c r="C77" s="56"/>
      <c r="D77" s="58"/>
      <c r="E77" s="54"/>
      <c r="F77" s="55"/>
      <c r="G77" s="159"/>
      <c r="H77" s="181"/>
      <c r="I77" s="157"/>
      <c r="J77" s="164"/>
    </row>
    <row r="78" spans="1:13" ht="31.5" customHeight="1">
      <c r="A78" s="141">
        <v>4</v>
      </c>
      <c r="B78" s="57"/>
      <c r="C78" s="56"/>
      <c r="D78" s="58"/>
      <c r="E78" s="59"/>
      <c r="F78" s="55"/>
      <c r="G78" s="159"/>
      <c r="H78" s="181"/>
      <c r="I78" s="157"/>
      <c r="J78" s="164"/>
    </row>
    <row r="79" spans="1:13" ht="31.5" customHeight="1">
      <c r="A79" s="141">
        <v>5</v>
      </c>
      <c r="B79" s="57"/>
      <c r="C79" s="56"/>
      <c r="D79" s="58"/>
      <c r="E79" s="59"/>
      <c r="F79" s="55"/>
      <c r="G79" s="159"/>
      <c r="H79" s="181"/>
      <c r="I79" s="157"/>
      <c r="J79" s="164"/>
    </row>
    <row r="80" spans="1:13" ht="31.5" customHeight="1">
      <c r="A80" s="141">
        <v>6</v>
      </c>
      <c r="B80" s="57"/>
      <c r="C80" s="56"/>
      <c r="D80" s="58"/>
      <c r="E80" s="59"/>
      <c r="F80" s="55"/>
      <c r="G80" s="159"/>
      <c r="H80" s="181"/>
      <c r="I80" s="157"/>
      <c r="J80" s="164"/>
    </row>
    <row r="81" spans="1:13" ht="31.5" customHeight="1">
      <c r="A81" s="141">
        <v>7</v>
      </c>
      <c r="B81" s="57"/>
      <c r="C81" s="56"/>
      <c r="D81" s="58"/>
      <c r="E81" s="59"/>
      <c r="F81" s="55"/>
      <c r="G81" s="159"/>
      <c r="H81" s="181"/>
      <c r="I81" s="157"/>
      <c r="J81" s="164"/>
    </row>
    <row r="82" spans="1:13" ht="31.5" customHeight="1">
      <c r="A82" s="141">
        <v>8</v>
      </c>
      <c r="B82" s="57"/>
      <c r="C82" s="66"/>
      <c r="D82" s="58"/>
      <c r="E82" s="59"/>
      <c r="F82" s="55"/>
      <c r="G82" s="159"/>
      <c r="H82" s="181"/>
      <c r="I82" s="157"/>
      <c r="J82" s="164"/>
    </row>
    <row r="83" spans="1:13" ht="31.5" customHeight="1">
      <c r="A83" s="141">
        <v>9</v>
      </c>
      <c r="B83" s="60"/>
      <c r="C83" s="61"/>
      <c r="D83" s="62"/>
      <c r="E83" s="58"/>
      <c r="F83" s="55"/>
      <c r="G83" s="159"/>
      <c r="H83" s="181"/>
      <c r="I83" s="157"/>
      <c r="J83" s="164"/>
    </row>
    <row r="84" spans="1:13" ht="31.5" customHeight="1">
      <c r="A84" s="141">
        <v>10</v>
      </c>
      <c r="B84" s="57"/>
      <c r="C84" s="56"/>
      <c r="D84" s="58"/>
      <c r="E84" s="59"/>
      <c r="F84" s="148"/>
      <c r="G84" s="160"/>
      <c r="H84" s="181"/>
      <c r="I84" s="158"/>
      <c r="J84" s="164"/>
    </row>
    <row r="85" spans="1:13" ht="31.5" customHeight="1">
      <c r="A85" s="420" t="s">
        <v>108</v>
      </c>
      <c r="B85" s="421"/>
      <c r="C85" s="422"/>
      <c r="D85" s="170">
        <f>SUM(D75:D84)</f>
        <v>0</v>
      </c>
      <c r="E85" s="170">
        <f>SUM(E75:E84)</f>
        <v>0</v>
      </c>
      <c r="F85" s="102">
        <f>SUM(F75:F84)</f>
        <v>0</v>
      </c>
      <c r="G85" s="178"/>
      <c r="H85" s="423" t="s">
        <v>109</v>
      </c>
      <c r="I85" s="166"/>
      <c r="J85" s="166"/>
    </row>
    <row r="86" spans="1:13" ht="31.5" customHeight="1">
      <c r="A86" s="420" t="s">
        <v>110</v>
      </c>
      <c r="B86" s="421"/>
      <c r="C86" s="422"/>
      <c r="D86" s="154">
        <f>ROUNDDOWN(D85*J71,0)</f>
        <v>0</v>
      </c>
      <c r="E86" s="154">
        <f>ROUNDDOWN(E85*J72,0)</f>
        <v>0</v>
      </c>
      <c r="F86" s="167"/>
      <c r="G86" s="168"/>
      <c r="H86" s="424"/>
      <c r="I86" s="177">
        <f>D86+E86+F85</f>
        <v>0</v>
      </c>
      <c r="J86" s="166"/>
    </row>
    <row r="87" spans="1:13" ht="31.5" customHeight="1">
      <c r="A87" s="165"/>
      <c r="B87" s="162"/>
      <c r="C87" s="163"/>
      <c r="D87" s="415" t="s">
        <v>111</v>
      </c>
      <c r="E87" s="415"/>
      <c r="F87" s="172" t="s">
        <v>112</v>
      </c>
      <c r="G87" s="172" t="s">
        <v>99</v>
      </c>
      <c r="H87" s="172" t="s">
        <v>100</v>
      </c>
      <c r="I87" s="161"/>
      <c r="J87" s="163"/>
    </row>
    <row r="88" spans="1:13" ht="31.5" customHeight="1">
      <c r="A88" s="161"/>
      <c r="B88" s="162"/>
      <c r="C88" s="169"/>
      <c r="D88" s="173" t="s">
        <v>113</v>
      </c>
      <c r="E88" s="174"/>
      <c r="F88" s="180">
        <f>SUMIFS(F75:F84,G75:G84,0.1,I75:I84,"課税(インボイス)")</f>
        <v>0</v>
      </c>
      <c r="G88" s="175">
        <v>0.1</v>
      </c>
      <c r="H88" s="179">
        <f>SUMIFS(H75:H84,G75:G84,0.1,I75:I84,"課税(インボイス)")</f>
        <v>0</v>
      </c>
      <c r="I88" s="171"/>
      <c r="J88" s="245" t="s">
        <v>181</v>
      </c>
      <c r="K88" s="238" t="s">
        <v>178</v>
      </c>
      <c r="L88" s="239" t="s">
        <v>179</v>
      </c>
      <c r="M88" s="242" t="s">
        <v>183</v>
      </c>
    </row>
    <row r="89" spans="1:13" ht="31.5" customHeight="1">
      <c r="A89" s="161"/>
      <c r="B89" s="162"/>
      <c r="C89" s="169"/>
      <c r="D89" s="173" t="s">
        <v>114</v>
      </c>
      <c r="E89" s="174"/>
      <c r="F89" s="180">
        <f>SUMIFS(F75:F84,G75:G84,0.1,I75:I84,"課税(非インボイス)")</f>
        <v>0</v>
      </c>
      <c r="G89" s="175">
        <v>0.1</v>
      </c>
      <c r="H89" s="179">
        <f>SUMIFS(H75:H84,G75:G84,0.1,I75:I84,"課税(非インボイス)")</f>
        <v>0</v>
      </c>
      <c r="I89" s="201" t="s">
        <v>105</v>
      </c>
      <c r="J89" s="202">
        <f>SUMIFS(F75:F84,I75:I84,"不課税")</f>
        <v>0</v>
      </c>
      <c r="K89" s="240">
        <f>ROUNDDOWN(SUMIFS(E75:E84,I75:I84,"不課税")*J72,0)</f>
        <v>0</v>
      </c>
      <c r="L89" s="240">
        <f>ROUNDDOWN(SUMIFS(D75:D84,I75:I84,"不課税")*J71,0)</f>
        <v>0</v>
      </c>
      <c r="M89" s="243">
        <f>SUM(J89:L89)</f>
        <v>0</v>
      </c>
    </row>
    <row r="90" spans="1:13" ht="31.5" customHeight="1">
      <c r="A90" s="161"/>
      <c r="B90" s="162"/>
      <c r="C90" s="169"/>
      <c r="D90" s="173" t="s">
        <v>113</v>
      </c>
      <c r="E90" s="174"/>
      <c r="F90" s="180">
        <f>SUMIFS(F75:F84,G75:G84,0.08,I75:I84,"課税(インボイス)")</f>
        <v>0</v>
      </c>
      <c r="G90" s="176">
        <v>0.08</v>
      </c>
      <c r="H90" s="179">
        <f>SUMIFS(H75:H84,G75:G84,0.08,I75:I84,"課税(インボイス)")</f>
        <v>0</v>
      </c>
      <c r="I90" s="201" t="s">
        <v>106</v>
      </c>
      <c r="J90" s="202">
        <f>SUMIFS(F75:F84,I75:I84,"非課税")</f>
        <v>0</v>
      </c>
    </row>
    <row r="91" spans="1:13" ht="31.5" customHeight="1">
      <c r="A91" s="161"/>
      <c r="B91" s="162"/>
      <c r="C91" s="169"/>
      <c r="D91" s="173" t="s">
        <v>114</v>
      </c>
      <c r="E91" s="174"/>
      <c r="F91" s="180">
        <f>SUMIFS(F75:F84,G75:G84,0.08,I75:I84,"課税(非インボイス)")</f>
        <v>0</v>
      </c>
      <c r="G91" s="176">
        <v>0.08</v>
      </c>
      <c r="H91" s="179">
        <f>SUMIFS(H75:H84,G75:G84,0.08,I75:I84,"課税(非インボイス)")</f>
        <v>0</v>
      </c>
      <c r="I91" s="171"/>
      <c r="J91" s="171"/>
    </row>
    <row r="92" spans="1:13" ht="31.5" customHeight="1">
      <c r="A92" s="67"/>
      <c r="B92" s="67"/>
      <c r="C92" s="67"/>
      <c r="D92" s="67"/>
      <c r="E92" s="67"/>
      <c r="F92" s="69"/>
      <c r="G92" s="69"/>
      <c r="H92" s="69"/>
      <c r="I92" s="69"/>
      <c r="J92" s="68"/>
    </row>
    <row r="93" spans="1:13" ht="31.5" customHeight="1">
      <c r="A93" s="122"/>
      <c r="B93" s="64"/>
      <c r="C93" s="63"/>
      <c r="D93" s="63"/>
      <c r="E93" s="63"/>
      <c r="F93" s="63"/>
      <c r="G93" s="48"/>
      <c r="H93" s="63"/>
      <c r="I93" s="63" t="s">
        <v>85</v>
      </c>
      <c r="J93" s="249"/>
    </row>
    <row r="94" spans="1:13" ht="31.5" customHeight="1">
      <c r="A94" s="199"/>
      <c r="B94" s="47"/>
      <c r="C94" s="48"/>
      <c r="D94" s="48"/>
      <c r="E94" s="48"/>
      <c r="F94" s="49"/>
      <c r="G94" s="48"/>
      <c r="H94" s="49"/>
      <c r="I94" s="49" t="s">
        <v>87</v>
      </c>
      <c r="J94" s="250"/>
    </row>
    <row r="95" spans="1:13" ht="31.5" customHeight="1">
      <c r="A95" s="425" t="s">
        <v>71</v>
      </c>
      <c r="B95" s="427" t="s">
        <v>96</v>
      </c>
      <c r="C95" s="429" t="s">
        <v>97</v>
      </c>
      <c r="D95" s="429" t="s">
        <v>98</v>
      </c>
      <c r="E95" s="431"/>
      <c r="F95" s="431"/>
      <c r="G95" s="416" t="s">
        <v>99</v>
      </c>
      <c r="H95" s="416" t="s">
        <v>219</v>
      </c>
      <c r="I95" s="416" t="s">
        <v>101</v>
      </c>
      <c r="J95" s="418" t="s">
        <v>102</v>
      </c>
    </row>
    <row r="96" spans="1:13" ht="31.5" customHeight="1" thickBot="1">
      <c r="A96" s="426"/>
      <c r="B96" s="428"/>
      <c r="C96" s="430"/>
      <c r="D96" s="151" t="s">
        <v>85</v>
      </c>
      <c r="E96" s="74" t="str">
        <f>I94</f>
        <v>現地通貨</v>
      </c>
      <c r="F96" s="75" t="s">
        <v>104</v>
      </c>
      <c r="G96" s="417"/>
      <c r="H96" s="417"/>
      <c r="I96" s="417"/>
      <c r="J96" s="419"/>
    </row>
    <row r="97" spans="1:13" ht="31.5" customHeight="1" thickTop="1">
      <c r="A97" s="140">
        <v>1</v>
      </c>
      <c r="B97" s="52"/>
      <c r="C97" s="51"/>
      <c r="D97" s="53"/>
      <c r="E97" s="53"/>
      <c r="F97" s="55"/>
      <c r="G97" s="159"/>
      <c r="H97" s="181"/>
      <c r="I97" s="157"/>
      <c r="J97" s="155"/>
    </row>
    <row r="98" spans="1:13" ht="31.5" customHeight="1">
      <c r="A98" s="141">
        <v>2</v>
      </c>
      <c r="B98" s="57"/>
      <c r="C98" s="56"/>
      <c r="D98" s="58"/>
      <c r="E98" s="58"/>
      <c r="F98" s="55"/>
      <c r="G98" s="159"/>
      <c r="H98" s="181"/>
      <c r="I98" s="157"/>
      <c r="J98" s="164"/>
    </row>
    <row r="99" spans="1:13" ht="31.5" customHeight="1">
      <c r="A99" s="140">
        <v>3</v>
      </c>
      <c r="B99" s="57"/>
      <c r="C99" s="56"/>
      <c r="D99" s="58"/>
      <c r="E99" s="54"/>
      <c r="F99" s="55"/>
      <c r="G99" s="159"/>
      <c r="H99" s="181"/>
      <c r="I99" s="157"/>
      <c r="J99" s="164"/>
    </row>
    <row r="100" spans="1:13" ht="31.5" customHeight="1">
      <c r="A100" s="141">
        <v>4</v>
      </c>
      <c r="B100" s="57"/>
      <c r="C100" s="56"/>
      <c r="D100" s="58"/>
      <c r="E100" s="59"/>
      <c r="F100" s="55"/>
      <c r="G100" s="159"/>
      <c r="H100" s="181"/>
      <c r="I100" s="157"/>
      <c r="J100" s="164"/>
    </row>
    <row r="101" spans="1:13" ht="31.5" customHeight="1">
      <c r="A101" s="141">
        <v>5</v>
      </c>
      <c r="B101" s="57"/>
      <c r="C101" s="56"/>
      <c r="D101" s="58"/>
      <c r="E101" s="59"/>
      <c r="F101" s="55"/>
      <c r="G101" s="159"/>
      <c r="H101" s="181"/>
      <c r="I101" s="157"/>
      <c r="J101" s="164"/>
    </row>
    <row r="102" spans="1:13" ht="31.5" customHeight="1">
      <c r="A102" s="141">
        <v>6</v>
      </c>
      <c r="B102" s="57"/>
      <c r="C102" s="56"/>
      <c r="D102" s="58"/>
      <c r="E102" s="59"/>
      <c r="F102" s="55"/>
      <c r="G102" s="159"/>
      <c r="H102" s="181"/>
      <c r="I102" s="157"/>
      <c r="J102" s="164"/>
    </row>
    <row r="103" spans="1:13" ht="31.5" customHeight="1">
      <c r="A103" s="141">
        <v>7</v>
      </c>
      <c r="B103" s="57"/>
      <c r="C103" s="56"/>
      <c r="D103" s="58"/>
      <c r="E103" s="59"/>
      <c r="F103" s="55"/>
      <c r="G103" s="159"/>
      <c r="H103" s="181"/>
      <c r="I103" s="157"/>
      <c r="J103" s="164"/>
    </row>
    <row r="104" spans="1:13" ht="31.5" customHeight="1">
      <c r="A104" s="141">
        <v>8</v>
      </c>
      <c r="B104" s="57"/>
      <c r="C104" s="66"/>
      <c r="D104" s="58"/>
      <c r="E104" s="59"/>
      <c r="F104" s="55"/>
      <c r="G104" s="159"/>
      <c r="H104" s="181"/>
      <c r="I104" s="157"/>
      <c r="J104" s="164"/>
    </row>
    <row r="105" spans="1:13" ht="31.5" customHeight="1">
      <c r="A105" s="141">
        <v>9</v>
      </c>
      <c r="B105" s="60"/>
      <c r="C105" s="61"/>
      <c r="D105" s="62"/>
      <c r="E105" s="58"/>
      <c r="F105" s="55"/>
      <c r="G105" s="159"/>
      <c r="H105" s="181"/>
      <c r="I105" s="157"/>
      <c r="J105" s="164"/>
    </row>
    <row r="106" spans="1:13" ht="31.5" customHeight="1">
      <c r="A106" s="141">
        <v>10</v>
      </c>
      <c r="B106" s="57"/>
      <c r="C106" s="56"/>
      <c r="D106" s="58"/>
      <c r="E106" s="59"/>
      <c r="F106" s="148"/>
      <c r="G106" s="160"/>
      <c r="H106" s="181"/>
      <c r="I106" s="158"/>
      <c r="J106" s="164"/>
    </row>
    <row r="107" spans="1:13" ht="31.5" customHeight="1">
      <c r="A107" s="420" t="s">
        <v>108</v>
      </c>
      <c r="B107" s="421"/>
      <c r="C107" s="422"/>
      <c r="D107" s="170">
        <f>SUM(D97:D106)</f>
        <v>0</v>
      </c>
      <c r="E107" s="170">
        <f>SUM(E97:E106)</f>
        <v>0</v>
      </c>
      <c r="F107" s="102">
        <f>SUM(F97:F106)</f>
        <v>0</v>
      </c>
      <c r="G107" s="178"/>
      <c r="H107" s="423" t="s">
        <v>109</v>
      </c>
      <c r="I107" s="166"/>
      <c r="J107" s="166"/>
    </row>
    <row r="108" spans="1:13" ht="31.5" customHeight="1">
      <c r="A108" s="420" t="s">
        <v>110</v>
      </c>
      <c r="B108" s="421"/>
      <c r="C108" s="422"/>
      <c r="D108" s="154">
        <f>ROUNDDOWN(D107*J93,0)</f>
        <v>0</v>
      </c>
      <c r="E108" s="154">
        <f>ROUNDDOWN(E107*J94,0)</f>
        <v>0</v>
      </c>
      <c r="F108" s="167"/>
      <c r="G108" s="168"/>
      <c r="H108" s="424"/>
      <c r="I108" s="177">
        <f>D108+E108+F107</f>
        <v>0</v>
      </c>
      <c r="J108" s="166"/>
    </row>
    <row r="109" spans="1:13" ht="31.5" customHeight="1">
      <c r="A109" s="165"/>
      <c r="B109" s="162"/>
      <c r="C109" s="163"/>
      <c r="D109" s="415" t="s">
        <v>111</v>
      </c>
      <c r="E109" s="415"/>
      <c r="F109" s="172" t="s">
        <v>112</v>
      </c>
      <c r="G109" s="172" t="s">
        <v>99</v>
      </c>
      <c r="H109" s="172" t="s">
        <v>100</v>
      </c>
      <c r="I109" s="161"/>
      <c r="J109" s="163"/>
    </row>
    <row r="110" spans="1:13" ht="31.5" customHeight="1">
      <c r="A110" s="161"/>
      <c r="B110" s="162"/>
      <c r="C110" s="169"/>
      <c r="D110" s="173" t="s">
        <v>113</v>
      </c>
      <c r="E110" s="174"/>
      <c r="F110" s="180">
        <f>SUMIFS(F97:F106,G97:G106,0.1,I97:I106,"課税(インボイス)")</f>
        <v>0</v>
      </c>
      <c r="G110" s="175">
        <v>0.1</v>
      </c>
      <c r="H110" s="179">
        <f>SUMIFS(H97:H106,G97:G106,0.1,I97:I106,"課税(インボイス)")</f>
        <v>0</v>
      </c>
      <c r="I110" s="171"/>
      <c r="J110" s="245" t="s">
        <v>181</v>
      </c>
      <c r="K110" s="238" t="s">
        <v>178</v>
      </c>
      <c r="L110" s="239" t="s">
        <v>179</v>
      </c>
      <c r="M110" s="242" t="s">
        <v>183</v>
      </c>
    </row>
    <row r="111" spans="1:13" ht="31.5" customHeight="1">
      <c r="A111" s="161"/>
      <c r="B111" s="162"/>
      <c r="C111" s="169"/>
      <c r="D111" s="173" t="s">
        <v>114</v>
      </c>
      <c r="E111" s="174"/>
      <c r="F111" s="180">
        <f>SUMIFS(F97:F106,G97:G106,0.1,I97:I106,"課税(非インボイス)")</f>
        <v>0</v>
      </c>
      <c r="G111" s="175">
        <v>0.1</v>
      </c>
      <c r="H111" s="179">
        <f>SUMIFS(H97:H106,G97:G106,0.1,I97:I106,"課税(非インボイス)")</f>
        <v>0</v>
      </c>
      <c r="I111" s="201" t="s">
        <v>105</v>
      </c>
      <c r="J111" s="202">
        <f>SUMIFS(F97:F106,I97:I106,"不課税")</f>
        <v>0</v>
      </c>
      <c r="K111" s="240">
        <f>ROUNDDOWN(SUMIFS(E97:E106,I97:I106,"不課税")*J94,0)</f>
        <v>0</v>
      </c>
      <c r="L111" s="240">
        <f>ROUNDDOWN(SUMIFS(D97:D106,I97:I106,"不課税")*J93,0)</f>
        <v>0</v>
      </c>
      <c r="M111" s="243">
        <f>SUM(J111:L111)</f>
        <v>0</v>
      </c>
    </row>
    <row r="112" spans="1:13" ht="31.5" customHeight="1">
      <c r="A112" s="161"/>
      <c r="B112" s="162"/>
      <c r="C112" s="169"/>
      <c r="D112" s="173" t="s">
        <v>113</v>
      </c>
      <c r="E112" s="174"/>
      <c r="F112" s="180">
        <f>SUMIFS(F97:F106,G97:G106,0.08,I97:I106,"課税(インボイス)")</f>
        <v>0</v>
      </c>
      <c r="G112" s="176">
        <v>0.08</v>
      </c>
      <c r="H112" s="179">
        <f>SUMIFS(H97:H106,G97:G106,0.08,I97:I106,"課税(インボイス)")</f>
        <v>0</v>
      </c>
      <c r="I112" s="201" t="s">
        <v>106</v>
      </c>
      <c r="J112" s="202">
        <f>SUMIFS(F97:F106,I97:I106,"非課税")</f>
        <v>0</v>
      </c>
    </row>
    <row r="113" spans="1:10" ht="31.5" customHeight="1">
      <c r="A113" s="161"/>
      <c r="B113" s="162"/>
      <c r="C113" s="169"/>
      <c r="D113" s="173" t="s">
        <v>114</v>
      </c>
      <c r="E113" s="174"/>
      <c r="F113" s="180">
        <f>SUMIFS(F97:F106,G97:G106,0.08,I97:I106,"課税(非インボイス)")</f>
        <v>0</v>
      </c>
      <c r="G113" s="176">
        <v>0.08</v>
      </c>
      <c r="H113" s="179">
        <f>SUMIFS(H97:H106,G97:G106,0.08,I97:I106,"課税(非インボイス)")</f>
        <v>0</v>
      </c>
      <c r="I113" s="171"/>
      <c r="J113" s="171"/>
    </row>
    <row r="114" spans="1:10" ht="31.5" customHeight="1">
      <c r="A114" s="67"/>
      <c r="B114" s="67"/>
      <c r="C114" s="67"/>
      <c r="D114" s="67"/>
      <c r="E114" s="67"/>
      <c r="F114" s="69"/>
      <c r="G114" s="69"/>
      <c r="H114" s="69"/>
      <c r="I114" s="69"/>
      <c r="J114" s="68"/>
    </row>
    <row r="115" spans="1:10" ht="31.5" customHeight="1">
      <c r="A115" s="122"/>
      <c r="B115" s="64"/>
      <c r="C115" s="63"/>
      <c r="D115" s="63"/>
      <c r="E115" s="63"/>
      <c r="F115" s="63"/>
      <c r="G115" s="48"/>
      <c r="H115" s="63"/>
      <c r="I115" s="63" t="s">
        <v>85</v>
      </c>
      <c r="J115" s="249"/>
    </row>
    <row r="116" spans="1:10" ht="31.5" customHeight="1">
      <c r="A116" s="199"/>
      <c r="B116" s="47"/>
      <c r="C116" s="48"/>
      <c r="D116" s="48"/>
      <c r="E116" s="48"/>
      <c r="F116" s="49"/>
      <c r="G116" s="48"/>
      <c r="H116" s="49"/>
      <c r="I116" s="49" t="s">
        <v>87</v>
      </c>
      <c r="J116" s="250"/>
    </row>
    <row r="117" spans="1:10" ht="31.5" customHeight="1">
      <c r="A117" s="425" t="s">
        <v>71</v>
      </c>
      <c r="B117" s="427" t="s">
        <v>96</v>
      </c>
      <c r="C117" s="429" t="s">
        <v>97</v>
      </c>
      <c r="D117" s="429" t="s">
        <v>98</v>
      </c>
      <c r="E117" s="431"/>
      <c r="F117" s="431"/>
      <c r="G117" s="416" t="s">
        <v>99</v>
      </c>
      <c r="H117" s="416" t="s">
        <v>219</v>
      </c>
      <c r="I117" s="416" t="s">
        <v>101</v>
      </c>
      <c r="J117" s="418" t="s">
        <v>102</v>
      </c>
    </row>
    <row r="118" spans="1:10" ht="31.5" customHeight="1" thickBot="1">
      <c r="A118" s="426"/>
      <c r="B118" s="428"/>
      <c r="C118" s="430"/>
      <c r="D118" s="151" t="s">
        <v>85</v>
      </c>
      <c r="E118" s="74" t="str">
        <f>I116</f>
        <v>現地通貨</v>
      </c>
      <c r="F118" s="75" t="s">
        <v>104</v>
      </c>
      <c r="G118" s="417"/>
      <c r="H118" s="417"/>
      <c r="I118" s="417"/>
      <c r="J118" s="419"/>
    </row>
    <row r="119" spans="1:10" ht="31.5" customHeight="1" thickTop="1">
      <c r="A119" s="140">
        <v>1</v>
      </c>
      <c r="B119" s="52"/>
      <c r="C119" s="51"/>
      <c r="D119" s="53"/>
      <c r="E119" s="53"/>
      <c r="F119" s="55"/>
      <c r="G119" s="159"/>
      <c r="H119" s="181"/>
      <c r="I119" s="157"/>
      <c r="J119" s="155"/>
    </row>
    <row r="120" spans="1:10" ht="31.5" customHeight="1">
      <c r="A120" s="141">
        <v>2</v>
      </c>
      <c r="B120" s="57"/>
      <c r="C120" s="56"/>
      <c r="D120" s="58"/>
      <c r="E120" s="58"/>
      <c r="F120" s="55"/>
      <c r="G120" s="159"/>
      <c r="H120" s="181"/>
      <c r="I120" s="157"/>
      <c r="J120" s="164"/>
    </row>
    <row r="121" spans="1:10" ht="31.5" customHeight="1">
      <c r="A121" s="140">
        <v>3</v>
      </c>
      <c r="B121" s="57"/>
      <c r="C121" s="56"/>
      <c r="D121" s="58"/>
      <c r="E121" s="54"/>
      <c r="F121" s="55"/>
      <c r="G121" s="159"/>
      <c r="H121" s="181"/>
      <c r="I121" s="157"/>
      <c r="J121" s="164"/>
    </row>
    <row r="122" spans="1:10" ht="31.5" customHeight="1">
      <c r="A122" s="141">
        <v>4</v>
      </c>
      <c r="B122" s="57"/>
      <c r="C122" s="56"/>
      <c r="D122" s="58"/>
      <c r="E122" s="59"/>
      <c r="F122" s="55"/>
      <c r="G122" s="159"/>
      <c r="H122" s="181"/>
      <c r="I122" s="157"/>
      <c r="J122" s="164"/>
    </row>
    <row r="123" spans="1:10" ht="31.5" customHeight="1">
      <c r="A123" s="141">
        <v>5</v>
      </c>
      <c r="B123" s="57"/>
      <c r="C123" s="56"/>
      <c r="D123" s="58"/>
      <c r="E123" s="59"/>
      <c r="F123" s="55"/>
      <c r="G123" s="159"/>
      <c r="H123" s="181"/>
      <c r="I123" s="157"/>
      <c r="J123" s="164"/>
    </row>
    <row r="124" spans="1:10" ht="31.5" customHeight="1">
      <c r="A124" s="141">
        <v>6</v>
      </c>
      <c r="B124" s="57"/>
      <c r="C124" s="56"/>
      <c r="D124" s="58"/>
      <c r="E124" s="59"/>
      <c r="F124" s="55"/>
      <c r="G124" s="159"/>
      <c r="H124" s="181"/>
      <c r="I124" s="157"/>
      <c r="J124" s="164"/>
    </row>
    <row r="125" spans="1:10" ht="31.5" customHeight="1">
      <c r="A125" s="141">
        <v>7</v>
      </c>
      <c r="B125" s="57"/>
      <c r="C125" s="56"/>
      <c r="D125" s="58"/>
      <c r="E125" s="59"/>
      <c r="F125" s="55"/>
      <c r="G125" s="159"/>
      <c r="H125" s="181"/>
      <c r="I125" s="157"/>
      <c r="J125" s="164"/>
    </row>
    <row r="126" spans="1:10" ht="31.5" customHeight="1">
      <c r="A126" s="141">
        <v>8</v>
      </c>
      <c r="B126" s="57"/>
      <c r="C126" s="66"/>
      <c r="D126" s="58"/>
      <c r="E126" s="59"/>
      <c r="F126" s="55"/>
      <c r="G126" s="159"/>
      <c r="H126" s="181"/>
      <c r="I126" s="157"/>
      <c r="J126" s="164"/>
    </row>
    <row r="127" spans="1:10" ht="31.5" customHeight="1">
      <c r="A127" s="141">
        <v>9</v>
      </c>
      <c r="B127" s="60"/>
      <c r="C127" s="61"/>
      <c r="D127" s="62"/>
      <c r="E127" s="58"/>
      <c r="F127" s="55"/>
      <c r="G127" s="159"/>
      <c r="H127" s="181"/>
      <c r="I127" s="157"/>
      <c r="J127" s="164"/>
    </row>
    <row r="128" spans="1:10" ht="31.5" customHeight="1">
      <c r="A128" s="141">
        <v>10</v>
      </c>
      <c r="B128" s="57"/>
      <c r="C128" s="56"/>
      <c r="D128" s="58"/>
      <c r="E128" s="59"/>
      <c r="F128" s="148"/>
      <c r="G128" s="160"/>
      <c r="H128" s="181"/>
      <c r="I128" s="158"/>
      <c r="J128" s="164"/>
    </row>
    <row r="129" spans="1:13" ht="31.5" customHeight="1">
      <c r="A129" s="420" t="s">
        <v>108</v>
      </c>
      <c r="B129" s="421"/>
      <c r="C129" s="422"/>
      <c r="D129" s="170">
        <f>SUM(D119:D128)</f>
        <v>0</v>
      </c>
      <c r="E129" s="170">
        <f>SUM(E119:E128)</f>
        <v>0</v>
      </c>
      <c r="F129" s="102">
        <f>SUM(F119:F128)</f>
        <v>0</v>
      </c>
      <c r="G129" s="178"/>
      <c r="H129" s="423" t="s">
        <v>109</v>
      </c>
      <c r="I129" s="166"/>
      <c r="J129" s="166"/>
    </row>
    <row r="130" spans="1:13" ht="31.5" customHeight="1">
      <c r="A130" s="420" t="s">
        <v>110</v>
      </c>
      <c r="B130" s="421"/>
      <c r="C130" s="422"/>
      <c r="D130" s="154">
        <f>ROUNDDOWN(D129*J115,0)</f>
        <v>0</v>
      </c>
      <c r="E130" s="154">
        <f>ROUNDDOWN(E129*J116,0)</f>
        <v>0</v>
      </c>
      <c r="F130" s="167"/>
      <c r="G130" s="168"/>
      <c r="H130" s="424"/>
      <c r="I130" s="177">
        <f>D130+E130+F129</f>
        <v>0</v>
      </c>
      <c r="J130" s="166"/>
    </row>
    <row r="131" spans="1:13" ht="31.5" customHeight="1">
      <c r="A131" s="165"/>
      <c r="B131" s="162"/>
      <c r="C131" s="163"/>
      <c r="D131" s="415" t="s">
        <v>111</v>
      </c>
      <c r="E131" s="415"/>
      <c r="F131" s="172" t="s">
        <v>112</v>
      </c>
      <c r="G131" s="172" t="s">
        <v>99</v>
      </c>
      <c r="H131" s="172" t="s">
        <v>100</v>
      </c>
      <c r="I131" s="161"/>
      <c r="J131" s="163"/>
    </row>
    <row r="132" spans="1:13" ht="31.5" customHeight="1">
      <c r="A132" s="161"/>
      <c r="B132" s="162"/>
      <c r="C132" s="169"/>
      <c r="D132" s="173" t="s">
        <v>113</v>
      </c>
      <c r="E132" s="174"/>
      <c r="F132" s="180">
        <f>SUMIFS(F119:F128,G119:G128,0.1,I119:I128,"課税(インボイス)")</f>
        <v>0</v>
      </c>
      <c r="G132" s="175">
        <v>0.1</v>
      </c>
      <c r="H132" s="179">
        <f>SUMIFS(H119:H128,G119:G128,0.1,I119:I128,"課税(インボイス)")</f>
        <v>0</v>
      </c>
      <c r="I132" s="171"/>
      <c r="J132" s="245" t="s">
        <v>181</v>
      </c>
      <c r="K132" s="238" t="s">
        <v>178</v>
      </c>
      <c r="L132" s="239" t="s">
        <v>179</v>
      </c>
      <c r="M132" s="242" t="s">
        <v>183</v>
      </c>
    </row>
    <row r="133" spans="1:13" ht="31.5" customHeight="1">
      <c r="A133" s="161"/>
      <c r="B133" s="162"/>
      <c r="C133" s="169"/>
      <c r="D133" s="173" t="s">
        <v>114</v>
      </c>
      <c r="E133" s="174"/>
      <c r="F133" s="180">
        <f>SUMIFS(F119:F128,G119:G128,0.1,I119:I128,"課税(非インボイス)")</f>
        <v>0</v>
      </c>
      <c r="G133" s="175">
        <v>0.1</v>
      </c>
      <c r="H133" s="179">
        <f>SUMIFS(H119:H128,G119:G128,0.1,I119:I128,"課税(非インボイス)")</f>
        <v>0</v>
      </c>
      <c r="I133" s="201" t="s">
        <v>105</v>
      </c>
      <c r="J133" s="202">
        <f>SUMIFS(F119:F128,I119:I128,"不課税")</f>
        <v>0</v>
      </c>
      <c r="K133" s="240">
        <f>ROUNDDOWN(SUMIFS(E119:E128,I119:I128,"不課税")*J116,0)</f>
        <v>0</v>
      </c>
      <c r="L133" s="240">
        <f>ROUNDDOWN(SUMIFS(D119:D128,I119:I128,"不課税")*J115,0)</f>
        <v>0</v>
      </c>
      <c r="M133" s="243">
        <f>SUM(J133:L133)</f>
        <v>0</v>
      </c>
    </row>
    <row r="134" spans="1:13" ht="31.5" customHeight="1">
      <c r="A134" s="161"/>
      <c r="B134" s="162"/>
      <c r="C134" s="169"/>
      <c r="D134" s="173" t="s">
        <v>113</v>
      </c>
      <c r="E134" s="174"/>
      <c r="F134" s="180">
        <f>SUMIFS(F119:F128,G119:G128,0.08,I119:I128,"課税(インボイス)")</f>
        <v>0</v>
      </c>
      <c r="G134" s="176">
        <v>0.08</v>
      </c>
      <c r="H134" s="179">
        <f>SUMIFS(H119:H128,G119:G128,0.08,I119:I128,"課税(インボイス)")</f>
        <v>0</v>
      </c>
      <c r="I134" s="201" t="s">
        <v>106</v>
      </c>
      <c r="J134" s="202">
        <f>SUMIFS(F119:F128,I119:I128,"非課税")</f>
        <v>0</v>
      </c>
    </row>
    <row r="135" spans="1:13" ht="31.5" customHeight="1">
      <c r="A135" s="161"/>
      <c r="B135" s="162"/>
      <c r="C135" s="169"/>
      <c r="D135" s="173" t="s">
        <v>114</v>
      </c>
      <c r="E135" s="174"/>
      <c r="F135" s="180">
        <f>SUMIFS(F119:F128,G119:G128,0.08,I119:I128,"課税(非インボイス)")</f>
        <v>0</v>
      </c>
      <c r="G135" s="176">
        <v>0.08</v>
      </c>
      <c r="H135" s="179">
        <f>SUMIFS(H119:H128,G119:G128,0.08,I119:I128,"課税(非インボイス)")</f>
        <v>0</v>
      </c>
      <c r="I135" s="171"/>
      <c r="J135" s="171"/>
    </row>
    <row r="136" spans="1:13" ht="31.5" customHeight="1">
      <c r="A136" s="67"/>
      <c r="B136" s="67"/>
      <c r="C136" s="67"/>
      <c r="D136" s="67"/>
      <c r="E136" s="67"/>
      <c r="F136" s="69"/>
      <c r="G136" s="69"/>
      <c r="H136" s="69"/>
      <c r="I136" s="69"/>
      <c r="J136" s="68"/>
    </row>
    <row r="137" spans="1:13" ht="31.5" customHeight="1">
      <c r="A137" s="182"/>
      <c r="B137" s="64"/>
      <c r="C137" s="63"/>
      <c r="D137" s="63"/>
      <c r="E137" s="63"/>
      <c r="F137" s="63"/>
      <c r="G137" s="48"/>
      <c r="H137" s="63"/>
      <c r="I137" s="63" t="s">
        <v>85</v>
      </c>
      <c r="J137" s="249"/>
    </row>
    <row r="138" spans="1:13" ht="31.5" customHeight="1">
      <c r="A138" s="199"/>
      <c r="B138" s="47"/>
      <c r="C138" s="48"/>
      <c r="D138" s="48"/>
      <c r="E138" s="48"/>
      <c r="F138" s="49"/>
      <c r="G138" s="48"/>
      <c r="H138" s="49"/>
      <c r="I138" s="49" t="s">
        <v>87</v>
      </c>
      <c r="J138" s="250"/>
    </row>
    <row r="139" spans="1:13" ht="32.15" customHeight="1">
      <c r="A139" s="425" t="s">
        <v>71</v>
      </c>
      <c r="B139" s="427" t="s">
        <v>96</v>
      </c>
      <c r="C139" s="429" t="s">
        <v>97</v>
      </c>
      <c r="D139" s="429" t="s">
        <v>98</v>
      </c>
      <c r="E139" s="431"/>
      <c r="F139" s="431"/>
      <c r="G139" s="416" t="s">
        <v>99</v>
      </c>
      <c r="H139" s="416" t="s">
        <v>219</v>
      </c>
      <c r="I139" s="416" t="s">
        <v>101</v>
      </c>
      <c r="J139" s="418" t="s">
        <v>102</v>
      </c>
    </row>
    <row r="140" spans="1:13" ht="31.5" customHeight="1" thickBot="1">
      <c r="A140" s="426"/>
      <c r="B140" s="428"/>
      <c r="C140" s="430"/>
      <c r="D140" s="151" t="s">
        <v>85</v>
      </c>
      <c r="E140" s="74" t="str">
        <f>I138</f>
        <v>現地通貨</v>
      </c>
      <c r="F140" s="75" t="s">
        <v>104</v>
      </c>
      <c r="G140" s="417"/>
      <c r="H140" s="417"/>
      <c r="I140" s="417"/>
      <c r="J140" s="419"/>
    </row>
    <row r="141" spans="1:13" ht="31.5" customHeight="1" thickTop="1">
      <c r="A141" s="140">
        <v>1</v>
      </c>
      <c r="B141" s="52"/>
      <c r="C141" s="51"/>
      <c r="D141" s="53"/>
      <c r="E141" s="53"/>
      <c r="F141" s="55"/>
      <c r="G141" s="159"/>
      <c r="H141" s="181"/>
      <c r="I141" s="157"/>
      <c r="J141" s="155"/>
    </row>
    <row r="142" spans="1:13" ht="31.5" customHeight="1">
      <c r="A142" s="141">
        <v>2</v>
      </c>
      <c r="B142" s="57"/>
      <c r="C142" s="56"/>
      <c r="D142" s="58"/>
      <c r="E142" s="58"/>
      <c r="F142" s="55"/>
      <c r="G142" s="159"/>
      <c r="H142" s="181"/>
      <c r="I142" s="157"/>
      <c r="J142" s="164"/>
    </row>
    <row r="143" spans="1:13" ht="31.5" customHeight="1">
      <c r="A143" s="140">
        <v>3</v>
      </c>
      <c r="B143" s="57"/>
      <c r="C143" s="56"/>
      <c r="D143" s="58"/>
      <c r="E143" s="54"/>
      <c r="F143" s="55"/>
      <c r="G143" s="159"/>
      <c r="H143" s="181"/>
      <c r="I143" s="157"/>
      <c r="J143" s="164"/>
    </row>
    <row r="144" spans="1:13" ht="31.5" customHeight="1">
      <c r="A144" s="141">
        <v>4</v>
      </c>
      <c r="B144" s="57"/>
      <c r="C144" s="56"/>
      <c r="D144" s="58"/>
      <c r="E144" s="59"/>
      <c r="F144" s="55"/>
      <c r="G144" s="159"/>
      <c r="H144" s="181"/>
      <c r="I144" s="157"/>
      <c r="J144" s="164"/>
    </row>
    <row r="145" spans="1:13" ht="31.5" customHeight="1">
      <c r="A145" s="141">
        <v>5</v>
      </c>
      <c r="B145" s="57"/>
      <c r="C145" s="56"/>
      <c r="D145" s="58"/>
      <c r="E145" s="59"/>
      <c r="F145" s="55"/>
      <c r="G145" s="159"/>
      <c r="H145" s="181"/>
      <c r="I145" s="157"/>
      <c r="J145" s="164"/>
    </row>
    <row r="146" spans="1:13" ht="31.5" customHeight="1">
      <c r="A146" s="141">
        <v>6</v>
      </c>
      <c r="B146" s="57"/>
      <c r="C146" s="56"/>
      <c r="D146" s="58"/>
      <c r="E146" s="59"/>
      <c r="F146" s="55"/>
      <c r="G146" s="159"/>
      <c r="H146" s="181"/>
      <c r="I146" s="157"/>
      <c r="J146" s="164"/>
    </row>
    <row r="147" spans="1:13" ht="31.5" customHeight="1">
      <c r="A147" s="141">
        <v>7</v>
      </c>
      <c r="B147" s="57"/>
      <c r="C147" s="56"/>
      <c r="D147" s="58"/>
      <c r="E147" s="59"/>
      <c r="F147" s="55"/>
      <c r="G147" s="159"/>
      <c r="H147" s="181"/>
      <c r="I147" s="157"/>
      <c r="J147" s="164"/>
    </row>
    <row r="148" spans="1:13" ht="31.5" customHeight="1">
      <c r="A148" s="141">
        <v>8</v>
      </c>
      <c r="B148" s="57"/>
      <c r="C148" s="66"/>
      <c r="D148" s="58"/>
      <c r="E148" s="59"/>
      <c r="F148" s="55"/>
      <c r="G148" s="159"/>
      <c r="H148" s="181"/>
      <c r="I148" s="157"/>
      <c r="J148" s="164"/>
    </row>
    <row r="149" spans="1:13" ht="31.5" customHeight="1">
      <c r="A149" s="141">
        <v>9</v>
      </c>
      <c r="B149" s="60"/>
      <c r="C149" s="61"/>
      <c r="D149" s="62"/>
      <c r="E149" s="58"/>
      <c r="F149" s="55"/>
      <c r="G149" s="159"/>
      <c r="H149" s="181"/>
      <c r="I149" s="157"/>
      <c r="J149" s="164"/>
    </row>
    <row r="150" spans="1:13" ht="31.5" customHeight="1">
      <c r="A150" s="141">
        <v>10</v>
      </c>
      <c r="B150" s="57"/>
      <c r="C150" s="56"/>
      <c r="D150" s="58"/>
      <c r="E150" s="59"/>
      <c r="F150" s="148"/>
      <c r="G150" s="160"/>
      <c r="H150" s="181"/>
      <c r="I150" s="158"/>
      <c r="J150" s="164"/>
    </row>
    <row r="151" spans="1:13" ht="31.5" customHeight="1">
      <c r="A151" s="420" t="s">
        <v>108</v>
      </c>
      <c r="B151" s="421"/>
      <c r="C151" s="422"/>
      <c r="D151" s="170">
        <f>SUM(D141:D150)</f>
        <v>0</v>
      </c>
      <c r="E151" s="170">
        <f>SUM(E141:E150)</f>
        <v>0</v>
      </c>
      <c r="F151" s="102">
        <f>SUM(F141:F150)</f>
        <v>0</v>
      </c>
      <c r="G151" s="178"/>
      <c r="H151" s="423" t="s">
        <v>109</v>
      </c>
      <c r="I151" s="166"/>
      <c r="J151" s="166"/>
    </row>
    <row r="152" spans="1:13" ht="31.5" customHeight="1">
      <c r="A152" s="420" t="s">
        <v>110</v>
      </c>
      <c r="B152" s="421"/>
      <c r="C152" s="422"/>
      <c r="D152" s="154">
        <f>ROUNDDOWN(D151*J137,0)</f>
        <v>0</v>
      </c>
      <c r="E152" s="154">
        <f>ROUNDDOWN(E151*J138,0)</f>
        <v>0</v>
      </c>
      <c r="F152" s="167"/>
      <c r="G152" s="168"/>
      <c r="H152" s="424"/>
      <c r="I152" s="177">
        <f>D152+E152+F151</f>
        <v>0</v>
      </c>
      <c r="J152" s="166"/>
    </row>
    <row r="153" spans="1:13" ht="31.5" customHeight="1">
      <c r="A153" s="165"/>
      <c r="B153" s="162"/>
      <c r="C153" s="163"/>
      <c r="D153" s="415" t="s">
        <v>111</v>
      </c>
      <c r="E153" s="415"/>
      <c r="F153" s="172" t="s">
        <v>112</v>
      </c>
      <c r="G153" s="172" t="s">
        <v>99</v>
      </c>
      <c r="H153" s="172" t="s">
        <v>100</v>
      </c>
      <c r="I153" s="161"/>
      <c r="J153" s="163"/>
    </row>
    <row r="154" spans="1:13" ht="31.5" customHeight="1">
      <c r="A154" s="161"/>
      <c r="B154" s="162"/>
      <c r="C154" s="169"/>
      <c r="D154" s="173" t="s">
        <v>113</v>
      </c>
      <c r="E154" s="174"/>
      <c r="F154" s="180">
        <f>SUMIFS(F141:F150,G141:G150,0.1,I141:I150,"課税(インボイス)")</f>
        <v>0</v>
      </c>
      <c r="G154" s="175">
        <v>0.1</v>
      </c>
      <c r="H154" s="179">
        <f>SUMIFS(H141:H150,G141:G150,0.1,I141:I150,"課税(インボイス)")</f>
        <v>0</v>
      </c>
      <c r="I154" s="171"/>
      <c r="J154" s="245" t="s">
        <v>181</v>
      </c>
      <c r="K154" s="238" t="s">
        <v>178</v>
      </c>
      <c r="L154" s="239" t="s">
        <v>179</v>
      </c>
      <c r="M154" s="242" t="s">
        <v>183</v>
      </c>
    </row>
    <row r="155" spans="1:13" ht="31.5" customHeight="1">
      <c r="A155" s="161"/>
      <c r="B155" s="162"/>
      <c r="C155" s="169"/>
      <c r="D155" s="173" t="s">
        <v>114</v>
      </c>
      <c r="E155" s="174"/>
      <c r="F155" s="180">
        <f>SUMIFS(F141:F150,G141:G150,0.1,I141:I150,"課税(非インボイス)")</f>
        <v>0</v>
      </c>
      <c r="G155" s="175">
        <v>0.1</v>
      </c>
      <c r="H155" s="179">
        <f>SUMIFS(H141:H150,G141:G150,0.1,I141:I150,"課税(非インボイス)")</f>
        <v>0</v>
      </c>
      <c r="I155" s="201" t="s">
        <v>105</v>
      </c>
      <c r="J155" s="202">
        <f>SUMIFS(F141:F150,I141:I150,"不課税")</f>
        <v>0</v>
      </c>
      <c r="K155" s="240">
        <f>ROUNDDOWN(SUMIFS(E141:E150,I141:I150,"不課税")*J138,0)</f>
        <v>0</v>
      </c>
      <c r="L155" s="240">
        <f>ROUNDDOWN(SUMIFS(D141:D150,I141:I150,"不課税")*J137,0)</f>
        <v>0</v>
      </c>
      <c r="M155" s="243">
        <f>SUM(J155:L155)</f>
        <v>0</v>
      </c>
    </row>
    <row r="156" spans="1:13" ht="31.5" customHeight="1">
      <c r="A156" s="161"/>
      <c r="B156" s="162"/>
      <c r="C156" s="169"/>
      <c r="D156" s="173" t="s">
        <v>113</v>
      </c>
      <c r="E156" s="174"/>
      <c r="F156" s="180">
        <f>SUMIFS(F141:F150,G141:G150,0.08,I141:I150,"課税(インボイス)")</f>
        <v>0</v>
      </c>
      <c r="G156" s="176">
        <v>0.08</v>
      </c>
      <c r="H156" s="179">
        <f>SUMIFS(H141:H150,G141:G150,0.08,I141:I150,"課税(インボイス)")</f>
        <v>0</v>
      </c>
      <c r="I156" s="201" t="s">
        <v>106</v>
      </c>
      <c r="J156" s="202">
        <f>SUMIFS(F141:F150,I141:I150,"非課税")</f>
        <v>0</v>
      </c>
    </row>
    <row r="157" spans="1:13" ht="31.5" customHeight="1">
      <c r="A157" s="161"/>
      <c r="B157" s="162"/>
      <c r="C157" s="169"/>
      <c r="D157" s="173" t="s">
        <v>114</v>
      </c>
      <c r="E157" s="174"/>
      <c r="F157" s="180">
        <f>SUMIFS(F141:F150,G141:G150,0.08,I141:I150,"課税(非インボイス)")</f>
        <v>0</v>
      </c>
      <c r="G157" s="176">
        <v>0.08</v>
      </c>
      <c r="H157" s="179">
        <f>SUMIFS(H141:H150,G141:G150,0.08,I141:I150,"課税(非インボイス)")</f>
        <v>0</v>
      </c>
      <c r="I157" s="171"/>
      <c r="J157" s="171"/>
    </row>
    <row r="158" spans="1:13" ht="31.5" customHeight="1">
      <c r="A158" s="67"/>
      <c r="B158" s="67"/>
      <c r="C158" s="67"/>
      <c r="D158" s="67"/>
      <c r="E158" s="67"/>
      <c r="F158" s="69"/>
      <c r="G158" s="69"/>
      <c r="H158" s="69"/>
      <c r="I158" s="69"/>
      <c r="J158" s="68"/>
    </row>
    <row r="159" spans="1:13" ht="31.5" customHeight="1">
      <c r="A159" s="122"/>
      <c r="B159" s="64"/>
      <c r="C159" s="63"/>
      <c r="D159" s="63"/>
      <c r="E159" s="63"/>
      <c r="F159" s="63"/>
      <c r="G159" s="48"/>
      <c r="H159" s="63"/>
      <c r="I159" s="63" t="s">
        <v>85</v>
      </c>
      <c r="J159" s="249"/>
    </row>
    <row r="160" spans="1:13" ht="31.5" customHeight="1">
      <c r="A160" s="199"/>
      <c r="B160" s="47"/>
      <c r="C160" s="48"/>
      <c r="D160" s="48"/>
      <c r="E160" s="48"/>
      <c r="F160" s="49"/>
      <c r="G160" s="48"/>
      <c r="H160" s="49"/>
      <c r="I160" s="49" t="s">
        <v>87</v>
      </c>
      <c r="J160" s="250"/>
    </row>
    <row r="161" spans="1:13" ht="31.5" customHeight="1">
      <c r="A161" s="425" t="s">
        <v>71</v>
      </c>
      <c r="B161" s="427" t="s">
        <v>96</v>
      </c>
      <c r="C161" s="429" t="s">
        <v>97</v>
      </c>
      <c r="D161" s="429" t="s">
        <v>98</v>
      </c>
      <c r="E161" s="431"/>
      <c r="F161" s="431"/>
      <c r="G161" s="416" t="s">
        <v>99</v>
      </c>
      <c r="H161" s="416" t="s">
        <v>219</v>
      </c>
      <c r="I161" s="416" t="s">
        <v>101</v>
      </c>
      <c r="J161" s="418" t="s">
        <v>102</v>
      </c>
    </row>
    <row r="162" spans="1:13" ht="31.5" customHeight="1" thickBot="1">
      <c r="A162" s="426"/>
      <c r="B162" s="428"/>
      <c r="C162" s="430"/>
      <c r="D162" s="151" t="s">
        <v>85</v>
      </c>
      <c r="E162" s="74" t="str">
        <f>I160</f>
        <v>現地通貨</v>
      </c>
      <c r="F162" s="75" t="s">
        <v>104</v>
      </c>
      <c r="G162" s="417"/>
      <c r="H162" s="417"/>
      <c r="I162" s="417"/>
      <c r="J162" s="419"/>
    </row>
    <row r="163" spans="1:13" ht="31.5" customHeight="1" thickTop="1">
      <c r="A163" s="140">
        <v>1</v>
      </c>
      <c r="B163" s="52"/>
      <c r="C163" s="51"/>
      <c r="D163" s="53"/>
      <c r="E163" s="53"/>
      <c r="F163" s="55"/>
      <c r="G163" s="159"/>
      <c r="H163" s="181"/>
      <c r="I163" s="157"/>
      <c r="J163" s="155"/>
    </row>
    <row r="164" spans="1:13" ht="31.5" customHeight="1">
      <c r="A164" s="141">
        <v>2</v>
      </c>
      <c r="B164" s="57"/>
      <c r="C164" s="56"/>
      <c r="D164" s="58"/>
      <c r="E164" s="58"/>
      <c r="F164" s="55"/>
      <c r="G164" s="159"/>
      <c r="H164" s="181"/>
      <c r="I164" s="157"/>
      <c r="J164" s="164"/>
    </row>
    <row r="165" spans="1:13" ht="31.5" customHeight="1">
      <c r="A165" s="140">
        <v>3</v>
      </c>
      <c r="B165" s="57"/>
      <c r="C165" s="56"/>
      <c r="D165" s="58"/>
      <c r="E165" s="54"/>
      <c r="F165" s="55"/>
      <c r="G165" s="159"/>
      <c r="H165" s="181"/>
      <c r="I165" s="157"/>
      <c r="J165" s="164"/>
    </row>
    <row r="166" spans="1:13" ht="31.5" customHeight="1">
      <c r="A166" s="141">
        <v>4</v>
      </c>
      <c r="B166" s="57"/>
      <c r="C166" s="56"/>
      <c r="D166" s="58"/>
      <c r="E166" s="59"/>
      <c r="F166" s="55"/>
      <c r="G166" s="159"/>
      <c r="H166" s="181"/>
      <c r="I166" s="157"/>
      <c r="J166" s="164"/>
    </row>
    <row r="167" spans="1:13" ht="31.5" customHeight="1">
      <c r="A167" s="141">
        <v>5</v>
      </c>
      <c r="B167" s="57"/>
      <c r="C167" s="56"/>
      <c r="D167" s="58"/>
      <c r="E167" s="59"/>
      <c r="F167" s="55"/>
      <c r="G167" s="159"/>
      <c r="H167" s="181"/>
      <c r="I167" s="157"/>
      <c r="J167" s="164"/>
    </row>
    <row r="168" spans="1:13" ht="31.5" customHeight="1">
      <c r="A168" s="141">
        <v>6</v>
      </c>
      <c r="B168" s="57"/>
      <c r="C168" s="56"/>
      <c r="D168" s="58"/>
      <c r="E168" s="59"/>
      <c r="F168" s="55"/>
      <c r="G168" s="159"/>
      <c r="H168" s="181"/>
      <c r="I168" s="157"/>
      <c r="J168" s="164"/>
    </row>
    <row r="169" spans="1:13" ht="31.5" customHeight="1">
      <c r="A169" s="141">
        <v>7</v>
      </c>
      <c r="B169" s="57"/>
      <c r="C169" s="56"/>
      <c r="D169" s="58"/>
      <c r="E169" s="59"/>
      <c r="F169" s="55"/>
      <c r="G169" s="159"/>
      <c r="H169" s="181"/>
      <c r="I169" s="157"/>
      <c r="J169" s="164"/>
    </row>
    <row r="170" spans="1:13" ht="31.5" customHeight="1">
      <c r="A170" s="141">
        <v>8</v>
      </c>
      <c r="B170" s="57"/>
      <c r="C170" s="66"/>
      <c r="D170" s="58"/>
      <c r="E170" s="59"/>
      <c r="F170" s="55"/>
      <c r="G170" s="159"/>
      <c r="H170" s="181"/>
      <c r="I170" s="157"/>
      <c r="J170" s="164"/>
    </row>
    <row r="171" spans="1:13" ht="31.5" customHeight="1">
      <c r="A171" s="141">
        <v>9</v>
      </c>
      <c r="B171" s="60"/>
      <c r="C171" s="61"/>
      <c r="D171" s="62"/>
      <c r="E171" s="58"/>
      <c r="F171" s="55"/>
      <c r="G171" s="159"/>
      <c r="H171" s="181"/>
      <c r="I171" s="157"/>
      <c r="J171" s="164"/>
    </row>
    <row r="172" spans="1:13" ht="31.5" customHeight="1">
      <c r="A172" s="141">
        <v>10</v>
      </c>
      <c r="B172" s="57"/>
      <c r="C172" s="56"/>
      <c r="D172" s="58"/>
      <c r="E172" s="59"/>
      <c r="F172" s="148"/>
      <c r="G172" s="160"/>
      <c r="H172" s="181"/>
      <c r="I172" s="158"/>
      <c r="J172" s="164"/>
    </row>
    <row r="173" spans="1:13" ht="31.5" customHeight="1">
      <c r="A173" s="420" t="s">
        <v>108</v>
      </c>
      <c r="B173" s="421"/>
      <c r="C173" s="422"/>
      <c r="D173" s="170">
        <f>SUM(D163:D172)</f>
        <v>0</v>
      </c>
      <c r="E173" s="170">
        <f>SUM(E163:E172)</f>
        <v>0</v>
      </c>
      <c r="F173" s="102">
        <f>SUM(F163:F172)</f>
        <v>0</v>
      </c>
      <c r="G173" s="178"/>
      <c r="H173" s="423" t="s">
        <v>109</v>
      </c>
      <c r="I173" s="166"/>
      <c r="J173" s="166"/>
    </row>
    <row r="174" spans="1:13" ht="31.5" customHeight="1">
      <c r="A174" s="420" t="s">
        <v>110</v>
      </c>
      <c r="B174" s="421"/>
      <c r="C174" s="422"/>
      <c r="D174" s="154">
        <f>ROUNDDOWN(D173*J159,0)</f>
        <v>0</v>
      </c>
      <c r="E174" s="154">
        <f>ROUNDDOWN(E173*J160,0)</f>
        <v>0</v>
      </c>
      <c r="F174" s="167"/>
      <c r="G174" s="168"/>
      <c r="H174" s="424"/>
      <c r="I174" s="177">
        <f>D174+E174+F173</f>
        <v>0</v>
      </c>
      <c r="J174" s="166"/>
    </row>
    <row r="175" spans="1:13" ht="31.5" customHeight="1">
      <c r="A175" s="165"/>
      <c r="B175" s="162"/>
      <c r="C175" s="163"/>
      <c r="D175" s="415" t="s">
        <v>111</v>
      </c>
      <c r="E175" s="415"/>
      <c r="F175" s="172" t="s">
        <v>112</v>
      </c>
      <c r="G175" s="172" t="s">
        <v>99</v>
      </c>
      <c r="H175" s="172" t="s">
        <v>100</v>
      </c>
      <c r="I175" s="161"/>
      <c r="J175" s="163"/>
    </row>
    <row r="176" spans="1:13" ht="31.5" customHeight="1">
      <c r="A176" s="161"/>
      <c r="B176" s="162"/>
      <c r="C176" s="169"/>
      <c r="D176" s="173" t="s">
        <v>113</v>
      </c>
      <c r="E176" s="174"/>
      <c r="F176" s="180">
        <f>SUMIFS(F163:F172,G163:G172,0.1,I163:I172,"課税(インボイス)")</f>
        <v>0</v>
      </c>
      <c r="G176" s="175">
        <v>0.1</v>
      </c>
      <c r="H176" s="179">
        <f>SUMIFS(H163:H172,G163:G172,0.1,I163:I172,"課税(インボイス)")</f>
        <v>0</v>
      </c>
      <c r="I176" s="171"/>
      <c r="J176" s="245" t="s">
        <v>181</v>
      </c>
      <c r="K176" s="238" t="s">
        <v>178</v>
      </c>
      <c r="L176" s="239" t="s">
        <v>179</v>
      </c>
      <c r="M176" s="242" t="s">
        <v>183</v>
      </c>
    </row>
    <row r="177" spans="1:13" ht="31.5" customHeight="1">
      <c r="A177" s="161"/>
      <c r="B177" s="162"/>
      <c r="C177" s="169"/>
      <c r="D177" s="173" t="s">
        <v>114</v>
      </c>
      <c r="E177" s="174"/>
      <c r="F177" s="180">
        <f>SUMIFS(F163:F172,G163:G172,0.1,I163:I172,"課税(非インボイス)")</f>
        <v>0</v>
      </c>
      <c r="G177" s="175">
        <v>0.1</v>
      </c>
      <c r="H177" s="179">
        <f>SUMIFS(H163:H172,G163:G172,0.1,I163:I172,"課税(非インボイス)")</f>
        <v>0</v>
      </c>
      <c r="I177" s="201" t="s">
        <v>105</v>
      </c>
      <c r="J177" s="202">
        <f>SUMIFS(F163:F172,I163:I172,"不課税")</f>
        <v>0</v>
      </c>
      <c r="K177" s="240">
        <f>ROUNDDOWN(SUMIFS(E163:E172,I163:I172,"不課税")*J160,0)</f>
        <v>0</v>
      </c>
      <c r="L177" s="240">
        <f>ROUNDDOWN(SUMIFS(D163:D172,I163:I172,"不課税")*J159,0)</f>
        <v>0</v>
      </c>
      <c r="M177" s="243">
        <f>SUM(J177:L177)</f>
        <v>0</v>
      </c>
    </row>
    <row r="178" spans="1:13" ht="31.5" customHeight="1">
      <c r="A178" s="161"/>
      <c r="B178" s="162"/>
      <c r="C178" s="169"/>
      <c r="D178" s="173" t="s">
        <v>113</v>
      </c>
      <c r="E178" s="174"/>
      <c r="F178" s="180">
        <f>SUMIFS(F163:F172,G163:G172,0.08,I163:I172,"課税(インボイス)")</f>
        <v>0</v>
      </c>
      <c r="G178" s="176">
        <v>0.08</v>
      </c>
      <c r="H178" s="179">
        <f>SUMIFS(H163:H172,G163:G172,0.08,I163:I172,"課税(インボイス)")</f>
        <v>0</v>
      </c>
      <c r="I178" s="201" t="s">
        <v>106</v>
      </c>
      <c r="J178" s="202">
        <f>SUMIFS(F163:F172,I163:I172,"非課税")</f>
        <v>0</v>
      </c>
    </row>
    <row r="179" spans="1:13" ht="31.5" customHeight="1">
      <c r="A179" s="161"/>
      <c r="B179" s="162"/>
      <c r="C179" s="169"/>
      <c r="D179" s="173" t="s">
        <v>114</v>
      </c>
      <c r="E179" s="174"/>
      <c r="F179" s="180">
        <f>SUMIFS(F163:F172,G163:G172,0.08,I163:I172,"課税(非インボイス)")</f>
        <v>0</v>
      </c>
      <c r="G179" s="176">
        <v>0.08</v>
      </c>
      <c r="H179" s="179">
        <f>SUMIFS(H163:H172,G163:G172,0.08,I163:I172,"課税(非インボイス)")</f>
        <v>0</v>
      </c>
      <c r="I179" s="171"/>
      <c r="J179" s="171"/>
    </row>
    <row r="180" spans="1:13" ht="31.5" customHeight="1">
      <c r="A180" s="67"/>
      <c r="B180" s="67"/>
      <c r="C180" s="67"/>
      <c r="D180" s="67"/>
      <c r="E180" s="67"/>
      <c r="F180" s="69"/>
      <c r="G180" s="69"/>
      <c r="H180" s="69"/>
      <c r="I180" s="69"/>
      <c r="J180" s="68"/>
    </row>
    <row r="181" spans="1:13" ht="31.5" customHeight="1">
      <c r="A181" s="122"/>
      <c r="B181" s="64"/>
      <c r="C181" s="63"/>
      <c r="D181" s="63"/>
      <c r="E181" s="63"/>
      <c r="F181" s="63"/>
      <c r="G181" s="48"/>
      <c r="H181" s="63"/>
      <c r="I181" s="63" t="s">
        <v>85</v>
      </c>
      <c r="J181" s="249"/>
    </row>
    <row r="182" spans="1:13" ht="31.5" customHeight="1">
      <c r="A182" s="199"/>
      <c r="B182" s="47"/>
      <c r="C182" s="48"/>
      <c r="D182" s="48"/>
      <c r="E182" s="48"/>
      <c r="F182" s="49"/>
      <c r="G182" s="48"/>
      <c r="H182" s="49"/>
      <c r="I182" s="49" t="s">
        <v>87</v>
      </c>
      <c r="J182" s="250"/>
    </row>
    <row r="183" spans="1:13" ht="31.5" customHeight="1">
      <c r="A183" s="425" t="s">
        <v>71</v>
      </c>
      <c r="B183" s="427" t="s">
        <v>96</v>
      </c>
      <c r="C183" s="429" t="s">
        <v>97</v>
      </c>
      <c r="D183" s="429" t="s">
        <v>98</v>
      </c>
      <c r="E183" s="431"/>
      <c r="F183" s="431"/>
      <c r="G183" s="416" t="s">
        <v>99</v>
      </c>
      <c r="H183" s="416" t="s">
        <v>219</v>
      </c>
      <c r="I183" s="416" t="s">
        <v>101</v>
      </c>
      <c r="J183" s="418" t="s">
        <v>102</v>
      </c>
    </row>
    <row r="184" spans="1:13" ht="31.5" customHeight="1" thickBot="1">
      <c r="A184" s="426"/>
      <c r="B184" s="428"/>
      <c r="C184" s="430"/>
      <c r="D184" s="151" t="s">
        <v>85</v>
      </c>
      <c r="E184" s="74" t="str">
        <f>I182</f>
        <v>現地通貨</v>
      </c>
      <c r="F184" s="75" t="s">
        <v>104</v>
      </c>
      <c r="G184" s="417"/>
      <c r="H184" s="417"/>
      <c r="I184" s="417"/>
      <c r="J184" s="419"/>
    </row>
    <row r="185" spans="1:13" ht="31.5" customHeight="1" thickTop="1">
      <c r="A185" s="140">
        <v>1</v>
      </c>
      <c r="B185" s="52"/>
      <c r="C185" s="51"/>
      <c r="D185" s="53"/>
      <c r="E185" s="53"/>
      <c r="F185" s="55"/>
      <c r="G185" s="159"/>
      <c r="H185" s="181"/>
      <c r="I185" s="157"/>
      <c r="J185" s="155"/>
    </row>
    <row r="186" spans="1:13" ht="31.5" customHeight="1">
      <c r="A186" s="141">
        <v>2</v>
      </c>
      <c r="B186" s="57"/>
      <c r="C186" s="56"/>
      <c r="D186" s="58"/>
      <c r="E186" s="58"/>
      <c r="F186" s="55"/>
      <c r="G186" s="159"/>
      <c r="H186" s="181"/>
      <c r="I186" s="157"/>
      <c r="J186" s="164"/>
    </row>
    <row r="187" spans="1:13" ht="31.5" customHeight="1">
      <c r="A187" s="140">
        <v>3</v>
      </c>
      <c r="B187" s="57"/>
      <c r="C187" s="56"/>
      <c r="D187" s="58"/>
      <c r="E187" s="54"/>
      <c r="F187" s="55"/>
      <c r="G187" s="159"/>
      <c r="H187" s="181"/>
      <c r="I187" s="157"/>
      <c r="J187" s="164"/>
    </row>
    <row r="188" spans="1:13" ht="31.5" customHeight="1">
      <c r="A188" s="141">
        <v>4</v>
      </c>
      <c r="B188" s="57"/>
      <c r="C188" s="56"/>
      <c r="D188" s="58"/>
      <c r="E188" s="59"/>
      <c r="F188" s="55"/>
      <c r="G188" s="159"/>
      <c r="H188" s="181"/>
      <c r="I188" s="157"/>
      <c r="J188" s="164"/>
    </row>
    <row r="189" spans="1:13" ht="31.5" customHeight="1">
      <c r="A189" s="141">
        <v>5</v>
      </c>
      <c r="B189" s="57"/>
      <c r="C189" s="56"/>
      <c r="D189" s="58"/>
      <c r="E189" s="59"/>
      <c r="F189" s="55"/>
      <c r="G189" s="159"/>
      <c r="H189" s="181"/>
      <c r="I189" s="157"/>
      <c r="J189" s="164"/>
    </row>
    <row r="190" spans="1:13" ht="31.5" customHeight="1">
      <c r="A190" s="141">
        <v>6</v>
      </c>
      <c r="B190" s="57"/>
      <c r="C190" s="56"/>
      <c r="D190" s="58"/>
      <c r="E190" s="59"/>
      <c r="F190" s="55"/>
      <c r="G190" s="159"/>
      <c r="H190" s="181"/>
      <c r="I190" s="157"/>
      <c r="J190" s="164"/>
    </row>
    <row r="191" spans="1:13" ht="31.5" customHeight="1">
      <c r="A191" s="141">
        <v>7</v>
      </c>
      <c r="B191" s="57"/>
      <c r="C191" s="56"/>
      <c r="D191" s="58"/>
      <c r="E191" s="59"/>
      <c r="F191" s="55"/>
      <c r="G191" s="159"/>
      <c r="H191" s="181"/>
      <c r="I191" s="157"/>
      <c r="J191" s="164"/>
    </row>
    <row r="192" spans="1:13" ht="31.5" customHeight="1">
      <c r="A192" s="141">
        <v>8</v>
      </c>
      <c r="B192" s="57"/>
      <c r="C192" s="66"/>
      <c r="D192" s="58"/>
      <c r="E192" s="59"/>
      <c r="F192" s="55"/>
      <c r="G192" s="159"/>
      <c r="H192" s="181"/>
      <c r="I192" s="157"/>
      <c r="J192" s="164"/>
    </row>
    <row r="193" spans="1:13" ht="31.5" customHeight="1">
      <c r="A193" s="141">
        <v>9</v>
      </c>
      <c r="B193" s="60"/>
      <c r="C193" s="61"/>
      <c r="D193" s="62"/>
      <c r="E193" s="58"/>
      <c r="F193" s="55"/>
      <c r="G193" s="159"/>
      <c r="H193" s="181"/>
      <c r="I193" s="157"/>
      <c r="J193" s="164"/>
    </row>
    <row r="194" spans="1:13" ht="31.5" customHeight="1">
      <c r="A194" s="141">
        <v>10</v>
      </c>
      <c r="B194" s="57"/>
      <c r="C194" s="56"/>
      <c r="D194" s="58"/>
      <c r="E194" s="59"/>
      <c r="F194" s="148"/>
      <c r="G194" s="160"/>
      <c r="H194" s="181"/>
      <c r="I194" s="158"/>
      <c r="J194" s="164"/>
    </row>
    <row r="195" spans="1:13" ht="31.5" customHeight="1">
      <c r="A195" s="420" t="s">
        <v>108</v>
      </c>
      <c r="B195" s="421"/>
      <c r="C195" s="422"/>
      <c r="D195" s="170">
        <f>SUM(D185:D194)</f>
        <v>0</v>
      </c>
      <c r="E195" s="170">
        <f>SUM(E185:E194)</f>
        <v>0</v>
      </c>
      <c r="F195" s="102">
        <f>SUM(F185:F194)</f>
        <v>0</v>
      </c>
      <c r="G195" s="178"/>
      <c r="H195" s="423" t="s">
        <v>109</v>
      </c>
      <c r="I195" s="166"/>
      <c r="J195" s="166"/>
    </row>
    <row r="196" spans="1:13" ht="31.5" customHeight="1">
      <c r="A196" s="420" t="s">
        <v>110</v>
      </c>
      <c r="B196" s="421"/>
      <c r="C196" s="422"/>
      <c r="D196" s="154">
        <f>ROUNDDOWN(D195*J181,0)</f>
        <v>0</v>
      </c>
      <c r="E196" s="154">
        <f>ROUNDDOWN(E195*J182,0)</f>
        <v>0</v>
      </c>
      <c r="F196" s="167"/>
      <c r="G196" s="168"/>
      <c r="H196" s="424"/>
      <c r="I196" s="177">
        <f>D196+E196+F195</f>
        <v>0</v>
      </c>
      <c r="J196" s="166"/>
    </row>
    <row r="197" spans="1:13" ht="31.5" customHeight="1">
      <c r="A197" s="165"/>
      <c r="B197" s="162"/>
      <c r="C197" s="163"/>
      <c r="D197" s="415" t="s">
        <v>111</v>
      </c>
      <c r="E197" s="415"/>
      <c r="F197" s="172" t="s">
        <v>112</v>
      </c>
      <c r="G197" s="172" t="s">
        <v>99</v>
      </c>
      <c r="H197" s="172" t="s">
        <v>100</v>
      </c>
      <c r="I197" s="161"/>
      <c r="J197" s="163"/>
    </row>
    <row r="198" spans="1:13" ht="31.5" customHeight="1">
      <c r="A198" s="161"/>
      <c r="B198" s="162"/>
      <c r="C198" s="169"/>
      <c r="D198" s="173" t="s">
        <v>113</v>
      </c>
      <c r="E198" s="174"/>
      <c r="F198" s="180">
        <f>SUMIFS(F185:F194,G185:G194,0.1,I185:I194,"課税(インボイス)")</f>
        <v>0</v>
      </c>
      <c r="G198" s="175">
        <v>0.1</v>
      </c>
      <c r="H198" s="179">
        <f>SUMIFS(H185:H194,G185:G194,0.1,I185:I194,"課税(インボイス)")</f>
        <v>0</v>
      </c>
      <c r="I198" s="171"/>
      <c r="J198" s="245" t="s">
        <v>181</v>
      </c>
      <c r="K198" s="238" t="s">
        <v>178</v>
      </c>
      <c r="L198" s="239" t="s">
        <v>179</v>
      </c>
      <c r="M198" s="242" t="s">
        <v>183</v>
      </c>
    </row>
    <row r="199" spans="1:13" ht="31.5" customHeight="1">
      <c r="A199" s="161"/>
      <c r="B199" s="162"/>
      <c r="C199" s="169"/>
      <c r="D199" s="173" t="s">
        <v>114</v>
      </c>
      <c r="E199" s="174"/>
      <c r="F199" s="180">
        <f>SUMIFS(F185:F194,G185:G194,0.1,I185:I194,"課税(非インボイス)")</f>
        <v>0</v>
      </c>
      <c r="G199" s="175">
        <v>0.1</v>
      </c>
      <c r="H199" s="179">
        <f>SUMIFS(H185:H194,G185:G194,0.1,I185:I194,"課税(非インボイス)")</f>
        <v>0</v>
      </c>
      <c r="I199" s="201" t="s">
        <v>105</v>
      </c>
      <c r="J199" s="202">
        <f>SUMIFS(F185:F194,I185:I194,"不課税")</f>
        <v>0</v>
      </c>
      <c r="K199" s="240">
        <f>ROUNDDOWN(SUMIFS(E185:E194,I185:I194,"不課税")*J182,0)</f>
        <v>0</v>
      </c>
      <c r="L199" s="240">
        <f>ROUNDDOWN(SUMIFS(D185:D194,I185:I194,"不課税")*J181,0)</f>
        <v>0</v>
      </c>
      <c r="M199" s="243">
        <f>SUM(J199:L199)</f>
        <v>0</v>
      </c>
    </row>
    <row r="200" spans="1:13" ht="31.5" customHeight="1">
      <c r="A200" s="161"/>
      <c r="B200" s="162"/>
      <c r="C200" s="169"/>
      <c r="D200" s="173" t="s">
        <v>113</v>
      </c>
      <c r="E200" s="174"/>
      <c r="F200" s="180">
        <f>SUMIFS(F185:F194,G185:G194,0.08,I185:I194,"課税(インボイス)")</f>
        <v>0</v>
      </c>
      <c r="G200" s="176">
        <v>0.08</v>
      </c>
      <c r="H200" s="179">
        <f>SUMIFS(H185:H194,G185:G194,0.08,I185:I194,"課税(インボイス)")</f>
        <v>0</v>
      </c>
      <c r="I200" s="201" t="s">
        <v>106</v>
      </c>
      <c r="J200" s="202">
        <f>SUMIFS(F185:F194,I185:I194,"非課税")</f>
        <v>0</v>
      </c>
    </row>
    <row r="201" spans="1:13" ht="31.5" customHeight="1">
      <c r="A201" s="161"/>
      <c r="B201" s="162"/>
      <c r="C201" s="169"/>
      <c r="D201" s="173" t="s">
        <v>114</v>
      </c>
      <c r="E201" s="174"/>
      <c r="F201" s="180">
        <f>SUMIFS(F185:F194,G185:G194,0.08,I185:I194,"課税(非インボイス)")</f>
        <v>0</v>
      </c>
      <c r="G201" s="176">
        <v>0.08</v>
      </c>
      <c r="H201" s="179">
        <f>SUMIFS(H185:H194,G185:G194,0.08,I185:I194,"課税(非インボイス)")</f>
        <v>0</v>
      </c>
      <c r="I201" s="171"/>
      <c r="J201" s="171"/>
    </row>
    <row r="202" spans="1:13" ht="31.5" customHeight="1">
      <c r="A202" s="67"/>
      <c r="B202" s="67"/>
      <c r="C202" s="67"/>
      <c r="D202" s="67"/>
      <c r="E202" s="67"/>
      <c r="F202" s="69"/>
      <c r="G202" s="69"/>
      <c r="H202" s="69"/>
      <c r="I202" s="69"/>
      <c r="J202" s="68"/>
    </row>
    <row r="203" spans="1:13" ht="31.5" customHeight="1">
      <c r="A203" s="182"/>
      <c r="B203" s="64"/>
      <c r="C203" s="63"/>
      <c r="D203" s="63"/>
      <c r="E203" s="63"/>
      <c r="F203" s="63"/>
      <c r="G203" s="48"/>
      <c r="H203" s="63"/>
      <c r="I203" s="63" t="s">
        <v>85</v>
      </c>
      <c r="J203" s="249"/>
    </row>
    <row r="204" spans="1:13" ht="31.5" customHeight="1">
      <c r="A204" s="199"/>
      <c r="B204" s="47"/>
      <c r="C204" s="48"/>
      <c r="D204" s="48"/>
      <c r="E204" s="48"/>
      <c r="F204" s="49"/>
      <c r="G204" s="48"/>
      <c r="H204" s="49"/>
      <c r="I204" s="49" t="s">
        <v>87</v>
      </c>
      <c r="J204" s="250"/>
    </row>
    <row r="205" spans="1:13" ht="31.5" customHeight="1">
      <c r="A205" s="425" t="s">
        <v>71</v>
      </c>
      <c r="B205" s="427" t="s">
        <v>96</v>
      </c>
      <c r="C205" s="429" t="s">
        <v>97</v>
      </c>
      <c r="D205" s="429" t="s">
        <v>98</v>
      </c>
      <c r="E205" s="431"/>
      <c r="F205" s="431"/>
      <c r="G205" s="416" t="s">
        <v>99</v>
      </c>
      <c r="H205" s="416" t="s">
        <v>219</v>
      </c>
      <c r="I205" s="416" t="s">
        <v>101</v>
      </c>
      <c r="J205" s="418" t="s">
        <v>102</v>
      </c>
    </row>
    <row r="206" spans="1:13" ht="31.5" customHeight="1" thickBot="1">
      <c r="A206" s="426"/>
      <c r="B206" s="428"/>
      <c r="C206" s="430"/>
      <c r="D206" s="151" t="s">
        <v>85</v>
      </c>
      <c r="E206" s="74" t="str">
        <f>I204</f>
        <v>現地通貨</v>
      </c>
      <c r="F206" s="75" t="s">
        <v>104</v>
      </c>
      <c r="G206" s="417"/>
      <c r="H206" s="417"/>
      <c r="I206" s="417"/>
      <c r="J206" s="419"/>
    </row>
    <row r="207" spans="1:13" ht="31.5" customHeight="1" thickTop="1">
      <c r="A207" s="140">
        <v>1</v>
      </c>
      <c r="B207" s="52"/>
      <c r="C207" s="51"/>
      <c r="D207" s="53"/>
      <c r="E207" s="53"/>
      <c r="F207" s="55"/>
      <c r="G207" s="159"/>
      <c r="H207" s="181"/>
      <c r="I207" s="157"/>
      <c r="J207" s="155"/>
    </row>
    <row r="208" spans="1:13" ht="31.5" customHeight="1">
      <c r="A208" s="141">
        <v>2</v>
      </c>
      <c r="B208" s="57"/>
      <c r="C208" s="56"/>
      <c r="D208" s="58"/>
      <c r="E208" s="58"/>
      <c r="F208" s="55"/>
      <c r="G208" s="159"/>
      <c r="H208" s="181"/>
      <c r="I208" s="157"/>
      <c r="J208" s="164"/>
    </row>
    <row r="209" spans="1:13" ht="31.5" customHeight="1">
      <c r="A209" s="140">
        <v>3</v>
      </c>
      <c r="B209" s="57"/>
      <c r="C209" s="56"/>
      <c r="D209" s="58"/>
      <c r="E209" s="54"/>
      <c r="F209" s="55"/>
      <c r="G209" s="159"/>
      <c r="H209" s="181"/>
      <c r="I209" s="157"/>
      <c r="J209" s="164"/>
    </row>
    <row r="210" spans="1:13" ht="31.5" customHeight="1">
      <c r="A210" s="141">
        <v>4</v>
      </c>
      <c r="B210" s="57"/>
      <c r="C210" s="56"/>
      <c r="D210" s="58"/>
      <c r="E210" s="59"/>
      <c r="F210" s="55"/>
      <c r="G210" s="159"/>
      <c r="H210" s="181"/>
      <c r="I210" s="157"/>
      <c r="J210" s="164"/>
    </row>
    <row r="211" spans="1:13" ht="31.5" customHeight="1">
      <c r="A211" s="141">
        <v>5</v>
      </c>
      <c r="B211" s="57"/>
      <c r="C211" s="56"/>
      <c r="D211" s="58"/>
      <c r="E211" s="59"/>
      <c r="F211" s="55"/>
      <c r="G211" s="159"/>
      <c r="H211" s="181"/>
      <c r="I211" s="157"/>
      <c r="J211" s="164"/>
    </row>
    <row r="212" spans="1:13" ht="31.5" customHeight="1">
      <c r="A212" s="141">
        <v>6</v>
      </c>
      <c r="B212" s="57"/>
      <c r="C212" s="56"/>
      <c r="D212" s="58"/>
      <c r="E212" s="59"/>
      <c r="F212" s="55"/>
      <c r="G212" s="159"/>
      <c r="H212" s="181"/>
      <c r="I212" s="157"/>
      <c r="J212" s="164"/>
    </row>
    <row r="213" spans="1:13" ht="31.5" customHeight="1">
      <c r="A213" s="141">
        <v>7</v>
      </c>
      <c r="B213" s="57"/>
      <c r="C213" s="56"/>
      <c r="D213" s="58"/>
      <c r="E213" s="59"/>
      <c r="F213" s="55"/>
      <c r="G213" s="159"/>
      <c r="H213" s="181"/>
      <c r="I213" s="157"/>
      <c r="J213" s="164"/>
    </row>
    <row r="214" spans="1:13" ht="31.5" customHeight="1">
      <c r="A214" s="141">
        <v>8</v>
      </c>
      <c r="B214" s="57"/>
      <c r="C214" s="66"/>
      <c r="D214" s="58"/>
      <c r="E214" s="59"/>
      <c r="F214" s="55"/>
      <c r="G214" s="159"/>
      <c r="H214" s="181"/>
      <c r="I214" s="157"/>
      <c r="J214" s="164"/>
    </row>
    <row r="215" spans="1:13" ht="31.5" customHeight="1">
      <c r="A215" s="141">
        <v>9</v>
      </c>
      <c r="B215" s="60"/>
      <c r="C215" s="61"/>
      <c r="D215" s="62"/>
      <c r="E215" s="58"/>
      <c r="F215" s="55"/>
      <c r="G215" s="159"/>
      <c r="H215" s="181"/>
      <c r="I215" s="157"/>
      <c r="J215" s="164"/>
    </row>
    <row r="216" spans="1:13" ht="31.5" customHeight="1">
      <c r="A216" s="141">
        <v>10</v>
      </c>
      <c r="B216" s="57"/>
      <c r="C216" s="56"/>
      <c r="D216" s="58"/>
      <c r="E216" s="59"/>
      <c r="F216" s="148"/>
      <c r="G216" s="160"/>
      <c r="H216" s="181"/>
      <c r="I216" s="158"/>
      <c r="J216" s="164"/>
    </row>
    <row r="217" spans="1:13" ht="31.5" customHeight="1">
      <c r="A217" s="420" t="s">
        <v>108</v>
      </c>
      <c r="B217" s="421"/>
      <c r="C217" s="422"/>
      <c r="D217" s="170">
        <f>SUM(D207:D216)</f>
        <v>0</v>
      </c>
      <c r="E217" s="170">
        <f>SUM(E207:E216)</f>
        <v>0</v>
      </c>
      <c r="F217" s="102">
        <f>SUM(F207:F216)</f>
        <v>0</v>
      </c>
      <c r="G217" s="178"/>
      <c r="H217" s="423" t="s">
        <v>109</v>
      </c>
      <c r="I217" s="166"/>
      <c r="J217" s="166"/>
    </row>
    <row r="218" spans="1:13" ht="31.5" customHeight="1">
      <c r="A218" s="420" t="s">
        <v>110</v>
      </c>
      <c r="B218" s="421"/>
      <c r="C218" s="422"/>
      <c r="D218" s="154">
        <f>ROUNDDOWN(D217*J203,0)</f>
        <v>0</v>
      </c>
      <c r="E218" s="154">
        <f>ROUNDDOWN(E217*J204,0)</f>
        <v>0</v>
      </c>
      <c r="F218" s="167"/>
      <c r="G218" s="168"/>
      <c r="H218" s="424"/>
      <c r="I218" s="177">
        <f>D218+E218+F217</f>
        <v>0</v>
      </c>
      <c r="J218" s="166"/>
    </row>
    <row r="219" spans="1:13" ht="31.5" customHeight="1">
      <c r="A219" s="165"/>
      <c r="B219" s="162"/>
      <c r="C219" s="163"/>
      <c r="D219" s="415" t="s">
        <v>111</v>
      </c>
      <c r="E219" s="415"/>
      <c r="F219" s="172" t="s">
        <v>112</v>
      </c>
      <c r="G219" s="172" t="s">
        <v>99</v>
      </c>
      <c r="H219" s="172" t="s">
        <v>100</v>
      </c>
      <c r="I219" s="161"/>
      <c r="J219" s="163"/>
    </row>
    <row r="220" spans="1:13" ht="31.5" customHeight="1">
      <c r="A220" s="161"/>
      <c r="B220" s="162"/>
      <c r="C220" s="169"/>
      <c r="D220" s="173" t="s">
        <v>113</v>
      </c>
      <c r="E220" s="174"/>
      <c r="F220" s="180">
        <f>SUMIFS(F207:F216,G207:G216,0.1,I207:I216,"課税(インボイス)")</f>
        <v>0</v>
      </c>
      <c r="G220" s="175">
        <v>0.1</v>
      </c>
      <c r="H220" s="179">
        <f>SUMIFS(H207:H216,G207:G216,0.1,I207:I216,"課税(インボイス)")</f>
        <v>0</v>
      </c>
      <c r="I220" s="171"/>
      <c r="J220" s="245" t="s">
        <v>181</v>
      </c>
      <c r="K220" s="238" t="s">
        <v>178</v>
      </c>
      <c r="L220" s="239" t="s">
        <v>179</v>
      </c>
      <c r="M220" s="242" t="s">
        <v>183</v>
      </c>
    </row>
    <row r="221" spans="1:13" ht="31.5" customHeight="1">
      <c r="A221" s="161"/>
      <c r="B221" s="162"/>
      <c r="C221" s="169"/>
      <c r="D221" s="173" t="s">
        <v>114</v>
      </c>
      <c r="E221" s="174"/>
      <c r="F221" s="180">
        <f>SUMIFS(F207:F216,G207:G216,0.1,I207:I216,"課税(非インボイス)")</f>
        <v>0</v>
      </c>
      <c r="G221" s="175">
        <v>0.1</v>
      </c>
      <c r="H221" s="179">
        <f>SUMIFS(H207:H216,G207:G216,0.1,I207:I216,"課税(非インボイス)")</f>
        <v>0</v>
      </c>
      <c r="I221" s="201" t="s">
        <v>105</v>
      </c>
      <c r="J221" s="202">
        <f>SUMIFS(F207:F216,I207:I216,"不課税")</f>
        <v>0</v>
      </c>
      <c r="K221" s="240">
        <f>ROUNDDOWN(SUMIFS(E207:E216,I207:I216,"不課税")*J204,0)</f>
        <v>0</v>
      </c>
      <c r="L221" s="240">
        <f>ROUNDDOWN(SUMIFS(D207:D216,I207:I216,"不課税")*J203,0)</f>
        <v>0</v>
      </c>
      <c r="M221" s="243">
        <f>SUM(J221:L221)</f>
        <v>0</v>
      </c>
    </row>
    <row r="222" spans="1:13" ht="31.5" customHeight="1">
      <c r="A222" s="161"/>
      <c r="B222" s="162"/>
      <c r="C222" s="169"/>
      <c r="D222" s="173" t="s">
        <v>113</v>
      </c>
      <c r="E222" s="174"/>
      <c r="F222" s="180">
        <f>SUMIFS(F207:F216,G207:G216,0.08,I207:I216,"課税(インボイス)")</f>
        <v>0</v>
      </c>
      <c r="G222" s="176">
        <v>0.08</v>
      </c>
      <c r="H222" s="179">
        <f>SUMIFS(H207:H216,G207:G216,0.08,I207:I216,"課税(インボイス)")</f>
        <v>0</v>
      </c>
      <c r="I222" s="201" t="s">
        <v>106</v>
      </c>
      <c r="J222" s="202">
        <f>SUMIFS(F207:F216,I207:I216,"非課税")</f>
        <v>0</v>
      </c>
    </row>
    <row r="223" spans="1:13" ht="31.5" customHeight="1">
      <c r="A223" s="161"/>
      <c r="B223" s="162"/>
      <c r="C223" s="169"/>
      <c r="D223" s="173" t="s">
        <v>114</v>
      </c>
      <c r="E223" s="174"/>
      <c r="F223" s="180">
        <f>SUMIFS(F207:F216,G207:G216,0.08,I207:I216,"課税(非インボイス)")</f>
        <v>0</v>
      </c>
      <c r="G223" s="176">
        <v>0.08</v>
      </c>
      <c r="H223" s="179">
        <f>SUMIFS(H207:H216,G207:G216,0.08,I207:I216,"課税(非インボイス)")</f>
        <v>0</v>
      </c>
      <c r="I223" s="171"/>
      <c r="J223" s="171"/>
    </row>
    <row r="224" spans="1:13" ht="31.5" customHeight="1">
      <c r="A224" s="67"/>
      <c r="B224" s="67"/>
      <c r="C224" s="67"/>
      <c r="D224" s="67"/>
      <c r="E224" s="67"/>
      <c r="F224" s="69"/>
      <c r="G224" s="69"/>
      <c r="H224" s="69"/>
      <c r="I224" s="69"/>
      <c r="J224" s="68"/>
    </row>
    <row r="225" spans="1:10" ht="31.5" customHeight="1">
      <c r="A225" s="122"/>
      <c r="B225" s="64"/>
      <c r="C225" s="63"/>
      <c r="D225" s="63"/>
      <c r="E225" s="63"/>
      <c r="F225" s="63"/>
      <c r="G225" s="48"/>
      <c r="H225" s="63"/>
      <c r="I225" s="63" t="s">
        <v>85</v>
      </c>
      <c r="J225" s="249"/>
    </row>
    <row r="226" spans="1:10" ht="31.5" customHeight="1">
      <c r="A226" s="199"/>
      <c r="B226" s="47"/>
      <c r="C226" s="48"/>
      <c r="D226" s="48"/>
      <c r="E226" s="48"/>
      <c r="F226" s="49"/>
      <c r="G226" s="48"/>
      <c r="H226" s="49"/>
      <c r="I226" s="49" t="s">
        <v>87</v>
      </c>
      <c r="J226" s="250"/>
    </row>
    <row r="227" spans="1:10" ht="31.5" customHeight="1">
      <c r="A227" s="425" t="s">
        <v>71</v>
      </c>
      <c r="B227" s="427" t="s">
        <v>96</v>
      </c>
      <c r="C227" s="429" t="s">
        <v>97</v>
      </c>
      <c r="D227" s="429" t="s">
        <v>98</v>
      </c>
      <c r="E227" s="431"/>
      <c r="F227" s="431"/>
      <c r="G227" s="416" t="s">
        <v>99</v>
      </c>
      <c r="H227" s="416" t="s">
        <v>219</v>
      </c>
      <c r="I227" s="416" t="s">
        <v>101</v>
      </c>
      <c r="J227" s="418" t="s">
        <v>102</v>
      </c>
    </row>
    <row r="228" spans="1:10" ht="31.5" customHeight="1" thickBot="1">
      <c r="A228" s="426"/>
      <c r="B228" s="428"/>
      <c r="C228" s="430"/>
      <c r="D228" s="151" t="s">
        <v>85</v>
      </c>
      <c r="E228" s="74" t="str">
        <f>I226</f>
        <v>現地通貨</v>
      </c>
      <c r="F228" s="75" t="s">
        <v>104</v>
      </c>
      <c r="G228" s="417"/>
      <c r="H228" s="417"/>
      <c r="I228" s="417"/>
      <c r="J228" s="419"/>
    </row>
    <row r="229" spans="1:10" ht="31.5" customHeight="1" thickTop="1">
      <c r="A229" s="140">
        <v>1</v>
      </c>
      <c r="B229" s="52"/>
      <c r="C229" s="51"/>
      <c r="D229" s="53"/>
      <c r="E229" s="53"/>
      <c r="F229" s="55"/>
      <c r="G229" s="159"/>
      <c r="H229" s="181"/>
      <c r="I229" s="157"/>
      <c r="J229" s="155"/>
    </row>
    <row r="230" spans="1:10" ht="31.5" customHeight="1">
      <c r="A230" s="141">
        <v>2</v>
      </c>
      <c r="B230" s="57"/>
      <c r="C230" s="56"/>
      <c r="D230" s="58"/>
      <c r="E230" s="58"/>
      <c r="F230" s="55"/>
      <c r="G230" s="159"/>
      <c r="H230" s="181"/>
      <c r="I230" s="157"/>
      <c r="J230" s="164"/>
    </row>
    <row r="231" spans="1:10" ht="31.5" customHeight="1">
      <c r="A231" s="140">
        <v>3</v>
      </c>
      <c r="B231" s="57"/>
      <c r="C231" s="56"/>
      <c r="D231" s="58"/>
      <c r="E231" s="54"/>
      <c r="F231" s="55"/>
      <c r="G231" s="159"/>
      <c r="H231" s="181"/>
      <c r="I231" s="157"/>
      <c r="J231" s="164"/>
    </row>
    <row r="232" spans="1:10" ht="31.5" customHeight="1">
      <c r="A232" s="141">
        <v>4</v>
      </c>
      <c r="B232" s="57"/>
      <c r="C232" s="56"/>
      <c r="D232" s="58"/>
      <c r="E232" s="59"/>
      <c r="F232" s="55"/>
      <c r="G232" s="159"/>
      <c r="H232" s="181"/>
      <c r="I232" s="157"/>
      <c r="J232" s="164"/>
    </row>
    <row r="233" spans="1:10" ht="31.5" customHeight="1">
      <c r="A233" s="141">
        <v>5</v>
      </c>
      <c r="B233" s="57"/>
      <c r="C233" s="56"/>
      <c r="D233" s="58"/>
      <c r="E233" s="59"/>
      <c r="F233" s="55"/>
      <c r="G233" s="159"/>
      <c r="H233" s="181"/>
      <c r="I233" s="157"/>
      <c r="J233" s="164"/>
    </row>
    <row r="234" spans="1:10" ht="31.5" customHeight="1">
      <c r="A234" s="141">
        <v>6</v>
      </c>
      <c r="B234" s="57"/>
      <c r="C234" s="56"/>
      <c r="D234" s="58"/>
      <c r="E234" s="59"/>
      <c r="F234" s="55"/>
      <c r="G234" s="159"/>
      <c r="H234" s="181"/>
      <c r="I234" s="157"/>
      <c r="J234" s="164"/>
    </row>
    <row r="235" spans="1:10" ht="31.5" customHeight="1">
      <c r="A235" s="141">
        <v>7</v>
      </c>
      <c r="B235" s="57"/>
      <c r="C235" s="56"/>
      <c r="D235" s="58"/>
      <c r="E235" s="59"/>
      <c r="F235" s="55"/>
      <c r="G235" s="159"/>
      <c r="H235" s="181"/>
      <c r="I235" s="157"/>
      <c r="J235" s="164"/>
    </row>
    <row r="236" spans="1:10" ht="31.5" customHeight="1">
      <c r="A236" s="141">
        <v>8</v>
      </c>
      <c r="B236" s="57"/>
      <c r="C236" s="66"/>
      <c r="D236" s="58"/>
      <c r="E236" s="59"/>
      <c r="F236" s="55"/>
      <c r="G236" s="159"/>
      <c r="H236" s="181"/>
      <c r="I236" s="157"/>
      <c r="J236" s="164"/>
    </row>
    <row r="237" spans="1:10" ht="31.5" customHeight="1">
      <c r="A237" s="141">
        <v>9</v>
      </c>
      <c r="B237" s="60"/>
      <c r="C237" s="61"/>
      <c r="D237" s="62"/>
      <c r="E237" s="58"/>
      <c r="F237" s="55"/>
      <c r="G237" s="159"/>
      <c r="H237" s="181"/>
      <c r="I237" s="157"/>
      <c r="J237" s="164"/>
    </row>
    <row r="238" spans="1:10" ht="31.5" customHeight="1">
      <c r="A238" s="141">
        <v>10</v>
      </c>
      <c r="B238" s="57"/>
      <c r="C238" s="56"/>
      <c r="D238" s="58"/>
      <c r="E238" s="59"/>
      <c r="F238" s="148"/>
      <c r="G238" s="160"/>
      <c r="H238" s="181"/>
      <c r="I238" s="158"/>
      <c r="J238" s="164"/>
    </row>
    <row r="239" spans="1:10" ht="31.5" customHeight="1">
      <c r="A239" s="420" t="s">
        <v>108</v>
      </c>
      <c r="B239" s="421"/>
      <c r="C239" s="422"/>
      <c r="D239" s="170">
        <f>SUM(D229:D238)</f>
        <v>0</v>
      </c>
      <c r="E239" s="170">
        <f>SUM(E229:E238)</f>
        <v>0</v>
      </c>
      <c r="F239" s="102">
        <f>SUM(F229:F238)</f>
        <v>0</v>
      </c>
      <c r="G239" s="178"/>
      <c r="H239" s="423" t="s">
        <v>109</v>
      </c>
      <c r="I239" s="166"/>
      <c r="J239" s="166"/>
    </row>
    <row r="240" spans="1:10" ht="31.5" customHeight="1">
      <c r="A240" s="420" t="s">
        <v>110</v>
      </c>
      <c r="B240" s="421"/>
      <c r="C240" s="422"/>
      <c r="D240" s="154">
        <f>ROUNDDOWN(D239*J225,0)</f>
        <v>0</v>
      </c>
      <c r="E240" s="154">
        <f>ROUNDDOWN(E239*J226,0)</f>
        <v>0</v>
      </c>
      <c r="F240" s="167"/>
      <c r="G240" s="168"/>
      <c r="H240" s="424"/>
      <c r="I240" s="177">
        <f>D240+E240+F239</f>
        <v>0</v>
      </c>
      <c r="J240" s="166"/>
    </row>
    <row r="241" spans="1:13" ht="31.5" customHeight="1">
      <c r="A241" s="165"/>
      <c r="B241" s="162"/>
      <c r="C241" s="163"/>
      <c r="D241" s="415" t="s">
        <v>111</v>
      </c>
      <c r="E241" s="415"/>
      <c r="F241" s="172" t="s">
        <v>112</v>
      </c>
      <c r="G241" s="172" t="s">
        <v>99</v>
      </c>
      <c r="H241" s="172" t="s">
        <v>100</v>
      </c>
      <c r="I241" s="161"/>
      <c r="J241" s="163"/>
    </row>
    <row r="242" spans="1:13" ht="31.5" customHeight="1">
      <c r="A242" s="161"/>
      <c r="B242" s="162"/>
      <c r="C242" s="169"/>
      <c r="D242" s="173" t="s">
        <v>113</v>
      </c>
      <c r="E242" s="174"/>
      <c r="F242" s="180">
        <f>SUMIFS(F229:F238,G229:G238,0.1,I229:I238,"課税(インボイス)")</f>
        <v>0</v>
      </c>
      <c r="G242" s="175">
        <v>0.1</v>
      </c>
      <c r="H242" s="179">
        <f>SUMIFS(H229:H238,G229:G238,0.1,I229:I238,"課税(インボイス)")</f>
        <v>0</v>
      </c>
      <c r="I242" s="171"/>
      <c r="J242" s="245" t="s">
        <v>181</v>
      </c>
      <c r="K242" s="238" t="s">
        <v>178</v>
      </c>
      <c r="L242" s="239" t="s">
        <v>179</v>
      </c>
      <c r="M242" s="242" t="s">
        <v>183</v>
      </c>
    </row>
    <row r="243" spans="1:13" ht="31.5" customHeight="1">
      <c r="A243" s="161"/>
      <c r="B243" s="162"/>
      <c r="C243" s="169"/>
      <c r="D243" s="173" t="s">
        <v>114</v>
      </c>
      <c r="E243" s="174"/>
      <c r="F243" s="180">
        <f>SUMIFS(F229:F238,G229:G238,0.1,I229:I238,"課税(非インボイス)")</f>
        <v>0</v>
      </c>
      <c r="G243" s="175">
        <v>0.1</v>
      </c>
      <c r="H243" s="179">
        <f>SUMIFS(H229:H238,G229:G238,0.1,I229:I238,"課税(非インボイス)")</f>
        <v>0</v>
      </c>
      <c r="I243" s="201" t="s">
        <v>105</v>
      </c>
      <c r="J243" s="202">
        <f>SUMIFS(F229:F238,I229:I238,"不課税")</f>
        <v>0</v>
      </c>
      <c r="K243" s="240">
        <f>ROUNDDOWN(SUMIFS(E229:E238,I229:I238,"不課税")*J226,0)</f>
        <v>0</v>
      </c>
      <c r="L243" s="240">
        <f>ROUNDDOWN(SUMIFS(D229:D238,I229:I238,"不課税")*J225,0)</f>
        <v>0</v>
      </c>
      <c r="M243" s="243">
        <f>SUM(J243:L243)</f>
        <v>0</v>
      </c>
    </row>
    <row r="244" spans="1:13" ht="31.5" customHeight="1">
      <c r="A244" s="161"/>
      <c r="B244" s="162"/>
      <c r="C244" s="169"/>
      <c r="D244" s="173" t="s">
        <v>113</v>
      </c>
      <c r="E244" s="174"/>
      <c r="F244" s="180">
        <f>SUMIFS(F229:F238,G229:G238,0.08,I229:I238,"課税(インボイス)")</f>
        <v>0</v>
      </c>
      <c r="G244" s="176">
        <v>0.08</v>
      </c>
      <c r="H244" s="179">
        <f>SUMIFS(H229:H238,G229:G238,0.08,I229:I238,"課税(インボイス)")</f>
        <v>0</v>
      </c>
      <c r="I244" s="201" t="s">
        <v>106</v>
      </c>
      <c r="J244" s="202">
        <f>SUMIFS(F229:F238,I229:I238,"非課税")</f>
        <v>0</v>
      </c>
    </row>
    <row r="245" spans="1:13" ht="31.5" customHeight="1">
      <c r="A245" s="161"/>
      <c r="B245" s="162"/>
      <c r="C245" s="169"/>
      <c r="D245" s="173" t="s">
        <v>114</v>
      </c>
      <c r="E245" s="174"/>
      <c r="F245" s="180">
        <f>SUMIFS(F229:F238,G229:G238,0.08,I229:I238,"課税(非インボイス)")</f>
        <v>0</v>
      </c>
      <c r="G245" s="176">
        <v>0.08</v>
      </c>
      <c r="H245" s="179">
        <f>SUMIFS(H229:H238,G229:G238,0.08,I229:I238,"課税(非インボイス)")</f>
        <v>0</v>
      </c>
      <c r="I245" s="171"/>
      <c r="J245" s="171"/>
    </row>
    <row r="246" spans="1:13" ht="31.5" customHeight="1">
      <c r="A246" s="67"/>
      <c r="B246" s="67"/>
      <c r="C246" s="67"/>
      <c r="D246" s="67"/>
      <c r="E246" s="67"/>
      <c r="F246" s="69"/>
      <c r="G246" s="69"/>
      <c r="H246" s="69"/>
      <c r="I246" s="69"/>
      <c r="J246" s="68"/>
    </row>
    <row r="247" spans="1:13" ht="31.5" customHeight="1">
      <c r="A247" s="122"/>
      <c r="B247" s="64"/>
      <c r="C247" s="63"/>
      <c r="D247" s="63"/>
      <c r="E247" s="63"/>
      <c r="F247" s="63"/>
      <c r="G247" s="48"/>
      <c r="H247" s="63"/>
      <c r="I247" s="63" t="s">
        <v>85</v>
      </c>
      <c r="J247" s="249"/>
    </row>
    <row r="248" spans="1:13" ht="31.5" customHeight="1">
      <c r="A248" s="199"/>
      <c r="B248" s="47"/>
      <c r="C248" s="48"/>
      <c r="D248" s="48"/>
      <c r="E248" s="48"/>
      <c r="F248" s="49"/>
      <c r="G248" s="48"/>
      <c r="H248" s="49"/>
      <c r="I248" s="49" t="s">
        <v>87</v>
      </c>
      <c r="J248" s="250"/>
    </row>
    <row r="249" spans="1:13" ht="31.5" customHeight="1">
      <c r="A249" s="425" t="s">
        <v>71</v>
      </c>
      <c r="B249" s="427" t="s">
        <v>96</v>
      </c>
      <c r="C249" s="429" t="s">
        <v>97</v>
      </c>
      <c r="D249" s="429" t="s">
        <v>98</v>
      </c>
      <c r="E249" s="431"/>
      <c r="F249" s="431"/>
      <c r="G249" s="416" t="s">
        <v>99</v>
      </c>
      <c r="H249" s="416" t="s">
        <v>219</v>
      </c>
      <c r="I249" s="416" t="s">
        <v>101</v>
      </c>
      <c r="J249" s="418" t="s">
        <v>102</v>
      </c>
    </row>
    <row r="250" spans="1:13" ht="31.5" customHeight="1" thickBot="1">
      <c r="A250" s="426"/>
      <c r="B250" s="428"/>
      <c r="C250" s="430"/>
      <c r="D250" s="151" t="s">
        <v>85</v>
      </c>
      <c r="E250" s="74" t="str">
        <f>I248</f>
        <v>現地通貨</v>
      </c>
      <c r="F250" s="75" t="s">
        <v>104</v>
      </c>
      <c r="G250" s="417"/>
      <c r="H250" s="417"/>
      <c r="I250" s="417"/>
      <c r="J250" s="419"/>
    </row>
    <row r="251" spans="1:13" ht="31.5" customHeight="1" thickTop="1">
      <c r="A251" s="140">
        <v>1</v>
      </c>
      <c r="B251" s="52"/>
      <c r="C251" s="51"/>
      <c r="D251" s="53"/>
      <c r="E251" s="53"/>
      <c r="F251" s="55"/>
      <c r="G251" s="159"/>
      <c r="H251" s="181"/>
      <c r="I251" s="157"/>
      <c r="J251" s="155"/>
    </row>
    <row r="252" spans="1:13" ht="31.5" customHeight="1">
      <c r="A252" s="141">
        <v>2</v>
      </c>
      <c r="B252" s="57"/>
      <c r="C252" s="56"/>
      <c r="D252" s="58"/>
      <c r="E252" s="58"/>
      <c r="F252" s="55"/>
      <c r="G252" s="159"/>
      <c r="H252" s="181"/>
      <c r="I252" s="157"/>
      <c r="J252" s="164"/>
    </row>
    <row r="253" spans="1:13" ht="31.5" customHeight="1">
      <c r="A253" s="140">
        <v>3</v>
      </c>
      <c r="B253" s="57"/>
      <c r="C253" s="56"/>
      <c r="D253" s="58"/>
      <c r="E253" s="54"/>
      <c r="F253" s="55"/>
      <c r="G253" s="159"/>
      <c r="H253" s="181"/>
      <c r="I253" s="157"/>
      <c r="J253" s="164"/>
    </row>
    <row r="254" spans="1:13" ht="31.5" customHeight="1">
      <c r="A254" s="141">
        <v>4</v>
      </c>
      <c r="B254" s="57"/>
      <c r="C254" s="56"/>
      <c r="D254" s="58"/>
      <c r="E254" s="59"/>
      <c r="F254" s="55"/>
      <c r="G254" s="159"/>
      <c r="H254" s="181"/>
      <c r="I254" s="157"/>
      <c r="J254" s="164"/>
    </row>
    <row r="255" spans="1:13" ht="31.5" customHeight="1">
      <c r="A255" s="141">
        <v>5</v>
      </c>
      <c r="B255" s="57"/>
      <c r="C255" s="56"/>
      <c r="D255" s="58"/>
      <c r="E255" s="59"/>
      <c r="F255" s="55"/>
      <c r="G255" s="159"/>
      <c r="H255" s="181"/>
      <c r="I255" s="157"/>
      <c r="J255" s="164"/>
    </row>
    <row r="256" spans="1:13" ht="31.5" customHeight="1">
      <c r="A256" s="141">
        <v>6</v>
      </c>
      <c r="B256" s="57"/>
      <c r="C256" s="56"/>
      <c r="D256" s="58"/>
      <c r="E256" s="59"/>
      <c r="F256" s="55"/>
      <c r="G256" s="159"/>
      <c r="H256" s="181"/>
      <c r="I256" s="157"/>
      <c r="J256" s="164"/>
    </row>
    <row r="257" spans="1:13" ht="31.5" customHeight="1">
      <c r="A257" s="141">
        <v>7</v>
      </c>
      <c r="B257" s="57"/>
      <c r="C257" s="56"/>
      <c r="D257" s="58"/>
      <c r="E257" s="59"/>
      <c r="F257" s="55"/>
      <c r="G257" s="159"/>
      <c r="H257" s="181"/>
      <c r="I257" s="157"/>
      <c r="J257" s="164"/>
    </row>
    <row r="258" spans="1:13" ht="31.5" customHeight="1">
      <c r="A258" s="141">
        <v>8</v>
      </c>
      <c r="B258" s="57"/>
      <c r="C258" s="66"/>
      <c r="D258" s="58"/>
      <c r="E258" s="59"/>
      <c r="F258" s="55"/>
      <c r="G258" s="159"/>
      <c r="H258" s="181"/>
      <c r="I258" s="157"/>
      <c r="J258" s="164"/>
    </row>
    <row r="259" spans="1:13" ht="31.5" customHeight="1">
      <c r="A259" s="141">
        <v>9</v>
      </c>
      <c r="B259" s="60"/>
      <c r="C259" s="61"/>
      <c r="D259" s="62"/>
      <c r="E259" s="58"/>
      <c r="F259" s="55"/>
      <c r="G259" s="159"/>
      <c r="H259" s="181"/>
      <c r="I259" s="157"/>
      <c r="J259" s="164"/>
    </row>
    <row r="260" spans="1:13" ht="31.5" customHeight="1">
      <c r="A260" s="141">
        <v>10</v>
      </c>
      <c r="B260" s="57"/>
      <c r="C260" s="56"/>
      <c r="D260" s="58"/>
      <c r="E260" s="59"/>
      <c r="F260" s="148"/>
      <c r="G260" s="160"/>
      <c r="H260" s="181"/>
      <c r="I260" s="158"/>
      <c r="J260" s="164"/>
    </row>
    <row r="261" spans="1:13" ht="31.5" customHeight="1">
      <c r="A261" s="420" t="s">
        <v>108</v>
      </c>
      <c r="B261" s="421"/>
      <c r="C261" s="422"/>
      <c r="D261" s="170">
        <f>SUM(D251:D260)</f>
        <v>0</v>
      </c>
      <c r="E261" s="170">
        <f>SUM(E251:E260)</f>
        <v>0</v>
      </c>
      <c r="F261" s="102">
        <f>SUM(F251:F260)</f>
        <v>0</v>
      </c>
      <c r="G261" s="178"/>
      <c r="H261" s="423" t="s">
        <v>109</v>
      </c>
      <c r="I261" s="166"/>
      <c r="J261" s="166"/>
    </row>
    <row r="262" spans="1:13" ht="31.5" customHeight="1">
      <c r="A262" s="420" t="s">
        <v>110</v>
      </c>
      <c r="B262" s="421"/>
      <c r="C262" s="422"/>
      <c r="D262" s="154">
        <f>ROUNDDOWN(D261*J247,0)</f>
        <v>0</v>
      </c>
      <c r="E262" s="154">
        <f>ROUNDDOWN(E261*J248,0)</f>
        <v>0</v>
      </c>
      <c r="F262" s="167"/>
      <c r="G262" s="168"/>
      <c r="H262" s="424"/>
      <c r="I262" s="177">
        <f>D262+E262+F261</f>
        <v>0</v>
      </c>
      <c r="J262" s="166"/>
    </row>
    <row r="263" spans="1:13" ht="31.5" customHeight="1">
      <c r="A263" s="165"/>
      <c r="B263" s="162"/>
      <c r="C263" s="163"/>
      <c r="D263" s="415" t="s">
        <v>111</v>
      </c>
      <c r="E263" s="415"/>
      <c r="F263" s="172" t="s">
        <v>112</v>
      </c>
      <c r="G263" s="172" t="s">
        <v>99</v>
      </c>
      <c r="H263" s="172" t="s">
        <v>100</v>
      </c>
      <c r="I263" s="161"/>
      <c r="J263" s="163"/>
    </row>
    <row r="264" spans="1:13" ht="31.5" customHeight="1">
      <c r="A264" s="161"/>
      <c r="B264" s="162"/>
      <c r="C264" s="169"/>
      <c r="D264" s="173" t="s">
        <v>113</v>
      </c>
      <c r="E264" s="174"/>
      <c r="F264" s="180">
        <f>SUMIFS(F251:F260,G251:G260,0.1,I251:I260,"課税(インボイス)")</f>
        <v>0</v>
      </c>
      <c r="G264" s="175">
        <v>0.1</v>
      </c>
      <c r="H264" s="179">
        <f>SUMIFS(H251:H260,G251:G260,0.1,I251:I260,"課税(インボイス)")</f>
        <v>0</v>
      </c>
      <c r="I264" s="171"/>
      <c r="J264" s="245" t="s">
        <v>181</v>
      </c>
      <c r="K264" s="238" t="s">
        <v>178</v>
      </c>
      <c r="L264" s="239" t="s">
        <v>179</v>
      </c>
      <c r="M264" s="242" t="s">
        <v>183</v>
      </c>
    </row>
    <row r="265" spans="1:13" ht="31.5" customHeight="1">
      <c r="A265" s="161"/>
      <c r="B265" s="162"/>
      <c r="C265" s="169"/>
      <c r="D265" s="173" t="s">
        <v>114</v>
      </c>
      <c r="E265" s="174"/>
      <c r="F265" s="180">
        <f>SUMIFS(F251:F260,G251:G260,0.1,I251:I260,"課税(非インボイス)")</f>
        <v>0</v>
      </c>
      <c r="G265" s="175">
        <v>0.1</v>
      </c>
      <c r="H265" s="179">
        <f>SUMIFS(H251:H260,G251:G260,0.1,I251:I260,"課税(非インボイス)")</f>
        <v>0</v>
      </c>
      <c r="I265" s="201" t="s">
        <v>105</v>
      </c>
      <c r="J265" s="202">
        <f>SUMIFS(F251:F260,I251:I260,"不課税")</f>
        <v>0</v>
      </c>
      <c r="K265" s="240">
        <f>ROUNDDOWN(SUMIFS(E251:E260,I251:I260,"不課税")*J248,0)</f>
        <v>0</v>
      </c>
      <c r="L265" s="240">
        <f>ROUNDDOWN(SUMIFS(D251:D260,I251:I260,"不課税")*J247,0)</f>
        <v>0</v>
      </c>
      <c r="M265" s="243">
        <f>SUM(J265:L265)</f>
        <v>0</v>
      </c>
    </row>
    <row r="266" spans="1:13" ht="31.5" customHeight="1">
      <c r="A266" s="161"/>
      <c r="B266" s="162"/>
      <c r="C266" s="169"/>
      <c r="D266" s="173" t="s">
        <v>113</v>
      </c>
      <c r="E266" s="174"/>
      <c r="F266" s="180">
        <f>SUMIFS(F251:F260,G251:G260,0.08,I251:I260,"課税(インボイス)")</f>
        <v>0</v>
      </c>
      <c r="G266" s="176">
        <v>0.08</v>
      </c>
      <c r="H266" s="179">
        <f>SUMIFS(H251:H260,G251:G260,0.08,I251:I260,"課税(インボイス)")</f>
        <v>0</v>
      </c>
      <c r="I266" s="201" t="s">
        <v>106</v>
      </c>
      <c r="J266" s="202">
        <f>SUMIFS(F251:F260,I251:I260,"非課税")</f>
        <v>0</v>
      </c>
    </row>
    <row r="267" spans="1:13" ht="31.5" customHeight="1">
      <c r="A267" s="161"/>
      <c r="B267" s="162"/>
      <c r="C267" s="169"/>
      <c r="D267" s="173" t="s">
        <v>114</v>
      </c>
      <c r="E267" s="174"/>
      <c r="F267" s="180">
        <f>SUMIFS(F251:F260,G251:G260,0.08,I251:I260,"課税(非インボイス)")</f>
        <v>0</v>
      </c>
      <c r="G267" s="176">
        <v>0.08</v>
      </c>
      <c r="H267" s="179">
        <f>SUMIFS(H251:H260,G251:G260,0.08,I251:I260,"課税(非インボイス)")</f>
        <v>0</v>
      </c>
      <c r="I267" s="171"/>
      <c r="J267" s="171"/>
    </row>
    <row r="268" spans="1:13" ht="31.5" customHeight="1" thickBot="1">
      <c r="A268" s="67"/>
      <c r="B268" s="67"/>
      <c r="C268" s="67"/>
      <c r="D268" s="67"/>
      <c r="E268" s="67"/>
      <c r="F268" s="69"/>
      <c r="G268" s="68"/>
      <c r="H268" s="68"/>
      <c r="I268" s="68"/>
    </row>
    <row r="269" spans="1:13" ht="31.5" customHeight="1" thickBot="1">
      <c r="B269" s="439" t="s">
        <v>117</v>
      </c>
      <c r="C269" s="440"/>
      <c r="D269" s="440"/>
      <c r="E269" s="441"/>
      <c r="F269" s="71">
        <f>I20+I42+I64+I86+I108+I130+I152+I174+I196+I218+I240+I262</f>
        <v>0</v>
      </c>
      <c r="H269" s="442" t="s">
        <v>187</v>
      </c>
      <c r="I269" s="442"/>
      <c r="J269" s="200">
        <f>F22+F44+F66+F88+F110+F132+F154+F176+F198+F220+F242+F264</f>
        <v>0</v>
      </c>
    </row>
    <row r="270" spans="1:13" ht="31.5" customHeight="1">
      <c r="H270" s="442" t="s">
        <v>188</v>
      </c>
      <c r="I270" s="442"/>
      <c r="J270" s="200">
        <f>F23+F45+F67+F89+F111+F133+F155+F177+F199+F221+F243+F265</f>
        <v>0</v>
      </c>
    </row>
    <row r="271" spans="1:13" ht="31.5" customHeight="1">
      <c r="H271" s="442" t="s">
        <v>185</v>
      </c>
      <c r="I271" s="442"/>
      <c r="J271" s="200">
        <f>F24+F46+F68+F90+F112+F134+F156+F178+F200+F222+F244+F266</f>
        <v>0</v>
      </c>
    </row>
    <row r="272" spans="1:13" ht="31.5" customHeight="1">
      <c r="H272" s="442" t="s">
        <v>186</v>
      </c>
      <c r="I272" s="442"/>
      <c r="J272" s="200">
        <f>F25+F47+F69+F91+F113+F135+F157+F179+F201+F223+F245+F267</f>
        <v>0</v>
      </c>
    </row>
    <row r="273" spans="8:10" ht="31" customHeight="1">
      <c r="H273" s="434" t="s">
        <v>105</v>
      </c>
      <c r="I273" s="435"/>
      <c r="J273" s="200">
        <f>M23+M45+M67+M89+M111+M133+M155+M177+M199+M221+M243+M265</f>
        <v>0</v>
      </c>
    </row>
    <row r="274" spans="8:10" ht="31.5" customHeight="1">
      <c r="H274" s="434" t="s">
        <v>106</v>
      </c>
      <c r="I274" s="435"/>
      <c r="J274" s="200">
        <f>J24+J46+J68+J90+J112+J134+J156+J178+J200+J222+J244+J266</f>
        <v>0</v>
      </c>
    </row>
  </sheetData>
  <mergeCells count="151">
    <mergeCell ref="D131:E131"/>
    <mergeCell ref="B269:E269"/>
    <mergeCell ref="G117:G118"/>
    <mergeCell ref="H117:H118"/>
    <mergeCell ref="I117:I118"/>
    <mergeCell ref="H269:I269"/>
    <mergeCell ref="H139:H140"/>
    <mergeCell ref="I139:I140"/>
    <mergeCell ref="H161:H162"/>
    <mergeCell ref="I161:I162"/>
    <mergeCell ref="H183:H184"/>
    <mergeCell ref="I183:I184"/>
    <mergeCell ref="H205:H206"/>
    <mergeCell ref="I205:I206"/>
    <mergeCell ref="H227:H228"/>
    <mergeCell ref="I227:I228"/>
    <mergeCell ref="D263:E263"/>
    <mergeCell ref="H249:H250"/>
    <mergeCell ref="I249:I250"/>
    <mergeCell ref="D249:F249"/>
    <mergeCell ref="G249:G250"/>
    <mergeCell ref="J95:J96"/>
    <mergeCell ref="A107:C107"/>
    <mergeCell ref="H107:H108"/>
    <mergeCell ref="A108:C108"/>
    <mergeCell ref="J117:J118"/>
    <mergeCell ref="A129:C129"/>
    <mergeCell ref="H129:H130"/>
    <mergeCell ref="A130:C130"/>
    <mergeCell ref="D109:E109"/>
    <mergeCell ref="A117:A118"/>
    <mergeCell ref="B117:B118"/>
    <mergeCell ref="C117:C118"/>
    <mergeCell ref="D117:F117"/>
    <mergeCell ref="J73:J74"/>
    <mergeCell ref="A85:C85"/>
    <mergeCell ref="H85:H86"/>
    <mergeCell ref="A86:C86"/>
    <mergeCell ref="A73:A74"/>
    <mergeCell ref="B73:B74"/>
    <mergeCell ref="C73:C74"/>
    <mergeCell ref="D73:F73"/>
    <mergeCell ref="G73:G74"/>
    <mergeCell ref="H73:H74"/>
    <mergeCell ref="I73:I74"/>
    <mergeCell ref="J51:J52"/>
    <mergeCell ref="A63:C63"/>
    <mergeCell ref="H63:H64"/>
    <mergeCell ref="A64:C64"/>
    <mergeCell ref="G51:G52"/>
    <mergeCell ref="H51:H52"/>
    <mergeCell ref="D65:E65"/>
    <mergeCell ref="A51:A52"/>
    <mergeCell ref="B51:B52"/>
    <mergeCell ref="C51:C52"/>
    <mergeCell ref="D51:F51"/>
    <mergeCell ref="I51:I52"/>
    <mergeCell ref="J7:J8"/>
    <mergeCell ref="A19:C19"/>
    <mergeCell ref="H19:H20"/>
    <mergeCell ref="A20:C20"/>
    <mergeCell ref="G7:G8"/>
    <mergeCell ref="H7:H8"/>
    <mergeCell ref="J29:J30"/>
    <mergeCell ref="A41:C41"/>
    <mergeCell ref="H41:H42"/>
    <mergeCell ref="A42:C42"/>
    <mergeCell ref="G29:G30"/>
    <mergeCell ref="H29:H30"/>
    <mergeCell ref="A7:A8"/>
    <mergeCell ref="B7:B8"/>
    <mergeCell ref="C7:C8"/>
    <mergeCell ref="D7:F7"/>
    <mergeCell ref="I7:I8"/>
    <mergeCell ref="D87:E87"/>
    <mergeCell ref="A95:A96"/>
    <mergeCell ref="B95:B96"/>
    <mergeCell ref="C95:C96"/>
    <mergeCell ref="D95:F95"/>
    <mergeCell ref="G95:G96"/>
    <mergeCell ref="H95:H96"/>
    <mergeCell ref="I95:I96"/>
    <mergeCell ref="D21:E21"/>
    <mergeCell ref="D43:E43"/>
    <mergeCell ref="A29:A30"/>
    <mergeCell ref="B29:B30"/>
    <mergeCell ref="C29:C30"/>
    <mergeCell ref="D29:F29"/>
    <mergeCell ref="I29:I30"/>
    <mergeCell ref="J139:J140"/>
    <mergeCell ref="A151:C151"/>
    <mergeCell ref="H151:H152"/>
    <mergeCell ref="A152:C152"/>
    <mergeCell ref="D153:E153"/>
    <mergeCell ref="A139:A140"/>
    <mergeCell ref="B139:B140"/>
    <mergeCell ref="C139:C140"/>
    <mergeCell ref="D139:F139"/>
    <mergeCell ref="G139:G140"/>
    <mergeCell ref="J161:J162"/>
    <mergeCell ref="A173:C173"/>
    <mergeCell ref="H173:H174"/>
    <mergeCell ref="A174:C174"/>
    <mergeCell ref="D175:E175"/>
    <mergeCell ref="A161:A162"/>
    <mergeCell ref="B161:B162"/>
    <mergeCell ref="C161:C162"/>
    <mergeCell ref="D161:F161"/>
    <mergeCell ref="G161:G162"/>
    <mergeCell ref="J183:J184"/>
    <mergeCell ref="A195:C195"/>
    <mergeCell ref="H195:H196"/>
    <mergeCell ref="A196:C196"/>
    <mergeCell ref="D197:E197"/>
    <mergeCell ref="A183:A184"/>
    <mergeCell ref="B183:B184"/>
    <mergeCell ref="C183:C184"/>
    <mergeCell ref="D183:F183"/>
    <mergeCell ref="G183:G184"/>
    <mergeCell ref="J205:J206"/>
    <mergeCell ref="A217:C217"/>
    <mergeCell ref="H217:H218"/>
    <mergeCell ref="A218:C218"/>
    <mergeCell ref="D219:E219"/>
    <mergeCell ref="A205:A206"/>
    <mergeCell ref="B205:B206"/>
    <mergeCell ref="C205:C206"/>
    <mergeCell ref="D205:F205"/>
    <mergeCell ref="G205:G206"/>
    <mergeCell ref="H270:I270"/>
    <mergeCell ref="H273:I273"/>
    <mergeCell ref="H274:I274"/>
    <mergeCell ref="H271:I271"/>
    <mergeCell ref="H272:I272"/>
    <mergeCell ref="J227:J228"/>
    <mergeCell ref="A239:C239"/>
    <mergeCell ref="H239:H240"/>
    <mergeCell ref="A240:C240"/>
    <mergeCell ref="D241:E241"/>
    <mergeCell ref="A227:A228"/>
    <mergeCell ref="B227:B228"/>
    <mergeCell ref="C227:C228"/>
    <mergeCell ref="D227:F227"/>
    <mergeCell ref="G227:G228"/>
    <mergeCell ref="J249:J250"/>
    <mergeCell ref="A261:C261"/>
    <mergeCell ref="H261:H262"/>
    <mergeCell ref="A262:C262"/>
    <mergeCell ref="A249:A250"/>
    <mergeCell ref="B249:B250"/>
    <mergeCell ref="C249:C250"/>
  </mergeCells>
  <phoneticPr fontId="3"/>
  <dataValidations count="2">
    <dataValidation type="list" allowBlank="1" showInputMessage="1" showErrorMessage="1" sqref="I9:I18 I251:I260 I229:I238 I207:I216 I185:I194 I163:I172 I141:I150 I119:I128 I97:I106 I75:I84 I53:I62 I31:I40" xr:uid="{4FFF6BE6-4713-4CB1-BA43-F30C41A7FA2C}">
      <formula1>$R$6:$R$10</formula1>
    </dataValidation>
    <dataValidation type="list" allowBlank="1" showInputMessage="1" showErrorMessage="1" sqref="G9:G18 G31:G40 G53:G62 G75:G84 G97:G106 G119:G128 G141:G150 G163:G172 G185:G194 G207:G216 G229:G238 G251:G260" xr:uid="{753953B5-4184-4921-9614-80300638F3A2}">
      <formula1>"10%,8%,0%"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EC82E-0D69-436A-88FF-645698BC40BA}">
  <sheetPr>
    <tabColor rgb="FF92D050"/>
    <pageSetUpPr fitToPage="1"/>
  </sheetPr>
  <dimension ref="A1:S272"/>
  <sheetViews>
    <sheetView zoomScale="70" zoomScaleNormal="70" workbookViewId="0">
      <selection activeCell="H249" sqref="H249:H260"/>
    </sheetView>
  </sheetViews>
  <sheetFormatPr defaultColWidth="9" defaultRowHeight="14"/>
  <cols>
    <col min="1" max="1" width="11.08203125" style="42" customWidth="1"/>
    <col min="2" max="2" width="8" style="44" customWidth="1"/>
    <col min="3" max="3" width="48.83203125" style="42" customWidth="1"/>
    <col min="4" max="5" width="18.08203125" style="42" customWidth="1"/>
    <col min="6" max="6" width="22.58203125" style="42" customWidth="1"/>
    <col min="7" max="7" width="8.75" style="42" customWidth="1"/>
    <col min="8" max="8" width="18.83203125" style="42" customWidth="1"/>
    <col min="9" max="10" width="26.83203125" style="42" customWidth="1"/>
    <col min="11" max="11" width="25.33203125" style="42" customWidth="1"/>
    <col min="12" max="12" width="19.4140625" style="42" customWidth="1"/>
    <col min="13" max="16384" width="9" style="42"/>
  </cols>
  <sheetData>
    <row r="1" spans="1:19" s="39" customFormat="1" ht="25.5" customHeight="1">
      <c r="A1" s="120" t="str">
        <f>'1.旅費(1)現地渡航費（航空運賃）'!A1</f>
        <v>団体名：</v>
      </c>
      <c r="B1" s="121" t="str">
        <f>'★マスタ（最初にこちらを入力）'!D7</f>
        <v>●●</v>
      </c>
      <c r="C1" s="37"/>
      <c r="D1" s="37"/>
      <c r="E1" s="37"/>
      <c r="F1" s="38"/>
      <c r="J1" s="153" t="s">
        <v>152</v>
      </c>
    </row>
    <row r="2" spans="1:19" s="39" customFormat="1" ht="25.5" customHeight="1">
      <c r="A2" s="120" t="str">
        <f>'1.旅費(1)現地渡航費（航空運賃）'!A2</f>
        <v>対象国：</v>
      </c>
      <c r="B2" s="121" t="str">
        <f>'★マスタ（最初にこちらを入力）'!D8</f>
        <v>●●</v>
      </c>
      <c r="C2" s="40"/>
      <c r="G2" s="41"/>
      <c r="H2" s="41"/>
      <c r="I2" s="41"/>
    </row>
    <row r="3" spans="1:19" s="39" customFormat="1" ht="17.149999999999999" customHeight="1">
      <c r="A3" s="120"/>
      <c r="B3" s="121"/>
      <c r="C3" s="40"/>
      <c r="G3" s="41"/>
      <c r="H3" s="41"/>
      <c r="I3" s="41"/>
    </row>
    <row r="4" spans="1:19" ht="29.5" customHeight="1">
      <c r="A4" s="156"/>
      <c r="B4" s="156"/>
      <c r="C4" s="156"/>
      <c r="D4" s="156"/>
      <c r="E4" s="152" t="s">
        <v>94</v>
      </c>
      <c r="F4" s="156"/>
      <c r="G4" s="156"/>
      <c r="H4" s="156"/>
      <c r="I4" s="156"/>
      <c r="J4" s="156"/>
    </row>
    <row r="5" spans="1:19" s="48" customFormat="1" ht="29.25" customHeight="1">
      <c r="A5" s="182" t="s">
        <v>202</v>
      </c>
      <c r="B5" s="64"/>
      <c r="C5" s="63"/>
      <c r="D5" s="63"/>
      <c r="E5" s="63"/>
      <c r="F5" s="63"/>
      <c r="H5" s="63"/>
      <c r="I5" s="63" t="s">
        <v>85</v>
      </c>
      <c r="J5" s="249"/>
    </row>
    <row r="6" spans="1:19" s="48" customFormat="1" ht="30.65" customHeight="1">
      <c r="A6" s="199"/>
      <c r="B6" s="47"/>
      <c r="F6" s="49"/>
      <c r="H6" s="49"/>
      <c r="I6" s="49" t="s">
        <v>87</v>
      </c>
      <c r="J6" s="250"/>
      <c r="S6" s="46" t="s">
        <v>95</v>
      </c>
    </row>
    <row r="7" spans="1:19" s="48" customFormat="1" ht="30.75" customHeight="1">
      <c r="A7" s="425" t="s">
        <v>71</v>
      </c>
      <c r="B7" s="427" t="s">
        <v>96</v>
      </c>
      <c r="C7" s="429" t="s">
        <v>97</v>
      </c>
      <c r="D7" s="429" t="s">
        <v>98</v>
      </c>
      <c r="E7" s="431"/>
      <c r="F7" s="431"/>
      <c r="G7" s="416" t="s">
        <v>99</v>
      </c>
      <c r="H7" s="416" t="s">
        <v>219</v>
      </c>
      <c r="I7" s="416" t="s">
        <v>101</v>
      </c>
      <c r="J7" s="418" t="s">
        <v>102</v>
      </c>
      <c r="S7" s="46" t="s">
        <v>103</v>
      </c>
    </row>
    <row r="8" spans="1:19" s="48" customFormat="1" ht="30.75" customHeight="1" thickBot="1">
      <c r="A8" s="426"/>
      <c r="B8" s="428"/>
      <c r="C8" s="430"/>
      <c r="D8" s="151" t="s">
        <v>85</v>
      </c>
      <c r="E8" s="74" t="str">
        <f>I6</f>
        <v>現地通貨</v>
      </c>
      <c r="F8" s="75" t="s">
        <v>104</v>
      </c>
      <c r="G8" s="417"/>
      <c r="H8" s="417"/>
      <c r="I8" s="417"/>
      <c r="J8" s="419"/>
      <c r="S8" s="46" t="s">
        <v>105</v>
      </c>
    </row>
    <row r="9" spans="1:19" s="48" customFormat="1" ht="30" customHeight="1" thickTop="1">
      <c r="A9" s="140">
        <v>1</v>
      </c>
      <c r="B9" s="52"/>
      <c r="C9" s="51"/>
      <c r="D9" s="53"/>
      <c r="E9" s="53"/>
      <c r="F9" s="55"/>
      <c r="G9" s="159"/>
      <c r="H9" s="181"/>
      <c r="I9" s="157"/>
      <c r="J9" s="155"/>
      <c r="S9" s="46" t="s">
        <v>106</v>
      </c>
    </row>
    <row r="10" spans="1:19" s="48" customFormat="1" ht="30" customHeight="1">
      <c r="A10" s="141">
        <v>2</v>
      </c>
      <c r="B10" s="57"/>
      <c r="C10" s="56"/>
      <c r="D10" s="58"/>
      <c r="E10" s="58"/>
      <c r="F10" s="55"/>
      <c r="G10" s="159"/>
      <c r="H10" s="181"/>
      <c r="I10" s="157"/>
      <c r="J10" s="164"/>
      <c r="S10" s="46" t="s">
        <v>107</v>
      </c>
    </row>
    <row r="11" spans="1:19" s="48" customFormat="1" ht="30" customHeight="1">
      <c r="A11" s="140">
        <v>3</v>
      </c>
      <c r="B11" s="57"/>
      <c r="C11" s="56"/>
      <c r="D11" s="58"/>
      <c r="E11" s="54"/>
      <c r="F11" s="55"/>
      <c r="G11" s="159"/>
      <c r="H11" s="181"/>
      <c r="I11" s="157"/>
      <c r="J11" s="164"/>
    </row>
    <row r="12" spans="1:19" s="48" customFormat="1" ht="30" customHeight="1">
      <c r="A12" s="141">
        <v>4</v>
      </c>
      <c r="B12" s="57"/>
      <c r="C12" s="56"/>
      <c r="D12" s="58"/>
      <c r="E12" s="59"/>
      <c r="F12" s="55"/>
      <c r="G12" s="159"/>
      <c r="H12" s="181"/>
      <c r="I12" s="157"/>
      <c r="J12" s="164"/>
    </row>
    <row r="13" spans="1:19" s="48" customFormat="1" ht="30" customHeight="1">
      <c r="A13" s="141">
        <v>5</v>
      </c>
      <c r="B13" s="57"/>
      <c r="C13" s="56"/>
      <c r="D13" s="58"/>
      <c r="E13" s="59"/>
      <c r="F13" s="55"/>
      <c r="G13" s="159"/>
      <c r="H13" s="181"/>
      <c r="I13" s="157"/>
      <c r="J13" s="164"/>
    </row>
    <row r="14" spans="1:19" s="48" customFormat="1" ht="30" customHeight="1">
      <c r="A14" s="141">
        <v>6</v>
      </c>
      <c r="B14" s="57"/>
      <c r="C14" s="56"/>
      <c r="D14" s="58"/>
      <c r="E14" s="59"/>
      <c r="F14" s="55"/>
      <c r="G14" s="159"/>
      <c r="H14" s="181"/>
      <c r="I14" s="157"/>
      <c r="J14" s="164"/>
    </row>
    <row r="15" spans="1:19" s="48" customFormat="1" ht="30" customHeight="1">
      <c r="A15" s="141">
        <v>7</v>
      </c>
      <c r="B15" s="57"/>
      <c r="C15" s="56"/>
      <c r="D15" s="58"/>
      <c r="E15" s="59"/>
      <c r="F15" s="55"/>
      <c r="G15" s="159"/>
      <c r="H15" s="181"/>
      <c r="I15" s="157"/>
      <c r="J15" s="164"/>
    </row>
    <row r="16" spans="1:19" s="48" customFormat="1" ht="30" customHeight="1">
      <c r="A16" s="141">
        <v>8</v>
      </c>
      <c r="B16" s="57"/>
      <c r="C16" s="66"/>
      <c r="D16" s="58"/>
      <c r="E16" s="59"/>
      <c r="F16" s="55"/>
      <c r="G16" s="159"/>
      <c r="H16" s="181"/>
      <c r="I16" s="157"/>
      <c r="J16" s="164"/>
    </row>
    <row r="17" spans="1:13" s="48" customFormat="1" ht="30" customHeight="1">
      <c r="A17" s="141">
        <v>9</v>
      </c>
      <c r="B17" s="60"/>
      <c r="C17" s="61"/>
      <c r="D17" s="62"/>
      <c r="E17" s="58"/>
      <c r="F17" s="55"/>
      <c r="G17" s="159"/>
      <c r="H17" s="181"/>
      <c r="I17" s="157"/>
      <c r="J17" s="164"/>
    </row>
    <row r="18" spans="1:13" s="48" customFormat="1" ht="30" customHeight="1">
      <c r="A18" s="141">
        <v>10</v>
      </c>
      <c r="B18" s="57"/>
      <c r="C18" s="56"/>
      <c r="D18" s="58"/>
      <c r="E18" s="59"/>
      <c r="F18" s="148"/>
      <c r="G18" s="160"/>
      <c r="H18" s="181"/>
      <c r="I18" s="158"/>
      <c r="J18" s="164"/>
    </row>
    <row r="19" spans="1:13" s="48" customFormat="1" ht="30" customHeight="1">
      <c r="A19" s="420" t="s">
        <v>108</v>
      </c>
      <c r="B19" s="421"/>
      <c r="C19" s="422"/>
      <c r="D19" s="170">
        <f>SUM(D9:D18)</f>
        <v>0</v>
      </c>
      <c r="E19" s="170">
        <f>SUM(E9:E18)</f>
        <v>0</v>
      </c>
      <c r="F19" s="102">
        <f>SUM(F9:F18)</f>
        <v>0</v>
      </c>
      <c r="G19" s="178"/>
      <c r="H19" s="423" t="s">
        <v>109</v>
      </c>
      <c r="I19" s="166"/>
      <c r="J19" s="166"/>
    </row>
    <row r="20" spans="1:13" s="48" customFormat="1" ht="30" customHeight="1">
      <c r="A20" s="420" t="s">
        <v>110</v>
      </c>
      <c r="B20" s="421"/>
      <c r="C20" s="422"/>
      <c r="D20" s="154">
        <f>ROUNDDOWN(D19*J5,0)</f>
        <v>0</v>
      </c>
      <c r="E20" s="154">
        <f>ROUNDDOWN(E19*J6,0)</f>
        <v>0</v>
      </c>
      <c r="F20" s="167"/>
      <c r="G20" s="168"/>
      <c r="H20" s="424"/>
      <c r="I20" s="177">
        <f>D20+E20+F19</f>
        <v>0</v>
      </c>
      <c r="J20" s="166"/>
    </row>
    <row r="21" spans="1:13" ht="30" customHeight="1">
      <c r="A21" s="165"/>
      <c r="B21" s="162"/>
      <c r="C21" s="163"/>
      <c r="D21" s="415" t="s">
        <v>111</v>
      </c>
      <c r="E21" s="415"/>
      <c r="F21" s="172" t="s">
        <v>112</v>
      </c>
      <c r="G21" s="172" t="s">
        <v>99</v>
      </c>
      <c r="H21" s="172" t="s">
        <v>100</v>
      </c>
      <c r="I21" s="161"/>
      <c r="J21" s="163"/>
    </row>
    <row r="22" spans="1:13" ht="30" customHeight="1">
      <c r="A22" s="161"/>
      <c r="B22" s="162"/>
      <c r="C22" s="169"/>
      <c r="D22" s="173" t="s">
        <v>113</v>
      </c>
      <c r="E22" s="174"/>
      <c r="F22" s="180">
        <f>SUMIFS(F9:F18,G9:G18,0.1,I9:I18,"課税(インボイス)")</f>
        <v>0</v>
      </c>
      <c r="G22" s="175">
        <v>0.1</v>
      </c>
      <c r="H22" s="179">
        <f>SUMIFS(H9:H18,G9:G18,0.1,I9:I18,"課税(インボイス)")</f>
        <v>0</v>
      </c>
      <c r="I22" s="171"/>
      <c r="J22" s="245" t="s">
        <v>181</v>
      </c>
      <c r="K22" s="238" t="s">
        <v>178</v>
      </c>
      <c r="L22" s="239" t="s">
        <v>179</v>
      </c>
      <c r="M22" s="242" t="s">
        <v>183</v>
      </c>
    </row>
    <row r="23" spans="1:13" ht="30" customHeight="1">
      <c r="A23" s="161"/>
      <c r="B23" s="162"/>
      <c r="C23" s="169"/>
      <c r="D23" s="173" t="s">
        <v>114</v>
      </c>
      <c r="E23" s="174"/>
      <c r="F23" s="180">
        <f>SUMIFS(F9:F18,G9:G18,0.1,I9:I18,"課税(非インボイス)")</f>
        <v>0</v>
      </c>
      <c r="G23" s="175">
        <v>0.1</v>
      </c>
      <c r="H23" s="179">
        <f>SUMIFS(H9:H18,G9:G18,0.1,I9:I18,"課税(非インボイス)")</f>
        <v>0</v>
      </c>
      <c r="I23" s="201" t="s">
        <v>105</v>
      </c>
      <c r="J23" s="202">
        <f>SUMIFS(F9:F18,I9:I18,"不課税")</f>
        <v>0</v>
      </c>
      <c r="K23" s="240">
        <f>ROUNDDOWN(SUMIFS(E9:E18,I9:I18,"不課税")*J6,0)</f>
        <v>0</v>
      </c>
      <c r="L23" s="240">
        <f>ROUNDDOWN(SUMIFS(D9:D18,I9:I18,"不課税")*J5,0)</f>
        <v>0</v>
      </c>
      <c r="M23" s="243">
        <f>SUM(J23:L23)</f>
        <v>0</v>
      </c>
    </row>
    <row r="24" spans="1:13" ht="30" customHeight="1">
      <c r="A24" s="161"/>
      <c r="B24" s="162"/>
      <c r="C24" s="169"/>
      <c r="D24" s="173" t="s">
        <v>113</v>
      </c>
      <c r="E24" s="174"/>
      <c r="F24" s="180">
        <f>SUMIFS(F9:F18,G9:G18,0.08,I9:I18,"課税(インボイス)")</f>
        <v>0</v>
      </c>
      <c r="G24" s="176">
        <v>0.08</v>
      </c>
      <c r="H24" s="179">
        <f>SUMIFS(H9:H18,G9:G18,0.08,I9:I18,"課税(インボイス)")</f>
        <v>0</v>
      </c>
      <c r="I24" s="201" t="s">
        <v>106</v>
      </c>
      <c r="J24" s="202">
        <f>SUMIFS(F9:F18,I9:I18,"非課税")</f>
        <v>0</v>
      </c>
    </row>
    <row r="25" spans="1:13" ht="30" customHeight="1">
      <c r="A25" s="161"/>
      <c r="B25" s="162"/>
      <c r="C25" s="169"/>
      <c r="D25" s="173" t="s">
        <v>114</v>
      </c>
      <c r="E25" s="174"/>
      <c r="F25" s="180">
        <f>SUMIFS(F9:F18,G9:G18,0.08,I9:I18,"課税(非インボイス)")</f>
        <v>0</v>
      </c>
      <c r="G25" s="176">
        <v>0.08</v>
      </c>
      <c r="H25" s="179">
        <f>SUMIFS(H9:H18,G9:G18,0.08,I9:I18,"課税(非インボイス)")</f>
        <v>0</v>
      </c>
      <c r="I25" s="171"/>
      <c r="J25" s="171"/>
    </row>
    <row r="26" spans="1:13" ht="30" customHeight="1">
      <c r="A26" s="67"/>
      <c r="B26" s="67"/>
      <c r="C26" s="67"/>
      <c r="D26" s="67"/>
      <c r="E26" s="67"/>
      <c r="F26" s="69"/>
      <c r="G26" s="69"/>
      <c r="H26" s="69"/>
      <c r="I26" s="69"/>
      <c r="J26" s="68"/>
    </row>
    <row r="27" spans="1:13" ht="30" customHeight="1">
      <c r="A27" s="122"/>
      <c r="B27" s="64"/>
      <c r="C27" s="63"/>
      <c r="D27" s="63"/>
      <c r="E27" s="63"/>
      <c r="F27" s="63"/>
      <c r="G27" s="48"/>
      <c r="H27" s="63"/>
      <c r="I27" s="63" t="s">
        <v>85</v>
      </c>
      <c r="J27" s="249"/>
    </row>
    <row r="28" spans="1:13" ht="30" customHeight="1">
      <c r="A28" s="199"/>
      <c r="B28" s="47"/>
      <c r="C28" s="48"/>
      <c r="D28" s="48"/>
      <c r="E28" s="48"/>
      <c r="F28" s="49"/>
      <c r="G28" s="48"/>
      <c r="H28" s="49"/>
      <c r="I28" s="49" t="s">
        <v>87</v>
      </c>
      <c r="J28" s="250"/>
    </row>
    <row r="29" spans="1:13" ht="30" customHeight="1">
      <c r="A29" s="425" t="s">
        <v>71</v>
      </c>
      <c r="B29" s="427" t="s">
        <v>96</v>
      </c>
      <c r="C29" s="429" t="s">
        <v>97</v>
      </c>
      <c r="D29" s="429" t="s">
        <v>98</v>
      </c>
      <c r="E29" s="431"/>
      <c r="F29" s="431"/>
      <c r="G29" s="416" t="s">
        <v>99</v>
      </c>
      <c r="H29" s="416" t="s">
        <v>219</v>
      </c>
      <c r="I29" s="416" t="s">
        <v>101</v>
      </c>
      <c r="J29" s="418" t="s">
        <v>102</v>
      </c>
    </row>
    <row r="30" spans="1:13" ht="30" customHeight="1" thickBot="1">
      <c r="A30" s="426"/>
      <c r="B30" s="428"/>
      <c r="C30" s="430"/>
      <c r="D30" s="151" t="s">
        <v>85</v>
      </c>
      <c r="E30" s="74" t="str">
        <f>I28</f>
        <v>現地通貨</v>
      </c>
      <c r="F30" s="75" t="s">
        <v>104</v>
      </c>
      <c r="G30" s="417"/>
      <c r="H30" s="417"/>
      <c r="I30" s="417"/>
      <c r="J30" s="419"/>
    </row>
    <row r="31" spans="1:13" ht="32.5" customHeight="1" thickTop="1">
      <c r="A31" s="140">
        <v>1</v>
      </c>
      <c r="B31" s="52"/>
      <c r="C31" s="51"/>
      <c r="D31" s="53"/>
      <c r="E31" s="53"/>
      <c r="F31" s="55"/>
      <c r="G31" s="159"/>
      <c r="H31" s="181"/>
      <c r="I31" s="157"/>
      <c r="J31" s="155"/>
    </row>
    <row r="32" spans="1:13" ht="32.5" customHeight="1">
      <c r="A32" s="141">
        <v>2</v>
      </c>
      <c r="B32" s="57"/>
      <c r="C32" s="56"/>
      <c r="D32" s="58"/>
      <c r="E32" s="58"/>
      <c r="F32" s="55"/>
      <c r="G32" s="159"/>
      <c r="H32" s="181"/>
      <c r="I32" s="157"/>
      <c r="J32" s="164"/>
    </row>
    <row r="33" spans="1:13" ht="32.5" customHeight="1">
      <c r="A33" s="140">
        <v>3</v>
      </c>
      <c r="B33" s="57"/>
      <c r="C33" s="56"/>
      <c r="D33" s="58"/>
      <c r="E33" s="54"/>
      <c r="F33" s="55"/>
      <c r="G33" s="159"/>
      <c r="H33" s="181"/>
      <c r="I33" s="157"/>
      <c r="J33" s="164"/>
    </row>
    <row r="34" spans="1:13" ht="32.5" customHeight="1">
      <c r="A34" s="141">
        <v>4</v>
      </c>
      <c r="B34" s="57"/>
      <c r="C34" s="56"/>
      <c r="D34" s="58"/>
      <c r="E34" s="59"/>
      <c r="F34" s="55"/>
      <c r="G34" s="159"/>
      <c r="H34" s="181"/>
      <c r="I34" s="157"/>
      <c r="J34" s="164"/>
    </row>
    <row r="35" spans="1:13" ht="32.5" customHeight="1">
      <c r="A35" s="141">
        <v>5</v>
      </c>
      <c r="B35" s="57"/>
      <c r="C35" s="56"/>
      <c r="D35" s="58"/>
      <c r="E35" s="59"/>
      <c r="F35" s="55"/>
      <c r="G35" s="159"/>
      <c r="H35" s="181"/>
      <c r="I35" s="157"/>
      <c r="J35" s="164"/>
    </row>
    <row r="36" spans="1:13" ht="32.5" customHeight="1">
      <c r="A36" s="141">
        <v>6</v>
      </c>
      <c r="B36" s="57"/>
      <c r="C36" s="56"/>
      <c r="D36" s="58"/>
      <c r="E36" s="59"/>
      <c r="F36" s="55"/>
      <c r="G36" s="159"/>
      <c r="H36" s="181"/>
      <c r="I36" s="157"/>
      <c r="J36" s="164"/>
    </row>
    <row r="37" spans="1:13" ht="32.5" customHeight="1">
      <c r="A37" s="141">
        <v>7</v>
      </c>
      <c r="B37" s="57"/>
      <c r="C37" s="56"/>
      <c r="D37" s="58"/>
      <c r="E37" s="59"/>
      <c r="F37" s="55"/>
      <c r="G37" s="159"/>
      <c r="H37" s="181"/>
      <c r="I37" s="157"/>
      <c r="J37" s="164"/>
    </row>
    <row r="38" spans="1:13" ht="32.5" customHeight="1">
      <c r="A38" s="141">
        <v>8</v>
      </c>
      <c r="B38" s="57"/>
      <c r="C38" s="66"/>
      <c r="D38" s="58"/>
      <c r="E38" s="59"/>
      <c r="F38" s="55"/>
      <c r="G38" s="159"/>
      <c r="H38" s="181"/>
      <c r="I38" s="157"/>
      <c r="J38" s="164"/>
    </row>
    <row r="39" spans="1:13" ht="32.5" customHeight="1">
      <c r="A39" s="141">
        <v>9</v>
      </c>
      <c r="B39" s="60"/>
      <c r="C39" s="61"/>
      <c r="D39" s="62"/>
      <c r="E39" s="58"/>
      <c r="F39" s="55"/>
      <c r="G39" s="159"/>
      <c r="H39" s="181"/>
      <c r="I39" s="157"/>
      <c r="J39" s="164"/>
    </row>
    <row r="40" spans="1:13" ht="32.5" customHeight="1">
      <c r="A40" s="141">
        <v>10</v>
      </c>
      <c r="B40" s="57"/>
      <c r="C40" s="56"/>
      <c r="D40" s="58"/>
      <c r="E40" s="59"/>
      <c r="F40" s="148"/>
      <c r="G40" s="160"/>
      <c r="H40" s="181"/>
      <c r="I40" s="158"/>
      <c r="J40" s="164"/>
    </row>
    <row r="41" spans="1:13" ht="32.5" customHeight="1">
      <c r="A41" s="420" t="s">
        <v>108</v>
      </c>
      <c r="B41" s="421"/>
      <c r="C41" s="422"/>
      <c r="D41" s="170">
        <f>SUM(D31:D40)</f>
        <v>0</v>
      </c>
      <c r="E41" s="170">
        <f>SUM(E31:E40)</f>
        <v>0</v>
      </c>
      <c r="F41" s="102">
        <f>SUM(F31:F40)</f>
        <v>0</v>
      </c>
      <c r="G41" s="178"/>
      <c r="H41" s="423" t="s">
        <v>109</v>
      </c>
      <c r="I41" s="166"/>
      <c r="J41" s="166"/>
    </row>
    <row r="42" spans="1:13" ht="32.5" customHeight="1">
      <c r="A42" s="420" t="s">
        <v>110</v>
      </c>
      <c r="B42" s="421"/>
      <c r="C42" s="422"/>
      <c r="D42" s="154">
        <f>ROUNDDOWN(D41*J27,0)</f>
        <v>0</v>
      </c>
      <c r="E42" s="154">
        <f>ROUNDDOWN(E41*J28,0)</f>
        <v>0</v>
      </c>
      <c r="F42" s="167"/>
      <c r="G42" s="168"/>
      <c r="H42" s="424"/>
      <c r="I42" s="177">
        <f>D42+E42+F41</f>
        <v>0</v>
      </c>
      <c r="J42" s="166"/>
      <c r="K42" s="70"/>
    </row>
    <row r="43" spans="1:13" s="72" customFormat="1" ht="32.5" customHeight="1">
      <c r="A43" s="165"/>
      <c r="B43" s="162"/>
      <c r="C43" s="163"/>
      <c r="D43" s="415" t="s">
        <v>111</v>
      </c>
      <c r="E43" s="415"/>
      <c r="F43" s="172" t="s">
        <v>112</v>
      </c>
      <c r="G43" s="172" t="s">
        <v>99</v>
      </c>
      <c r="H43" s="172" t="s">
        <v>100</v>
      </c>
      <c r="I43" s="161"/>
      <c r="J43" s="163"/>
      <c r="K43" s="73"/>
    </row>
    <row r="44" spans="1:13" s="43" customFormat="1" ht="32.5" customHeight="1">
      <c r="A44" s="161"/>
      <c r="B44" s="162"/>
      <c r="C44" s="169"/>
      <c r="D44" s="173" t="s">
        <v>113</v>
      </c>
      <c r="E44" s="174"/>
      <c r="F44" s="180">
        <f>SUMIFS(F31:F40,G31:G40,0.1,I31:I40,"課税(インボイス)")</f>
        <v>0</v>
      </c>
      <c r="G44" s="175">
        <v>0.1</v>
      </c>
      <c r="H44" s="179">
        <f>SUMIFS(H31:H40,G31:G40,0.1,I31:I40,"課税(インボイス)")</f>
        <v>0</v>
      </c>
      <c r="I44" s="171"/>
      <c r="J44" s="245" t="s">
        <v>181</v>
      </c>
      <c r="K44" s="238" t="s">
        <v>178</v>
      </c>
      <c r="L44" s="239" t="s">
        <v>179</v>
      </c>
      <c r="M44" s="242" t="s">
        <v>183</v>
      </c>
    </row>
    <row r="45" spans="1:13" ht="32.5" customHeight="1">
      <c r="A45" s="161"/>
      <c r="B45" s="162"/>
      <c r="C45" s="169"/>
      <c r="D45" s="173" t="s">
        <v>114</v>
      </c>
      <c r="E45" s="174"/>
      <c r="F45" s="180">
        <f>SUMIFS(F31:F40,G31:G40,0.1,I31:I40,"課税(非インボイス)")</f>
        <v>0</v>
      </c>
      <c r="G45" s="175">
        <v>0.1</v>
      </c>
      <c r="H45" s="179">
        <f>SUMIFS(H31:H40,G31:G40,0.1,I31:I40,"課税(非インボイス)")</f>
        <v>0</v>
      </c>
      <c r="I45" s="201" t="s">
        <v>105</v>
      </c>
      <c r="J45" s="202">
        <f>SUMIFS(F31:F40,I31:I40,"不課税")</f>
        <v>0</v>
      </c>
      <c r="K45" s="240">
        <f>ROUNDDOWN(SUMIFS(E31:E40,I31:I40,"不課税")*J28,0)</f>
        <v>0</v>
      </c>
      <c r="L45" s="240">
        <f>ROUNDDOWN(SUMIFS(D31:D40,I31:I40,"不課税")*J27,0)</f>
        <v>0</v>
      </c>
      <c r="M45" s="243">
        <f>SUM(J45:L45)</f>
        <v>0</v>
      </c>
    </row>
    <row r="46" spans="1:13" ht="32.5" customHeight="1">
      <c r="A46" s="161"/>
      <c r="B46" s="162"/>
      <c r="C46" s="169"/>
      <c r="D46" s="173" t="s">
        <v>113</v>
      </c>
      <c r="E46" s="174"/>
      <c r="F46" s="180">
        <f>SUMIFS(F31:F40,G31:G40,0.08,I31:I40,"課税(インボイス)")</f>
        <v>0</v>
      </c>
      <c r="G46" s="176">
        <v>0.08</v>
      </c>
      <c r="H46" s="179">
        <f>SUMIFS(H31:H40,G31:G40,0.08,I31:I40,"課税(インボイス)")</f>
        <v>0</v>
      </c>
      <c r="I46" s="201" t="s">
        <v>106</v>
      </c>
      <c r="J46" s="202">
        <f>SUMIFS(F31:F40,I31:I40,"非課税")</f>
        <v>0</v>
      </c>
    </row>
    <row r="47" spans="1:13" ht="32.5" customHeight="1">
      <c r="A47" s="161"/>
      <c r="B47" s="162"/>
      <c r="C47" s="169"/>
      <c r="D47" s="173" t="s">
        <v>114</v>
      </c>
      <c r="E47" s="174"/>
      <c r="F47" s="180">
        <f>SUMIFS(F31:F40,G31:G40,0.08,I31:I40,"課税(非インボイス)")</f>
        <v>0</v>
      </c>
      <c r="G47" s="176">
        <v>0.08</v>
      </c>
      <c r="H47" s="179">
        <f>SUMIFS(H31:H40,G31:G40,0.08,I31:I40,"課税(非インボイス)")</f>
        <v>0</v>
      </c>
      <c r="I47" s="171"/>
      <c r="J47" s="171"/>
    </row>
    <row r="48" spans="1:13" ht="28.5" customHeight="1">
      <c r="A48" s="67"/>
      <c r="B48" s="67"/>
      <c r="C48" s="67"/>
      <c r="D48" s="67"/>
      <c r="E48" s="67"/>
      <c r="F48" s="69"/>
      <c r="G48" s="69"/>
      <c r="H48" s="69"/>
      <c r="I48" s="69"/>
      <c r="J48" s="68"/>
    </row>
    <row r="49" spans="1:10" ht="32.5" customHeight="1">
      <c r="A49" s="122"/>
      <c r="B49" s="64"/>
      <c r="C49" s="63"/>
      <c r="D49" s="63"/>
      <c r="E49" s="63"/>
      <c r="F49" s="63"/>
      <c r="G49" s="48"/>
      <c r="H49" s="63"/>
      <c r="I49" s="63" t="s">
        <v>85</v>
      </c>
      <c r="J49" s="249"/>
    </row>
    <row r="50" spans="1:10" ht="32.5" customHeight="1">
      <c r="A50" s="199"/>
      <c r="B50" s="47"/>
      <c r="C50" s="48"/>
      <c r="D50" s="48"/>
      <c r="E50" s="48"/>
      <c r="F50" s="49"/>
      <c r="G50" s="48"/>
      <c r="H50" s="49"/>
      <c r="I50" s="49" t="s">
        <v>87</v>
      </c>
      <c r="J50" s="250"/>
    </row>
    <row r="51" spans="1:10" ht="30.65" customHeight="1">
      <c r="A51" s="425" t="s">
        <v>71</v>
      </c>
      <c r="B51" s="427" t="s">
        <v>96</v>
      </c>
      <c r="C51" s="429" t="s">
        <v>97</v>
      </c>
      <c r="D51" s="429" t="s">
        <v>98</v>
      </c>
      <c r="E51" s="431"/>
      <c r="F51" s="431"/>
      <c r="G51" s="416" t="s">
        <v>99</v>
      </c>
      <c r="H51" s="416" t="s">
        <v>219</v>
      </c>
      <c r="I51" s="416" t="s">
        <v>101</v>
      </c>
      <c r="J51" s="418" t="s">
        <v>102</v>
      </c>
    </row>
    <row r="52" spans="1:10" ht="30.65" customHeight="1" thickBot="1">
      <c r="A52" s="426"/>
      <c r="B52" s="428"/>
      <c r="C52" s="430"/>
      <c r="D52" s="151" t="s">
        <v>85</v>
      </c>
      <c r="E52" s="74" t="str">
        <f>I50</f>
        <v>現地通貨</v>
      </c>
      <c r="F52" s="75" t="s">
        <v>104</v>
      </c>
      <c r="G52" s="417"/>
      <c r="H52" s="417"/>
      <c r="I52" s="417"/>
      <c r="J52" s="419"/>
    </row>
    <row r="53" spans="1:10" ht="30.65" customHeight="1" thickTop="1">
      <c r="A53" s="140">
        <v>1</v>
      </c>
      <c r="B53" s="52"/>
      <c r="C53" s="51"/>
      <c r="D53" s="53"/>
      <c r="E53" s="53"/>
      <c r="F53" s="55"/>
      <c r="G53" s="159"/>
      <c r="H53" s="181"/>
      <c r="I53" s="157"/>
      <c r="J53" s="155"/>
    </row>
    <row r="54" spans="1:10" ht="30.65" customHeight="1">
      <c r="A54" s="141">
        <v>2</v>
      </c>
      <c r="B54" s="57"/>
      <c r="C54" s="56"/>
      <c r="D54" s="58"/>
      <c r="E54" s="58"/>
      <c r="F54" s="55"/>
      <c r="G54" s="159"/>
      <c r="H54" s="181"/>
      <c r="I54" s="157"/>
      <c r="J54" s="164"/>
    </row>
    <row r="55" spans="1:10" ht="30.65" customHeight="1">
      <c r="A55" s="140">
        <v>3</v>
      </c>
      <c r="B55" s="57"/>
      <c r="C55" s="56"/>
      <c r="D55" s="58"/>
      <c r="E55" s="54"/>
      <c r="F55" s="55"/>
      <c r="G55" s="159"/>
      <c r="H55" s="181"/>
      <c r="I55" s="157"/>
      <c r="J55" s="164"/>
    </row>
    <row r="56" spans="1:10" ht="30.65" customHeight="1">
      <c r="A56" s="141">
        <v>4</v>
      </c>
      <c r="B56" s="57"/>
      <c r="C56" s="56"/>
      <c r="D56" s="58"/>
      <c r="E56" s="59"/>
      <c r="F56" s="55"/>
      <c r="G56" s="159"/>
      <c r="H56" s="181"/>
      <c r="I56" s="157"/>
      <c r="J56" s="164"/>
    </row>
    <row r="57" spans="1:10" ht="30.65" customHeight="1">
      <c r="A57" s="141">
        <v>5</v>
      </c>
      <c r="B57" s="57"/>
      <c r="C57" s="56"/>
      <c r="D57" s="58"/>
      <c r="E57" s="59"/>
      <c r="F57" s="55"/>
      <c r="G57" s="159"/>
      <c r="H57" s="181"/>
      <c r="I57" s="157"/>
      <c r="J57" s="164"/>
    </row>
    <row r="58" spans="1:10" ht="30.65" customHeight="1">
      <c r="A58" s="141">
        <v>6</v>
      </c>
      <c r="B58" s="57"/>
      <c r="C58" s="56"/>
      <c r="D58" s="58"/>
      <c r="E58" s="59"/>
      <c r="F58" s="55"/>
      <c r="G58" s="159"/>
      <c r="H58" s="181"/>
      <c r="I58" s="157"/>
      <c r="J58" s="164"/>
    </row>
    <row r="59" spans="1:10" ht="30.65" customHeight="1">
      <c r="A59" s="141">
        <v>7</v>
      </c>
      <c r="B59" s="57"/>
      <c r="C59" s="56"/>
      <c r="D59" s="58"/>
      <c r="E59" s="59"/>
      <c r="F59" s="55"/>
      <c r="G59" s="159"/>
      <c r="H59" s="181"/>
      <c r="I59" s="157"/>
      <c r="J59" s="164"/>
    </row>
    <row r="60" spans="1:10" ht="30.65" customHeight="1">
      <c r="A60" s="141">
        <v>8</v>
      </c>
      <c r="B60" s="57"/>
      <c r="C60" s="66"/>
      <c r="D60" s="58"/>
      <c r="E60" s="59"/>
      <c r="F60" s="55"/>
      <c r="G60" s="159"/>
      <c r="H60" s="181"/>
      <c r="I60" s="157"/>
      <c r="J60" s="164"/>
    </row>
    <row r="61" spans="1:10" ht="30.65" customHeight="1">
      <c r="A61" s="141">
        <v>9</v>
      </c>
      <c r="B61" s="60"/>
      <c r="C61" s="61"/>
      <c r="D61" s="62"/>
      <c r="E61" s="58"/>
      <c r="F61" s="55"/>
      <c r="G61" s="159"/>
      <c r="H61" s="181"/>
      <c r="I61" s="157"/>
      <c r="J61" s="164"/>
    </row>
    <row r="62" spans="1:10" ht="30.65" customHeight="1">
      <c r="A62" s="141">
        <v>10</v>
      </c>
      <c r="B62" s="57"/>
      <c r="C62" s="56"/>
      <c r="D62" s="58"/>
      <c r="E62" s="59"/>
      <c r="F62" s="148"/>
      <c r="G62" s="160"/>
      <c r="H62" s="181"/>
      <c r="I62" s="158"/>
      <c r="J62" s="164"/>
    </row>
    <row r="63" spans="1:10" ht="30.65" customHeight="1">
      <c r="A63" s="420" t="s">
        <v>108</v>
      </c>
      <c r="B63" s="421"/>
      <c r="C63" s="422"/>
      <c r="D63" s="170">
        <f>SUM(D53:D62)</f>
        <v>0</v>
      </c>
      <c r="E63" s="170">
        <f>SUM(E53:E62)</f>
        <v>0</v>
      </c>
      <c r="F63" s="102">
        <f>SUM(F53:F62)</f>
        <v>0</v>
      </c>
      <c r="G63" s="178"/>
      <c r="H63" s="423" t="s">
        <v>109</v>
      </c>
      <c r="I63" s="166"/>
      <c r="J63" s="166"/>
    </row>
    <row r="64" spans="1:10" ht="30.65" customHeight="1">
      <c r="A64" s="420" t="s">
        <v>110</v>
      </c>
      <c r="B64" s="421"/>
      <c r="C64" s="422"/>
      <c r="D64" s="154">
        <f>ROUNDDOWN(D63*J49,0)</f>
        <v>0</v>
      </c>
      <c r="E64" s="154">
        <f>ROUNDDOWN(E63*J50,0)</f>
        <v>0</v>
      </c>
      <c r="F64" s="167"/>
      <c r="G64" s="168"/>
      <c r="H64" s="424"/>
      <c r="I64" s="177">
        <f>D64+E64+F63</f>
        <v>0</v>
      </c>
      <c r="J64" s="166"/>
    </row>
    <row r="65" spans="1:13" ht="30.65" customHeight="1">
      <c r="A65" s="165"/>
      <c r="B65" s="162"/>
      <c r="C65" s="163"/>
      <c r="D65" s="415" t="s">
        <v>111</v>
      </c>
      <c r="E65" s="415"/>
      <c r="F65" s="172" t="s">
        <v>112</v>
      </c>
      <c r="G65" s="172" t="s">
        <v>99</v>
      </c>
      <c r="H65" s="172" t="s">
        <v>100</v>
      </c>
      <c r="I65" s="161"/>
      <c r="J65" s="163"/>
    </row>
    <row r="66" spans="1:13" ht="30.65" customHeight="1">
      <c r="A66" s="161"/>
      <c r="B66" s="162"/>
      <c r="C66" s="169"/>
      <c r="D66" s="173" t="s">
        <v>113</v>
      </c>
      <c r="E66" s="174"/>
      <c r="F66" s="180">
        <f>SUMIFS(F53:F62,G53:G62,0.1,I53:I62,"課税(インボイス)")</f>
        <v>0</v>
      </c>
      <c r="G66" s="175">
        <v>0.1</v>
      </c>
      <c r="H66" s="179">
        <f>SUMIFS(H53:H62,G53:G62,0.1,I53:I62,"課税(インボイス)")</f>
        <v>0</v>
      </c>
      <c r="I66" s="171"/>
      <c r="J66" s="245" t="s">
        <v>181</v>
      </c>
      <c r="K66" s="238" t="s">
        <v>178</v>
      </c>
      <c r="L66" s="239" t="s">
        <v>179</v>
      </c>
      <c r="M66" s="242" t="s">
        <v>183</v>
      </c>
    </row>
    <row r="67" spans="1:13" ht="30.65" customHeight="1">
      <c r="A67" s="161"/>
      <c r="B67" s="162"/>
      <c r="C67" s="169"/>
      <c r="D67" s="173" t="s">
        <v>114</v>
      </c>
      <c r="E67" s="174"/>
      <c r="F67" s="180">
        <f>SUMIFS(F53:F62,G53:G62,0.1,I53:I62,"課税(非インボイス)")</f>
        <v>0</v>
      </c>
      <c r="G67" s="175">
        <v>0.1</v>
      </c>
      <c r="H67" s="179">
        <f>SUMIFS(H53:H62,G53:G62,0.1,I53:I62,"課税(非インボイス)")</f>
        <v>0</v>
      </c>
      <c r="I67" s="201" t="s">
        <v>105</v>
      </c>
      <c r="J67" s="202">
        <f>SUMIFS(F53:F62,I53:I62,"不課税")</f>
        <v>0</v>
      </c>
      <c r="K67" s="240">
        <f>ROUNDDOWN(SUMIFS(E53:E62,I53:I62,"不課税")*J50,0)</f>
        <v>0</v>
      </c>
      <c r="L67" s="240">
        <f>ROUNDDOWN(SUMIFS(D53:D62,I53:I62,"不課税")*J49,0)</f>
        <v>0</v>
      </c>
      <c r="M67" s="243">
        <f>SUM(J67:L67)</f>
        <v>0</v>
      </c>
    </row>
    <row r="68" spans="1:13" ht="30.65" customHeight="1">
      <c r="A68" s="161"/>
      <c r="B68" s="162"/>
      <c r="C68" s="169"/>
      <c r="D68" s="173" t="s">
        <v>113</v>
      </c>
      <c r="E68" s="174"/>
      <c r="F68" s="180">
        <f>SUMIFS(F53:F62,G53:G62,0.08,I53:I62,"課税(インボイス)")</f>
        <v>0</v>
      </c>
      <c r="G68" s="176">
        <v>0.08</v>
      </c>
      <c r="H68" s="179">
        <f>SUMIFS(H53:H62,G53:G62,0.08,I53:I62,"課税(インボイス)")</f>
        <v>0</v>
      </c>
      <c r="I68" s="201" t="s">
        <v>106</v>
      </c>
      <c r="J68" s="202">
        <f>SUMIFS(F53:F62,I53:I62,"非課税")</f>
        <v>0</v>
      </c>
    </row>
    <row r="69" spans="1:13" ht="30.65" customHeight="1">
      <c r="A69" s="161"/>
      <c r="B69" s="162"/>
      <c r="C69" s="169"/>
      <c r="D69" s="173" t="s">
        <v>114</v>
      </c>
      <c r="E69" s="174"/>
      <c r="F69" s="180">
        <f>SUMIFS(F53:F62,G53:G62,0.08,I53:I62,"課税(非インボイス)")</f>
        <v>0</v>
      </c>
      <c r="G69" s="176">
        <v>0.08</v>
      </c>
      <c r="H69" s="179">
        <f>SUMIFS(H53:H62,G53:G62,0.08,I53:I62,"課税(非インボイス)")</f>
        <v>0</v>
      </c>
      <c r="I69" s="171"/>
      <c r="J69" s="171"/>
    </row>
    <row r="70" spans="1:13" ht="33" customHeight="1">
      <c r="A70" s="67"/>
      <c r="B70" s="67"/>
      <c r="C70" s="67"/>
      <c r="D70" s="67"/>
      <c r="E70" s="67"/>
      <c r="F70" s="69"/>
      <c r="G70" s="69"/>
      <c r="H70" s="69"/>
      <c r="I70" s="69"/>
      <c r="J70" s="68"/>
    </row>
    <row r="71" spans="1:13" ht="34.5" customHeight="1">
      <c r="A71" s="182"/>
      <c r="B71" s="64"/>
      <c r="C71" s="63"/>
      <c r="D71" s="63"/>
      <c r="E71" s="63"/>
      <c r="F71" s="63"/>
      <c r="G71" s="48"/>
      <c r="H71" s="63"/>
      <c r="I71" s="63" t="s">
        <v>85</v>
      </c>
      <c r="J71" s="249"/>
    </row>
    <row r="72" spans="1:13" ht="34.5" customHeight="1">
      <c r="A72" s="199"/>
      <c r="B72" s="47"/>
      <c r="C72" s="48"/>
      <c r="D72" s="48"/>
      <c r="E72" s="48"/>
      <c r="F72" s="49"/>
      <c r="G72" s="48"/>
      <c r="H72" s="49"/>
      <c r="I72" s="49" t="s">
        <v>87</v>
      </c>
      <c r="J72" s="250"/>
    </row>
    <row r="73" spans="1:13" ht="34.5" customHeight="1">
      <c r="A73" s="425" t="s">
        <v>71</v>
      </c>
      <c r="B73" s="427" t="s">
        <v>96</v>
      </c>
      <c r="C73" s="429" t="s">
        <v>97</v>
      </c>
      <c r="D73" s="429" t="s">
        <v>98</v>
      </c>
      <c r="E73" s="431"/>
      <c r="F73" s="431"/>
      <c r="G73" s="416" t="s">
        <v>99</v>
      </c>
      <c r="H73" s="416" t="s">
        <v>219</v>
      </c>
      <c r="I73" s="416" t="s">
        <v>101</v>
      </c>
      <c r="J73" s="418" t="s">
        <v>102</v>
      </c>
    </row>
    <row r="74" spans="1:13" ht="34.5" customHeight="1" thickBot="1">
      <c r="A74" s="426"/>
      <c r="B74" s="428"/>
      <c r="C74" s="430"/>
      <c r="D74" s="151" t="s">
        <v>85</v>
      </c>
      <c r="E74" s="74" t="str">
        <f>I72</f>
        <v>現地通貨</v>
      </c>
      <c r="F74" s="75" t="s">
        <v>104</v>
      </c>
      <c r="G74" s="417"/>
      <c r="H74" s="417"/>
      <c r="I74" s="417"/>
      <c r="J74" s="419"/>
    </row>
    <row r="75" spans="1:13" ht="31.5" customHeight="1" thickTop="1">
      <c r="A75" s="140">
        <v>1</v>
      </c>
      <c r="B75" s="52"/>
      <c r="C75" s="51"/>
      <c r="D75" s="53"/>
      <c r="E75" s="53"/>
      <c r="F75" s="55"/>
      <c r="G75" s="159"/>
      <c r="H75" s="181"/>
      <c r="I75" s="157"/>
      <c r="J75" s="155"/>
    </row>
    <row r="76" spans="1:13" ht="31.5" customHeight="1">
      <c r="A76" s="141">
        <v>2</v>
      </c>
      <c r="B76" s="57"/>
      <c r="C76" s="56"/>
      <c r="D76" s="58"/>
      <c r="E76" s="58"/>
      <c r="F76" s="55"/>
      <c r="G76" s="159"/>
      <c r="H76" s="181"/>
      <c r="I76" s="157"/>
      <c r="J76" s="164"/>
    </row>
    <row r="77" spans="1:13" ht="31.5" customHeight="1">
      <c r="A77" s="140">
        <v>3</v>
      </c>
      <c r="B77" s="57"/>
      <c r="C77" s="56"/>
      <c r="D77" s="58"/>
      <c r="E77" s="54"/>
      <c r="F77" s="55"/>
      <c r="G77" s="159"/>
      <c r="H77" s="181"/>
      <c r="I77" s="157"/>
      <c r="J77" s="164"/>
    </row>
    <row r="78" spans="1:13" ht="31.5" customHeight="1">
      <c r="A78" s="141">
        <v>4</v>
      </c>
      <c r="B78" s="57"/>
      <c r="C78" s="56"/>
      <c r="D78" s="58"/>
      <c r="E78" s="59"/>
      <c r="F78" s="55"/>
      <c r="G78" s="159"/>
      <c r="H78" s="181"/>
      <c r="I78" s="157"/>
      <c r="J78" s="164"/>
    </row>
    <row r="79" spans="1:13" ht="31.5" customHeight="1">
      <c r="A79" s="141">
        <v>5</v>
      </c>
      <c r="B79" s="57"/>
      <c r="C79" s="56"/>
      <c r="D79" s="58"/>
      <c r="E79" s="59"/>
      <c r="F79" s="55"/>
      <c r="G79" s="159"/>
      <c r="H79" s="181"/>
      <c r="I79" s="157"/>
      <c r="J79" s="164"/>
    </row>
    <row r="80" spans="1:13" ht="31.5" customHeight="1">
      <c r="A80" s="141">
        <v>6</v>
      </c>
      <c r="B80" s="57"/>
      <c r="C80" s="56"/>
      <c r="D80" s="58"/>
      <c r="E80" s="59"/>
      <c r="F80" s="55"/>
      <c r="G80" s="159"/>
      <c r="H80" s="181"/>
      <c r="I80" s="157"/>
      <c r="J80" s="164"/>
    </row>
    <row r="81" spans="1:13" ht="31.5" customHeight="1">
      <c r="A81" s="141">
        <v>7</v>
      </c>
      <c r="B81" s="57"/>
      <c r="C81" s="56"/>
      <c r="D81" s="58"/>
      <c r="E81" s="59"/>
      <c r="F81" s="55"/>
      <c r="G81" s="159"/>
      <c r="H81" s="181"/>
      <c r="I81" s="157"/>
      <c r="J81" s="164"/>
    </row>
    <row r="82" spans="1:13" ht="31.5" customHeight="1">
      <c r="A82" s="141">
        <v>8</v>
      </c>
      <c r="B82" s="57"/>
      <c r="C82" s="66"/>
      <c r="D82" s="58"/>
      <c r="E82" s="59"/>
      <c r="F82" s="55"/>
      <c r="G82" s="159"/>
      <c r="H82" s="181"/>
      <c r="I82" s="157"/>
      <c r="J82" s="164"/>
    </row>
    <row r="83" spans="1:13" ht="31.5" customHeight="1">
      <c r="A83" s="141">
        <v>9</v>
      </c>
      <c r="B83" s="60"/>
      <c r="C83" s="61"/>
      <c r="D83" s="62"/>
      <c r="E83" s="58"/>
      <c r="F83" s="55"/>
      <c r="G83" s="159"/>
      <c r="H83" s="181"/>
      <c r="I83" s="157"/>
      <c r="J83" s="164"/>
    </row>
    <row r="84" spans="1:13" ht="31.5" customHeight="1">
      <c r="A84" s="141">
        <v>10</v>
      </c>
      <c r="B84" s="57"/>
      <c r="C84" s="56"/>
      <c r="D84" s="58"/>
      <c r="E84" s="59"/>
      <c r="F84" s="148"/>
      <c r="G84" s="160"/>
      <c r="H84" s="181"/>
      <c r="I84" s="158"/>
      <c r="J84" s="164"/>
    </row>
    <row r="85" spans="1:13" ht="31.5" customHeight="1">
      <c r="A85" s="420" t="s">
        <v>108</v>
      </c>
      <c r="B85" s="421"/>
      <c r="C85" s="422"/>
      <c r="D85" s="170">
        <f>SUM(D75:D84)</f>
        <v>0</v>
      </c>
      <c r="E85" s="170">
        <f>SUM(E75:E84)</f>
        <v>0</v>
      </c>
      <c r="F85" s="102">
        <f>SUM(F75:F84)</f>
        <v>0</v>
      </c>
      <c r="G85" s="178"/>
      <c r="H85" s="423" t="s">
        <v>109</v>
      </c>
      <c r="I85" s="166"/>
      <c r="J85" s="166"/>
    </row>
    <row r="86" spans="1:13" ht="31.5" customHeight="1">
      <c r="A86" s="420" t="s">
        <v>110</v>
      </c>
      <c r="B86" s="421"/>
      <c r="C86" s="422"/>
      <c r="D86" s="154">
        <f>ROUNDDOWN(D85*J71,0)</f>
        <v>0</v>
      </c>
      <c r="E86" s="154">
        <f>ROUNDDOWN(E85*J72,0)</f>
        <v>0</v>
      </c>
      <c r="F86" s="167"/>
      <c r="G86" s="168"/>
      <c r="H86" s="424"/>
      <c r="I86" s="177">
        <f>D86+E86+F85</f>
        <v>0</v>
      </c>
      <c r="J86" s="166"/>
    </row>
    <row r="87" spans="1:13" ht="31.5" customHeight="1">
      <c r="A87" s="165"/>
      <c r="B87" s="162"/>
      <c r="C87" s="163"/>
      <c r="D87" s="415" t="s">
        <v>111</v>
      </c>
      <c r="E87" s="415"/>
      <c r="F87" s="172" t="s">
        <v>112</v>
      </c>
      <c r="G87" s="172" t="s">
        <v>99</v>
      </c>
      <c r="H87" s="172" t="s">
        <v>100</v>
      </c>
      <c r="I87" s="161"/>
      <c r="J87" s="163"/>
    </row>
    <row r="88" spans="1:13" ht="31.5" customHeight="1">
      <c r="A88" s="161"/>
      <c r="B88" s="162"/>
      <c r="C88" s="169"/>
      <c r="D88" s="173" t="s">
        <v>113</v>
      </c>
      <c r="E88" s="174"/>
      <c r="F88" s="180">
        <f>SUMIFS(F75:F84,G75:G84,0.1,I75:I84,"課税(インボイス)")</f>
        <v>0</v>
      </c>
      <c r="G88" s="175">
        <v>0.1</v>
      </c>
      <c r="H88" s="179">
        <f>SUMIFS(H75:H84,G75:G84,0.1,I75:I84,"課税(インボイス)")</f>
        <v>0</v>
      </c>
      <c r="I88" s="171"/>
      <c r="J88" s="245" t="s">
        <v>181</v>
      </c>
      <c r="K88" s="238" t="s">
        <v>178</v>
      </c>
      <c r="L88" s="239" t="s">
        <v>179</v>
      </c>
      <c r="M88" s="242" t="s">
        <v>183</v>
      </c>
    </row>
    <row r="89" spans="1:13" ht="31.5" customHeight="1">
      <c r="A89" s="161"/>
      <c r="B89" s="162"/>
      <c r="C89" s="169"/>
      <c r="D89" s="173" t="s">
        <v>114</v>
      </c>
      <c r="E89" s="174"/>
      <c r="F89" s="180">
        <f>SUMIFS(F75:F84,G75:G84,0.1,I75:I84,"課税(非インボイス)")</f>
        <v>0</v>
      </c>
      <c r="G89" s="175">
        <v>0.1</v>
      </c>
      <c r="H89" s="179">
        <f>SUMIFS(H75:H84,G75:G84,0.1,I75:I84,"課税(非インボイス)")</f>
        <v>0</v>
      </c>
      <c r="I89" s="201" t="s">
        <v>105</v>
      </c>
      <c r="J89" s="202">
        <f>SUMIFS(F75:F84,I75:I84,"不課税")</f>
        <v>0</v>
      </c>
      <c r="K89" s="240">
        <f>ROUNDDOWN(SUMIFS(E75:E84,I75:I84,"不課税")*J72,0)</f>
        <v>0</v>
      </c>
      <c r="L89" s="240">
        <f>ROUNDDOWN(SUMIFS(D75:D84,I75:I84,"不課税")*J71,0)</f>
        <v>0</v>
      </c>
      <c r="M89" s="243">
        <f>SUM(J89:L89)</f>
        <v>0</v>
      </c>
    </row>
    <row r="90" spans="1:13" ht="31.5" customHeight="1">
      <c r="A90" s="161"/>
      <c r="B90" s="162"/>
      <c r="C90" s="169"/>
      <c r="D90" s="173" t="s">
        <v>113</v>
      </c>
      <c r="E90" s="174"/>
      <c r="F90" s="180">
        <f>SUMIFS(F75:F84,G75:G84,0.08,I75:I84,"課税(インボイス)")</f>
        <v>0</v>
      </c>
      <c r="G90" s="176">
        <v>0.08</v>
      </c>
      <c r="H90" s="179">
        <f>SUMIFS(H75:H84,G75:G84,0.08,I75:I84,"課税(インボイス)")</f>
        <v>0</v>
      </c>
      <c r="I90" s="201" t="s">
        <v>106</v>
      </c>
      <c r="J90" s="202">
        <f>SUMIFS(F75:F84,I75:I84,"非課税")</f>
        <v>0</v>
      </c>
    </row>
    <row r="91" spans="1:13" ht="31.5" customHeight="1">
      <c r="A91" s="161"/>
      <c r="B91" s="162"/>
      <c r="C91" s="169"/>
      <c r="D91" s="173" t="s">
        <v>114</v>
      </c>
      <c r="E91" s="174"/>
      <c r="F91" s="180">
        <f>SUMIFS(F75:F84,G75:G84,0.08,I75:I84,"課税(非インボイス)")</f>
        <v>0</v>
      </c>
      <c r="G91" s="176">
        <v>0.08</v>
      </c>
      <c r="H91" s="179">
        <f>SUMIFS(H75:H84,G75:G84,0.08,I75:I84,"課税(非インボイス)")</f>
        <v>0</v>
      </c>
      <c r="I91" s="171"/>
      <c r="J91" s="171"/>
    </row>
    <row r="92" spans="1:13" ht="31.5" customHeight="1">
      <c r="A92" s="67"/>
      <c r="B92" s="67"/>
      <c r="C92" s="67"/>
      <c r="D92" s="67"/>
      <c r="E92" s="67"/>
      <c r="F92" s="69"/>
      <c r="G92" s="69"/>
      <c r="H92" s="69"/>
      <c r="I92" s="69"/>
      <c r="J92" s="68"/>
    </row>
    <row r="93" spans="1:13" ht="31.5" customHeight="1">
      <c r="A93" s="122"/>
      <c r="B93" s="64"/>
      <c r="C93" s="63"/>
      <c r="D93" s="63"/>
      <c r="E93" s="63"/>
      <c r="F93" s="63"/>
      <c r="G93" s="48"/>
      <c r="H93" s="63"/>
      <c r="I93" s="63" t="s">
        <v>85</v>
      </c>
      <c r="J93" s="249"/>
    </row>
    <row r="94" spans="1:13" ht="31.5" customHeight="1">
      <c r="A94" s="199"/>
      <c r="B94" s="47"/>
      <c r="C94" s="48"/>
      <c r="D94" s="48"/>
      <c r="E94" s="48"/>
      <c r="F94" s="49"/>
      <c r="G94" s="48"/>
      <c r="H94" s="49"/>
      <c r="I94" s="49" t="s">
        <v>87</v>
      </c>
      <c r="J94" s="250"/>
    </row>
    <row r="95" spans="1:13" ht="31.5" customHeight="1">
      <c r="A95" s="425" t="s">
        <v>71</v>
      </c>
      <c r="B95" s="427" t="s">
        <v>96</v>
      </c>
      <c r="C95" s="429" t="s">
        <v>97</v>
      </c>
      <c r="D95" s="429" t="s">
        <v>98</v>
      </c>
      <c r="E95" s="431"/>
      <c r="F95" s="431"/>
      <c r="G95" s="416" t="s">
        <v>99</v>
      </c>
      <c r="H95" s="416" t="s">
        <v>219</v>
      </c>
      <c r="I95" s="416" t="s">
        <v>101</v>
      </c>
      <c r="J95" s="418" t="s">
        <v>102</v>
      </c>
    </row>
    <row r="96" spans="1:13" ht="31.5" customHeight="1" thickBot="1">
      <c r="A96" s="426"/>
      <c r="B96" s="428"/>
      <c r="C96" s="430"/>
      <c r="D96" s="151" t="s">
        <v>85</v>
      </c>
      <c r="E96" s="74" t="str">
        <f>I94</f>
        <v>現地通貨</v>
      </c>
      <c r="F96" s="75" t="s">
        <v>104</v>
      </c>
      <c r="G96" s="417"/>
      <c r="H96" s="417"/>
      <c r="I96" s="417"/>
      <c r="J96" s="419"/>
    </row>
    <row r="97" spans="1:13" ht="31.5" customHeight="1" thickTop="1">
      <c r="A97" s="140">
        <v>1</v>
      </c>
      <c r="B97" s="52"/>
      <c r="C97" s="51"/>
      <c r="D97" s="53"/>
      <c r="E97" s="53"/>
      <c r="F97" s="55"/>
      <c r="G97" s="159"/>
      <c r="H97" s="181"/>
      <c r="I97" s="157"/>
      <c r="J97" s="155"/>
    </row>
    <row r="98" spans="1:13" ht="31.5" customHeight="1">
      <c r="A98" s="141">
        <v>2</v>
      </c>
      <c r="B98" s="57"/>
      <c r="C98" s="56"/>
      <c r="D98" s="58"/>
      <c r="E98" s="58"/>
      <c r="F98" s="55"/>
      <c r="G98" s="159"/>
      <c r="H98" s="181"/>
      <c r="I98" s="157"/>
      <c r="J98" s="164"/>
    </row>
    <row r="99" spans="1:13" ht="31.5" customHeight="1">
      <c r="A99" s="140">
        <v>3</v>
      </c>
      <c r="B99" s="57"/>
      <c r="C99" s="56"/>
      <c r="D99" s="58"/>
      <c r="E99" s="54"/>
      <c r="F99" s="55"/>
      <c r="G99" s="159"/>
      <c r="H99" s="181"/>
      <c r="I99" s="157"/>
      <c r="J99" s="164"/>
    </row>
    <row r="100" spans="1:13" ht="31.5" customHeight="1">
      <c r="A100" s="141">
        <v>4</v>
      </c>
      <c r="B100" s="57"/>
      <c r="C100" s="56"/>
      <c r="D100" s="58"/>
      <c r="E100" s="59"/>
      <c r="F100" s="55"/>
      <c r="G100" s="159"/>
      <c r="H100" s="181"/>
      <c r="I100" s="157"/>
      <c r="J100" s="164"/>
    </row>
    <row r="101" spans="1:13" ht="31.5" customHeight="1">
      <c r="A101" s="141">
        <v>5</v>
      </c>
      <c r="B101" s="57"/>
      <c r="C101" s="56"/>
      <c r="D101" s="58"/>
      <c r="E101" s="59"/>
      <c r="F101" s="55"/>
      <c r="G101" s="159"/>
      <c r="H101" s="181"/>
      <c r="I101" s="157"/>
      <c r="J101" s="164"/>
    </row>
    <row r="102" spans="1:13" ht="31.5" customHeight="1">
      <c r="A102" s="141">
        <v>6</v>
      </c>
      <c r="B102" s="57"/>
      <c r="C102" s="56"/>
      <c r="D102" s="58"/>
      <c r="E102" s="59"/>
      <c r="F102" s="55"/>
      <c r="G102" s="159"/>
      <c r="H102" s="181"/>
      <c r="I102" s="157"/>
      <c r="J102" s="164"/>
    </row>
    <row r="103" spans="1:13" ht="31.5" customHeight="1">
      <c r="A103" s="141">
        <v>7</v>
      </c>
      <c r="B103" s="57"/>
      <c r="C103" s="56"/>
      <c r="D103" s="58"/>
      <c r="E103" s="59"/>
      <c r="F103" s="55"/>
      <c r="G103" s="159"/>
      <c r="H103" s="181"/>
      <c r="I103" s="157"/>
      <c r="J103" s="164"/>
    </row>
    <row r="104" spans="1:13" ht="31.5" customHeight="1">
      <c r="A104" s="141">
        <v>8</v>
      </c>
      <c r="B104" s="57"/>
      <c r="C104" s="66"/>
      <c r="D104" s="58"/>
      <c r="E104" s="59"/>
      <c r="F104" s="55"/>
      <c r="G104" s="159"/>
      <c r="H104" s="181"/>
      <c r="I104" s="157"/>
      <c r="J104" s="164"/>
    </row>
    <row r="105" spans="1:13" ht="31.5" customHeight="1">
      <c r="A105" s="141">
        <v>9</v>
      </c>
      <c r="B105" s="60"/>
      <c r="C105" s="61"/>
      <c r="D105" s="62"/>
      <c r="E105" s="58"/>
      <c r="F105" s="55"/>
      <c r="G105" s="159"/>
      <c r="H105" s="181"/>
      <c r="I105" s="157"/>
      <c r="J105" s="164"/>
    </row>
    <row r="106" spans="1:13" ht="31.5" customHeight="1">
      <c r="A106" s="141">
        <v>10</v>
      </c>
      <c r="B106" s="57"/>
      <c r="C106" s="56"/>
      <c r="D106" s="58"/>
      <c r="E106" s="59"/>
      <c r="F106" s="148"/>
      <c r="G106" s="160"/>
      <c r="H106" s="181"/>
      <c r="I106" s="158"/>
      <c r="J106" s="164"/>
    </row>
    <row r="107" spans="1:13" ht="31.5" customHeight="1">
      <c r="A107" s="420" t="s">
        <v>108</v>
      </c>
      <c r="B107" s="421"/>
      <c r="C107" s="422"/>
      <c r="D107" s="170">
        <f>SUM(D97:D106)</f>
        <v>0</v>
      </c>
      <c r="E107" s="170">
        <f>SUM(E97:E106)</f>
        <v>0</v>
      </c>
      <c r="F107" s="102">
        <f>SUM(F97:F106)</f>
        <v>0</v>
      </c>
      <c r="G107" s="178"/>
      <c r="H107" s="423" t="s">
        <v>109</v>
      </c>
      <c r="I107" s="166"/>
      <c r="J107" s="166"/>
    </row>
    <row r="108" spans="1:13" ht="31.5" customHeight="1">
      <c r="A108" s="420" t="s">
        <v>110</v>
      </c>
      <c r="B108" s="421"/>
      <c r="C108" s="422"/>
      <c r="D108" s="154">
        <f>ROUNDDOWN(D107*J93,0)</f>
        <v>0</v>
      </c>
      <c r="E108" s="154">
        <f>ROUNDDOWN(E107*J94,0)</f>
        <v>0</v>
      </c>
      <c r="F108" s="167"/>
      <c r="G108" s="168"/>
      <c r="H108" s="424"/>
      <c r="I108" s="177">
        <f>D108+E108+F107</f>
        <v>0</v>
      </c>
      <c r="J108" s="166"/>
    </row>
    <row r="109" spans="1:13" ht="31.5" customHeight="1">
      <c r="A109" s="165"/>
      <c r="B109" s="162"/>
      <c r="C109" s="163"/>
      <c r="D109" s="415" t="s">
        <v>111</v>
      </c>
      <c r="E109" s="415"/>
      <c r="F109" s="172" t="s">
        <v>112</v>
      </c>
      <c r="G109" s="172" t="s">
        <v>99</v>
      </c>
      <c r="H109" s="172" t="s">
        <v>100</v>
      </c>
      <c r="I109" s="161"/>
      <c r="J109" s="163"/>
    </row>
    <row r="110" spans="1:13" ht="31.5" customHeight="1">
      <c r="A110" s="161"/>
      <c r="B110" s="162"/>
      <c r="C110" s="169"/>
      <c r="D110" s="173" t="s">
        <v>113</v>
      </c>
      <c r="E110" s="174"/>
      <c r="F110" s="180">
        <f>SUMIFS(F97:F106,G97:G106,0.1,I97:I106,"課税(インボイス)")</f>
        <v>0</v>
      </c>
      <c r="G110" s="175">
        <v>0.1</v>
      </c>
      <c r="H110" s="179">
        <f>SUMIFS(H97:H106,G97:G106,0.1,I97:I106,"課税(インボイス)")</f>
        <v>0</v>
      </c>
      <c r="I110" s="171"/>
      <c r="J110" s="245" t="s">
        <v>181</v>
      </c>
      <c r="K110" s="238" t="s">
        <v>178</v>
      </c>
      <c r="L110" s="239" t="s">
        <v>179</v>
      </c>
      <c r="M110" s="242" t="s">
        <v>183</v>
      </c>
    </row>
    <row r="111" spans="1:13" ht="31.5" customHeight="1">
      <c r="A111" s="161"/>
      <c r="B111" s="162"/>
      <c r="C111" s="169"/>
      <c r="D111" s="173" t="s">
        <v>114</v>
      </c>
      <c r="E111" s="174"/>
      <c r="F111" s="180">
        <f>SUMIFS(F97:F106,G97:G106,0.1,I97:I106,"課税(非インボイス)")</f>
        <v>0</v>
      </c>
      <c r="G111" s="175">
        <v>0.1</v>
      </c>
      <c r="H111" s="179">
        <f>SUMIFS(H97:H106,G97:G106,0.1,I97:I106,"課税(非インボイス)")</f>
        <v>0</v>
      </c>
      <c r="I111" s="201" t="s">
        <v>105</v>
      </c>
      <c r="J111" s="202">
        <f>SUMIFS(F97:F106,I97:I106,"不課税")</f>
        <v>0</v>
      </c>
      <c r="K111" s="240">
        <f>ROUNDDOWN(SUMIFS(E97:E106,I97:I106,"不課税")*J94,0)</f>
        <v>0</v>
      </c>
      <c r="L111" s="240">
        <f>ROUNDDOWN(SUMIFS(D97:D106,I97:I106,"不課税")*J93,0)</f>
        <v>0</v>
      </c>
      <c r="M111" s="243">
        <f>SUM(J111:L111)</f>
        <v>0</v>
      </c>
    </row>
    <row r="112" spans="1:13" ht="31.5" customHeight="1">
      <c r="A112" s="161"/>
      <c r="B112" s="162"/>
      <c r="C112" s="169"/>
      <c r="D112" s="173" t="s">
        <v>113</v>
      </c>
      <c r="E112" s="174"/>
      <c r="F112" s="180">
        <f>SUMIFS(F97:F106,G97:G106,0.08,I97:I106,"課税(インボイス)")</f>
        <v>0</v>
      </c>
      <c r="G112" s="176">
        <v>0.08</v>
      </c>
      <c r="H112" s="179">
        <f>SUMIFS(H97:H106,G97:G106,0.08,I97:I106,"課税(インボイス)")</f>
        <v>0</v>
      </c>
      <c r="I112" s="201" t="s">
        <v>106</v>
      </c>
      <c r="J112" s="202">
        <f>SUMIFS(F97:F106,I97:I106,"非課税")</f>
        <v>0</v>
      </c>
    </row>
    <row r="113" spans="1:10" ht="31.5" customHeight="1">
      <c r="A113" s="161"/>
      <c r="B113" s="162"/>
      <c r="C113" s="169"/>
      <c r="D113" s="173" t="s">
        <v>114</v>
      </c>
      <c r="E113" s="174"/>
      <c r="F113" s="180">
        <f>SUMIFS(F97:F106,G97:G106,0.08,I97:I106,"課税(非インボイス)")</f>
        <v>0</v>
      </c>
      <c r="G113" s="176">
        <v>0.08</v>
      </c>
      <c r="H113" s="179">
        <f>SUMIFS(H97:H106,G97:G106,0.08,I97:I106,"課税(非インボイス)")</f>
        <v>0</v>
      </c>
      <c r="I113" s="171"/>
      <c r="J113" s="171"/>
    </row>
    <row r="114" spans="1:10" ht="31.5" customHeight="1">
      <c r="A114" s="67"/>
      <c r="B114" s="67"/>
      <c r="C114" s="67"/>
      <c r="D114" s="67"/>
      <c r="E114" s="67"/>
      <c r="F114" s="69"/>
      <c r="G114" s="69"/>
      <c r="H114" s="69"/>
      <c r="I114" s="69"/>
      <c r="J114" s="68"/>
    </row>
    <row r="115" spans="1:10" ht="31.5" customHeight="1">
      <c r="A115" s="122"/>
      <c r="B115" s="64"/>
      <c r="C115" s="63"/>
      <c r="D115" s="63"/>
      <c r="E115" s="63"/>
      <c r="F115" s="63"/>
      <c r="G115" s="48"/>
      <c r="H115" s="63"/>
      <c r="I115" s="63" t="s">
        <v>85</v>
      </c>
      <c r="J115" s="249"/>
    </row>
    <row r="116" spans="1:10" ht="31.5" customHeight="1">
      <c r="A116" s="199"/>
      <c r="B116" s="47"/>
      <c r="C116" s="48"/>
      <c r="D116" s="48"/>
      <c r="E116" s="48"/>
      <c r="F116" s="49"/>
      <c r="G116" s="48"/>
      <c r="H116" s="49"/>
      <c r="I116" s="49" t="s">
        <v>87</v>
      </c>
      <c r="J116" s="250"/>
    </row>
    <row r="117" spans="1:10" ht="31.5" customHeight="1">
      <c r="A117" s="425" t="s">
        <v>71</v>
      </c>
      <c r="B117" s="427" t="s">
        <v>96</v>
      </c>
      <c r="C117" s="429" t="s">
        <v>97</v>
      </c>
      <c r="D117" s="429" t="s">
        <v>98</v>
      </c>
      <c r="E117" s="431"/>
      <c r="F117" s="431"/>
      <c r="G117" s="416" t="s">
        <v>99</v>
      </c>
      <c r="H117" s="416" t="s">
        <v>219</v>
      </c>
      <c r="I117" s="416" t="s">
        <v>101</v>
      </c>
      <c r="J117" s="418" t="s">
        <v>102</v>
      </c>
    </row>
    <row r="118" spans="1:10" ht="31.5" customHeight="1" thickBot="1">
      <c r="A118" s="426"/>
      <c r="B118" s="428"/>
      <c r="C118" s="430"/>
      <c r="D118" s="151" t="s">
        <v>85</v>
      </c>
      <c r="E118" s="74" t="str">
        <f>I116</f>
        <v>現地通貨</v>
      </c>
      <c r="F118" s="75" t="s">
        <v>104</v>
      </c>
      <c r="G118" s="417"/>
      <c r="H118" s="417"/>
      <c r="I118" s="417"/>
      <c r="J118" s="419"/>
    </row>
    <row r="119" spans="1:10" ht="31.5" customHeight="1" thickTop="1">
      <c r="A119" s="140">
        <v>1</v>
      </c>
      <c r="B119" s="52"/>
      <c r="C119" s="51"/>
      <c r="D119" s="53"/>
      <c r="E119" s="53"/>
      <c r="F119" s="55"/>
      <c r="G119" s="159"/>
      <c r="H119" s="181"/>
      <c r="I119" s="157"/>
      <c r="J119" s="155"/>
    </row>
    <row r="120" spans="1:10" ht="31.5" customHeight="1">
      <c r="A120" s="141">
        <v>2</v>
      </c>
      <c r="B120" s="57"/>
      <c r="C120" s="56"/>
      <c r="D120" s="58"/>
      <c r="E120" s="58"/>
      <c r="F120" s="55"/>
      <c r="G120" s="159"/>
      <c r="H120" s="181"/>
      <c r="I120" s="157"/>
      <c r="J120" s="164"/>
    </row>
    <row r="121" spans="1:10" ht="31.5" customHeight="1">
      <c r="A121" s="140">
        <v>3</v>
      </c>
      <c r="B121" s="57"/>
      <c r="C121" s="56"/>
      <c r="D121" s="58"/>
      <c r="E121" s="54"/>
      <c r="F121" s="55"/>
      <c r="G121" s="159"/>
      <c r="H121" s="181"/>
      <c r="I121" s="157"/>
      <c r="J121" s="164"/>
    </row>
    <row r="122" spans="1:10" ht="31.5" customHeight="1">
      <c r="A122" s="141">
        <v>4</v>
      </c>
      <c r="B122" s="57"/>
      <c r="C122" s="56"/>
      <c r="D122" s="58"/>
      <c r="E122" s="59"/>
      <c r="F122" s="55"/>
      <c r="G122" s="159"/>
      <c r="H122" s="181"/>
      <c r="I122" s="157"/>
      <c r="J122" s="164"/>
    </row>
    <row r="123" spans="1:10" ht="31.5" customHeight="1">
      <c r="A123" s="141">
        <v>5</v>
      </c>
      <c r="B123" s="57"/>
      <c r="C123" s="56"/>
      <c r="D123" s="58"/>
      <c r="E123" s="59"/>
      <c r="F123" s="55"/>
      <c r="G123" s="159"/>
      <c r="H123" s="181"/>
      <c r="I123" s="157"/>
      <c r="J123" s="164"/>
    </row>
    <row r="124" spans="1:10" ht="31.5" customHeight="1">
      <c r="A124" s="141">
        <v>6</v>
      </c>
      <c r="B124" s="57"/>
      <c r="C124" s="56"/>
      <c r="D124" s="58"/>
      <c r="E124" s="59"/>
      <c r="F124" s="55"/>
      <c r="G124" s="159"/>
      <c r="H124" s="181"/>
      <c r="I124" s="157"/>
      <c r="J124" s="164"/>
    </row>
    <row r="125" spans="1:10" ht="31.5" customHeight="1">
      <c r="A125" s="141">
        <v>7</v>
      </c>
      <c r="B125" s="57"/>
      <c r="C125" s="56"/>
      <c r="D125" s="58"/>
      <c r="E125" s="59"/>
      <c r="F125" s="55"/>
      <c r="G125" s="159"/>
      <c r="H125" s="181"/>
      <c r="I125" s="157"/>
      <c r="J125" s="164"/>
    </row>
    <row r="126" spans="1:10" ht="31.5" customHeight="1">
      <c r="A126" s="141">
        <v>8</v>
      </c>
      <c r="B126" s="57"/>
      <c r="C126" s="66"/>
      <c r="D126" s="58"/>
      <c r="E126" s="59"/>
      <c r="F126" s="55"/>
      <c r="G126" s="159"/>
      <c r="H126" s="181"/>
      <c r="I126" s="157"/>
      <c r="J126" s="164"/>
    </row>
    <row r="127" spans="1:10" ht="31.5" customHeight="1">
      <c r="A127" s="141">
        <v>9</v>
      </c>
      <c r="B127" s="60"/>
      <c r="C127" s="61"/>
      <c r="D127" s="62"/>
      <c r="E127" s="58"/>
      <c r="F127" s="55"/>
      <c r="G127" s="159"/>
      <c r="H127" s="181"/>
      <c r="I127" s="157"/>
      <c r="J127" s="164"/>
    </row>
    <row r="128" spans="1:10" ht="31.5" customHeight="1">
      <c r="A128" s="141">
        <v>10</v>
      </c>
      <c r="B128" s="57"/>
      <c r="C128" s="56"/>
      <c r="D128" s="58"/>
      <c r="E128" s="59"/>
      <c r="F128" s="148"/>
      <c r="G128" s="160"/>
      <c r="H128" s="181"/>
      <c r="I128" s="158"/>
      <c r="J128" s="164"/>
    </row>
    <row r="129" spans="1:13" ht="31.5" customHeight="1">
      <c r="A129" s="420" t="s">
        <v>108</v>
      </c>
      <c r="B129" s="421"/>
      <c r="C129" s="422"/>
      <c r="D129" s="170">
        <f>SUM(D119:D128)</f>
        <v>0</v>
      </c>
      <c r="E129" s="170">
        <f>SUM(E119:E128)</f>
        <v>0</v>
      </c>
      <c r="F129" s="102">
        <f>SUM(F119:F128)</f>
        <v>0</v>
      </c>
      <c r="G129" s="178"/>
      <c r="H129" s="423" t="s">
        <v>109</v>
      </c>
      <c r="I129" s="166"/>
      <c r="J129" s="166"/>
    </row>
    <row r="130" spans="1:13" ht="31.5" customHeight="1">
      <c r="A130" s="420" t="s">
        <v>110</v>
      </c>
      <c r="B130" s="421"/>
      <c r="C130" s="422"/>
      <c r="D130" s="154">
        <f>ROUNDDOWN(D129*J115,0)</f>
        <v>0</v>
      </c>
      <c r="E130" s="154">
        <f>ROUNDDOWN(E129*J116,0)</f>
        <v>0</v>
      </c>
      <c r="F130" s="167"/>
      <c r="G130" s="168"/>
      <c r="H130" s="424"/>
      <c r="I130" s="177">
        <f>D130+E130+F129</f>
        <v>0</v>
      </c>
      <c r="J130" s="166"/>
    </row>
    <row r="131" spans="1:13" ht="31.5" customHeight="1">
      <c r="A131" s="165"/>
      <c r="B131" s="162"/>
      <c r="C131" s="163"/>
      <c r="D131" s="415" t="s">
        <v>111</v>
      </c>
      <c r="E131" s="415"/>
      <c r="F131" s="172" t="s">
        <v>112</v>
      </c>
      <c r="G131" s="172" t="s">
        <v>99</v>
      </c>
      <c r="H131" s="172" t="s">
        <v>100</v>
      </c>
      <c r="I131" s="161"/>
      <c r="J131" s="163"/>
    </row>
    <row r="132" spans="1:13" ht="31.5" customHeight="1">
      <c r="A132" s="161"/>
      <c r="B132" s="162"/>
      <c r="C132" s="169"/>
      <c r="D132" s="173" t="s">
        <v>113</v>
      </c>
      <c r="E132" s="174"/>
      <c r="F132" s="180">
        <f>SUMIFS(F119:F128,G119:G128,0.1,I119:I128,"課税(インボイス)")</f>
        <v>0</v>
      </c>
      <c r="G132" s="175">
        <v>0.1</v>
      </c>
      <c r="H132" s="179">
        <f>SUMIFS(H119:H128,G119:G128,0.1,I119:I128,"課税(インボイス)")</f>
        <v>0</v>
      </c>
      <c r="I132" s="171"/>
      <c r="J132" s="245" t="s">
        <v>181</v>
      </c>
      <c r="K132" s="238" t="s">
        <v>178</v>
      </c>
      <c r="L132" s="239" t="s">
        <v>179</v>
      </c>
      <c r="M132" s="242" t="s">
        <v>183</v>
      </c>
    </row>
    <row r="133" spans="1:13" ht="31.5" customHeight="1">
      <c r="A133" s="161"/>
      <c r="B133" s="162"/>
      <c r="C133" s="169"/>
      <c r="D133" s="173" t="s">
        <v>114</v>
      </c>
      <c r="E133" s="174"/>
      <c r="F133" s="180">
        <f>SUMIFS(F119:F128,G119:G128,0.1,I119:I128,"課税(非インボイス)")</f>
        <v>0</v>
      </c>
      <c r="G133" s="175">
        <v>0.1</v>
      </c>
      <c r="H133" s="179">
        <f>SUMIFS(H119:H128,G119:G128,0.1,I119:I128,"課税(非インボイス)")</f>
        <v>0</v>
      </c>
      <c r="I133" s="201" t="s">
        <v>105</v>
      </c>
      <c r="J133" s="202">
        <f>SUMIFS(F119:F128,I119:I128,"不課税")</f>
        <v>0</v>
      </c>
      <c r="K133" s="240">
        <f>ROUNDDOWN(SUMIFS(E119:E128,I119:I128,"不課税")*J116,0)</f>
        <v>0</v>
      </c>
      <c r="L133" s="240">
        <f>ROUNDDOWN(SUMIFS(D119:D128,I119:I128,"不課税")*J115,0)</f>
        <v>0</v>
      </c>
      <c r="M133" s="243">
        <f>SUM(J133:L133)</f>
        <v>0</v>
      </c>
    </row>
    <row r="134" spans="1:13" ht="31.5" customHeight="1">
      <c r="A134" s="161"/>
      <c r="B134" s="162"/>
      <c r="C134" s="169"/>
      <c r="D134" s="173" t="s">
        <v>113</v>
      </c>
      <c r="E134" s="174"/>
      <c r="F134" s="180">
        <f>SUMIFS(F119:F128,G119:G128,0.08,I119:I128,"課税(インボイス)")</f>
        <v>0</v>
      </c>
      <c r="G134" s="176">
        <v>0.08</v>
      </c>
      <c r="H134" s="179">
        <f>SUMIFS(H119:H128,G119:G128,0.08,I119:I128,"課税(インボイス)")</f>
        <v>0</v>
      </c>
      <c r="I134" s="201" t="s">
        <v>106</v>
      </c>
      <c r="J134" s="202">
        <f>SUMIFS(F119:F128,I119:I128,"非課税")</f>
        <v>0</v>
      </c>
    </row>
    <row r="135" spans="1:13" ht="31.5" customHeight="1">
      <c r="A135" s="161"/>
      <c r="B135" s="162"/>
      <c r="C135" s="169"/>
      <c r="D135" s="173" t="s">
        <v>114</v>
      </c>
      <c r="E135" s="174"/>
      <c r="F135" s="180">
        <f>SUMIFS(F119:F128,G119:G128,0.08,I119:I128,"課税(非インボイス)")</f>
        <v>0</v>
      </c>
      <c r="G135" s="176">
        <v>0.08</v>
      </c>
      <c r="H135" s="179">
        <f>SUMIFS(H119:H128,G119:G128,0.08,I119:I128,"課税(非インボイス)")</f>
        <v>0</v>
      </c>
      <c r="I135" s="171"/>
      <c r="J135" s="171"/>
    </row>
    <row r="136" spans="1:13" ht="31.5" customHeight="1">
      <c r="A136" s="67"/>
      <c r="B136" s="67"/>
      <c r="C136" s="67"/>
      <c r="D136" s="67"/>
      <c r="E136" s="67"/>
      <c r="F136" s="69"/>
      <c r="G136" s="69"/>
      <c r="H136" s="69"/>
      <c r="I136" s="69"/>
      <c r="J136" s="68"/>
    </row>
    <row r="137" spans="1:13" ht="31.5" customHeight="1">
      <c r="A137" s="182"/>
      <c r="B137" s="64"/>
      <c r="C137" s="63"/>
      <c r="D137" s="63"/>
      <c r="E137" s="63"/>
      <c r="F137" s="63"/>
      <c r="G137" s="48"/>
      <c r="H137" s="63"/>
      <c r="I137" s="63" t="s">
        <v>85</v>
      </c>
      <c r="J137" s="249"/>
    </row>
    <row r="138" spans="1:13" ht="31.5" customHeight="1">
      <c r="A138" s="199"/>
      <c r="B138" s="47"/>
      <c r="C138" s="48"/>
      <c r="D138" s="48"/>
      <c r="E138" s="48"/>
      <c r="F138" s="49"/>
      <c r="G138" s="48"/>
      <c r="H138" s="49"/>
      <c r="I138" s="49" t="s">
        <v>87</v>
      </c>
      <c r="J138" s="250"/>
    </row>
    <row r="139" spans="1:13" ht="31.5" customHeight="1">
      <c r="A139" s="425" t="s">
        <v>71</v>
      </c>
      <c r="B139" s="427" t="s">
        <v>96</v>
      </c>
      <c r="C139" s="429" t="s">
        <v>97</v>
      </c>
      <c r="D139" s="429" t="s">
        <v>98</v>
      </c>
      <c r="E139" s="431"/>
      <c r="F139" s="431"/>
      <c r="G139" s="416" t="s">
        <v>99</v>
      </c>
      <c r="H139" s="416" t="s">
        <v>219</v>
      </c>
      <c r="I139" s="416" t="s">
        <v>101</v>
      </c>
      <c r="J139" s="418" t="s">
        <v>102</v>
      </c>
    </row>
    <row r="140" spans="1:13" ht="31.5" customHeight="1" thickBot="1">
      <c r="A140" s="426"/>
      <c r="B140" s="428"/>
      <c r="C140" s="430"/>
      <c r="D140" s="151" t="s">
        <v>85</v>
      </c>
      <c r="E140" s="74" t="str">
        <f>I138</f>
        <v>現地通貨</v>
      </c>
      <c r="F140" s="75" t="s">
        <v>104</v>
      </c>
      <c r="G140" s="417"/>
      <c r="H140" s="417"/>
      <c r="I140" s="417"/>
      <c r="J140" s="419"/>
    </row>
    <row r="141" spans="1:13" ht="31.5" customHeight="1" thickTop="1">
      <c r="A141" s="140">
        <v>1</v>
      </c>
      <c r="B141" s="52"/>
      <c r="C141" s="51"/>
      <c r="D141" s="53"/>
      <c r="E141" s="53"/>
      <c r="F141" s="55"/>
      <c r="G141" s="159"/>
      <c r="H141" s="181"/>
      <c r="I141" s="157"/>
      <c r="J141" s="155"/>
    </row>
    <row r="142" spans="1:13" ht="31.5" customHeight="1">
      <c r="A142" s="141">
        <v>2</v>
      </c>
      <c r="B142" s="57"/>
      <c r="C142" s="56"/>
      <c r="D142" s="58"/>
      <c r="E142" s="58"/>
      <c r="F142" s="55"/>
      <c r="G142" s="159"/>
      <c r="H142" s="181"/>
      <c r="I142" s="157"/>
      <c r="J142" s="164"/>
    </row>
    <row r="143" spans="1:13" ht="31.5" customHeight="1">
      <c r="A143" s="140">
        <v>3</v>
      </c>
      <c r="B143" s="57"/>
      <c r="C143" s="56"/>
      <c r="D143" s="58"/>
      <c r="E143" s="54"/>
      <c r="F143" s="55"/>
      <c r="G143" s="159"/>
      <c r="H143" s="181"/>
      <c r="I143" s="157"/>
      <c r="J143" s="164"/>
    </row>
    <row r="144" spans="1:13" ht="31.5" customHeight="1">
      <c r="A144" s="141">
        <v>4</v>
      </c>
      <c r="B144" s="57"/>
      <c r="C144" s="56"/>
      <c r="D144" s="58"/>
      <c r="E144" s="59"/>
      <c r="F144" s="55"/>
      <c r="G144" s="159"/>
      <c r="H144" s="181"/>
      <c r="I144" s="157"/>
      <c r="J144" s="164"/>
    </row>
    <row r="145" spans="1:13" ht="31.5" customHeight="1">
      <c r="A145" s="141">
        <v>5</v>
      </c>
      <c r="B145" s="57"/>
      <c r="C145" s="56"/>
      <c r="D145" s="58"/>
      <c r="E145" s="59"/>
      <c r="F145" s="55"/>
      <c r="G145" s="159"/>
      <c r="H145" s="181"/>
      <c r="I145" s="157"/>
      <c r="J145" s="164"/>
    </row>
    <row r="146" spans="1:13" ht="31.5" customHeight="1">
      <c r="A146" s="141">
        <v>6</v>
      </c>
      <c r="B146" s="57"/>
      <c r="C146" s="56"/>
      <c r="D146" s="58"/>
      <c r="E146" s="59"/>
      <c r="F146" s="55"/>
      <c r="G146" s="159"/>
      <c r="H146" s="181"/>
      <c r="I146" s="157"/>
      <c r="J146" s="164"/>
    </row>
    <row r="147" spans="1:13" ht="31.5" customHeight="1">
      <c r="A147" s="141">
        <v>7</v>
      </c>
      <c r="B147" s="57"/>
      <c r="C147" s="56"/>
      <c r="D147" s="58"/>
      <c r="E147" s="59"/>
      <c r="F147" s="55"/>
      <c r="G147" s="159"/>
      <c r="H147" s="181"/>
      <c r="I147" s="157"/>
      <c r="J147" s="164"/>
    </row>
    <row r="148" spans="1:13" ht="31.5" customHeight="1">
      <c r="A148" s="141">
        <v>8</v>
      </c>
      <c r="B148" s="57"/>
      <c r="C148" s="66"/>
      <c r="D148" s="58"/>
      <c r="E148" s="59"/>
      <c r="F148" s="55"/>
      <c r="G148" s="159"/>
      <c r="H148" s="181"/>
      <c r="I148" s="157"/>
      <c r="J148" s="164"/>
    </row>
    <row r="149" spans="1:13" ht="31.5" customHeight="1">
      <c r="A149" s="141">
        <v>9</v>
      </c>
      <c r="B149" s="60"/>
      <c r="C149" s="61"/>
      <c r="D149" s="62"/>
      <c r="E149" s="58"/>
      <c r="F149" s="55"/>
      <c r="G149" s="159"/>
      <c r="H149" s="181"/>
      <c r="I149" s="157"/>
      <c r="J149" s="164"/>
    </row>
    <row r="150" spans="1:13" ht="31.5" customHeight="1">
      <c r="A150" s="141">
        <v>10</v>
      </c>
      <c r="B150" s="57"/>
      <c r="C150" s="56"/>
      <c r="D150" s="58"/>
      <c r="E150" s="59"/>
      <c r="F150" s="148"/>
      <c r="G150" s="160"/>
      <c r="H150" s="181"/>
      <c r="I150" s="158"/>
      <c r="J150" s="164"/>
    </row>
    <row r="151" spans="1:13" ht="31.5" customHeight="1">
      <c r="A151" s="420" t="s">
        <v>108</v>
      </c>
      <c r="B151" s="421"/>
      <c r="C151" s="422"/>
      <c r="D151" s="170">
        <f>SUM(D141:D150)</f>
        <v>0</v>
      </c>
      <c r="E151" s="170">
        <f>SUM(E141:E150)</f>
        <v>0</v>
      </c>
      <c r="F151" s="102">
        <f>SUM(F141:F150)</f>
        <v>0</v>
      </c>
      <c r="G151" s="178"/>
      <c r="H151" s="423" t="s">
        <v>109</v>
      </c>
      <c r="I151" s="166"/>
      <c r="J151" s="166"/>
    </row>
    <row r="152" spans="1:13" ht="31.5" customHeight="1">
      <c r="A152" s="420" t="s">
        <v>110</v>
      </c>
      <c r="B152" s="421"/>
      <c r="C152" s="422"/>
      <c r="D152" s="154">
        <f>ROUNDDOWN(D151*J137,0)</f>
        <v>0</v>
      </c>
      <c r="E152" s="154">
        <f>ROUNDDOWN(E151*J138,0)</f>
        <v>0</v>
      </c>
      <c r="F152" s="167"/>
      <c r="G152" s="168"/>
      <c r="H152" s="424"/>
      <c r="I152" s="177">
        <f>D152+E152+F151</f>
        <v>0</v>
      </c>
      <c r="J152" s="166"/>
    </row>
    <row r="153" spans="1:13" ht="31.5" customHeight="1">
      <c r="A153" s="165"/>
      <c r="B153" s="162"/>
      <c r="C153" s="163"/>
      <c r="D153" s="415" t="s">
        <v>111</v>
      </c>
      <c r="E153" s="415"/>
      <c r="F153" s="172" t="s">
        <v>112</v>
      </c>
      <c r="G153" s="172" t="s">
        <v>99</v>
      </c>
      <c r="H153" s="172" t="s">
        <v>100</v>
      </c>
      <c r="I153" s="161"/>
      <c r="J153" s="163"/>
    </row>
    <row r="154" spans="1:13" ht="31.5" customHeight="1">
      <c r="A154" s="161"/>
      <c r="B154" s="162"/>
      <c r="C154" s="169"/>
      <c r="D154" s="173" t="s">
        <v>113</v>
      </c>
      <c r="E154" s="174"/>
      <c r="F154" s="180">
        <f>SUMIFS(F141:F150,G141:G150,0.1,I141:I150,"課税(インボイス)")</f>
        <v>0</v>
      </c>
      <c r="G154" s="175">
        <v>0.1</v>
      </c>
      <c r="H154" s="179">
        <f>SUMIFS(H141:H150,G141:G150,0.1,I141:I150,"課税(インボイス)")</f>
        <v>0</v>
      </c>
      <c r="I154" s="171"/>
      <c r="J154" s="245" t="s">
        <v>181</v>
      </c>
      <c r="K154" s="238" t="s">
        <v>178</v>
      </c>
      <c r="L154" s="239" t="s">
        <v>179</v>
      </c>
      <c r="M154" s="242" t="s">
        <v>183</v>
      </c>
    </row>
    <row r="155" spans="1:13" ht="31.5" customHeight="1">
      <c r="A155" s="161"/>
      <c r="B155" s="162"/>
      <c r="C155" s="169"/>
      <c r="D155" s="173" t="s">
        <v>114</v>
      </c>
      <c r="E155" s="174"/>
      <c r="F155" s="180">
        <f>SUMIFS(F141:F150,G141:G150,0.1,I141:I150,"課税(非インボイス)")</f>
        <v>0</v>
      </c>
      <c r="G155" s="175">
        <v>0.1</v>
      </c>
      <c r="H155" s="179">
        <f>SUMIFS(H141:H150,G141:G150,0.1,I141:I150,"課税(非インボイス)")</f>
        <v>0</v>
      </c>
      <c r="I155" s="201" t="s">
        <v>105</v>
      </c>
      <c r="J155" s="202">
        <f>SUMIFS(F141:F150,I141:I150,"不課税")</f>
        <v>0</v>
      </c>
      <c r="K155" s="240">
        <f>ROUNDDOWN(SUMIFS(E141:E150,I141:I150,"不課税")*J138,0)</f>
        <v>0</v>
      </c>
      <c r="L155" s="240">
        <f>ROUNDDOWN(SUMIFS(D141:D150,I141:I150,"不課税")*J137,0)</f>
        <v>0</v>
      </c>
      <c r="M155" s="243">
        <f>SUM(J155:L155)</f>
        <v>0</v>
      </c>
    </row>
    <row r="156" spans="1:13" ht="31.5" customHeight="1">
      <c r="A156" s="161"/>
      <c r="B156" s="162"/>
      <c r="C156" s="169"/>
      <c r="D156" s="173" t="s">
        <v>113</v>
      </c>
      <c r="E156" s="174"/>
      <c r="F156" s="180">
        <f>SUMIFS(F141:F150,G141:G150,0.08,I141:I150,"課税(インボイス)")</f>
        <v>0</v>
      </c>
      <c r="G156" s="176">
        <v>0.08</v>
      </c>
      <c r="H156" s="179">
        <f>SUMIFS(H141:H150,G141:G150,0.08,I141:I150,"課税(インボイス)")</f>
        <v>0</v>
      </c>
      <c r="I156" s="201" t="s">
        <v>106</v>
      </c>
      <c r="J156" s="202">
        <f>SUMIFS(F141:F150,I141:I150,"非課税")</f>
        <v>0</v>
      </c>
    </row>
    <row r="157" spans="1:13" ht="31.5" customHeight="1">
      <c r="A157" s="161"/>
      <c r="B157" s="162"/>
      <c r="C157" s="169"/>
      <c r="D157" s="173" t="s">
        <v>114</v>
      </c>
      <c r="E157" s="174"/>
      <c r="F157" s="180">
        <f>SUMIFS(F141:F150,G141:G150,0.08,I141:I150,"課税(非インボイス)")</f>
        <v>0</v>
      </c>
      <c r="G157" s="176">
        <v>0.08</v>
      </c>
      <c r="H157" s="179">
        <f>SUMIFS(H141:H150,G141:G150,0.08,I141:I150,"課税(非インボイス)")</f>
        <v>0</v>
      </c>
      <c r="I157" s="171"/>
      <c r="J157" s="171"/>
    </row>
    <row r="158" spans="1:13" ht="31.5" customHeight="1">
      <c r="A158" s="67"/>
      <c r="B158" s="67"/>
      <c r="C158" s="67"/>
      <c r="D158" s="67"/>
      <c r="E158" s="67"/>
      <c r="F158" s="69"/>
      <c r="G158" s="69"/>
      <c r="H158" s="69"/>
      <c r="I158" s="69"/>
      <c r="J158" s="68"/>
    </row>
    <row r="159" spans="1:13" ht="31.5" customHeight="1">
      <c r="A159" s="122"/>
      <c r="B159" s="64"/>
      <c r="C159" s="63"/>
      <c r="D159" s="63"/>
      <c r="E159" s="63"/>
      <c r="F159" s="63"/>
      <c r="G159" s="48"/>
      <c r="H159" s="63"/>
      <c r="I159" s="63" t="s">
        <v>85</v>
      </c>
      <c r="J159" s="249"/>
    </row>
    <row r="160" spans="1:13" ht="31.5" customHeight="1">
      <c r="A160" s="199"/>
      <c r="B160" s="47"/>
      <c r="C160" s="48"/>
      <c r="D160" s="48"/>
      <c r="E160" s="48"/>
      <c r="F160" s="49"/>
      <c r="G160" s="48"/>
      <c r="H160" s="49"/>
      <c r="I160" s="49" t="s">
        <v>87</v>
      </c>
      <c r="J160" s="250"/>
    </row>
    <row r="161" spans="1:13" ht="31.5" customHeight="1">
      <c r="A161" s="425" t="s">
        <v>71</v>
      </c>
      <c r="B161" s="427" t="s">
        <v>96</v>
      </c>
      <c r="C161" s="429" t="s">
        <v>97</v>
      </c>
      <c r="D161" s="429" t="s">
        <v>98</v>
      </c>
      <c r="E161" s="431"/>
      <c r="F161" s="431"/>
      <c r="G161" s="416" t="s">
        <v>99</v>
      </c>
      <c r="H161" s="416" t="s">
        <v>219</v>
      </c>
      <c r="I161" s="416" t="s">
        <v>101</v>
      </c>
      <c r="J161" s="418" t="s">
        <v>102</v>
      </c>
    </row>
    <row r="162" spans="1:13" ht="31.5" customHeight="1" thickBot="1">
      <c r="A162" s="426"/>
      <c r="B162" s="428"/>
      <c r="C162" s="430"/>
      <c r="D162" s="151" t="s">
        <v>85</v>
      </c>
      <c r="E162" s="74" t="str">
        <f>I160</f>
        <v>現地通貨</v>
      </c>
      <c r="F162" s="75" t="s">
        <v>104</v>
      </c>
      <c r="G162" s="417"/>
      <c r="H162" s="417"/>
      <c r="I162" s="417"/>
      <c r="J162" s="419"/>
    </row>
    <row r="163" spans="1:13" ht="31.5" customHeight="1" thickTop="1">
      <c r="A163" s="140">
        <v>1</v>
      </c>
      <c r="B163" s="52"/>
      <c r="C163" s="51"/>
      <c r="D163" s="53"/>
      <c r="E163" s="53"/>
      <c r="F163" s="55"/>
      <c r="G163" s="159"/>
      <c r="H163" s="181"/>
      <c r="I163" s="157"/>
      <c r="J163" s="155"/>
    </row>
    <row r="164" spans="1:13" ht="31.5" customHeight="1">
      <c r="A164" s="141">
        <v>2</v>
      </c>
      <c r="B164" s="57"/>
      <c r="C164" s="56"/>
      <c r="D164" s="58"/>
      <c r="E164" s="58"/>
      <c r="F164" s="55"/>
      <c r="G164" s="159"/>
      <c r="H164" s="181"/>
      <c r="I164" s="157"/>
      <c r="J164" s="164"/>
    </row>
    <row r="165" spans="1:13" ht="31.5" customHeight="1">
      <c r="A165" s="140">
        <v>3</v>
      </c>
      <c r="B165" s="57"/>
      <c r="C165" s="56"/>
      <c r="D165" s="58"/>
      <c r="E165" s="54"/>
      <c r="F165" s="55"/>
      <c r="G165" s="159"/>
      <c r="H165" s="181"/>
      <c r="I165" s="157"/>
      <c r="J165" s="164"/>
    </row>
    <row r="166" spans="1:13" ht="31.5" customHeight="1">
      <c r="A166" s="141">
        <v>4</v>
      </c>
      <c r="B166" s="57"/>
      <c r="C166" s="56"/>
      <c r="D166" s="58"/>
      <c r="E166" s="59"/>
      <c r="F166" s="55"/>
      <c r="G166" s="159"/>
      <c r="H166" s="181"/>
      <c r="I166" s="157"/>
      <c r="J166" s="164"/>
    </row>
    <row r="167" spans="1:13" ht="31.5" customHeight="1">
      <c r="A167" s="141">
        <v>5</v>
      </c>
      <c r="B167" s="57"/>
      <c r="C167" s="56"/>
      <c r="D167" s="58"/>
      <c r="E167" s="59"/>
      <c r="F167" s="55"/>
      <c r="G167" s="159"/>
      <c r="H167" s="181"/>
      <c r="I167" s="157"/>
      <c r="J167" s="164"/>
    </row>
    <row r="168" spans="1:13" ht="31.5" customHeight="1">
      <c r="A168" s="141">
        <v>6</v>
      </c>
      <c r="B168" s="57"/>
      <c r="C168" s="56"/>
      <c r="D168" s="58"/>
      <c r="E168" s="59"/>
      <c r="F168" s="55"/>
      <c r="G168" s="159"/>
      <c r="H168" s="181"/>
      <c r="I168" s="157"/>
      <c r="J168" s="164"/>
    </row>
    <row r="169" spans="1:13" ht="31.5" customHeight="1">
      <c r="A169" s="141">
        <v>7</v>
      </c>
      <c r="B169" s="57"/>
      <c r="C169" s="56"/>
      <c r="D169" s="58"/>
      <c r="E169" s="59"/>
      <c r="F169" s="55"/>
      <c r="G169" s="159"/>
      <c r="H169" s="181"/>
      <c r="I169" s="157"/>
      <c r="J169" s="164"/>
    </row>
    <row r="170" spans="1:13" ht="31.5" customHeight="1">
      <c r="A170" s="141">
        <v>8</v>
      </c>
      <c r="B170" s="57"/>
      <c r="C170" s="66"/>
      <c r="D170" s="58"/>
      <c r="E170" s="59"/>
      <c r="F170" s="55"/>
      <c r="G170" s="159"/>
      <c r="H170" s="181"/>
      <c r="I170" s="157"/>
      <c r="J170" s="164"/>
    </row>
    <row r="171" spans="1:13" ht="31.5" customHeight="1">
      <c r="A171" s="141">
        <v>9</v>
      </c>
      <c r="B171" s="60"/>
      <c r="C171" s="61"/>
      <c r="D171" s="62"/>
      <c r="E171" s="58"/>
      <c r="F171" s="55"/>
      <c r="G171" s="159"/>
      <c r="H171" s="181"/>
      <c r="I171" s="157"/>
      <c r="J171" s="164"/>
    </row>
    <row r="172" spans="1:13" ht="31.5" customHeight="1">
      <c r="A172" s="141">
        <v>10</v>
      </c>
      <c r="B172" s="57"/>
      <c r="C172" s="56"/>
      <c r="D172" s="58"/>
      <c r="E172" s="59"/>
      <c r="F172" s="148"/>
      <c r="G172" s="160"/>
      <c r="H172" s="181"/>
      <c r="I172" s="158"/>
      <c r="J172" s="164"/>
    </row>
    <row r="173" spans="1:13" ht="31.5" customHeight="1">
      <c r="A173" s="420" t="s">
        <v>108</v>
      </c>
      <c r="B173" s="421"/>
      <c r="C173" s="422"/>
      <c r="D173" s="170">
        <f>SUM(D163:D172)</f>
        <v>0</v>
      </c>
      <c r="E173" s="170">
        <f>SUM(E163:E172)</f>
        <v>0</v>
      </c>
      <c r="F173" s="102">
        <f>SUM(F163:F172)</f>
        <v>0</v>
      </c>
      <c r="G173" s="178"/>
      <c r="H173" s="423" t="s">
        <v>109</v>
      </c>
      <c r="I173" s="166"/>
      <c r="J173" s="166"/>
    </row>
    <row r="174" spans="1:13" ht="31.5" customHeight="1">
      <c r="A174" s="420" t="s">
        <v>110</v>
      </c>
      <c r="B174" s="421"/>
      <c r="C174" s="422"/>
      <c r="D174" s="154">
        <f>ROUNDDOWN(D173*J159,0)</f>
        <v>0</v>
      </c>
      <c r="E174" s="154">
        <f>ROUNDDOWN(E173*J160,0)</f>
        <v>0</v>
      </c>
      <c r="F174" s="167"/>
      <c r="G174" s="168"/>
      <c r="H174" s="424"/>
      <c r="I174" s="177">
        <f>D174+E174+F173</f>
        <v>0</v>
      </c>
      <c r="J174" s="166"/>
    </row>
    <row r="175" spans="1:13" ht="31.5" customHeight="1">
      <c r="A175" s="165"/>
      <c r="B175" s="162"/>
      <c r="C175" s="163"/>
      <c r="D175" s="415" t="s">
        <v>111</v>
      </c>
      <c r="E175" s="415"/>
      <c r="F175" s="172" t="s">
        <v>112</v>
      </c>
      <c r="G175" s="172" t="s">
        <v>99</v>
      </c>
      <c r="H175" s="172" t="s">
        <v>100</v>
      </c>
      <c r="I175" s="161"/>
      <c r="J175" s="163"/>
    </row>
    <row r="176" spans="1:13" ht="31.5" customHeight="1">
      <c r="A176" s="161"/>
      <c r="B176" s="162"/>
      <c r="C176" s="169"/>
      <c r="D176" s="173" t="s">
        <v>113</v>
      </c>
      <c r="E176" s="174"/>
      <c r="F176" s="180">
        <f>SUMIFS(F163:F172,G163:G172,0.1,I163:I172,"課税(インボイス)")</f>
        <v>0</v>
      </c>
      <c r="G176" s="175">
        <v>0.1</v>
      </c>
      <c r="H176" s="179">
        <f>SUMIFS(H163:H172,G163:G172,0.1,I163:I172,"課税(インボイス)")</f>
        <v>0</v>
      </c>
      <c r="I176" s="171"/>
      <c r="J176" s="245" t="s">
        <v>181</v>
      </c>
      <c r="K176" s="238" t="s">
        <v>178</v>
      </c>
      <c r="L176" s="239" t="s">
        <v>179</v>
      </c>
      <c r="M176" s="242" t="s">
        <v>183</v>
      </c>
    </row>
    <row r="177" spans="1:13" ht="31.5" customHeight="1">
      <c r="A177" s="161"/>
      <c r="B177" s="162"/>
      <c r="C177" s="169"/>
      <c r="D177" s="173" t="s">
        <v>114</v>
      </c>
      <c r="E177" s="174"/>
      <c r="F177" s="180">
        <f>SUMIFS(F163:F172,G163:G172,0.1,I163:I172,"課税(非インボイス)")</f>
        <v>0</v>
      </c>
      <c r="G177" s="175">
        <v>0.1</v>
      </c>
      <c r="H177" s="179">
        <f>SUMIFS(H163:H172,G163:G172,0.1,I163:I172,"課税(非インボイス)")</f>
        <v>0</v>
      </c>
      <c r="I177" s="201" t="s">
        <v>105</v>
      </c>
      <c r="J177" s="202">
        <f>SUMIFS(F163:F172,I163:I172,"不課税")</f>
        <v>0</v>
      </c>
      <c r="K177" s="240">
        <f>ROUNDDOWN(SUMIFS(E163:E172,I163:I172,"不課税")*J160,0)</f>
        <v>0</v>
      </c>
      <c r="L177" s="240">
        <f>ROUNDDOWN(SUMIFS(D163:D172,I163:I172,"不課税")*J159,0)</f>
        <v>0</v>
      </c>
      <c r="M177" s="243">
        <f>SUM(J177:L177)</f>
        <v>0</v>
      </c>
    </row>
    <row r="178" spans="1:13" ht="31.5" customHeight="1">
      <c r="A178" s="161"/>
      <c r="B178" s="162"/>
      <c r="C178" s="169"/>
      <c r="D178" s="173" t="s">
        <v>113</v>
      </c>
      <c r="E178" s="174"/>
      <c r="F178" s="180">
        <f>SUMIFS(F163:F172,G163:G172,0.08,I163:I172,"課税(インボイス)")</f>
        <v>0</v>
      </c>
      <c r="G178" s="176">
        <v>0.08</v>
      </c>
      <c r="H178" s="179">
        <f>SUMIFS(H163:H172,G163:G172,0.08,I163:I172,"課税(インボイス)")</f>
        <v>0</v>
      </c>
      <c r="I178" s="201" t="s">
        <v>106</v>
      </c>
      <c r="J178" s="202">
        <f>SUMIFS(F163:F172,I163:I172,"非課税")</f>
        <v>0</v>
      </c>
    </row>
    <row r="179" spans="1:13" ht="31.5" customHeight="1">
      <c r="A179" s="161"/>
      <c r="B179" s="162"/>
      <c r="C179" s="169"/>
      <c r="D179" s="173" t="s">
        <v>114</v>
      </c>
      <c r="E179" s="174"/>
      <c r="F179" s="180">
        <f>SUMIFS(F163:F172,G163:G172,0.08,I163:I172,"課税(非インボイス)")</f>
        <v>0</v>
      </c>
      <c r="G179" s="176">
        <v>0.08</v>
      </c>
      <c r="H179" s="179">
        <f>SUMIFS(H163:H172,G163:G172,0.08,I163:I172,"課税(非インボイス)")</f>
        <v>0</v>
      </c>
      <c r="I179" s="171"/>
      <c r="J179" s="171"/>
    </row>
    <row r="180" spans="1:13" ht="31.5" customHeight="1">
      <c r="A180" s="67"/>
      <c r="B180" s="67"/>
      <c r="C180" s="67"/>
      <c r="D180" s="67"/>
      <c r="E180" s="67"/>
      <c r="F180" s="69"/>
      <c r="G180" s="69"/>
      <c r="H180" s="69"/>
      <c r="I180" s="69"/>
      <c r="J180" s="68"/>
    </row>
    <row r="181" spans="1:13" ht="31.5" customHeight="1">
      <c r="A181" s="122"/>
      <c r="B181" s="64"/>
      <c r="C181" s="63"/>
      <c r="D181" s="63"/>
      <c r="E181" s="63"/>
      <c r="F181" s="63"/>
      <c r="G181" s="48"/>
      <c r="H181" s="63"/>
      <c r="I181" s="63" t="s">
        <v>85</v>
      </c>
      <c r="J181" s="249"/>
    </row>
    <row r="182" spans="1:13" ht="31.5" customHeight="1">
      <c r="A182" s="199"/>
      <c r="B182" s="47"/>
      <c r="C182" s="48"/>
      <c r="D182" s="48"/>
      <c r="E182" s="48"/>
      <c r="F182" s="49"/>
      <c r="G182" s="48"/>
      <c r="H182" s="49"/>
      <c r="I182" s="49" t="s">
        <v>87</v>
      </c>
      <c r="J182" s="250"/>
    </row>
    <row r="183" spans="1:13" ht="31.5" customHeight="1">
      <c r="A183" s="425" t="s">
        <v>71</v>
      </c>
      <c r="B183" s="427" t="s">
        <v>96</v>
      </c>
      <c r="C183" s="429" t="s">
        <v>97</v>
      </c>
      <c r="D183" s="429" t="s">
        <v>98</v>
      </c>
      <c r="E183" s="431"/>
      <c r="F183" s="431"/>
      <c r="G183" s="416" t="s">
        <v>99</v>
      </c>
      <c r="H183" s="416" t="s">
        <v>219</v>
      </c>
      <c r="I183" s="416" t="s">
        <v>101</v>
      </c>
      <c r="J183" s="418" t="s">
        <v>102</v>
      </c>
    </row>
    <row r="184" spans="1:13" ht="31.5" customHeight="1" thickBot="1">
      <c r="A184" s="426"/>
      <c r="B184" s="428"/>
      <c r="C184" s="430"/>
      <c r="D184" s="151" t="s">
        <v>85</v>
      </c>
      <c r="E184" s="74" t="str">
        <f>I182</f>
        <v>現地通貨</v>
      </c>
      <c r="F184" s="75" t="s">
        <v>104</v>
      </c>
      <c r="G184" s="417"/>
      <c r="H184" s="417"/>
      <c r="I184" s="417"/>
      <c r="J184" s="419"/>
    </row>
    <row r="185" spans="1:13" ht="31.5" customHeight="1" thickTop="1">
      <c r="A185" s="140">
        <v>1</v>
      </c>
      <c r="B185" s="52"/>
      <c r="C185" s="51"/>
      <c r="D185" s="53"/>
      <c r="E185" s="53"/>
      <c r="F185" s="55"/>
      <c r="G185" s="159"/>
      <c r="H185" s="181"/>
      <c r="I185" s="157"/>
      <c r="J185" s="155"/>
    </row>
    <row r="186" spans="1:13" ht="31.5" customHeight="1">
      <c r="A186" s="141">
        <v>2</v>
      </c>
      <c r="B186" s="57"/>
      <c r="C186" s="56"/>
      <c r="D186" s="58"/>
      <c r="E186" s="58"/>
      <c r="F186" s="55"/>
      <c r="G186" s="159"/>
      <c r="H186" s="181"/>
      <c r="I186" s="157"/>
      <c r="J186" s="164"/>
    </row>
    <row r="187" spans="1:13" ht="31.5" customHeight="1">
      <c r="A187" s="140">
        <v>3</v>
      </c>
      <c r="B187" s="57"/>
      <c r="C187" s="56"/>
      <c r="D187" s="58"/>
      <c r="E187" s="54"/>
      <c r="F187" s="55"/>
      <c r="G187" s="159"/>
      <c r="H187" s="181"/>
      <c r="I187" s="157"/>
      <c r="J187" s="164"/>
    </row>
    <row r="188" spans="1:13" ht="31.5" customHeight="1">
      <c r="A188" s="141">
        <v>4</v>
      </c>
      <c r="B188" s="57"/>
      <c r="C188" s="56"/>
      <c r="D188" s="58"/>
      <c r="E188" s="59"/>
      <c r="F188" s="55"/>
      <c r="G188" s="159"/>
      <c r="H188" s="181"/>
      <c r="I188" s="157"/>
      <c r="J188" s="164"/>
    </row>
    <row r="189" spans="1:13" ht="31.5" customHeight="1">
      <c r="A189" s="141">
        <v>5</v>
      </c>
      <c r="B189" s="57"/>
      <c r="C189" s="56"/>
      <c r="D189" s="58"/>
      <c r="E189" s="59"/>
      <c r="F189" s="55"/>
      <c r="G189" s="159"/>
      <c r="H189" s="181"/>
      <c r="I189" s="157"/>
      <c r="J189" s="164"/>
    </row>
    <row r="190" spans="1:13" ht="31.5" customHeight="1">
      <c r="A190" s="141">
        <v>6</v>
      </c>
      <c r="B190" s="57"/>
      <c r="C190" s="56"/>
      <c r="D190" s="58"/>
      <c r="E190" s="59"/>
      <c r="F190" s="55"/>
      <c r="G190" s="159"/>
      <c r="H190" s="181"/>
      <c r="I190" s="157"/>
      <c r="J190" s="164"/>
    </row>
    <row r="191" spans="1:13" ht="31.5" customHeight="1">
      <c r="A191" s="141">
        <v>7</v>
      </c>
      <c r="B191" s="57"/>
      <c r="C191" s="56"/>
      <c r="D191" s="58"/>
      <c r="E191" s="59"/>
      <c r="F191" s="55"/>
      <c r="G191" s="159"/>
      <c r="H191" s="181"/>
      <c r="I191" s="157"/>
      <c r="J191" s="164"/>
    </row>
    <row r="192" spans="1:13" ht="31.5" customHeight="1">
      <c r="A192" s="141">
        <v>8</v>
      </c>
      <c r="B192" s="57"/>
      <c r="C192" s="66"/>
      <c r="D192" s="58"/>
      <c r="E192" s="59"/>
      <c r="F192" s="55"/>
      <c r="G192" s="159"/>
      <c r="H192" s="181"/>
      <c r="I192" s="157"/>
      <c r="J192" s="164"/>
    </row>
    <row r="193" spans="1:13" ht="31.5" customHeight="1">
      <c r="A193" s="141">
        <v>9</v>
      </c>
      <c r="B193" s="60"/>
      <c r="C193" s="61"/>
      <c r="D193" s="62"/>
      <c r="E193" s="58"/>
      <c r="F193" s="55"/>
      <c r="G193" s="159"/>
      <c r="H193" s="181"/>
      <c r="I193" s="157"/>
      <c r="J193" s="164"/>
    </row>
    <row r="194" spans="1:13" ht="31.5" customHeight="1">
      <c r="A194" s="141">
        <v>10</v>
      </c>
      <c r="B194" s="57"/>
      <c r="C194" s="56"/>
      <c r="D194" s="58"/>
      <c r="E194" s="59"/>
      <c r="F194" s="148"/>
      <c r="G194" s="160"/>
      <c r="H194" s="181"/>
      <c r="I194" s="158"/>
      <c r="J194" s="164"/>
    </row>
    <row r="195" spans="1:13" ht="31.5" customHeight="1">
      <c r="A195" s="420" t="s">
        <v>108</v>
      </c>
      <c r="B195" s="421"/>
      <c r="C195" s="422"/>
      <c r="D195" s="170">
        <f>SUM(D185:D194)</f>
        <v>0</v>
      </c>
      <c r="E195" s="170">
        <f>SUM(E185:E194)</f>
        <v>0</v>
      </c>
      <c r="F195" s="102">
        <f>SUM(F185:F194)</f>
        <v>0</v>
      </c>
      <c r="G195" s="178"/>
      <c r="H195" s="423" t="s">
        <v>109</v>
      </c>
      <c r="I195" s="166"/>
      <c r="J195" s="166"/>
    </row>
    <row r="196" spans="1:13" ht="31.5" customHeight="1">
      <c r="A196" s="420" t="s">
        <v>110</v>
      </c>
      <c r="B196" s="421"/>
      <c r="C196" s="422"/>
      <c r="D196" s="154">
        <f>ROUNDDOWN(D195*J181,0)</f>
        <v>0</v>
      </c>
      <c r="E196" s="154">
        <f>ROUNDDOWN(E195*J182,0)</f>
        <v>0</v>
      </c>
      <c r="F196" s="167"/>
      <c r="G196" s="168"/>
      <c r="H196" s="424"/>
      <c r="I196" s="177">
        <f>D196+E196+F195</f>
        <v>0</v>
      </c>
      <c r="J196" s="166"/>
    </row>
    <row r="197" spans="1:13" ht="31.5" customHeight="1">
      <c r="A197" s="165"/>
      <c r="B197" s="162"/>
      <c r="C197" s="163"/>
      <c r="D197" s="415" t="s">
        <v>111</v>
      </c>
      <c r="E197" s="415"/>
      <c r="F197" s="172" t="s">
        <v>112</v>
      </c>
      <c r="G197" s="172" t="s">
        <v>99</v>
      </c>
      <c r="H197" s="172" t="s">
        <v>100</v>
      </c>
      <c r="I197" s="161"/>
      <c r="J197" s="163"/>
    </row>
    <row r="198" spans="1:13" ht="31.5" customHeight="1">
      <c r="A198" s="161"/>
      <c r="B198" s="162"/>
      <c r="C198" s="169"/>
      <c r="D198" s="173" t="s">
        <v>113</v>
      </c>
      <c r="E198" s="174"/>
      <c r="F198" s="180">
        <f>SUMIFS(F185:F194,G185:G194,0.1,I185:I194,"課税(インボイス)")</f>
        <v>0</v>
      </c>
      <c r="G198" s="175">
        <v>0.1</v>
      </c>
      <c r="H198" s="179">
        <f>SUMIFS(H185:H194,G185:G194,0.1,I185:I194,"課税(インボイス)")</f>
        <v>0</v>
      </c>
      <c r="I198" s="171"/>
      <c r="J198" s="245" t="s">
        <v>181</v>
      </c>
      <c r="K198" s="238" t="s">
        <v>178</v>
      </c>
      <c r="L198" s="239" t="s">
        <v>179</v>
      </c>
      <c r="M198" s="242" t="s">
        <v>183</v>
      </c>
    </row>
    <row r="199" spans="1:13" ht="31.5" customHeight="1">
      <c r="A199" s="161"/>
      <c r="B199" s="162"/>
      <c r="C199" s="169"/>
      <c r="D199" s="173" t="s">
        <v>114</v>
      </c>
      <c r="E199" s="174"/>
      <c r="F199" s="180">
        <f>SUMIFS(F185:F194,G185:G194,0.1,I185:I194,"課税(非インボイス)")</f>
        <v>0</v>
      </c>
      <c r="G199" s="175">
        <v>0.1</v>
      </c>
      <c r="H199" s="179">
        <f>SUMIFS(H185:H194,G185:G194,0.1,I185:I194,"課税(非インボイス)")</f>
        <v>0</v>
      </c>
      <c r="I199" s="201" t="s">
        <v>105</v>
      </c>
      <c r="J199" s="202">
        <f>SUMIFS(F185:F194,I185:I194,"不課税")</f>
        <v>0</v>
      </c>
      <c r="K199" s="240">
        <f>ROUNDDOWN(SUMIFS(E185:E194,I185:I194,"不課税")*J182,0)</f>
        <v>0</v>
      </c>
      <c r="L199" s="240">
        <f>ROUNDDOWN(SUMIFS(D185:D194,I185:I194,"不課税")*J181,0)</f>
        <v>0</v>
      </c>
      <c r="M199" s="243">
        <f>SUM(J199:L199)</f>
        <v>0</v>
      </c>
    </row>
    <row r="200" spans="1:13" ht="31.5" customHeight="1">
      <c r="A200" s="161"/>
      <c r="B200" s="162"/>
      <c r="C200" s="169"/>
      <c r="D200" s="173" t="s">
        <v>113</v>
      </c>
      <c r="E200" s="174"/>
      <c r="F200" s="180">
        <f>SUMIFS(F185:F194,G185:G194,0.08,I185:I194,"課税(インボイス)")</f>
        <v>0</v>
      </c>
      <c r="G200" s="176">
        <v>0.08</v>
      </c>
      <c r="H200" s="179">
        <f>SUMIFS(H185:H194,G185:G194,0.08,I185:I194,"課税(インボイス)")</f>
        <v>0</v>
      </c>
      <c r="I200" s="201" t="s">
        <v>106</v>
      </c>
      <c r="J200" s="202">
        <f>SUMIFS(F185:F194,I185:I194,"非課税")</f>
        <v>0</v>
      </c>
    </row>
    <row r="201" spans="1:13" ht="31.5" customHeight="1">
      <c r="A201" s="161"/>
      <c r="B201" s="162"/>
      <c r="C201" s="169"/>
      <c r="D201" s="173" t="s">
        <v>114</v>
      </c>
      <c r="E201" s="174"/>
      <c r="F201" s="180">
        <f>SUMIFS(F185:F194,G185:G194,0.08,I185:I194,"課税(非インボイス)")</f>
        <v>0</v>
      </c>
      <c r="G201" s="176">
        <v>0.08</v>
      </c>
      <c r="H201" s="179">
        <f>SUMIFS(H185:H194,G185:G194,0.08,I185:I194,"課税(非インボイス)")</f>
        <v>0</v>
      </c>
      <c r="I201" s="171"/>
      <c r="J201" s="171"/>
    </row>
    <row r="202" spans="1:13" ht="31.5" customHeight="1">
      <c r="A202" s="67"/>
      <c r="B202" s="67"/>
      <c r="C202" s="67"/>
      <c r="D202" s="67"/>
      <c r="E202" s="67"/>
      <c r="F202" s="69"/>
      <c r="G202" s="69"/>
      <c r="H202" s="69"/>
      <c r="I202" s="69"/>
      <c r="J202" s="68"/>
    </row>
    <row r="203" spans="1:13" ht="31.5" customHeight="1">
      <c r="A203" s="182"/>
      <c r="B203" s="64"/>
      <c r="C203" s="63"/>
      <c r="D203" s="63"/>
      <c r="E203" s="63"/>
      <c r="F203" s="63"/>
      <c r="G203" s="48"/>
      <c r="H203" s="63"/>
      <c r="I203" s="63" t="s">
        <v>85</v>
      </c>
      <c r="J203" s="249"/>
    </row>
    <row r="204" spans="1:13" ht="31.5" customHeight="1">
      <c r="A204" s="199"/>
      <c r="B204" s="47"/>
      <c r="C204" s="48"/>
      <c r="D204" s="48"/>
      <c r="E204" s="48"/>
      <c r="F204" s="49"/>
      <c r="G204" s="48"/>
      <c r="H204" s="49"/>
      <c r="I204" s="49" t="s">
        <v>87</v>
      </c>
      <c r="J204" s="250"/>
    </row>
    <row r="205" spans="1:13" ht="31.5" customHeight="1">
      <c r="A205" s="425" t="s">
        <v>71</v>
      </c>
      <c r="B205" s="427" t="s">
        <v>96</v>
      </c>
      <c r="C205" s="429" t="s">
        <v>97</v>
      </c>
      <c r="D205" s="429" t="s">
        <v>98</v>
      </c>
      <c r="E205" s="431"/>
      <c r="F205" s="431"/>
      <c r="G205" s="416" t="s">
        <v>99</v>
      </c>
      <c r="H205" s="416" t="s">
        <v>219</v>
      </c>
      <c r="I205" s="416" t="s">
        <v>101</v>
      </c>
      <c r="J205" s="418" t="s">
        <v>102</v>
      </c>
    </row>
    <row r="206" spans="1:13" ht="31.5" customHeight="1" thickBot="1">
      <c r="A206" s="426"/>
      <c r="B206" s="428"/>
      <c r="C206" s="430"/>
      <c r="D206" s="151" t="s">
        <v>85</v>
      </c>
      <c r="E206" s="74" t="str">
        <f>I204</f>
        <v>現地通貨</v>
      </c>
      <c r="F206" s="75" t="s">
        <v>104</v>
      </c>
      <c r="G206" s="417"/>
      <c r="H206" s="417"/>
      <c r="I206" s="417"/>
      <c r="J206" s="419"/>
    </row>
    <row r="207" spans="1:13" ht="31.5" customHeight="1" thickTop="1">
      <c r="A207" s="140">
        <v>1</v>
      </c>
      <c r="B207" s="52"/>
      <c r="C207" s="51"/>
      <c r="D207" s="53"/>
      <c r="E207" s="53"/>
      <c r="F207" s="55"/>
      <c r="G207" s="159"/>
      <c r="H207" s="181"/>
      <c r="I207" s="157"/>
      <c r="J207" s="155"/>
    </row>
    <row r="208" spans="1:13" ht="31.5" customHeight="1">
      <c r="A208" s="141">
        <v>2</v>
      </c>
      <c r="B208" s="57"/>
      <c r="C208" s="56"/>
      <c r="D208" s="58"/>
      <c r="E208" s="58"/>
      <c r="F208" s="55"/>
      <c r="G208" s="159"/>
      <c r="H208" s="181"/>
      <c r="I208" s="157"/>
      <c r="J208" s="164"/>
    </row>
    <row r="209" spans="1:13" ht="31.5" customHeight="1">
      <c r="A209" s="140">
        <v>3</v>
      </c>
      <c r="B209" s="57"/>
      <c r="C209" s="56"/>
      <c r="D209" s="58"/>
      <c r="E209" s="54"/>
      <c r="F209" s="55"/>
      <c r="G209" s="159"/>
      <c r="H209" s="181"/>
      <c r="I209" s="157"/>
      <c r="J209" s="164"/>
    </row>
    <row r="210" spans="1:13" ht="31.5" customHeight="1">
      <c r="A210" s="141">
        <v>4</v>
      </c>
      <c r="B210" s="57"/>
      <c r="C210" s="56"/>
      <c r="D210" s="58"/>
      <c r="E210" s="59"/>
      <c r="F210" s="55"/>
      <c r="G210" s="159"/>
      <c r="H210" s="181"/>
      <c r="I210" s="157"/>
      <c r="J210" s="164"/>
    </row>
    <row r="211" spans="1:13" ht="31.5" customHeight="1">
      <c r="A211" s="141">
        <v>5</v>
      </c>
      <c r="B211" s="57"/>
      <c r="C211" s="56"/>
      <c r="D211" s="58"/>
      <c r="E211" s="59"/>
      <c r="F211" s="55"/>
      <c r="G211" s="159"/>
      <c r="H211" s="181"/>
      <c r="I211" s="157"/>
      <c r="J211" s="164"/>
    </row>
    <row r="212" spans="1:13" ht="31.5" customHeight="1">
      <c r="A212" s="141">
        <v>6</v>
      </c>
      <c r="B212" s="57"/>
      <c r="C212" s="56"/>
      <c r="D212" s="58"/>
      <c r="E212" s="59"/>
      <c r="F212" s="55"/>
      <c r="G212" s="159"/>
      <c r="H212" s="181"/>
      <c r="I212" s="157"/>
      <c r="J212" s="164"/>
    </row>
    <row r="213" spans="1:13" ht="31.5" customHeight="1">
      <c r="A213" s="141">
        <v>7</v>
      </c>
      <c r="B213" s="57"/>
      <c r="C213" s="56"/>
      <c r="D213" s="58"/>
      <c r="E213" s="59"/>
      <c r="F213" s="55"/>
      <c r="G213" s="159"/>
      <c r="H213" s="181"/>
      <c r="I213" s="157"/>
      <c r="J213" s="164"/>
    </row>
    <row r="214" spans="1:13" ht="31.5" customHeight="1">
      <c r="A214" s="141">
        <v>8</v>
      </c>
      <c r="B214" s="57"/>
      <c r="C214" s="66"/>
      <c r="D214" s="58"/>
      <c r="E214" s="59"/>
      <c r="F214" s="55"/>
      <c r="G214" s="159"/>
      <c r="H214" s="181"/>
      <c r="I214" s="157"/>
      <c r="J214" s="164"/>
    </row>
    <row r="215" spans="1:13" ht="31.5" customHeight="1">
      <c r="A215" s="141">
        <v>9</v>
      </c>
      <c r="B215" s="60"/>
      <c r="C215" s="61"/>
      <c r="D215" s="62"/>
      <c r="E215" s="58"/>
      <c r="F215" s="55"/>
      <c r="G215" s="159"/>
      <c r="H215" s="181"/>
      <c r="I215" s="157"/>
      <c r="J215" s="164"/>
    </row>
    <row r="216" spans="1:13" ht="31.5" customHeight="1">
      <c r="A216" s="141">
        <v>10</v>
      </c>
      <c r="B216" s="57"/>
      <c r="C216" s="56"/>
      <c r="D216" s="58"/>
      <c r="E216" s="59"/>
      <c r="F216" s="148"/>
      <c r="G216" s="160"/>
      <c r="H216" s="181"/>
      <c r="I216" s="158"/>
      <c r="J216" s="164"/>
    </row>
    <row r="217" spans="1:13" ht="31.5" customHeight="1">
      <c r="A217" s="420" t="s">
        <v>108</v>
      </c>
      <c r="B217" s="421"/>
      <c r="C217" s="422"/>
      <c r="D217" s="170">
        <f>SUM(D207:D216)</f>
        <v>0</v>
      </c>
      <c r="E217" s="170">
        <f>SUM(E207:E216)</f>
        <v>0</v>
      </c>
      <c r="F217" s="102">
        <f>SUM(F207:F216)</f>
        <v>0</v>
      </c>
      <c r="G217" s="178"/>
      <c r="H217" s="423" t="s">
        <v>109</v>
      </c>
      <c r="I217" s="166"/>
      <c r="J217" s="166"/>
    </row>
    <row r="218" spans="1:13" ht="31.5" customHeight="1">
      <c r="A218" s="420" t="s">
        <v>110</v>
      </c>
      <c r="B218" s="421"/>
      <c r="C218" s="422"/>
      <c r="D218" s="154">
        <f>ROUNDDOWN(D217*J203,0)</f>
        <v>0</v>
      </c>
      <c r="E218" s="154">
        <f>ROUNDDOWN(E217*J204,0)</f>
        <v>0</v>
      </c>
      <c r="F218" s="167"/>
      <c r="G218" s="168"/>
      <c r="H218" s="424"/>
      <c r="I218" s="177">
        <f>D218+E218+F217</f>
        <v>0</v>
      </c>
      <c r="J218" s="166"/>
    </row>
    <row r="219" spans="1:13" ht="31.5" customHeight="1">
      <c r="A219" s="165"/>
      <c r="B219" s="162"/>
      <c r="C219" s="163"/>
      <c r="D219" s="415" t="s">
        <v>111</v>
      </c>
      <c r="E219" s="415"/>
      <c r="F219" s="172" t="s">
        <v>112</v>
      </c>
      <c r="G219" s="172" t="s">
        <v>99</v>
      </c>
      <c r="H219" s="172" t="s">
        <v>100</v>
      </c>
      <c r="I219" s="161"/>
      <c r="J219" s="163"/>
    </row>
    <row r="220" spans="1:13" ht="31.5" customHeight="1">
      <c r="A220" s="161"/>
      <c r="B220" s="162"/>
      <c r="C220" s="169"/>
      <c r="D220" s="173" t="s">
        <v>113</v>
      </c>
      <c r="E220" s="174"/>
      <c r="F220" s="180">
        <f>SUMIFS(F207:F216,G207:G216,0.1,I207:I216,"課税(インボイス)")</f>
        <v>0</v>
      </c>
      <c r="G220" s="175">
        <v>0.1</v>
      </c>
      <c r="H220" s="179">
        <f>SUMIFS(H207:H216,G207:G216,0.1,I207:I216,"課税(インボイス)")</f>
        <v>0</v>
      </c>
      <c r="I220" s="171"/>
      <c r="J220" s="245" t="s">
        <v>181</v>
      </c>
      <c r="K220" s="238" t="s">
        <v>178</v>
      </c>
      <c r="L220" s="239" t="s">
        <v>179</v>
      </c>
      <c r="M220" s="242" t="s">
        <v>183</v>
      </c>
    </row>
    <row r="221" spans="1:13" ht="31.5" customHeight="1">
      <c r="A221" s="161"/>
      <c r="B221" s="162"/>
      <c r="C221" s="169"/>
      <c r="D221" s="173" t="s">
        <v>114</v>
      </c>
      <c r="E221" s="174"/>
      <c r="F221" s="180">
        <f>SUMIFS(F207:F216,G207:G216,0.1,I207:I216,"課税(非インボイス)")</f>
        <v>0</v>
      </c>
      <c r="G221" s="175">
        <v>0.1</v>
      </c>
      <c r="H221" s="179">
        <f>SUMIFS(H207:H216,G207:G216,0.1,I207:I216,"課税(非インボイス)")</f>
        <v>0</v>
      </c>
      <c r="I221" s="201" t="s">
        <v>105</v>
      </c>
      <c r="J221" s="202">
        <f>SUMIFS(F207:F216,I207:I216,"不課税")</f>
        <v>0</v>
      </c>
      <c r="K221" s="240">
        <f>ROUNDDOWN(SUMIFS(E207:E216,I207:I216,"不課税")*J204,0)</f>
        <v>0</v>
      </c>
      <c r="L221" s="240">
        <f>ROUNDDOWN(SUMIFS(D207:D216,I207:I216,"不課税")*J203,0)</f>
        <v>0</v>
      </c>
      <c r="M221" s="243">
        <f>SUM(J221:L221)</f>
        <v>0</v>
      </c>
    </row>
    <row r="222" spans="1:13" ht="31.5" customHeight="1">
      <c r="A222" s="161"/>
      <c r="B222" s="162"/>
      <c r="C222" s="169"/>
      <c r="D222" s="173" t="s">
        <v>113</v>
      </c>
      <c r="E222" s="174"/>
      <c r="F222" s="180">
        <f>SUMIFS(F207:F216,G207:G216,0.08,I207:I216,"課税(インボイス)")</f>
        <v>0</v>
      </c>
      <c r="G222" s="176">
        <v>0.08</v>
      </c>
      <c r="H222" s="179">
        <f>SUMIFS(H207:H216,G207:G216,0.08,I207:I216,"課税(インボイス)")</f>
        <v>0</v>
      </c>
      <c r="I222" s="201" t="s">
        <v>106</v>
      </c>
      <c r="J222" s="202">
        <f>SUMIFS(F207:F216,I207:I216,"非課税")</f>
        <v>0</v>
      </c>
    </row>
    <row r="223" spans="1:13" ht="31.5" customHeight="1">
      <c r="A223" s="161"/>
      <c r="B223" s="162"/>
      <c r="C223" s="169"/>
      <c r="D223" s="173" t="s">
        <v>114</v>
      </c>
      <c r="E223" s="174"/>
      <c r="F223" s="180">
        <f>SUMIFS(F207:F216,G207:G216,0.08,I207:I216,"課税(非インボイス)")</f>
        <v>0</v>
      </c>
      <c r="G223" s="176">
        <v>0.08</v>
      </c>
      <c r="H223" s="179">
        <f>SUMIFS(H207:H216,G207:G216,0.08,I207:I216,"課税(非インボイス)")</f>
        <v>0</v>
      </c>
      <c r="I223" s="171"/>
      <c r="J223" s="171"/>
    </row>
    <row r="224" spans="1:13" ht="31.5" customHeight="1">
      <c r="A224" s="67"/>
      <c r="B224" s="67"/>
      <c r="C224" s="67"/>
      <c r="D224" s="67"/>
      <c r="E224" s="67"/>
      <c r="F224" s="69"/>
      <c r="G224" s="69"/>
      <c r="H224" s="69"/>
      <c r="I224" s="69"/>
      <c r="J224" s="68"/>
    </row>
    <row r="225" spans="1:10" ht="31.5" customHeight="1">
      <c r="A225" s="122"/>
      <c r="B225" s="64"/>
      <c r="C225" s="63"/>
      <c r="D225" s="63"/>
      <c r="E225" s="63"/>
      <c r="F225" s="63"/>
      <c r="G225" s="48"/>
      <c r="H225" s="63"/>
      <c r="I225" s="63" t="s">
        <v>85</v>
      </c>
      <c r="J225" s="249"/>
    </row>
    <row r="226" spans="1:10" ht="31.5" customHeight="1">
      <c r="A226" s="199"/>
      <c r="B226" s="47"/>
      <c r="C226" s="48"/>
      <c r="D226" s="48"/>
      <c r="E226" s="48"/>
      <c r="F226" s="49"/>
      <c r="G226" s="48"/>
      <c r="H226" s="49"/>
      <c r="I226" s="49" t="s">
        <v>87</v>
      </c>
      <c r="J226" s="250"/>
    </row>
    <row r="227" spans="1:10" ht="31.5" customHeight="1">
      <c r="A227" s="425" t="s">
        <v>71</v>
      </c>
      <c r="B227" s="427" t="s">
        <v>96</v>
      </c>
      <c r="C227" s="429" t="s">
        <v>97</v>
      </c>
      <c r="D227" s="429" t="s">
        <v>98</v>
      </c>
      <c r="E227" s="431"/>
      <c r="F227" s="431"/>
      <c r="G227" s="416" t="s">
        <v>99</v>
      </c>
      <c r="H227" s="416" t="s">
        <v>219</v>
      </c>
      <c r="I227" s="416" t="s">
        <v>101</v>
      </c>
      <c r="J227" s="418" t="s">
        <v>102</v>
      </c>
    </row>
    <row r="228" spans="1:10" ht="31.5" customHeight="1" thickBot="1">
      <c r="A228" s="426"/>
      <c r="B228" s="428"/>
      <c r="C228" s="430"/>
      <c r="D228" s="151" t="s">
        <v>85</v>
      </c>
      <c r="E228" s="74" t="str">
        <f>I226</f>
        <v>現地通貨</v>
      </c>
      <c r="F228" s="75" t="s">
        <v>104</v>
      </c>
      <c r="G228" s="417"/>
      <c r="H228" s="417"/>
      <c r="I228" s="417"/>
      <c r="J228" s="419"/>
    </row>
    <row r="229" spans="1:10" ht="31.5" customHeight="1" thickTop="1">
      <c r="A229" s="140">
        <v>1</v>
      </c>
      <c r="B229" s="52"/>
      <c r="C229" s="51"/>
      <c r="D229" s="53"/>
      <c r="E229" s="53"/>
      <c r="F229" s="55"/>
      <c r="G229" s="159"/>
      <c r="H229" s="181"/>
      <c r="I229" s="157"/>
      <c r="J229" s="155"/>
    </row>
    <row r="230" spans="1:10" ht="31.5" customHeight="1">
      <c r="A230" s="141">
        <v>2</v>
      </c>
      <c r="B230" s="57"/>
      <c r="C230" s="56"/>
      <c r="D230" s="58"/>
      <c r="E230" s="58"/>
      <c r="F230" s="55"/>
      <c r="G230" s="159"/>
      <c r="H230" s="181"/>
      <c r="I230" s="157"/>
      <c r="J230" s="164"/>
    </row>
    <row r="231" spans="1:10" ht="31.5" customHeight="1">
      <c r="A231" s="140">
        <v>3</v>
      </c>
      <c r="B231" s="57"/>
      <c r="C231" s="56"/>
      <c r="D231" s="58"/>
      <c r="E231" s="54"/>
      <c r="F231" s="55"/>
      <c r="G231" s="159"/>
      <c r="H231" s="181"/>
      <c r="I231" s="157"/>
      <c r="J231" s="164"/>
    </row>
    <row r="232" spans="1:10" ht="31.5" customHeight="1">
      <c r="A232" s="141">
        <v>4</v>
      </c>
      <c r="B232" s="57"/>
      <c r="C232" s="56"/>
      <c r="D232" s="58"/>
      <c r="E232" s="59"/>
      <c r="F232" s="55"/>
      <c r="G232" s="159"/>
      <c r="H232" s="181"/>
      <c r="I232" s="157"/>
      <c r="J232" s="164"/>
    </row>
    <row r="233" spans="1:10" ht="31.5" customHeight="1">
      <c r="A233" s="141">
        <v>5</v>
      </c>
      <c r="B233" s="57"/>
      <c r="C233" s="56"/>
      <c r="D233" s="58"/>
      <c r="E233" s="59"/>
      <c r="F233" s="55"/>
      <c r="G233" s="159"/>
      <c r="H233" s="181"/>
      <c r="I233" s="157"/>
      <c r="J233" s="164"/>
    </row>
    <row r="234" spans="1:10" ht="31.5" customHeight="1">
      <c r="A234" s="141">
        <v>6</v>
      </c>
      <c r="B234" s="57"/>
      <c r="C234" s="56"/>
      <c r="D234" s="58"/>
      <c r="E234" s="59"/>
      <c r="F234" s="55"/>
      <c r="G234" s="159"/>
      <c r="H234" s="181"/>
      <c r="I234" s="157"/>
      <c r="J234" s="164"/>
    </row>
    <row r="235" spans="1:10" ht="31.5" customHeight="1">
      <c r="A235" s="141">
        <v>7</v>
      </c>
      <c r="B235" s="57"/>
      <c r="C235" s="56"/>
      <c r="D235" s="58"/>
      <c r="E235" s="59"/>
      <c r="F235" s="55"/>
      <c r="G235" s="159"/>
      <c r="H235" s="181"/>
      <c r="I235" s="157"/>
      <c r="J235" s="164"/>
    </row>
    <row r="236" spans="1:10" ht="31.5" customHeight="1">
      <c r="A236" s="141">
        <v>8</v>
      </c>
      <c r="B236" s="57"/>
      <c r="C236" s="66"/>
      <c r="D236" s="58"/>
      <c r="E236" s="59"/>
      <c r="F236" s="55"/>
      <c r="G236" s="159"/>
      <c r="H236" s="181"/>
      <c r="I236" s="157"/>
      <c r="J236" s="164"/>
    </row>
    <row r="237" spans="1:10" ht="31.5" customHeight="1">
      <c r="A237" s="141">
        <v>9</v>
      </c>
      <c r="B237" s="60"/>
      <c r="C237" s="61"/>
      <c r="D237" s="62"/>
      <c r="E237" s="58"/>
      <c r="F237" s="55"/>
      <c r="G237" s="159"/>
      <c r="H237" s="181"/>
      <c r="I237" s="157"/>
      <c r="J237" s="164"/>
    </row>
    <row r="238" spans="1:10" ht="31.5" customHeight="1">
      <c r="A238" s="141">
        <v>10</v>
      </c>
      <c r="B238" s="57"/>
      <c r="C238" s="56"/>
      <c r="D238" s="58"/>
      <c r="E238" s="59"/>
      <c r="F238" s="148"/>
      <c r="G238" s="160"/>
      <c r="H238" s="181"/>
      <c r="I238" s="158"/>
      <c r="J238" s="164"/>
    </row>
    <row r="239" spans="1:10" ht="31.5" customHeight="1">
      <c r="A239" s="420" t="s">
        <v>108</v>
      </c>
      <c r="B239" s="421"/>
      <c r="C239" s="422"/>
      <c r="D239" s="170">
        <f>SUM(D229:D238)</f>
        <v>0</v>
      </c>
      <c r="E239" s="170">
        <f>SUM(E229:E238)</f>
        <v>0</v>
      </c>
      <c r="F239" s="102">
        <f>SUM(F229:F238)</f>
        <v>0</v>
      </c>
      <c r="G239" s="178"/>
      <c r="H239" s="423" t="s">
        <v>109</v>
      </c>
      <c r="I239" s="166"/>
      <c r="J239" s="166"/>
    </row>
    <row r="240" spans="1:10" ht="31.5" customHeight="1">
      <c r="A240" s="420" t="s">
        <v>110</v>
      </c>
      <c r="B240" s="421"/>
      <c r="C240" s="422"/>
      <c r="D240" s="154">
        <f>ROUNDDOWN(D239*J225,0)</f>
        <v>0</v>
      </c>
      <c r="E240" s="154">
        <f>ROUNDDOWN(E239*J226,0)</f>
        <v>0</v>
      </c>
      <c r="F240" s="167"/>
      <c r="G240" s="168"/>
      <c r="H240" s="424"/>
      <c r="I240" s="177">
        <f>D240+E240+F239</f>
        <v>0</v>
      </c>
      <c r="J240" s="166"/>
    </row>
    <row r="241" spans="1:13" ht="31.5" customHeight="1">
      <c r="A241" s="165"/>
      <c r="B241" s="162"/>
      <c r="C241" s="163"/>
      <c r="D241" s="415" t="s">
        <v>111</v>
      </c>
      <c r="E241" s="415"/>
      <c r="F241" s="172" t="s">
        <v>112</v>
      </c>
      <c r="G241" s="172" t="s">
        <v>99</v>
      </c>
      <c r="H241" s="172" t="s">
        <v>100</v>
      </c>
      <c r="I241" s="161"/>
      <c r="J241" s="163"/>
    </row>
    <row r="242" spans="1:13" ht="31.5" customHeight="1">
      <c r="A242" s="161"/>
      <c r="B242" s="162"/>
      <c r="C242" s="169"/>
      <c r="D242" s="173" t="s">
        <v>113</v>
      </c>
      <c r="E242" s="174"/>
      <c r="F242" s="180">
        <f>SUMIFS(F229:F238,G229:G238,0.1,I229:I238,"課税(インボイス)")</f>
        <v>0</v>
      </c>
      <c r="G242" s="175">
        <v>0.1</v>
      </c>
      <c r="H242" s="179">
        <f>SUMIFS(H229:H238,G229:G238,0.1,I229:I238,"課税(インボイス)")</f>
        <v>0</v>
      </c>
      <c r="I242" s="171"/>
      <c r="J242" s="245" t="s">
        <v>181</v>
      </c>
      <c r="K242" s="238" t="s">
        <v>178</v>
      </c>
      <c r="L242" s="239" t="s">
        <v>179</v>
      </c>
      <c r="M242" s="242" t="s">
        <v>183</v>
      </c>
    </row>
    <row r="243" spans="1:13" ht="31.5" customHeight="1">
      <c r="A243" s="161"/>
      <c r="B243" s="162"/>
      <c r="C243" s="169"/>
      <c r="D243" s="173" t="s">
        <v>114</v>
      </c>
      <c r="E243" s="174"/>
      <c r="F243" s="180">
        <f>SUMIFS(F229:F238,G229:G238,0.1,I229:I238,"課税(非インボイス)")</f>
        <v>0</v>
      </c>
      <c r="G243" s="175">
        <v>0.1</v>
      </c>
      <c r="H243" s="179">
        <f>SUMIFS(H229:H238,G229:G238,0.1,I229:I238,"課税(非インボイス)")</f>
        <v>0</v>
      </c>
      <c r="I243" s="201" t="s">
        <v>105</v>
      </c>
      <c r="J243" s="202">
        <f>SUMIFS(F229:F238,I229:I238,"不課税")</f>
        <v>0</v>
      </c>
      <c r="K243" s="240">
        <f>ROUNDDOWN(SUMIFS(E229:E238,I229:I238,"不課税")*J226,0)</f>
        <v>0</v>
      </c>
      <c r="L243" s="240">
        <f>ROUNDDOWN(SUMIFS(D229:D238,I229:I238,"不課税")*J225,0)</f>
        <v>0</v>
      </c>
      <c r="M243" s="243">
        <f>SUM(J243:L243)</f>
        <v>0</v>
      </c>
    </row>
    <row r="244" spans="1:13" ht="31.5" customHeight="1">
      <c r="A244" s="161"/>
      <c r="B244" s="162"/>
      <c r="C244" s="169"/>
      <c r="D244" s="173" t="s">
        <v>113</v>
      </c>
      <c r="E244" s="174"/>
      <c r="F244" s="180">
        <f>SUMIFS(F229:F238,G229:G238,0.08,I229:I238,"課税(インボイス)")</f>
        <v>0</v>
      </c>
      <c r="G244" s="176">
        <v>0.08</v>
      </c>
      <c r="H244" s="179">
        <f>SUMIFS(H229:H238,G229:G238,0.08,I229:I238,"課税(インボイス)")</f>
        <v>0</v>
      </c>
      <c r="I244" s="201" t="s">
        <v>106</v>
      </c>
      <c r="J244" s="202">
        <f>SUMIFS(F229:F238,I229:I238,"非課税")</f>
        <v>0</v>
      </c>
    </row>
    <row r="245" spans="1:13" ht="31.5" customHeight="1">
      <c r="A245" s="161"/>
      <c r="B245" s="162"/>
      <c r="C245" s="169"/>
      <c r="D245" s="173" t="s">
        <v>114</v>
      </c>
      <c r="E245" s="174"/>
      <c r="F245" s="180">
        <f>SUMIFS(F229:F238,G229:G238,0.08,I229:I238,"課税(非インボイス)")</f>
        <v>0</v>
      </c>
      <c r="G245" s="176">
        <v>0.08</v>
      </c>
      <c r="H245" s="179">
        <f>SUMIFS(H229:H238,G229:G238,0.08,I229:I238,"課税(非インボイス)")</f>
        <v>0</v>
      </c>
      <c r="I245" s="171"/>
      <c r="J245" s="171"/>
    </row>
    <row r="246" spans="1:13" ht="31.5" customHeight="1">
      <c r="A246" s="67"/>
      <c r="B246" s="67"/>
      <c r="C246" s="67"/>
      <c r="D246" s="67"/>
      <c r="E246" s="67"/>
      <c r="F246" s="69"/>
      <c r="G246" s="69"/>
      <c r="H246" s="69"/>
      <c r="I246" s="69"/>
      <c r="J246" s="68"/>
    </row>
    <row r="247" spans="1:13" ht="31.5" customHeight="1">
      <c r="A247" s="122"/>
      <c r="B247" s="64"/>
      <c r="C247" s="63"/>
      <c r="D247" s="63"/>
      <c r="E247" s="63"/>
      <c r="F247" s="63"/>
      <c r="G247" s="48"/>
      <c r="H247" s="63"/>
      <c r="I247" s="63" t="s">
        <v>85</v>
      </c>
      <c r="J247" s="249"/>
    </row>
    <row r="248" spans="1:13" ht="31.5" customHeight="1">
      <c r="A248" s="199"/>
      <c r="B248" s="47"/>
      <c r="C248" s="48"/>
      <c r="D248" s="48"/>
      <c r="E248" s="48"/>
      <c r="F248" s="49"/>
      <c r="G248" s="48"/>
      <c r="H248" s="49"/>
      <c r="I248" s="49" t="s">
        <v>87</v>
      </c>
      <c r="J248" s="250"/>
    </row>
    <row r="249" spans="1:13" ht="31.5" customHeight="1">
      <c r="A249" s="425" t="s">
        <v>71</v>
      </c>
      <c r="B249" s="427" t="s">
        <v>96</v>
      </c>
      <c r="C249" s="429" t="s">
        <v>97</v>
      </c>
      <c r="D249" s="429" t="s">
        <v>98</v>
      </c>
      <c r="E249" s="431"/>
      <c r="F249" s="431"/>
      <c r="G249" s="416" t="s">
        <v>99</v>
      </c>
      <c r="H249" s="416" t="s">
        <v>219</v>
      </c>
      <c r="I249" s="416" t="s">
        <v>101</v>
      </c>
      <c r="J249" s="418" t="s">
        <v>102</v>
      </c>
    </row>
    <row r="250" spans="1:13" ht="31.5" customHeight="1" thickBot="1">
      <c r="A250" s="426"/>
      <c r="B250" s="428"/>
      <c r="C250" s="430"/>
      <c r="D250" s="151" t="s">
        <v>85</v>
      </c>
      <c r="E250" s="74" t="str">
        <f>I248</f>
        <v>現地通貨</v>
      </c>
      <c r="F250" s="75" t="s">
        <v>104</v>
      </c>
      <c r="G250" s="417"/>
      <c r="H250" s="417"/>
      <c r="I250" s="417"/>
      <c r="J250" s="419"/>
    </row>
    <row r="251" spans="1:13" ht="31.5" customHeight="1" thickTop="1">
      <c r="A251" s="140">
        <v>1</v>
      </c>
      <c r="B251" s="52"/>
      <c r="C251" s="51"/>
      <c r="D251" s="53"/>
      <c r="E251" s="53"/>
      <c r="F251" s="55"/>
      <c r="G251" s="159"/>
      <c r="H251" s="181"/>
      <c r="I251" s="157"/>
      <c r="J251" s="155"/>
    </row>
    <row r="252" spans="1:13" ht="31.5" customHeight="1">
      <c r="A252" s="141">
        <v>2</v>
      </c>
      <c r="B252" s="57"/>
      <c r="C252" s="56"/>
      <c r="D252" s="58"/>
      <c r="E252" s="58"/>
      <c r="F252" s="55"/>
      <c r="G252" s="159"/>
      <c r="H252" s="181"/>
      <c r="I252" s="157"/>
      <c r="J252" s="164"/>
    </row>
    <row r="253" spans="1:13" ht="31.5" customHeight="1">
      <c r="A253" s="140">
        <v>3</v>
      </c>
      <c r="B253" s="57"/>
      <c r="C253" s="56"/>
      <c r="D253" s="58"/>
      <c r="E253" s="54"/>
      <c r="F253" s="55"/>
      <c r="G253" s="159"/>
      <c r="H253" s="181"/>
      <c r="I253" s="157"/>
      <c r="J253" s="164"/>
    </row>
    <row r="254" spans="1:13" ht="31.5" customHeight="1">
      <c r="A254" s="141">
        <v>4</v>
      </c>
      <c r="B254" s="57"/>
      <c r="C254" s="56"/>
      <c r="D254" s="58"/>
      <c r="E254" s="59"/>
      <c r="F254" s="55"/>
      <c r="G254" s="159"/>
      <c r="H254" s="181"/>
      <c r="I254" s="157"/>
      <c r="J254" s="164"/>
    </row>
    <row r="255" spans="1:13" ht="31.5" customHeight="1">
      <c r="A255" s="141">
        <v>5</v>
      </c>
      <c r="B255" s="57"/>
      <c r="C255" s="56"/>
      <c r="D255" s="58"/>
      <c r="E255" s="59"/>
      <c r="F255" s="55"/>
      <c r="G255" s="159"/>
      <c r="H255" s="181"/>
      <c r="I255" s="157"/>
      <c r="J255" s="164"/>
    </row>
    <row r="256" spans="1:13" ht="31.5" customHeight="1">
      <c r="A256" s="141">
        <v>6</v>
      </c>
      <c r="B256" s="57"/>
      <c r="C256" s="56"/>
      <c r="D256" s="58"/>
      <c r="E256" s="59"/>
      <c r="F256" s="55"/>
      <c r="G256" s="159"/>
      <c r="H256" s="181"/>
      <c r="I256" s="157"/>
      <c r="J256" s="164"/>
    </row>
    <row r="257" spans="1:13" ht="31.5" customHeight="1">
      <c r="A257" s="141">
        <v>7</v>
      </c>
      <c r="B257" s="57"/>
      <c r="C257" s="56"/>
      <c r="D257" s="58"/>
      <c r="E257" s="59"/>
      <c r="F257" s="55"/>
      <c r="G257" s="159"/>
      <c r="H257" s="181"/>
      <c r="I257" s="157"/>
      <c r="J257" s="164"/>
    </row>
    <row r="258" spans="1:13" ht="31.5" customHeight="1">
      <c r="A258" s="141">
        <v>8</v>
      </c>
      <c r="B258" s="57"/>
      <c r="C258" s="66"/>
      <c r="D258" s="58"/>
      <c r="E258" s="59"/>
      <c r="F258" s="55"/>
      <c r="G258" s="159"/>
      <c r="H258" s="181"/>
      <c r="I258" s="157"/>
      <c r="J258" s="164"/>
    </row>
    <row r="259" spans="1:13" ht="31.5" customHeight="1">
      <c r="A259" s="141">
        <v>9</v>
      </c>
      <c r="B259" s="60"/>
      <c r="C259" s="61"/>
      <c r="D259" s="62"/>
      <c r="E259" s="58"/>
      <c r="F259" s="55"/>
      <c r="G259" s="159"/>
      <c r="H259" s="181"/>
      <c r="I259" s="157"/>
      <c r="J259" s="164"/>
    </row>
    <row r="260" spans="1:13" ht="31.5" customHeight="1">
      <c r="A260" s="141">
        <v>10</v>
      </c>
      <c r="B260" s="57"/>
      <c r="C260" s="56"/>
      <c r="D260" s="58"/>
      <c r="E260" s="59"/>
      <c r="F260" s="148"/>
      <c r="G260" s="160"/>
      <c r="H260" s="181"/>
      <c r="I260" s="158"/>
      <c r="J260" s="164"/>
    </row>
    <row r="261" spans="1:13" ht="31.5" customHeight="1">
      <c r="A261" s="420" t="s">
        <v>108</v>
      </c>
      <c r="B261" s="421"/>
      <c r="C261" s="422"/>
      <c r="D261" s="170">
        <f>SUM(D251:D260)</f>
        <v>0</v>
      </c>
      <c r="E261" s="170">
        <f>SUM(E251:E260)</f>
        <v>0</v>
      </c>
      <c r="F261" s="102">
        <f>SUM(F251:F260)</f>
        <v>0</v>
      </c>
      <c r="G261" s="178"/>
      <c r="H261" s="423" t="s">
        <v>109</v>
      </c>
      <c r="I261" s="166"/>
      <c r="J261" s="166"/>
    </row>
    <row r="262" spans="1:13" ht="31.5" customHeight="1">
      <c r="A262" s="420" t="s">
        <v>110</v>
      </c>
      <c r="B262" s="421"/>
      <c r="C262" s="422"/>
      <c r="D262" s="154">
        <f>ROUNDDOWN(D261*J247,0)</f>
        <v>0</v>
      </c>
      <c r="E262" s="154">
        <f>ROUNDDOWN(E261*J248,0)</f>
        <v>0</v>
      </c>
      <c r="F262" s="167"/>
      <c r="G262" s="168"/>
      <c r="H262" s="424"/>
      <c r="I262" s="177">
        <f>D262+E262+F261</f>
        <v>0</v>
      </c>
      <c r="J262" s="166"/>
    </row>
    <row r="263" spans="1:13" ht="31.5" customHeight="1">
      <c r="A263" s="165"/>
      <c r="B263" s="162"/>
      <c r="C263" s="163"/>
      <c r="D263" s="415" t="s">
        <v>111</v>
      </c>
      <c r="E263" s="415"/>
      <c r="F263" s="172" t="s">
        <v>112</v>
      </c>
      <c r="G263" s="172" t="s">
        <v>99</v>
      </c>
      <c r="H263" s="172" t="s">
        <v>100</v>
      </c>
      <c r="I263" s="161"/>
      <c r="J263" s="163"/>
    </row>
    <row r="264" spans="1:13" ht="31.5" customHeight="1">
      <c r="A264" s="161"/>
      <c r="B264" s="162"/>
      <c r="C264" s="169"/>
      <c r="D264" s="173" t="s">
        <v>113</v>
      </c>
      <c r="E264" s="174"/>
      <c r="F264" s="180">
        <f>SUMIFS(F251:F260,G251:G260,0.1,I251:I260,"課税(インボイス)")</f>
        <v>0</v>
      </c>
      <c r="G264" s="175">
        <v>0.1</v>
      </c>
      <c r="H264" s="179">
        <f>SUMIFS(H251:H260,G251:G260,0.1,I251:I260,"課税(インボイス)")</f>
        <v>0</v>
      </c>
      <c r="I264" s="171"/>
      <c r="J264" s="245" t="s">
        <v>181</v>
      </c>
      <c r="K264" s="238" t="s">
        <v>178</v>
      </c>
      <c r="L264" s="239" t="s">
        <v>179</v>
      </c>
      <c r="M264" s="242" t="s">
        <v>183</v>
      </c>
    </row>
    <row r="265" spans="1:13" ht="31.5" customHeight="1">
      <c r="A265" s="161"/>
      <c r="B265" s="162"/>
      <c r="C265" s="169"/>
      <c r="D265" s="173" t="s">
        <v>114</v>
      </c>
      <c r="E265" s="174"/>
      <c r="F265" s="180">
        <f>SUMIFS(F251:F260,G251:G260,0.1,I251:I260,"課税(非インボイス)")</f>
        <v>0</v>
      </c>
      <c r="G265" s="175">
        <v>0.1</v>
      </c>
      <c r="H265" s="179">
        <f>SUMIFS(H251:H260,G251:G260,0.1,I251:I260,"課税(非インボイス)")</f>
        <v>0</v>
      </c>
      <c r="I265" s="201" t="s">
        <v>105</v>
      </c>
      <c r="J265" s="202">
        <f>SUMIFS(F251:F260,I251:I260,"不課税")</f>
        <v>0</v>
      </c>
      <c r="K265" s="240">
        <f>ROUNDDOWN(SUMIFS(E251:E260,I251:I260,"不課税")*J248,0)</f>
        <v>0</v>
      </c>
      <c r="L265" s="240">
        <f>ROUNDDOWN(SUMIFS(D251:D260,I251:I260,"不課税")*J247,0)</f>
        <v>0</v>
      </c>
      <c r="M265" s="243">
        <f>SUM(J265:L265)</f>
        <v>0</v>
      </c>
    </row>
    <row r="266" spans="1:13" ht="31.5" customHeight="1">
      <c r="A266" s="161"/>
      <c r="B266" s="162"/>
      <c r="C266" s="169"/>
      <c r="D266" s="173" t="s">
        <v>113</v>
      </c>
      <c r="E266" s="174"/>
      <c r="F266" s="180">
        <f>SUMIFS(F251:F260,G251:G260,0.08,I251:I260,"課税(インボイス)")</f>
        <v>0</v>
      </c>
      <c r="G266" s="176">
        <v>0.08</v>
      </c>
      <c r="H266" s="179">
        <f>SUMIFS(H251:H260,G251:G260,0.08,I251:I260,"課税(インボイス)")</f>
        <v>0</v>
      </c>
      <c r="I266" s="201" t="s">
        <v>106</v>
      </c>
      <c r="J266" s="202">
        <f>SUMIFS(F251:F260,I251:I260,"非課税")</f>
        <v>0</v>
      </c>
    </row>
    <row r="267" spans="1:13" ht="31.5" customHeight="1">
      <c r="A267" s="161"/>
      <c r="B267" s="162"/>
      <c r="C267" s="169"/>
      <c r="D267" s="173" t="s">
        <v>114</v>
      </c>
      <c r="E267" s="174"/>
      <c r="F267" s="180">
        <f>SUMIFS(F251:F260,G251:G260,0.08,I251:I260,"課税(非インボイス)")</f>
        <v>0</v>
      </c>
      <c r="G267" s="176">
        <v>0.08</v>
      </c>
      <c r="H267" s="179">
        <f>SUMIFS(H251:H260,G251:G260,0.08,I251:I260,"課税(非インボイス)")</f>
        <v>0</v>
      </c>
      <c r="I267" s="171"/>
      <c r="J267" s="171"/>
    </row>
    <row r="268" spans="1:13" ht="31.5" customHeight="1" thickBot="1">
      <c r="A268" s="67"/>
      <c r="B268" s="67"/>
      <c r="C268" s="67"/>
      <c r="D268" s="67"/>
      <c r="E268" s="67"/>
      <c r="F268" s="69"/>
      <c r="G268" s="68"/>
      <c r="H268" s="68"/>
      <c r="I268" s="68"/>
    </row>
    <row r="269" spans="1:13" ht="31.5" customHeight="1" thickBot="1">
      <c r="B269" s="439" t="s">
        <v>121</v>
      </c>
      <c r="C269" s="440"/>
      <c r="D269" s="440"/>
      <c r="E269" s="441"/>
      <c r="F269" s="71">
        <f>I20+I42+I64+I86+I108+I130+I152+I174+I196+I218+I240+I262</f>
        <v>0</v>
      </c>
      <c r="H269" s="442" t="s">
        <v>113</v>
      </c>
      <c r="I269" s="442"/>
      <c r="J269" s="200">
        <f>F22+F24+F44+F46+F66+F68+F88+F90+F110+F112+F132+F134+F154+F156+F176+F178+F198+F200+F220+F222+F242+F244+F264+F266</f>
        <v>0</v>
      </c>
    </row>
    <row r="270" spans="1:13" ht="31.5" customHeight="1">
      <c r="H270" s="442" t="s">
        <v>114</v>
      </c>
      <c r="I270" s="442"/>
      <c r="J270" s="200">
        <f>F23+F25+F45+F47+F67+F69+F89+F91+F111+F113+F133+F135+F155+F157+F177+F179+F199+F201+F221+F223+F243+F245+F265+F267</f>
        <v>0</v>
      </c>
    </row>
    <row r="271" spans="1:13" ht="31.5" customHeight="1">
      <c r="H271" s="434" t="s">
        <v>105</v>
      </c>
      <c r="I271" s="435"/>
      <c r="J271" s="200">
        <f>M23+M45+M67+M89+M111+M133+M155+M177+M199+M221+M243+M265</f>
        <v>0</v>
      </c>
    </row>
    <row r="272" spans="1:13" ht="31.5" customHeight="1">
      <c r="H272" s="434" t="s">
        <v>106</v>
      </c>
      <c r="I272" s="435"/>
      <c r="J272" s="200">
        <f>J24+J46+J68+J90+J112+J134+J156+J178+J200+J222+J244+J266</f>
        <v>0</v>
      </c>
    </row>
  </sheetData>
  <mergeCells count="149">
    <mergeCell ref="D131:E131"/>
    <mergeCell ref="B269:E269"/>
    <mergeCell ref="G117:G118"/>
    <mergeCell ref="H117:H118"/>
    <mergeCell ref="I117:I118"/>
    <mergeCell ref="H269:I269"/>
    <mergeCell ref="H139:H140"/>
    <mergeCell ref="I139:I140"/>
    <mergeCell ref="H161:H162"/>
    <mergeCell ref="I161:I162"/>
    <mergeCell ref="H183:H184"/>
    <mergeCell ref="I183:I184"/>
    <mergeCell ref="H205:H206"/>
    <mergeCell ref="I205:I206"/>
    <mergeCell ref="H227:H228"/>
    <mergeCell ref="I227:I228"/>
    <mergeCell ref="D263:E263"/>
    <mergeCell ref="H249:H250"/>
    <mergeCell ref="I249:I250"/>
    <mergeCell ref="H95:H96"/>
    <mergeCell ref="I95:I96"/>
    <mergeCell ref="J95:J96"/>
    <mergeCell ref="A107:C107"/>
    <mergeCell ref="H107:H108"/>
    <mergeCell ref="A108:C108"/>
    <mergeCell ref="J117:J118"/>
    <mergeCell ref="A129:C129"/>
    <mergeCell ref="H129:H130"/>
    <mergeCell ref="A130:C130"/>
    <mergeCell ref="D109:E109"/>
    <mergeCell ref="A117:A118"/>
    <mergeCell ref="B117:B118"/>
    <mergeCell ref="C117:C118"/>
    <mergeCell ref="D117:F117"/>
    <mergeCell ref="J73:J74"/>
    <mergeCell ref="A85:C85"/>
    <mergeCell ref="H85:H86"/>
    <mergeCell ref="A86:C86"/>
    <mergeCell ref="A73:A74"/>
    <mergeCell ref="B73:B74"/>
    <mergeCell ref="C73:C74"/>
    <mergeCell ref="D73:F73"/>
    <mergeCell ref="G73:G74"/>
    <mergeCell ref="J51:J52"/>
    <mergeCell ref="A63:C63"/>
    <mergeCell ref="H63:H64"/>
    <mergeCell ref="A64:C64"/>
    <mergeCell ref="G51:G52"/>
    <mergeCell ref="H51:H52"/>
    <mergeCell ref="D65:E65"/>
    <mergeCell ref="A51:A52"/>
    <mergeCell ref="B51:B52"/>
    <mergeCell ref="C51:C52"/>
    <mergeCell ref="D51:F51"/>
    <mergeCell ref="J7:J8"/>
    <mergeCell ref="A19:C19"/>
    <mergeCell ref="H19:H20"/>
    <mergeCell ref="A20:C20"/>
    <mergeCell ref="G7:G8"/>
    <mergeCell ref="H7:H8"/>
    <mergeCell ref="J29:J30"/>
    <mergeCell ref="A41:C41"/>
    <mergeCell ref="H41:H42"/>
    <mergeCell ref="A42:C42"/>
    <mergeCell ref="G29:G30"/>
    <mergeCell ref="H29:H30"/>
    <mergeCell ref="H270:I270"/>
    <mergeCell ref="H271:I271"/>
    <mergeCell ref="H272:I272"/>
    <mergeCell ref="D21:E21"/>
    <mergeCell ref="A7:A8"/>
    <mergeCell ref="B7:B8"/>
    <mergeCell ref="C7:C8"/>
    <mergeCell ref="D7:F7"/>
    <mergeCell ref="I7:I8"/>
    <mergeCell ref="D43:E43"/>
    <mergeCell ref="A29:A30"/>
    <mergeCell ref="B29:B30"/>
    <mergeCell ref="C29:C30"/>
    <mergeCell ref="D29:F29"/>
    <mergeCell ref="I29:I30"/>
    <mergeCell ref="I51:I52"/>
    <mergeCell ref="H73:H74"/>
    <mergeCell ref="I73:I74"/>
    <mergeCell ref="D87:E87"/>
    <mergeCell ref="A95:A96"/>
    <mergeCell ref="B95:B96"/>
    <mergeCell ref="C95:C96"/>
    <mergeCell ref="D95:F95"/>
    <mergeCell ref="G95:G96"/>
    <mergeCell ref="J139:J140"/>
    <mergeCell ref="A151:C151"/>
    <mergeCell ref="H151:H152"/>
    <mergeCell ref="A152:C152"/>
    <mergeCell ref="D153:E153"/>
    <mergeCell ref="A139:A140"/>
    <mergeCell ref="B139:B140"/>
    <mergeCell ref="C139:C140"/>
    <mergeCell ref="D139:F139"/>
    <mergeCell ref="G139:G140"/>
    <mergeCell ref="J161:J162"/>
    <mergeCell ref="A173:C173"/>
    <mergeCell ref="H173:H174"/>
    <mergeCell ref="A174:C174"/>
    <mergeCell ref="D175:E175"/>
    <mergeCell ref="A161:A162"/>
    <mergeCell ref="B161:B162"/>
    <mergeCell ref="C161:C162"/>
    <mergeCell ref="D161:F161"/>
    <mergeCell ref="G161:G162"/>
    <mergeCell ref="J183:J184"/>
    <mergeCell ref="A195:C195"/>
    <mergeCell ref="H195:H196"/>
    <mergeCell ref="A196:C196"/>
    <mergeCell ref="D197:E197"/>
    <mergeCell ref="A183:A184"/>
    <mergeCell ref="B183:B184"/>
    <mergeCell ref="C183:C184"/>
    <mergeCell ref="D183:F183"/>
    <mergeCell ref="G183:G184"/>
    <mergeCell ref="J205:J206"/>
    <mergeCell ref="A217:C217"/>
    <mergeCell ref="H217:H218"/>
    <mergeCell ref="A218:C218"/>
    <mergeCell ref="D219:E219"/>
    <mergeCell ref="A205:A206"/>
    <mergeCell ref="B205:B206"/>
    <mergeCell ref="C205:C206"/>
    <mergeCell ref="D205:F205"/>
    <mergeCell ref="G205:G206"/>
    <mergeCell ref="J227:J228"/>
    <mergeCell ref="A239:C239"/>
    <mergeCell ref="H239:H240"/>
    <mergeCell ref="A240:C240"/>
    <mergeCell ref="D241:E241"/>
    <mergeCell ref="A227:A228"/>
    <mergeCell ref="B227:B228"/>
    <mergeCell ref="C227:C228"/>
    <mergeCell ref="D227:F227"/>
    <mergeCell ref="G227:G228"/>
    <mergeCell ref="J249:J250"/>
    <mergeCell ref="A261:C261"/>
    <mergeCell ref="H261:H262"/>
    <mergeCell ref="A262:C262"/>
    <mergeCell ref="A249:A250"/>
    <mergeCell ref="B249:B250"/>
    <mergeCell ref="C249:C250"/>
    <mergeCell ref="D249:F249"/>
    <mergeCell ref="G249:G250"/>
  </mergeCells>
  <phoneticPr fontId="3"/>
  <dataValidations count="2">
    <dataValidation type="list" allowBlank="1" showInputMessage="1" showErrorMessage="1" sqref="I9:I18 I31:I40 I53:I62 I75:I84 I97:I106 I119:I128 I141:I150 I163:I172 I185:I194 I207:I216 I229:I238 I251:I260" xr:uid="{8683BB9B-2DC9-46D2-8BBE-0D13FDDE6BDB}">
      <formula1>$S$6:$S$10</formula1>
    </dataValidation>
    <dataValidation type="list" allowBlank="1" showInputMessage="1" showErrorMessage="1" sqref="G9:G18 G31:G40 G53:G62 G75:G84 G97:G106 G119:G128 G141:G150 G163:G172 G185:G194 G207:G216 G229:G238 G251:G260" xr:uid="{095AF98A-51FD-452B-8CC1-34923E7A78D2}">
      <formula1>"10%,8%,0%"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8D1A8-9E17-4D5E-9B7A-978BCD512179}">
  <sheetPr>
    <tabColor rgb="FF92D050"/>
    <pageSetUpPr fitToPage="1"/>
  </sheetPr>
  <dimension ref="A1:S272"/>
  <sheetViews>
    <sheetView topLeftCell="A3" zoomScale="70" zoomScaleNormal="70" workbookViewId="0">
      <selection activeCell="H249" sqref="H249:H260"/>
    </sheetView>
  </sheetViews>
  <sheetFormatPr defaultColWidth="9" defaultRowHeight="14"/>
  <cols>
    <col min="1" max="1" width="11.08203125" style="42" customWidth="1"/>
    <col min="2" max="2" width="8" style="44" customWidth="1"/>
    <col min="3" max="3" width="48.83203125" style="42" customWidth="1"/>
    <col min="4" max="5" width="18.08203125" style="42" customWidth="1"/>
    <col min="6" max="6" width="22.58203125" style="42" customWidth="1"/>
    <col min="7" max="7" width="8.75" style="42" customWidth="1"/>
    <col min="8" max="8" width="18.83203125" style="42" customWidth="1"/>
    <col min="9" max="10" width="26.83203125" style="42" customWidth="1"/>
    <col min="11" max="11" width="25.33203125" style="42" customWidth="1"/>
    <col min="12" max="12" width="21.4140625" style="42" customWidth="1"/>
    <col min="13" max="13" width="10.4140625" style="42" customWidth="1"/>
    <col min="14" max="16384" width="9" style="42"/>
  </cols>
  <sheetData>
    <row r="1" spans="1:19" s="39" customFormat="1" ht="25.5" customHeight="1">
      <c r="A1" s="120" t="str">
        <f>'1.旅費(1)現地渡航費（航空運賃）'!A1</f>
        <v>団体名：</v>
      </c>
      <c r="B1" s="121" t="str">
        <f>'★マスタ（最初にこちらを入力）'!D7</f>
        <v>●●</v>
      </c>
      <c r="C1" s="37"/>
      <c r="D1" s="37"/>
      <c r="E1" s="37"/>
      <c r="F1" s="38"/>
      <c r="J1" s="153" t="s">
        <v>152</v>
      </c>
    </row>
    <row r="2" spans="1:19" s="39" customFormat="1" ht="25.5" customHeight="1">
      <c r="A2" s="120" t="str">
        <f>'1.旅費(1)現地渡航費（航空運賃）'!A2</f>
        <v>対象国：</v>
      </c>
      <c r="B2" s="121" t="str">
        <f>'★マスタ（最初にこちらを入力）'!D8</f>
        <v>●●</v>
      </c>
      <c r="C2" s="40"/>
      <c r="G2" s="41"/>
      <c r="H2" s="41"/>
      <c r="I2" s="41"/>
    </row>
    <row r="3" spans="1:19" s="39" customFormat="1" ht="17.149999999999999" customHeight="1">
      <c r="A3" s="120"/>
      <c r="B3" s="121"/>
      <c r="C3" s="40"/>
      <c r="G3" s="41"/>
      <c r="H3" s="41"/>
      <c r="I3" s="41"/>
    </row>
    <row r="4" spans="1:19" ht="29.5" customHeight="1">
      <c r="A4" s="156"/>
      <c r="B4" s="156"/>
      <c r="C4" s="156"/>
      <c r="D4" s="156"/>
      <c r="E4" s="152" t="s">
        <v>94</v>
      </c>
      <c r="F4" s="156"/>
      <c r="G4" s="156"/>
      <c r="H4" s="156"/>
      <c r="I4" s="156"/>
      <c r="J4" s="156"/>
    </row>
    <row r="5" spans="1:19" s="48" customFormat="1" ht="29.25" customHeight="1">
      <c r="A5" s="182" t="s">
        <v>203</v>
      </c>
      <c r="B5" s="64"/>
      <c r="C5" s="63"/>
      <c r="D5" s="63"/>
      <c r="E5" s="63"/>
      <c r="F5" s="63"/>
      <c r="H5" s="63"/>
      <c r="I5" s="63" t="s">
        <v>85</v>
      </c>
      <c r="J5" s="249"/>
    </row>
    <row r="6" spans="1:19" s="48" customFormat="1" ht="30.65" customHeight="1">
      <c r="A6" s="199"/>
      <c r="B6" s="47"/>
      <c r="F6" s="49"/>
      <c r="H6" s="49"/>
      <c r="I6" s="49" t="s">
        <v>87</v>
      </c>
      <c r="J6" s="250"/>
      <c r="S6" s="46" t="s">
        <v>95</v>
      </c>
    </row>
    <row r="7" spans="1:19" s="48" customFormat="1" ht="30.75" customHeight="1">
      <c r="A7" s="425" t="s">
        <v>71</v>
      </c>
      <c r="B7" s="427" t="s">
        <v>96</v>
      </c>
      <c r="C7" s="429" t="s">
        <v>97</v>
      </c>
      <c r="D7" s="429" t="s">
        <v>98</v>
      </c>
      <c r="E7" s="431"/>
      <c r="F7" s="431"/>
      <c r="G7" s="416" t="s">
        <v>99</v>
      </c>
      <c r="H7" s="416" t="s">
        <v>219</v>
      </c>
      <c r="I7" s="416" t="s">
        <v>101</v>
      </c>
      <c r="J7" s="418" t="s">
        <v>102</v>
      </c>
      <c r="S7" s="46" t="s">
        <v>103</v>
      </c>
    </row>
    <row r="8" spans="1:19" s="48" customFormat="1" ht="30.75" customHeight="1" thickBot="1">
      <c r="A8" s="426"/>
      <c r="B8" s="428"/>
      <c r="C8" s="430"/>
      <c r="D8" s="151" t="s">
        <v>85</v>
      </c>
      <c r="E8" s="74" t="str">
        <f>I6</f>
        <v>現地通貨</v>
      </c>
      <c r="F8" s="75" t="s">
        <v>104</v>
      </c>
      <c r="G8" s="417"/>
      <c r="H8" s="417"/>
      <c r="I8" s="417"/>
      <c r="J8" s="419"/>
      <c r="S8" s="46" t="s">
        <v>105</v>
      </c>
    </row>
    <row r="9" spans="1:19" s="48" customFormat="1" ht="30" customHeight="1" thickTop="1">
      <c r="A9" s="140">
        <v>1</v>
      </c>
      <c r="B9" s="52"/>
      <c r="C9" s="51"/>
      <c r="D9" s="53"/>
      <c r="E9" s="53"/>
      <c r="F9" s="55"/>
      <c r="G9" s="159"/>
      <c r="H9" s="181"/>
      <c r="I9" s="157"/>
      <c r="J9" s="155"/>
      <c r="S9" s="46" t="s">
        <v>106</v>
      </c>
    </row>
    <row r="10" spans="1:19" s="48" customFormat="1" ht="30" customHeight="1">
      <c r="A10" s="141">
        <v>2</v>
      </c>
      <c r="B10" s="57"/>
      <c r="C10" s="56"/>
      <c r="D10" s="58"/>
      <c r="E10" s="58"/>
      <c r="F10" s="55"/>
      <c r="G10" s="159"/>
      <c r="H10" s="181"/>
      <c r="I10" s="157"/>
      <c r="J10" s="164"/>
      <c r="S10" s="46" t="s">
        <v>107</v>
      </c>
    </row>
    <row r="11" spans="1:19" s="48" customFormat="1" ht="30" customHeight="1">
      <c r="A11" s="140">
        <v>3</v>
      </c>
      <c r="B11" s="57"/>
      <c r="C11" s="56"/>
      <c r="D11" s="58"/>
      <c r="E11" s="54"/>
      <c r="F11" s="55"/>
      <c r="G11" s="159"/>
      <c r="H11" s="181"/>
      <c r="I11" s="157"/>
      <c r="J11" s="164"/>
    </row>
    <row r="12" spans="1:19" s="48" customFormat="1" ht="30" customHeight="1">
      <c r="A12" s="141">
        <v>4</v>
      </c>
      <c r="B12" s="57"/>
      <c r="C12" s="56"/>
      <c r="D12" s="58"/>
      <c r="E12" s="59"/>
      <c r="F12" s="55"/>
      <c r="G12" s="159"/>
      <c r="H12" s="181"/>
      <c r="I12" s="157"/>
      <c r="J12" s="164"/>
    </row>
    <row r="13" spans="1:19" s="48" customFormat="1" ht="30" customHeight="1">
      <c r="A13" s="141">
        <v>5</v>
      </c>
      <c r="B13" s="57"/>
      <c r="C13" s="56"/>
      <c r="D13" s="58"/>
      <c r="E13" s="59"/>
      <c r="F13" s="55"/>
      <c r="G13" s="159"/>
      <c r="H13" s="181"/>
      <c r="I13" s="157"/>
      <c r="J13" s="164"/>
    </row>
    <row r="14" spans="1:19" s="48" customFormat="1" ht="30" customHeight="1">
      <c r="A14" s="141">
        <v>6</v>
      </c>
      <c r="B14" s="57"/>
      <c r="C14" s="56"/>
      <c r="D14" s="58"/>
      <c r="E14" s="59"/>
      <c r="F14" s="55"/>
      <c r="G14" s="159"/>
      <c r="H14" s="181"/>
      <c r="I14" s="157"/>
      <c r="J14" s="164"/>
    </row>
    <row r="15" spans="1:19" s="48" customFormat="1" ht="30" customHeight="1">
      <c r="A15" s="141">
        <v>7</v>
      </c>
      <c r="B15" s="57"/>
      <c r="C15" s="56"/>
      <c r="D15" s="58"/>
      <c r="E15" s="59"/>
      <c r="F15" s="55"/>
      <c r="G15" s="159"/>
      <c r="H15" s="181"/>
      <c r="I15" s="157"/>
      <c r="J15" s="164"/>
    </row>
    <row r="16" spans="1:19" s="48" customFormat="1" ht="30" customHeight="1">
      <c r="A16" s="141">
        <v>8</v>
      </c>
      <c r="B16" s="57"/>
      <c r="C16" s="66"/>
      <c r="D16" s="58"/>
      <c r="E16" s="59"/>
      <c r="F16" s="55"/>
      <c r="G16" s="159"/>
      <c r="H16" s="181"/>
      <c r="I16" s="157"/>
      <c r="J16" s="164"/>
    </row>
    <row r="17" spans="1:13" s="48" customFormat="1" ht="30" customHeight="1">
      <c r="A17" s="141">
        <v>9</v>
      </c>
      <c r="B17" s="60"/>
      <c r="C17" s="61"/>
      <c r="D17" s="62"/>
      <c r="E17" s="58"/>
      <c r="F17" s="55"/>
      <c r="G17" s="159"/>
      <c r="H17" s="181"/>
      <c r="I17" s="157"/>
      <c r="J17" s="164"/>
    </row>
    <row r="18" spans="1:13" s="48" customFormat="1" ht="30" customHeight="1">
      <c r="A18" s="141">
        <v>10</v>
      </c>
      <c r="B18" s="57"/>
      <c r="C18" s="56"/>
      <c r="D18" s="58"/>
      <c r="E18" s="59"/>
      <c r="F18" s="148"/>
      <c r="G18" s="160"/>
      <c r="H18" s="181"/>
      <c r="I18" s="158"/>
      <c r="J18" s="164"/>
    </row>
    <row r="19" spans="1:13" s="48" customFormat="1" ht="30" customHeight="1">
      <c r="A19" s="420" t="s">
        <v>108</v>
      </c>
      <c r="B19" s="421"/>
      <c r="C19" s="422"/>
      <c r="D19" s="170">
        <f>SUM(D9:D18)</f>
        <v>0</v>
      </c>
      <c r="E19" s="170">
        <f>SUM(E9:E18)</f>
        <v>0</v>
      </c>
      <c r="F19" s="102">
        <f>SUM(F9:F18)</f>
        <v>0</v>
      </c>
      <c r="G19" s="178"/>
      <c r="H19" s="423" t="s">
        <v>109</v>
      </c>
      <c r="I19" s="166"/>
      <c r="J19" s="166"/>
    </row>
    <row r="20" spans="1:13" s="48" customFormat="1" ht="30" customHeight="1">
      <c r="A20" s="420" t="s">
        <v>110</v>
      </c>
      <c r="B20" s="421"/>
      <c r="C20" s="422"/>
      <c r="D20" s="154">
        <f>ROUNDDOWN(D19*J5,0)</f>
        <v>0</v>
      </c>
      <c r="E20" s="154">
        <f>ROUNDDOWN(E19*J6,0)</f>
        <v>0</v>
      </c>
      <c r="F20" s="167"/>
      <c r="G20" s="168"/>
      <c r="H20" s="424"/>
      <c r="I20" s="177">
        <f>D20+E20+F19</f>
        <v>0</v>
      </c>
      <c r="J20" s="166"/>
    </row>
    <row r="21" spans="1:13" ht="30" customHeight="1">
      <c r="A21" s="165"/>
      <c r="B21" s="162"/>
      <c r="C21" s="163"/>
      <c r="D21" s="415" t="s">
        <v>111</v>
      </c>
      <c r="E21" s="415"/>
      <c r="F21" s="172" t="s">
        <v>112</v>
      </c>
      <c r="G21" s="172" t="s">
        <v>99</v>
      </c>
      <c r="H21" s="172" t="s">
        <v>100</v>
      </c>
      <c r="I21" s="161"/>
      <c r="J21" s="163"/>
    </row>
    <row r="22" spans="1:13" ht="30" customHeight="1">
      <c r="A22" s="161"/>
      <c r="B22" s="162"/>
      <c r="C22" s="169"/>
      <c r="D22" s="173" t="s">
        <v>113</v>
      </c>
      <c r="E22" s="174"/>
      <c r="F22" s="180">
        <f>SUMIFS(F9:F18,G9:G18,0.1,I9:I18,"課税(インボイス)")</f>
        <v>0</v>
      </c>
      <c r="G22" s="175">
        <v>0.1</v>
      </c>
      <c r="H22" s="179">
        <f>SUMIFS(H9:H18,G9:G18,0.1,I9:I18,"課税(インボイス)")</f>
        <v>0</v>
      </c>
      <c r="I22" s="171"/>
      <c r="J22" s="245" t="s">
        <v>181</v>
      </c>
      <c r="K22" s="238" t="s">
        <v>178</v>
      </c>
      <c r="L22" s="239" t="s">
        <v>179</v>
      </c>
      <c r="M22" s="242" t="s">
        <v>183</v>
      </c>
    </row>
    <row r="23" spans="1:13" ht="30" customHeight="1">
      <c r="A23" s="161"/>
      <c r="B23" s="162"/>
      <c r="C23" s="169"/>
      <c r="D23" s="173" t="s">
        <v>114</v>
      </c>
      <c r="E23" s="174"/>
      <c r="F23" s="180">
        <f>SUMIFS(F9:F18,G9:G18,0.1,I9:I18,"課税(非インボイス)")</f>
        <v>0</v>
      </c>
      <c r="G23" s="175">
        <v>0.1</v>
      </c>
      <c r="H23" s="179">
        <f>SUMIFS(H9:H18,G9:G18,0.1,I9:I18,"課税(非インボイス)")</f>
        <v>0</v>
      </c>
      <c r="I23" s="201" t="s">
        <v>105</v>
      </c>
      <c r="J23" s="202">
        <f>SUMIFS(F9:F18,I9:I18,"不課税")</f>
        <v>0</v>
      </c>
      <c r="K23" s="240">
        <f>ROUNDDOWN(SUMIFS(E9:E18,I9:I18,"不課税")*J6,0)</f>
        <v>0</v>
      </c>
      <c r="L23" s="240">
        <f>ROUNDDOWN(SUMIFS(D9:D18,I9:I18,"不課税")*J5,0)</f>
        <v>0</v>
      </c>
      <c r="M23" s="243">
        <f>SUM(J23:L23)</f>
        <v>0</v>
      </c>
    </row>
    <row r="24" spans="1:13" ht="30" customHeight="1">
      <c r="A24" s="161"/>
      <c r="B24" s="162"/>
      <c r="C24" s="169"/>
      <c r="D24" s="173" t="s">
        <v>113</v>
      </c>
      <c r="E24" s="174"/>
      <c r="F24" s="180">
        <f>SUMIFS(F9:F18,G9:G18,0.08,I9:I18,"課税(インボイス)")</f>
        <v>0</v>
      </c>
      <c r="G24" s="176">
        <v>0.08</v>
      </c>
      <c r="H24" s="179">
        <f>SUMIFS(H9:H18,G9:G18,0.08,I9:I18,"課税(インボイス)")</f>
        <v>0</v>
      </c>
      <c r="I24" s="201" t="s">
        <v>106</v>
      </c>
      <c r="J24" s="202">
        <f>SUMIFS(F9:F18,I9:I18,"非課税")</f>
        <v>0</v>
      </c>
    </row>
    <row r="25" spans="1:13" ht="30" customHeight="1">
      <c r="A25" s="161"/>
      <c r="B25" s="162"/>
      <c r="C25" s="169"/>
      <c r="D25" s="173" t="s">
        <v>114</v>
      </c>
      <c r="E25" s="174"/>
      <c r="F25" s="180">
        <f>SUMIFS(F9:F18,G9:G18,0.08,I9:I18,"課税(非インボイス)")</f>
        <v>0</v>
      </c>
      <c r="G25" s="176">
        <v>0.08</v>
      </c>
      <c r="H25" s="179">
        <f>SUMIFS(H9:H18,G9:G18,0.08,I9:I18,"課税(非インボイス)")</f>
        <v>0</v>
      </c>
      <c r="I25" s="171"/>
      <c r="J25" s="171"/>
    </row>
    <row r="26" spans="1:13" ht="30" customHeight="1">
      <c r="A26" s="67"/>
      <c r="B26" s="67"/>
      <c r="C26" s="67"/>
      <c r="D26" s="67"/>
      <c r="E26" s="67"/>
      <c r="F26" s="69"/>
      <c r="G26" s="69"/>
      <c r="H26" s="69"/>
      <c r="I26" s="69"/>
      <c r="J26" s="68"/>
    </row>
    <row r="27" spans="1:13" ht="30" customHeight="1">
      <c r="A27" s="122"/>
      <c r="B27" s="64"/>
      <c r="C27" s="63"/>
      <c r="D27" s="63"/>
      <c r="E27" s="63"/>
      <c r="F27" s="63"/>
      <c r="G27" s="48"/>
      <c r="H27" s="63"/>
      <c r="I27" s="63" t="s">
        <v>85</v>
      </c>
      <c r="J27" s="249"/>
    </row>
    <row r="28" spans="1:13" ht="30" customHeight="1">
      <c r="A28" s="199"/>
      <c r="B28" s="47"/>
      <c r="C28" s="48"/>
      <c r="D28" s="48"/>
      <c r="E28" s="48"/>
      <c r="F28" s="49"/>
      <c r="G28" s="48"/>
      <c r="H28" s="49"/>
      <c r="I28" s="49" t="s">
        <v>87</v>
      </c>
      <c r="J28" s="250"/>
    </row>
    <row r="29" spans="1:13" ht="30" customHeight="1">
      <c r="A29" s="425" t="s">
        <v>71</v>
      </c>
      <c r="B29" s="427" t="s">
        <v>96</v>
      </c>
      <c r="C29" s="429" t="s">
        <v>97</v>
      </c>
      <c r="D29" s="429" t="s">
        <v>98</v>
      </c>
      <c r="E29" s="431"/>
      <c r="F29" s="431"/>
      <c r="G29" s="416" t="s">
        <v>99</v>
      </c>
      <c r="H29" s="416" t="s">
        <v>219</v>
      </c>
      <c r="I29" s="416" t="s">
        <v>101</v>
      </c>
      <c r="J29" s="418" t="s">
        <v>102</v>
      </c>
    </row>
    <row r="30" spans="1:13" ht="30" customHeight="1" thickBot="1">
      <c r="A30" s="426"/>
      <c r="B30" s="428"/>
      <c r="C30" s="430"/>
      <c r="D30" s="151" t="s">
        <v>85</v>
      </c>
      <c r="E30" s="74" t="str">
        <f>I28</f>
        <v>現地通貨</v>
      </c>
      <c r="F30" s="75" t="s">
        <v>104</v>
      </c>
      <c r="G30" s="417"/>
      <c r="H30" s="417"/>
      <c r="I30" s="417"/>
      <c r="J30" s="419"/>
    </row>
    <row r="31" spans="1:13" ht="32.5" customHeight="1" thickTop="1">
      <c r="A31" s="140">
        <v>1</v>
      </c>
      <c r="B31" s="52"/>
      <c r="C31" s="51"/>
      <c r="D31" s="53"/>
      <c r="E31" s="53"/>
      <c r="F31" s="55"/>
      <c r="G31" s="159"/>
      <c r="H31" s="181"/>
      <c r="I31" s="157"/>
      <c r="J31" s="155"/>
    </row>
    <row r="32" spans="1:13" ht="32.5" customHeight="1">
      <c r="A32" s="141">
        <v>2</v>
      </c>
      <c r="B32" s="57"/>
      <c r="C32" s="56"/>
      <c r="D32" s="58"/>
      <c r="E32" s="58"/>
      <c r="F32" s="55"/>
      <c r="G32" s="159"/>
      <c r="H32" s="181"/>
      <c r="I32" s="157"/>
      <c r="J32" s="164"/>
    </row>
    <row r="33" spans="1:13" ht="32.5" customHeight="1">
      <c r="A33" s="140">
        <v>3</v>
      </c>
      <c r="B33" s="57"/>
      <c r="C33" s="56"/>
      <c r="D33" s="58"/>
      <c r="E33" s="54"/>
      <c r="F33" s="55"/>
      <c r="G33" s="159"/>
      <c r="H33" s="181"/>
      <c r="I33" s="157"/>
      <c r="J33" s="164"/>
    </row>
    <row r="34" spans="1:13" ht="32.5" customHeight="1">
      <c r="A34" s="141">
        <v>4</v>
      </c>
      <c r="B34" s="57"/>
      <c r="C34" s="56"/>
      <c r="D34" s="58"/>
      <c r="E34" s="59"/>
      <c r="F34" s="55"/>
      <c r="G34" s="159"/>
      <c r="H34" s="181"/>
      <c r="I34" s="157"/>
      <c r="J34" s="164"/>
    </row>
    <row r="35" spans="1:13" ht="32.5" customHeight="1">
      <c r="A35" s="141">
        <v>5</v>
      </c>
      <c r="B35" s="57"/>
      <c r="C35" s="56"/>
      <c r="D35" s="58"/>
      <c r="E35" s="59"/>
      <c r="F35" s="55"/>
      <c r="G35" s="159"/>
      <c r="H35" s="181"/>
      <c r="I35" s="157"/>
      <c r="J35" s="164"/>
    </row>
    <row r="36" spans="1:13" ht="32.5" customHeight="1">
      <c r="A36" s="141">
        <v>6</v>
      </c>
      <c r="B36" s="57"/>
      <c r="C36" s="56"/>
      <c r="D36" s="58"/>
      <c r="E36" s="59"/>
      <c r="F36" s="55"/>
      <c r="G36" s="159"/>
      <c r="H36" s="181"/>
      <c r="I36" s="157"/>
      <c r="J36" s="164"/>
    </row>
    <row r="37" spans="1:13" ht="32.5" customHeight="1">
      <c r="A37" s="141">
        <v>7</v>
      </c>
      <c r="B37" s="57"/>
      <c r="C37" s="56"/>
      <c r="D37" s="58"/>
      <c r="E37" s="59"/>
      <c r="F37" s="55"/>
      <c r="G37" s="159"/>
      <c r="H37" s="181"/>
      <c r="I37" s="157"/>
      <c r="J37" s="164"/>
    </row>
    <row r="38" spans="1:13" ht="32.5" customHeight="1">
      <c r="A38" s="141">
        <v>8</v>
      </c>
      <c r="B38" s="57"/>
      <c r="C38" s="66"/>
      <c r="D38" s="58"/>
      <c r="E38" s="59"/>
      <c r="F38" s="55"/>
      <c r="G38" s="159"/>
      <c r="H38" s="181"/>
      <c r="I38" s="157"/>
      <c r="J38" s="164"/>
    </row>
    <row r="39" spans="1:13" ht="32.5" customHeight="1">
      <c r="A39" s="141">
        <v>9</v>
      </c>
      <c r="B39" s="60"/>
      <c r="C39" s="61"/>
      <c r="D39" s="62"/>
      <c r="E39" s="58"/>
      <c r="F39" s="55"/>
      <c r="G39" s="159"/>
      <c r="H39" s="181"/>
      <c r="I39" s="157"/>
      <c r="J39" s="164"/>
    </row>
    <row r="40" spans="1:13" ht="32.5" customHeight="1">
      <c r="A40" s="141">
        <v>10</v>
      </c>
      <c r="B40" s="57"/>
      <c r="C40" s="56"/>
      <c r="D40" s="58"/>
      <c r="E40" s="59"/>
      <c r="F40" s="148"/>
      <c r="G40" s="160"/>
      <c r="H40" s="181"/>
      <c r="I40" s="158"/>
      <c r="J40" s="164"/>
    </row>
    <row r="41" spans="1:13" ht="32.5" customHeight="1">
      <c r="A41" s="420" t="s">
        <v>108</v>
      </c>
      <c r="B41" s="421"/>
      <c r="C41" s="422"/>
      <c r="D41" s="170">
        <f>SUM(D31:D40)</f>
        <v>0</v>
      </c>
      <c r="E41" s="170">
        <f>SUM(E31:E40)</f>
        <v>0</v>
      </c>
      <c r="F41" s="102">
        <f>SUM(F31:F40)</f>
        <v>0</v>
      </c>
      <c r="G41" s="178"/>
      <c r="H41" s="423" t="s">
        <v>109</v>
      </c>
      <c r="I41" s="166"/>
      <c r="J41" s="166"/>
    </row>
    <row r="42" spans="1:13" ht="32.5" customHeight="1">
      <c r="A42" s="420" t="s">
        <v>110</v>
      </c>
      <c r="B42" s="421"/>
      <c r="C42" s="422"/>
      <c r="D42" s="154">
        <f>ROUNDDOWN(D41*J27,0)</f>
        <v>0</v>
      </c>
      <c r="E42" s="154">
        <f>ROUNDDOWN(E41*J28,0)</f>
        <v>0</v>
      </c>
      <c r="F42" s="167"/>
      <c r="G42" s="168"/>
      <c r="H42" s="424"/>
      <c r="I42" s="177">
        <f>D42+E42+F41</f>
        <v>0</v>
      </c>
      <c r="J42" s="166"/>
      <c r="K42" s="70"/>
    </row>
    <row r="43" spans="1:13" s="72" customFormat="1" ht="32.5" customHeight="1">
      <c r="A43" s="165"/>
      <c r="B43" s="162"/>
      <c r="C43" s="163"/>
      <c r="D43" s="415" t="s">
        <v>111</v>
      </c>
      <c r="E43" s="415"/>
      <c r="F43" s="172" t="s">
        <v>112</v>
      </c>
      <c r="G43" s="172" t="s">
        <v>99</v>
      </c>
      <c r="H43" s="172" t="s">
        <v>100</v>
      </c>
      <c r="I43" s="161"/>
      <c r="J43" s="163"/>
      <c r="K43" s="73"/>
    </row>
    <row r="44" spans="1:13" s="43" customFormat="1" ht="32.5" customHeight="1">
      <c r="A44" s="161"/>
      <c r="B44" s="162"/>
      <c r="C44" s="169"/>
      <c r="D44" s="173" t="s">
        <v>113</v>
      </c>
      <c r="E44" s="174"/>
      <c r="F44" s="180">
        <f>SUMIFS(F31:F40,G31:G40,0.1,I31:I40,"課税(インボイス)")</f>
        <v>0</v>
      </c>
      <c r="G44" s="175">
        <v>0.1</v>
      </c>
      <c r="H44" s="179">
        <f>SUMIFS(H31:H40,G31:G40,0.1,I31:I40,"課税(インボイス)")</f>
        <v>0</v>
      </c>
      <c r="I44" s="171"/>
      <c r="J44" s="245" t="s">
        <v>181</v>
      </c>
      <c r="K44" s="238" t="s">
        <v>178</v>
      </c>
      <c r="L44" s="239" t="s">
        <v>179</v>
      </c>
      <c r="M44" s="242" t="s">
        <v>183</v>
      </c>
    </row>
    <row r="45" spans="1:13" ht="32.5" customHeight="1">
      <c r="A45" s="161"/>
      <c r="B45" s="162"/>
      <c r="C45" s="169"/>
      <c r="D45" s="173" t="s">
        <v>114</v>
      </c>
      <c r="E45" s="174"/>
      <c r="F45" s="180">
        <f>SUMIFS(F31:F40,G31:G40,0.1,I31:I40,"課税(非インボイス)")</f>
        <v>0</v>
      </c>
      <c r="G45" s="175">
        <v>0.1</v>
      </c>
      <c r="H45" s="179">
        <f>SUMIFS(H31:H40,G31:G40,0.1,I31:I40,"課税(非インボイス)")</f>
        <v>0</v>
      </c>
      <c r="I45" s="201" t="s">
        <v>105</v>
      </c>
      <c r="J45" s="202">
        <f>SUMIFS(F31:F40,I31:I40,"不課税")</f>
        <v>0</v>
      </c>
      <c r="K45" s="240">
        <f>ROUNDDOWN(SUMIFS(E31:E40,I31:I40,"不課税")*J28,0)</f>
        <v>0</v>
      </c>
      <c r="L45" s="240">
        <f>ROUNDDOWN(SUMIFS(D31:D40,I31:I40,"不課税")*J27,0)</f>
        <v>0</v>
      </c>
      <c r="M45" s="243">
        <f>SUM(J45:L45)</f>
        <v>0</v>
      </c>
    </row>
    <row r="46" spans="1:13" ht="32.5" customHeight="1">
      <c r="A46" s="161"/>
      <c r="B46" s="162"/>
      <c r="C46" s="169"/>
      <c r="D46" s="173" t="s">
        <v>113</v>
      </c>
      <c r="E46" s="174"/>
      <c r="F46" s="180">
        <f>SUMIFS(F31:F40,G31:G40,0.08,I31:I40,"課税(インボイス)")</f>
        <v>0</v>
      </c>
      <c r="G46" s="176">
        <v>0.08</v>
      </c>
      <c r="H46" s="179">
        <f>SUMIFS(H31:H40,G31:G40,0.08,I31:I40,"課税(インボイス)")</f>
        <v>0</v>
      </c>
      <c r="I46" s="201" t="s">
        <v>106</v>
      </c>
      <c r="J46" s="202">
        <f>SUMIFS(F31:F40,I31:I40,"非課税")</f>
        <v>0</v>
      </c>
    </row>
    <row r="47" spans="1:13" ht="32.5" customHeight="1">
      <c r="A47" s="161"/>
      <c r="B47" s="162"/>
      <c r="C47" s="169"/>
      <c r="D47" s="173" t="s">
        <v>114</v>
      </c>
      <c r="E47" s="174"/>
      <c r="F47" s="180">
        <f>SUMIFS(F31:F40,G31:G40,0.08,I31:I40,"課税(非インボイス)")</f>
        <v>0</v>
      </c>
      <c r="G47" s="176">
        <v>0.08</v>
      </c>
      <c r="H47" s="179">
        <f>SUMIFS(H31:H40,G31:G40,0.08,I31:I40,"課税(非インボイス)")</f>
        <v>0</v>
      </c>
      <c r="I47" s="171"/>
      <c r="J47" s="171"/>
    </row>
    <row r="48" spans="1:13" ht="28.5" customHeight="1">
      <c r="A48" s="67"/>
      <c r="B48" s="67"/>
      <c r="C48" s="67"/>
      <c r="D48" s="67"/>
      <c r="E48" s="67"/>
      <c r="F48" s="69"/>
      <c r="G48" s="69"/>
      <c r="H48" s="69"/>
      <c r="I48" s="69"/>
      <c r="J48" s="68"/>
    </row>
    <row r="49" spans="1:10" ht="32.5" customHeight="1">
      <c r="A49" s="122"/>
      <c r="B49" s="64"/>
      <c r="C49" s="63"/>
      <c r="D49" s="63"/>
      <c r="E49" s="63"/>
      <c r="F49" s="63"/>
      <c r="G49" s="48"/>
      <c r="H49" s="63"/>
      <c r="I49" s="63" t="s">
        <v>85</v>
      </c>
      <c r="J49" s="249"/>
    </row>
    <row r="50" spans="1:10" ht="32.5" customHeight="1">
      <c r="A50" s="199"/>
      <c r="B50" s="47"/>
      <c r="C50" s="48"/>
      <c r="D50" s="48"/>
      <c r="E50" s="48"/>
      <c r="F50" s="49"/>
      <c r="G50" s="48"/>
      <c r="H50" s="49"/>
      <c r="I50" s="49" t="s">
        <v>87</v>
      </c>
      <c r="J50" s="250"/>
    </row>
    <row r="51" spans="1:10" ht="30.65" customHeight="1">
      <c r="A51" s="425" t="s">
        <v>71</v>
      </c>
      <c r="B51" s="427" t="s">
        <v>96</v>
      </c>
      <c r="C51" s="429" t="s">
        <v>97</v>
      </c>
      <c r="D51" s="429" t="s">
        <v>98</v>
      </c>
      <c r="E51" s="431"/>
      <c r="F51" s="431"/>
      <c r="G51" s="416" t="s">
        <v>99</v>
      </c>
      <c r="H51" s="416" t="s">
        <v>219</v>
      </c>
      <c r="I51" s="416" t="s">
        <v>101</v>
      </c>
      <c r="J51" s="418" t="s">
        <v>102</v>
      </c>
    </row>
    <row r="52" spans="1:10" ht="30.65" customHeight="1" thickBot="1">
      <c r="A52" s="426"/>
      <c r="B52" s="428"/>
      <c r="C52" s="430"/>
      <c r="D52" s="151" t="s">
        <v>85</v>
      </c>
      <c r="E52" s="74" t="str">
        <f>I50</f>
        <v>現地通貨</v>
      </c>
      <c r="F52" s="75" t="s">
        <v>104</v>
      </c>
      <c r="G52" s="417"/>
      <c r="H52" s="417"/>
      <c r="I52" s="417"/>
      <c r="J52" s="419"/>
    </row>
    <row r="53" spans="1:10" ht="30.65" customHeight="1" thickTop="1">
      <c r="A53" s="140">
        <v>1</v>
      </c>
      <c r="B53" s="52"/>
      <c r="C53" s="51"/>
      <c r="D53" s="53"/>
      <c r="E53" s="53"/>
      <c r="F53" s="55"/>
      <c r="G53" s="159"/>
      <c r="H53" s="181"/>
      <c r="I53" s="157"/>
      <c r="J53" s="155"/>
    </row>
    <row r="54" spans="1:10" ht="30.65" customHeight="1">
      <c r="A54" s="141">
        <v>2</v>
      </c>
      <c r="B54" s="57"/>
      <c r="C54" s="56"/>
      <c r="D54" s="58"/>
      <c r="E54" s="58"/>
      <c r="F54" s="55"/>
      <c r="G54" s="159"/>
      <c r="H54" s="181"/>
      <c r="I54" s="157"/>
      <c r="J54" s="164"/>
    </row>
    <row r="55" spans="1:10" ht="30.65" customHeight="1">
      <c r="A55" s="140">
        <v>3</v>
      </c>
      <c r="B55" s="57"/>
      <c r="C55" s="56"/>
      <c r="D55" s="58"/>
      <c r="E55" s="54"/>
      <c r="F55" s="55"/>
      <c r="G55" s="159"/>
      <c r="H55" s="181"/>
      <c r="I55" s="157"/>
      <c r="J55" s="164"/>
    </row>
    <row r="56" spans="1:10" ht="30.65" customHeight="1">
      <c r="A56" s="141">
        <v>4</v>
      </c>
      <c r="B56" s="57"/>
      <c r="C56" s="56"/>
      <c r="D56" s="58"/>
      <c r="E56" s="59"/>
      <c r="F56" s="55"/>
      <c r="G56" s="159"/>
      <c r="H56" s="181"/>
      <c r="I56" s="157"/>
      <c r="J56" s="164"/>
    </row>
    <row r="57" spans="1:10" ht="30.65" customHeight="1">
      <c r="A57" s="141">
        <v>5</v>
      </c>
      <c r="B57" s="57"/>
      <c r="C57" s="56"/>
      <c r="D57" s="58"/>
      <c r="E57" s="59"/>
      <c r="F57" s="55"/>
      <c r="G57" s="159"/>
      <c r="H57" s="181"/>
      <c r="I57" s="157"/>
      <c r="J57" s="164"/>
    </row>
    <row r="58" spans="1:10" ht="30.65" customHeight="1">
      <c r="A58" s="141">
        <v>6</v>
      </c>
      <c r="B58" s="57"/>
      <c r="C58" s="56"/>
      <c r="D58" s="58"/>
      <c r="E58" s="59"/>
      <c r="F58" s="55"/>
      <c r="G58" s="159"/>
      <c r="H58" s="181"/>
      <c r="I58" s="157"/>
      <c r="J58" s="164"/>
    </row>
    <row r="59" spans="1:10" ht="30.65" customHeight="1">
      <c r="A59" s="141">
        <v>7</v>
      </c>
      <c r="B59" s="57"/>
      <c r="C59" s="56"/>
      <c r="D59" s="58"/>
      <c r="E59" s="59"/>
      <c r="F59" s="55"/>
      <c r="G59" s="159"/>
      <c r="H59" s="181"/>
      <c r="I59" s="157"/>
      <c r="J59" s="164"/>
    </row>
    <row r="60" spans="1:10" ht="30.65" customHeight="1">
      <c r="A60" s="141">
        <v>8</v>
      </c>
      <c r="B60" s="57"/>
      <c r="C60" s="66"/>
      <c r="D60" s="58"/>
      <c r="E60" s="59"/>
      <c r="F60" s="55"/>
      <c r="G60" s="159"/>
      <c r="H60" s="181"/>
      <c r="I60" s="157"/>
      <c r="J60" s="164"/>
    </row>
    <row r="61" spans="1:10" ht="30.65" customHeight="1">
      <c r="A61" s="141">
        <v>9</v>
      </c>
      <c r="B61" s="60"/>
      <c r="C61" s="61"/>
      <c r="D61" s="62"/>
      <c r="E61" s="58"/>
      <c r="F61" s="55"/>
      <c r="G61" s="159"/>
      <c r="H61" s="181"/>
      <c r="I61" s="157"/>
      <c r="J61" s="164"/>
    </row>
    <row r="62" spans="1:10" ht="30.65" customHeight="1">
      <c r="A62" s="141">
        <v>10</v>
      </c>
      <c r="B62" s="57"/>
      <c r="C62" s="56"/>
      <c r="D62" s="58"/>
      <c r="E62" s="59"/>
      <c r="F62" s="148"/>
      <c r="G62" s="160"/>
      <c r="H62" s="181"/>
      <c r="I62" s="158"/>
      <c r="J62" s="164"/>
    </row>
    <row r="63" spans="1:10" ht="30.65" customHeight="1">
      <c r="A63" s="420" t="s">
        <v>108</v>
      </c>
      <c r="B63" s="421"/>
      <c r="C63" s="422"/>
      <c r="D63" s="170">
        <f>SUM(D53:D62)</f>
        <v>0</v>
      </c>
      <c r="E63" s="170">
        <f>SUM(E53:E62)</f>
        <v>0</v>
      </c>
      <c r="F63" s="102">
        <f>SUM(F53:F62)</f>
        <v>0</v>
      </c>
      <c r="G63" s="178"/>
      <c r="H63" s="423" t="s">
        <v>109</v>
      </c>
      <c r="I63" s="166"/>
      <c r="J63" s="166"/>
    </row>
    <row r="64" spans="1:10" ht="30.65" customHeight="1">
      <c r="A64" s="420" t="s">
        <v>110</v>
      </c>
      <c r="B64" s="421"/>
      <c r="C64" s="422"/>
      <c r="D64" s="154">
        <f>ROUNDDOWN(D63*J49,0)</f>
        <v>0</v>
      </c>
      <c r="E64" s="154">
        <f>ROUNDDOWN(E63*J50,0)</f>
        <v>0</v>
      </c>
      <c r="F64" s="167"/>
      <c r="G64" s="168"/>
      <c r="H64" s="424"/>
      <c r="I64" s="177">
        <f>D64+E64+F63</f>
        <v>0</v>
      </c>
      <c r="J64" s="166"/>
    </row>
    <row r="65" spans="1:13" ht="30.65" customHeight="1">
      <c r="A65" s="165"/>
      <c r="B65" s="162"/>
      <c r="C65" s="163"/>
      <c r="D65" s="415" t="s">
        <v>111</v>
      </c>
      <c r="E65" s="415"/>
      <c r="F65" s="172" t="s">
        <v>112</v>
      </c>
      <c r="G65" s="172" t="s">
        <v>99</v>
      </c>
      <c r="H65" s="172" t="s">
        <v>100</v>
      </c>
      <c r="I65" s="161"/>
      <c r="J65" s="163"/>
    </row>
    <row r="66" spans="1:13" ht="30.65" customHeight="1">
      <c r="A66" s="161"/>
      <c r="B66" s="162"/>
      <c r="C66" s="169"/>
      <c r="D66" s="173" t="s">
        <v>113</v>
      </c>
      <c r="E66" s="174"/>
      <c r="F66" s="180">
        <f>SUMIFS(F53:F62,G53:G62,0.1,I53:I62,"課税(インボイス)")</f>
        <v>0</v>
      </c>
      <c r="G66" s="175">
        <v>0.1</v>
      </c>
      <c r="H66" s="179">
        <f>SUMIFS(H53:H62,G53:G62,0.1,I53:I62,"課税(インボイス)")</f>
        <v>0</v>
      </c>
      <c r="I66" s="171"/>
      <c r="J66" s="245" t="s">
        <v>181</v>
      </c>
      <c r="K66" s="238" t="s">
        <v>178</v>
      </c>
      <c r="L66" s="239" t="s">
        <v>179</v>
      </c>
      <c r="M66" s="242" t="s">
        <v>183</v>
      </c>
    </row>
    <row r="67" spans="1:13" ht="30.65" customHeight="1">
      <c r="A67" s="161"/>
      <c r="B67" s="162"/>
      <c r="C67" s="169"/>
      <c r="D67" s="173" t="s">
        <v>114</v>
      </c>
      <c r="E67" s="174"/>
      <c r="F67" s="180">
        <f>SUMIFS(F53:F62,G53:G62,0.1,I53:I62,"課税(非インボイス)")</f>
        <v>0</v>
      </c>
      <c r="G67" s="175">
        <v>0.1</v>
      </c>
      <c r="H67" s="179">
        <f>SUMIFS(H53:H62,G53:G62,0.1,I53:I62,"課税(非インボイス)")</f>
        <v>0</v>
      </c>
      <c r="I67" s="201" t="s">
        <v>105</v>
      </c>
      <c r="J67" s="202">
        <f>SUMIFS(F53:F62,I53:I62,"不課税")</f>
        <v>0</v>
      </c>
      <c r="K67" s="240">
        <f>ROUNDDOWN(SUMIFS(E53:E62,I53:I62,"不課税")*J50,0)</f>
        <v>0</v>
      </c>
      <c r="L67" s="240">
        <f>ROUNDDOWN(SUMIFS(D53:D62,I53:I62,"不課税")*J49,0)</f>
        <v>0</v>
      </c>
      <c r="M67" s="243">
        <f>SUM(J67:L67)</f>
        <v>0</v>
      </c>
    </row>
    <row r="68" spans="1:13" ht="30.65" customHeight="1">
      <c r="A68" s="161"/>
      <c r="B68" s="162"/>
      <c r="C68" s="169"/>
      <c r="D68" s="173" t="s">
        <v>113</v>
      </c>
      <c r="E68" s="174"/>
      <c r="F68" s="180">
        <f>SUMIFS(F53:F62,G53:G62,0.08,I53:I62,"課税(インボイス)")</f>
        <v>0</v>
      </c>
      <c r="G68" s="176">
        <v>0.08</v>
      </c>
      <c r="H68" s="179">
        <f>SUMIFS(H53:H62,G53:G62,0.08,I53:I62,"課税(インボイス)")</f>
        <v>0</v>
      </c>
      <c r="I68" s="201" t="s">
        <v>106</v>
      </c>
      <c r="J68" s="202">
        <f>SUMIFS(F53:F62,I53:I62,"非課税")</f>
        <v>0</v>
      </c>
    </row>
    <row r="69" spans="1:13" ht="30.65" customHeight="1">
      <c r="A69" s="161"/>
      <c r="B69" s="162"/>
      <c r="C69" s="169"/>
      <c r="D69" s="173" t="s">
        <v>114</v>
      </c>
      <c r="E69" s="174"/>
      <c r="F69" s="180">
        <f>SUMIFS(F53:F62,G53:G62,0.08,I53:I62,"課税(非インボイス)")</f>
        <v>0</v>
      </c>
      <c r="G69" s="176">
        <v>0.08</v>
      </c>
      <c r="H69" s="179">
        <f>SUMIFS(H53:H62,G53:G62,0.08,I53:I62,"課税(非インボイス)")</f>
        <v>0</v>
      </c>
      <c r="I69" s="171"/>
      <c r="J69" s="171"/>
    </row>
    <row r="70" spans="1:13" ht="28.5" customHeight="1">
      <c r="A70" s="67"/>
      <c r="B70" s="67"/>
      <c r="C70" s="67"/>
      <c r="D70" s="67"/>
      <c r="E70" s="67"/>
      <c r="F70" s="69"/>
      <c r="G70" s="69"/>
      <c r="H70" s="69"/>
      <c r="I70" s="69"/>
      <c r="J70" s="68"/>
    </row>
    <row r="71" spans="1:13" ht="34.5" customHeight="1">
      <c r="A71" s="182"/>
      <c r="B71" s="64"/>
      <c r="C71" s="63"/>
      <c r="D71" s="63"/>
      <c r="E71" s="63"/>
      <c r="F71" s="63"/>
      <c r="G71" s="48"/>
      <c r="H71" s="63"/>
      <c r="I71" s="63" t="s">
        <v>85</v>
      </c>
      <c r="J71" s="249"/>
    </row>
    <row r="72" spans="1:13" ht="34.5" customHeight="1">
      <c r="A72" s="199"/>
      <c r="B72" s="47"/>
      <c r="C72" s="48"/>
      <c r="D72" s="48"/>
      <c r="E72" s="48"/>
      <c r="F72" s="49"/>
      <c r="G72" s="48"/>
      <c r="H72" s="49"/>
      <c r="I72" s="49" t="s">
        <v>87</v>
      </c>
      <c r="J72" s="250"/>
    </row>
    <row r="73" spans="1:13" ht="34.5" customHeight="1">
      <c r="A73" s="425" t="s">
        <v>71</v>
      </c>
      <c r="B73" s="427" t="s">
        <v>96</v>
      </c>
      <c r="C73" s="429" t="s">
        <v>97</v>
      </c>
      <c r="D73" s="429" t="s">
        <v>98</v>
      </c>
      <c r="E73" s="431"/>
      <c r="F73" s="431"/>
      <c r="G73" s="416" t="s">
        <v>99</v>
      </c>
      <c r="H73" s="416" t="s">
        <v>219</v>
      </c>
      <c r="I73" s="416" t="s">
        <v>101</v>
      </c>
      <c r="J73" s="418" t="s">
        <v>102</v>
      </c>
    </row>
    <row r="74" spans="1:13" ht="34.5" customHeight="1" thickBot="1">
      <c r="A74" s="426"/>
      <c r="B74" s="428"/>
      <c r="C74" s="430"/>
      <c r="D74" s="151" t="s">
        <v>85</v>
      </c>
      <c r="E74" s="74" t="str">
        <f>I72</f>
        <v>現地通貨</v>
      </c>
      <c r="F74" s="75" t="s">
        <v>104</v>
      </c>
      <c r="G74" s="417"/>
      <c r="H74" s="417"/>
      <c r="I74" s="417"/>
      <c r="J74" s="419"/>
    </row>
    <row r="75" spans="1:13" ht="31.5" customHeight="1" thickTop="1">
      <c r="A75" s="140">
        <v>1</v>
      </c>
      <c r="B75" s="52"/>
      <c r="C75" s="51"/>
      <c r="D75" s="53"/>
      <c r="E75" s="53"/>
      <c r="F75" s="55"/>
      <c r="G75" s="159"/>
      <c r="H75" s="181"/>
      <c r="I75" s="157"/>
      <c r="J75" s="155"/>
    </row>
    <row r="76" spans="1:13" ht="31.5" customHeight="1">
      <c r="A76" s="141">
        <v>2</v>
      </c>
      <c r="B76" s="57"/>
      <c r="C76" s="56"/>
      <c r="D76" s="58"/>
      <c r="E76" s="58"/>
      <c r="F76" s="55"/>
      <c r="G76" s="159"/>
      <c r="H76" s="181"/>
      <c r="I76" s="157"/>
      <c r="J76" s="164"/>
    </row>
    <row r="77" spans="1:13" ht="31.5" customHeight="1">
      <c r="A77" s="140">
        <v>3</v>
      </c>
      <c r="B77" s="57"/>
      <c r="C77" s="56"/>
      <c r="D77" s="58"/>
      <c r="E77" s="54"/>
      <c r="F77" s="55"/>
      <c r="G77" s="159"/>
      <c r="H77" s="181"/>
      <c r="I77" s="157"/>
      <c r="J77" s="164"/>
    </row>
    <row r="78" spans="1:13" ht="31.5" customHeight="1">
      <c r="A78" s="141">
        <v>4</v>
      </c>
      <c r="B78" s="57"/>
      <c r="C78" s="56"/>
      <c r="D78" s="58"/>
      <c r="E78" s="59"/>
      <c r="F78" s="55"/>
      <c r="G78" s="159"/>
      <c r="H78" s="181"/>
      <c r="I78" s="157"/>
      <c r="J78" s="164"/>
    </row>
    <row r="79" spans="1:13" ht="31.5" customHeight="1">
      <c r="A79" s="141">
        <v>5</v>
      </c>
      <c r="B79" s="57"/>
      <c r="C79" s="56"/>
      <c r="D79" s="58"/>
      <c r="E79" s="59"/>
      <c r="F79" s="55"/>
      <c r="G79" s="159"/>
      <c r="H79" s="181"/>
      <c r="I79" s="157"/>
      <c r="J79" s="164"/>
    </row>
    <row r="80" spans="1:13" ht="31.5" customHeight="1">
      <c r="A80" s="141">
        <v>6</v>
      </c>
      <c r="B80" s="57"/>
      <c r="C80" s="56"/>
      <c r="D80" s="58"/>
      <c r="E80" s="59"/>
      <c r="F80" s="55"/>
      <c r="G80" s="159"/>
      <c r="H80" s="181"/>
      <c r="I80" s="157"/>
      <c r="J80" s="164"/>
    </row>
    <row r="81" spans="1:13" ht="31.5" customHeight="1">
      <c r="A81" s="141">
        <v>7</v>
      </c>
      <c r="B81" s="57"/>
      <c r="C81" s="56"/>
      <c r="D81" s="58"/>
      <c r="E81" s="59"/>
      <c r="F81" s="55"/>
      <c r="G81" s="159"/>
      <c r="H81" s="181"/>
      <c r="I81" s="157"/>
      <c r="J81" s="164"/>
    </row>
    <row r="82" spans="1:13" ht="31.5" customHeight="1">
      <c r="A82" s="141">
        <v>8</v>
      </c>
      <c r="B82" s="57"/>
      <c r="C82" s="66"/>
      <c r="D82" s="58"/>
      <c r="E82" s="59"/>
      <c r="F82" s="55"/>
      <c r="G82" s="159"/>
      <c r="H82" s="181"/>
      <c r="I82" s="157"/>
      <c r="J82" s="164"/>
    </row>
    <row r="83" spans="1:13" ht="31.5" customHeight="1">
      <c r="A83" s="141">
        <v>9</v>
      </c>
      <c r="B83" s="60"/>
      <c r="C83" s="61"/>
      <c r="D83" s="62"/>
      <c r="E83" s="58"/>
      <c r="F83" s="55"/>
      <c r="G83" s="159"/>
      <c r="H83" s="181"/>
      <c r="I83" s="157"/>
      <c r="J83" s="164"/>
    </row>
    <row r="84" spans="1:13" ht="31.5" customHeight="1">
      <c r="A84" s="141">
        <v>10</v>
      </c>
      <c r="B84" s="57"/>
      <c r="C84" s="56"/>
      <c r="D84" s="58"/>
      <c r="E84" s="59"/>
      <c r="F84" s="148"/>
      <c r="G84" s="160"/>
      <c r="H84" s="181"/>
      <c r="I84" s="158"/>
      <c r="J84" s="164"/>
    </row>
    <row r="85" spans="1:13" ht="31.5" customHeight="1">
      <c r="A85" s="420" t="s">
        <v>108</v>
      </c>
      <c r="B85" s="421"/>
      <c r="C85" s="422"/>
      <c r="D85" s="170">
        <f>SUM(D75:D84)</f>
        <v>0</v>
      </c>
      <c r="E85" s="170">
        <f>SUM(E75:E84)</f>
        <v>0</v>
      </c>
      <c r="F85" s="102">
        <f>SUM(F75:F84)</f>
        <v>0</v>
      </c>
      <c r="G85" s="178"/>
      <c r="H85" s="423" t="s">
        <v>109</v>
      </c>
      <c r="I85" s="166"/>
      <c r="J85" s="166"/>
    </row>
    <row r="86" spans="1:13" ht="31.5" customHeight="1">
      <c r="A86" s="420" t="s">
        <v>110</v>
      </c>
      <c r="B86" s="421"/>
      <c r="C86" s="422"/>
      <c r="D86" s="154">
        <f>ROUNDDOWN(D85*J71,0)</f>
        <v>0</v>
      </c>
      <c r="E86" s="154">
        <f>ROUNDDOWN(E85*J72,0)</f>
        <v>0</v>
      </c>
      <c r="F86" s="167"/>
      <c r="G86" s="168"/>
      <c r="H86" s="424"/>
      <c r="I86" s="177">
        <f>D86+E86+F85</f>
        <v>0</v>
      </c>
      <c r="J86" s="166"/>
    </row>
    <row r="87" spans="1:13" ht="31.5" customHeight="1">
      <c r="A87" s="165"/>
      <c r="B87" s="162"/>
      <c r="C87" s="163"/>
      <c r="D87" s="415" t="s">
        <v>111</v>
      </c>
      <c r="E87" s="415"/>
      <c r="F87" s="172" t="s">
        <v>112</v>
      </c>
      <c r="G87" s="172" t="s">
        <v>99</v>
      </c>
      <c r="H87" s="172" t="s">
        <v>100</v>
      </c>
      <c r="I87" s="161"/>
      <c r="J87" s="163"/>
    </row>
    <row r="88" spans="1:13" ht="31.5" customHeight="1">
      <c r="A88" s="161"/>
      <c r="B88" s="162"/>
      <c r="C88" s="169"/>
      <c r="D88" s="173" t="s">
        <v>113</v>
      </c>
      <c r="E88" s="174"/>
      <c r="F88" s="180">
        <f>SUMIFS(F75:F84,G75:G84,0.1,I75:I84,"課税(インボイス)")</f>
        <v>0</v>
      </c>
      <c r="G88" s="175">
        <v>0.1</v>
      </c>
      <c r="H88" s="179">
        <f>SUMIFS(H75:H84,G75:G84,0.1,I75:I84,"課税(インボイス)")</f>
        <v>0</v>
      </c>
      <c r="I88" s="171"/>
      <c r="J88" s="245" t="s">
        <v>181</v>
      </c>
      <c r="K88" s="238" t="s">
        <v>178</v>
      </c>
      <c r="L88" s="239" t="s">
        <v>179</v>
      </c>
      <c r="M88" s="242" t="s">
        <v>183</v>
      </c>
    </row>
    <row r="89" spans="1:13" ht="31.5" customHeight="1">
      <c r="A89" s="161"/>
      <c r="B89" s="162"/>
      <c r="C89" s="169"/>
      <c r="D89" s="173" t="s">
        <v>114</v>
      </c>
      <c r="E89" s="174"/>
      <c r="F89" s="180">
        <f>SUMIFS(F75:F84,G75:G84,0.1,I75:I84,"課税(非インボイス)")</f>
        <v>0</v>
      </c>
      <c r="G89" s="175">
        <v>0.1</v>
      </c>
      <c r="H89" s="179">
        <f>SUMIFS(H75:H84,G75:G84,0.1,I75:I84,"課税(非インボイス)")</f>
        <v>0</v>
      </c>
      <c r="I89" s="201" t="s">
        <v>105</v>
      </c>
      <c r="J89" s="202">
        <f>SUMIFS(F75:F84,I75:I84,"不課税")</f>
        <v>0</v>
      </c>
      <c r="K89" s="240">
        <f>ROUNDDOWN(SUMIFS(E75:E84,I75:I84,"不課税")*J72,0)</f>
        <v>0</v>
      </c>
      <c r="L89" s="240">
        <f>ROUNDDOWN(SUMIFS(D75:D84,I75:I84,"不課税")*J71,0)</f>
        <v>0</v>
      </c>
      <c r="M89" s="243">
        <f>SUM(J89:L89)</f>
        <v>0</v>
      </c>
    </row>
    <row r="90" spans="1:13" ht="31.5" customHeight="1">
      <c r="A90" s="161"/>
      <c r="B90" s="162"/>
      <c r="C90" s="169"/>
      <c r="D90" s="173" t="s">
        <v>113</v>
      </c>
      <c r="E90" s="174"/>
      <c r="F90" s="180">
        <f>SUMIFS(F75:F84,G75:G84,0.08,I75:I84,"課税(インボイス)")</f>
        <v>0</v>
      </c>
      <c r="G90" s="176">
        <v>0.08</v>
      </c>
      <c r="H90" s="179">
        <f>SUMIFS(H75:H84,G75:G84,0.08,I75:I84,"課税(インボイス)")</f>
        <v>0</v>
      </c>
      <c r="I90" s="201" t="s">
        <v>106</v>
      </c>
      <c r="J90" s="202">
        <f>SUMIFS(F75:F84,I75:I84,"非課税")</f>
        <v>0</v>
      </c>
    </row>
    <row r="91" spans="1:13" ht="31.5" customHeight="1">
      <c r="A91" s="161"/>
      <c r="B91" s="162"/>
      <c r="C91" s="169"/>
      <c r="D91" s="173" t="s">
        <v>114</v>
      </c>
      <c r="E91" s="174"/>
      <c r="F91" s="180">
        <f>SUMIFS(F75:F84,G75:G84,0.08,I75:I84,"課税(非インボイス)")</f>
        <v>0</v>
      </c>
      <c r="G91" s="176">
        <v>0.08</v>
      </c>
      <c r="H91" s="179">
        <f>SUMIFS(H75:H84,G75:G84,0.08,I75:I84,"課税(非インボイス)")</f>
        <v>0</v>
      </c>
      <c r="I91" s="171"/>
      <c r="J91" s="171"/>
    </row>
    <row r="92" spans="1:13" ht="31.5" customHeight="1">
      <c r="A92" s="67"/>
      <c r="B92" s="67"/>
      <c r="C92" s="67"/>
      <c r="D92" s="67"/>
      <c r="E92" s="67"/>
      <c r="F92" s="69"/>
      <c r="G92" s="69"/>
      <c r="H92" s="69"/>
      <c r="I92" s="69"/>
      <c r="J92" s="68"/>
    </row>
    <row r="93" spans="1:13" ht="31.5" customHeight="1">
      <c r="A93" s="122"/>
      <c r="B93" s="64"/>
      <c r="C93" s="63"/>
      <c r="D93" s="63"/>
      <c r="E93" s="63"/>
      <c r="F93" s="63"/>
      <c r="G93" s="48"/>
      <c r="H93" s="63"/>
      <c r="I93" s="63" t="s">
        <v>85</v>
      </c>
      <c r="J93" s="249"/>
    </row>
    <row r="94" spans="1:13" ht="31.5" customHeight="1">
      <c r="A94" s="199"/>
      <c r="B94" s="47"/>
      <c r="C94" s="48"/>
      <c r="D94" s="48"/>
      <c r="E94" s="48"/>
      <c r="F94" s="49"/>
      <c r="G94" s="48"/>
      <c r="H94" s="49"/>
      <c r="I94" s="49" t="s">
        <v>87</v>
      </c>
      <c r="J94" s="250"/>
    </row>
    <row r="95" spans="1:13" ht="31.5" customHeight="1">
      <c r="A95" s="425" t="s">
        <v>71</v>
      </c>
      <c r="B95" s="427" t="s">
        <v>96</v>
      </c>
      <c r="C95" s="429" t="s">
        <v>97</v>
      </c>
      <c r="D95" s="429" t="s">
        <v>98</v>
      </c>
      <c r="E95" s="431"/>
      <c r="F95" s="431"/>
      <c r="G95" s="416" t="s">
        <v>99</v>
      </c>
      <c r="H95" s="416" t="s">
        <v>219</v>
      </c>
      <c r="I95" s="416" t="s">
        <v>101</v>
      </c>
      <c r="J95" s="418" t="s">
        <v>102</v>
      </c>
    </row>
    <row r="96" spans="1:13" ht="31.5" customHeight="1" thickBot="1">
      <c r="A96" s="426"/>
      <c r="B96" s="428"/>
      <c r="C96" s="430"/>
      <c r="D96" s="151" t="s">
        <v>85</v>
      </c>
      <c r="E96" s="74" t="str">
        <f>I94</f>
        <v>現地通貨</v>
      </c>
      <c r="F96" s="75" t="s">
        <v>104</v>
      </c>
      <c r="G96" s="417"/>
      <c r="H96" s="417"/>
      <c r="I96" s="417"/>
      <c r="J96" s="419"/>
    </row>
    <row r="97" spans="1:13" ht="31.5" customHeight="1" thickTop="1">
      <c r="A97" s="140">
        <v>1</v>
      </c>
      <c r="B97" s="52"/>
      <c r="C97" s="51"/>
      <c r="D97" s="53"/>
      <c r="E97" s="53"/>
      <c r="F97" s="55"/>
      <c r="G97" s="159"/>
      <c r="H97" s="181"/>
      <c r="I97" s="157"/>
      <c r="J97" s="155"/>
    </row>
    <row r="98" spans="1:13" ht="31.5" customHeight="1">
      <c r="A98" s="141">
        <v>2</v>
      </c>
      <c r="B98" s="57"/>
      <c r="C98" s="56"/>
      <c r="D98" s="58"/>
      <c r="E98" s="58"/>
      <c r="F98" s="55"/>
      <c r="G98" s="159"/>
      <c r="H98" s="181"/>
      <c r="I98" s="157"/>
      <c r="J98" s="164"/>
    </row>
    <row r="99" spans="1:13" ht="31.5" customHeight="1">
      <c r="A99" s="140">
        <v>3</v>
      </c>
      <c r="B99" s="57"/>
      <c r="C99" s="56"/>
      <c r="D99" s="58"/>
      <c r="E99" s="54"/>
      <c r="F99" s="55"/>
      <c r="G99" s="159"/>
      <c r="H99" s="181"/>
      <c r="I99" s="157"/>
      <c r="J99" s="164"/>
    </row>
    <row r="100" spans="1:13" ht="31.5" customHeight="1">
      <c r="A100" s="141">
        <v>4</v>
      </c>
      <c r="B100" s="57"/>
      <c r="C100" s="56"/>
      <c r="D100" s="58"/>
      <c r="E100" s="59"/>
      <c r="F100" s="55"/>
      <c r="G100" s="159"/>
      <c r="H100" s="181"/>
      <c r="I100" s="157"/>
      <c r="J100" s="164"/>
    </row>
    <row r="101" spans="1:13" ht="31.5" customHeight="1">
      <c r="A101" s="141">
        <v>5</v>
      </c>
      <c r="B101" s="57"/>
      <c r="C101" s="56"/>
      <c r="D101" s="58"/>
      <c r="E101" s="59"/>
      <c r="F101" s="55"/>
      <c r="G101" s="159"/>
      <c r="H101" s="181"/>
      <c r="I101" s="157"/>
      <c r="J101" s="164"/>
    </row>
    <row r="102" spans="1:13" ht="31.5" customHeight="1">
      <c r="A102" s="141">
        <v>6</v>
      </c>
      <c r="B102" s="57"/>
      <c r="C102" s="56"/>
      <c r="D102" s="58"/>
      <c r="E102" s="59"/>
      <c r="F102" s="55"/>
      <c r="G102" s="159"/>
      <c r="H102" s="181"/>
      <c r="I102" s="157"/>
      <c r="J102" s="164"/>
    </row>
    <row r="103" spans="1:13" ht="31.5" customHeight="1">
      <c r="A103" s="141">
        <v>7</v>
      </c>
      <c r="B103" s="57"/>
      <c r="C103" s="56"/>
      <c r="D103" s="58"/>
      <c r="E103" s="59"/>
      <c r="F103" s="55"/>
      <c r="G103" s="159"/>
      <c r="H103" s="181"/>
      <c r="I103" s="157"/>
      <c r="J103" s="164"/>
    </row>
    <row r="104" spans="1:13" ht="31.5" customHeight="1">
      <c r="A104" s="141">
        <v>8</v>
      </c>
      <c r="B104" s="57"/>
      <c r="C104" s="66"/>
      <c r="D104" s="58"/>
      <c r="E104" s="59"/>
      <c r="F104" s="55"/>
      <c r="G104" s="159"/>
      <c r="H104" s="181"/>
      <c r="I104" s="157"/>
      <c r="J104" s="164"/>
    </row>
    <row r="105" spans="1:13" ht="31.5" customHeight="1">
      <c r="A105" s="141">
        <v>9</v>
      </c>
      <c r="B105" s="60"/>
      <c r="C105" s="61"/>
      <c r="D105" s="62"/>
      <c r="E105" s="58"/>
      <c r="F105" s="55"/>
      <c r="G105" s="159"/>
      <c r="H105" s="181"/>
      <c r="I105" s="157"/>
      <c r="J105" s="164"/>
    </row>
    <row r="106" spans="1:13" ht="31.5" customHeight="1">
      <c r="A106" s="141">
        <v>10</v>
      </c>
      <c r="B106" s="57"/>
      <c r="C106" s="56"/>
      <c r="D106" s="58"/>
      <c r="E106" s="59"/>
      <c r="F106" s="148"/>
      <c r="G106" s="160"/>
      <c r="H106" s="181"/>
      <c r="I106" s="158"/>
      <c r="J106" s="164"/>
    </row>
    <row r="107" spans="1:13" ht="31.5" customHeight="1">
      <c r="A107" s="420" t="s">
        <v>108</v>
      </c>
      <c r="B107" s="421"/>
      <c r="C107" s="422"/>
      <c r="D107" s="170">
        <f>SUM(D97:D106)</f>
        <v>0</v>
      </c>
      <c r="E107" s="170">
        <f>SUM(E97:E106)</f>
        <v>0</v>
      </c>
      <c r="F107" s="102">
        <f>SUM(F97:F106)</f>
        <v>0</v>
      </c>
      <c r="G107" s="178"/>
      <c r="H107" s="423" t="s">
        <v>109</v>
      </c>
      <c r="I107" s="166"/>
      <c r="J107" s="166"/>
    </row>
    <row r="108" spans="1:13" ht="31.5" customHeight="1">
      <c r="A108" s="420" t="s">
        <v>110</v>
      </c>
      <c r="B108" s="421"/>
      <c r="C108" s="422"/>
      <c r="D108" s="154">
        <f>ROUNDDOWN(D107*J93,0)</f>
        <v>0</v>
      </c>
      <c r="E108" s="154">
        <f>ROUNDDOWN(E107*J94,0)</f>
        <v>0</v>
      </c>
      <c r="F108" s="167"/>
      <c r="G108" s="168"/>
      <c r="H108" s="424"/>
      <c r="I108" s="177">
        <f>D108+E108+F107</f>
        <v>0</v>
      </c>
      <c r="J108" s="166"/>
    </row>
    <row r="109" spans="1:13" ht="31.5" customHeight="1">
      <c r="A109" s="165"/>
      <c r="B109" s="162"/>
      <c r="C109" s="163"/>
      <c r="D109" s="415" t="s">
        <v>111</v>
      </c>
      <c r="E109" s="415"/>
      <c r="F109" s="172" t="s">
        <v>112</v>
      </c>
      <c r="G109" s="172" t="s">
        <v>99</v>
      </c>
      <c r="H109" s="172" t="s">
        <v>100</v>
      </c>
      <c r="I109" s="161"/>
      <c r="J109" s="163"/>
    </row>
    <row r="110" spans="1:13" ht="31.5" customHeight="1">
      <c r="A110" s="161"/>
      <c r="B110" s="162"/>
      <c r="C110" s="169"/>
      <c r="D110" s="173" t="s">
        <v>113</v>
      </c>
      <c r="E110" s="174"/>
      <c r="F110" s="180">
        <f>SUMIFS(F97:F106,G97:G106,0.1,I97:I106,"課税(インボイス)")</f>
        <v>0</v>
      </c>
      <c r="G110" s="175">
        <v>0.1</v>
      </c>
      <c r="H110" s="179">
        <f>SUMIFS(H97:H106,G97:G106,0.1,I97:I106,"課税(インボイス)")</f>
        <v>0</v>
      </c>
      <c r="I110" s="171"/>
      <c r="J110" s="245" t="s">
        <v>181</v>
      </c>
      <c r="K110" s="238" t="s">
        <v>178</v>
      </c>
      <c r="L110" s="239" t="s">
        <v>179</v>
      </c>
      <c r="M110" s="242" t="s">
        <v>183</v>
      </c>
    </row>
    <row r="111" spans="1:13" ht="31.5" customHeight="1">
      <c r="A111" s="161"/>
      <c r="B111" s="162"/>
      <c r="C111" s="169"/>
      <c r="D111" s="173" t="s">
        <v>114</v>
      </c>
      <c r="E111" s="174"/>
      <c r="F111" s="180">
        <f>SUMIFS(F97:F106,G97:G106,0.1,I97:I106,"課税(非インボイス)")</f>
        <v>0</v>
      </c>
      <c r="G111" s="175">
        <v>0.1</v>
      </c>
      <c r="H111" s="179">
        <f>SUMIFS(H97:H106,G97:G106,0.1,I97:I106,"課税(非インボイス)")</f>
        <v>0</v>
      </c>
      <c r="I111" s="201" t="s">
        <v>105</v>
      </c>
      <c r="J111" s="202">
        <f>SUMIFS(F97:F106,I97:I106,"不課税")</f>
        <v>0</v>
      </c>
      <c r="K111" s="240">
        <f>ROUNDDOWN(SUMIFS(E97:E106,I97:I106,"不課税")*J94,0)</f>
        <v>0</v>
      </c>
      <c r="L111" s="240">
        <f>ROUNDDOWN(SUMIFS(D97:D106,I97:I106,"不課税")*J93,0)</f>
        <v>0</v>
      </c>
      <c r="M111" s="243">
        <f>SUM(J111:L111)</f>
        <v>0</v>
      </c>
    </row>
    <row r="112" spans="1:13" ht="31.5" customHeight="1">
      <c r="A112" s="161"/>
      <c r="B112" s="162"/>
      <c r="C112" s="169"/>
      <c r="D112" s="173" t="s">
        <v>113</v>
      </c>
      <c r="E112" s="174"/>
      <c r="F112" s="180">
        <f>SUMIFS(F97:F106,G97:G106,0.08,I97:I106,"課税(インボイス)")</f>
        <v>0</v>
      </c>
      <c r="G112" s="176">
        <v>0.08</v>
      </c>
      <c r="H112" s="179">
        <f>SUMIFS(H97:H106,G97:G106,0.08,I97:I106,"課税(インボイス)")</f>
        <v>0</v>
      </c>
      <c r="I112" s="201" t="s">
        <v>106</v>
      </c>
      <c r="J112" s="202">
        <f>SUMIFS(F97:F106,I97:I106,"非課税")</f>
        <v>0</v>
      </c>
    </row>
    <row r="113" spans="1:10" ht="31.5" customHeight="1">
      <c r="A113" s="161"/>
      <c r="B113" s="162"/>
      <c r="C113" s="169"/>
      <c r="D113" s="173" t="s">
        <v>114</v>
      </c>
      <c r="E113" s="174"/>
      <c r="F113" s="180">
        <f>SUMIFS(F97:F106,G97:G106,0.08,I97:I106,"課税(非インボイス)")</f>
        <v>0</v>
      </c>
      <c r="G113" s="176">
        <v>0.08</v>
      </c>
      <c r="H113" s="179">
        <f>SUMIFS(H97:H106,G97:G106,0.08,I97:I106,"課税(非インボイス)")</f>
        <v>0</v>
      </c>
      <c r="I113" s="171"/>
      <c r="J113" s="171"/>
    </row>
    <row r="114" spans="1:10" ht="31.5" customHeight="1">
      <c r="A114" s="67"/>
      <c r="B114" s="67"/>
      <c r="C114" s="67"/>
      <c r="D114" s="67"/>
      <c r="E114" s="67"/>
      <c r="F114" s="69"/>
      <c r="G114" s="69"/>
      <c r="H114" s="69"/>
      <c r="I114" s="69"/>
      <c r="J114" s="68"/>
    </row>
    <row r="115" spans="1:10" ht="31.5" customHeight="1">
      <c r="A115" s="122"/>
      <c r="B115" s="64"/>
      <c r="C115" s="63"/>
      <c r="D115" s="63"/>
      <c r="E115" s="63"/>
      <c r="F115" s="63"/>
      <c r="G115" s="48"/>
      <c r="H115" s="63"/>
      <c r="I115" s="63" t="s">
        <v>85</v>
      </c>
      <c r="J115" s="249"/>
    </row>
    <row r="116" spans="1:10" ht="31.5" customHeight="1">
      <c r="A116" s="199"/>
      <c r="B116" s="47"/>
      <c r="C116" s="48"/>
      <c r="D116" s="48"/>
      <c r="E116" s="48"/>
      <c r="F116" s="49"/>
      <c r="G116" s="48"/>
      <c r="H116" s="49"/>
      <c r="I116" s="49" t="s">
        <v>87</v>
      </c>
      <c r="J116" s="250"/>
    </row>
    <row r="117" spans="1:10" ht="31.5" customHeight="1">
      <c r="A117" s="425" t="s">
        <v>71</v>
      </c>
      <c r="B117" s="427" t="s">
        <v>96</v>
      </c>
      <c r="C117" s="429" t="s">
        <v>97</v>
      </c>
      <c r="D117" s="429" t="s">
        <v>98</v>
      </c>
      <c r="E117" s="431"/>
      <c r="F117" s="431"/>
      <c r="G117" s="416" t="s">
        <v>99</v>
      </c>
      <c r="H117" s="416" t="s">
        <v>219</v>
      </c>
      <c r="I117" s="416" t="s">
        <v>101</v>
      </c>
      <c r="J117" s="418" t="s">
        <v>102</v>
      </c>
    </row>
    <row r="118" spans="1:10" ht="31.5" customHeight="1" thickBot="1">
      <c r="A118" s="426"/>
      <c r="B118" s="428"/>
      <c r="C118" s="430"/>
      <c r="D118" s="151" t="s">
        <v>85</v>
      </c>
      <c r="E118" s="74" t="str">
        <f>I116</f>
        <v>現地通貨</v>
      </c>
      <c r="F118" s="75" t="s">
        <v>104</v>
      </c>
      <c r="G118" s="417"/>
      <c r="H118" s="417"/>
      <c r="I118" s="417"/>
      <c r="J118" s="419"/>
    </row>
    <row r="119" spans="1:10" ht="31.5" customHeight="1" thickTop="1">
      <c r="A119" s="140">
        <v>1</v>
      </c>
      <c r="B119" s="52"/>
      <c r="C119" s="51"/>
      <c r="D119" s="53"/>
      <c r="E119" s="53"/>
      <c r="F119" s="55"/>
      <c r="G119" s="159"/>
      <c r="H119" s="181"/>
      <c r="I119" s="157"/>
      <c r="J119" s="155"/>
    </row>
    <row r="120" spans="1:10" ht="31.5" customHeight="1">
      <c r="A120" s="141">
        <v>2</v>
      </c>
      <c r="B120" s="57"/>
      <c r="C120" s="56"/>
      <c r="D120" s="58"/>
      <c r="E120" s="58"/>
      <c r="F120" s="55"/>
      <c r="G120" s="159"/>
      <c r="H120" s="181"/>
      <c r="I120" s="157"/>
      <c r="J120" s="164"/>
    </row>
    <row r="121" spans="1:10" ht="31.5" customHeight="1">
      <c r="A121" s="140">
        <v>3</v>
      </c>
      <c r="B121" s="57"/>
      <c r="C121" s="56"/>
      <c r="D121" s="58"/>
      <c r="E121" s="54"/>
      <c r="F121" s="55"/>
      <c r="G121" s="159"/>
      <c r="H121" s="181"/>
      <c r="I121" s="157"/>
      <c r="J121" s="164"/>
    </row>
    <row r="122" spans="1:10" ht="31.5" customHeight="1">
      <c r="A122" s="141">
        <v>4</v>
      </c>
      <c r="B122" s="57"/>
      <c r="C122" s="56"/>
      <c r="D122" s="58"/>
      <c r="E122" s="59"/>
      <c r="F122" s="55"/>
      <c r="G122" s="159"/>
      <c r="H122" s="181"/>
      <c r="I122" s="157"/>
      <c r="J122" s="164"/>
    </row>
    <row r="123" spans="1:10" ht="31.5" customHeight="1">
      <c r="A123" s="141">
        <v>5</v>
      </c>
      <c r="B123" s="57"/>
      <c r="C123" s="56"/>
      <c r="D123" s="58"/>
      <c r="E123" s="59"/>
      <c r="F123" s="55"/>
      <c r="G123" s="159"/>
      <c r="H123" s="181"/>
      <c r="I123" s="157"/>
      <c r="J123" s="164"/>
    </row>
    <row r="124" spans="1:10" ht="31.5" customHeight="1">
      <c r="A124" s="141">
        <v>6</v>
      </c>
      <c r="B124" s="57"/>
      <c r="C124" s="56"/>
      <c r="D124" s="58"/>
      <c r="E124" s="59"/>
      <c r="F124" s="55"/>
      <c r="G124" s="159"/>
      <c r="H124" s="181"/>
      <c r="I124" s="157"/>
      <c r="J124" s="164"/>
    </row>
    <row r="125" spans="1:10" ht="31.5" customHeight="1">
      <c r="A125" s="141">
        <v>7</v>
      </c>
      <c r="B125" s="57"/>
      <c r="C125" s="56"/>
      <c r="D125" s="58"/>
      <c r="E125" s="59"/>
      <c r="F125" s="55"/>
      <c r="G125" s="159"/>
      <c r="H125" s="181"/>
      <c r="I125" s="157"/>
      <c r="J125" s="164"/>
    </row>
    <row r="126" spans="1:10" ht="31.5" customHeight="1">
      <c r="A126" s="141">
        <v>8</v>
      </c>
      <c r="B126" s="57"/>
      <c r="C126" s="66"/>
      <c r="D126" s="58"/>
      <c r="E126" s="59"/>
      <c r="F126" s="55"/>
      <c r="G126" s="159"/>
      <c r="H126" s="181"/>
      <c r="I126" s="157"/>
      <c r="J126" s="164"/>
    </row>
    <row r="127" spans="1:10" ht="31.5" customHeight="1">
      <c r="A127" s="141">
        <v>9</v>
      </c>
      <c r="B127" s="60"/>
      <c r="C127" s="61"/>
      <c r="D127" s="62"/>
      <c r="E127" s="58"/>
      <c r="F127" s="55"/>
      <c r="G127" s="159"/>
      <c r="H127" s="181"/>
      <c r="I127" s="157"/>
      <c r="J127" s="164"/>
    </row>
    <row r="128" spans="1:10" ht="31.5" customHeight="1">
      <c r="A128" s="141">
        <v>10</v>
      </c>
      <c r="B128" s="57"/>
      <c r="C128" s="56"/>
      <c r="D128" s="58"/>
      <c r="E128" s="59"/>
      <c r="F128" s="148"/>
      <c r="G128" s="160"/>
      <c r="H128" s="181"/>
      <c r="I128" s="158"/>
      <c r="J128" s="164"/>
    </row>
    <row r="129" spans="1:13" ht="31.5" customHeight="1">
      <c r="A129" s="420" t="s">
        <v>108</v>
      </c>
      <c r="B129" s="421"/>
      <c r="C129" s="422"/>
      <c r="D129" s="170">
        <f>SUM(D119:D128)</f>
        <v>0</v>
      </c>
      <c r="E129" s="170">
        <f>SUM(E119:E128)</f>
        <v>0</v>
      </c>
      <c r="F129" s="102">
        <f>SUM(F119:F128)</f>
        <v>0</v>
      </c>
      <c r="G129" s="178"/>
      <c r="H129" s="423" t="s">
        <v>109</v>
      </c>
      <c r="I129" s="166"/>
      <c r="J129" s="166"/>
    </row>
    <row r="130" spans="1:13" ht="31.5" customHeight="1">
      <c r="A130" s="420" t="s">
        <v>110</v>
      </c>
      <c r="B130" s="421"/>
      <c r="C130" s="422"/>
      <c r="D130" s="154">
        <f>ROUNDDOWN(D129*J115,0)</f>
        <v>0</v>
      </c>
      <c r="E130" s="154">
        <f>ROUNDDOWN(E129*J116,0)</f>
        <v>0</v>
      </c>
      <c r="F130" s="167"/>
      <c r="G130" s="168"/>
      <c r="H130" s="424"/>
      <c r="I130" s="177">
        <f>D130+E130+F129</f>
        <v>0</v>
      </c>
      <c r="J130" s="166"/>
    </row>
    <row r="131" spans="1:13" ht="31.5" customHeight="1">
      <c r="A131" s="165"/>
      <c r="B131" s="162"/>
      <c r="C131" s="163"/>
      <c r="D131" s="415" t="s">
        <v>111</v>
      </c>
      <c r="E131" s="415"/>
      <c r="F131" s="172" t="s">
        <v>112</v>
      </c>
      <c r="G131" s="172" t="s">
        <v>99</v>
      </c>
      <c r="H131" s="172" t="s">
        <v>100</v>
      </c>
      <c r="I131" s="161"/>
      <c r="J131" s="163"/>
    </row>
    <row r="132" spans="1:13" ht="31.5" customHeight="1">
      <c r="A132" s="161"/>
      <c r="B132" s="162"/>
      <c r="C132" s="169"/>
      <c r="D132" s="173" t="s">
        <v>113</v>
      </c>
      <c r="E132" s="174"/>
      <c r="F132" s="180">
        <f>SUMIFS(F119:F128,G119:G128,0.1,I119:I128,"課税(インボイス)")</f>
        <v>0</v>
      </c>
      <c r="G132" s="175">
        <v>0.1</v>
      </c>
      <c r="H132" s="179">
        <f>SUMIFS(H119:H128,G119:G128,0.1,I119:I128,"課税(インボイス)")</f>
        <v>0</v>
      </c>
      <c r="I132" s="171"/>
      <c r="J132" s="245" t="s">
        <v>181</v>
      </c>
      <c r="K132" s="238" t="s">
        <v>178</v>
      </c>
      <c r="L132" s="239" t="s">
        <v>179</v>
      </c>
      <c r="M132" s="242" t="s">
        <v>183</v>
      </c>
    </row>
    <row r="133" spans="1:13" ht="31.5" customHeight="1">
      <c r="A133" s="161"/>
      <c r="B133" s="162"/>
      <c r="C133" s="169"/>
      <c r="D133" s="173" t="s">
        <v>114</v>
      </c>
      <c r="E133" s="174"/>
      <c r="F133" s="180">
        <f>SUMIFS(F119:F128,G119:G128,0.1,I119:I128,"課税(非インボイス)")</f>
        <v>0</v>
      </c>
      <c r="G133" s="175">
        <v>0.1</v>
      </c>
      <c r="H133" s="179">
        <f>SUMIFS(H119:H128,G119:G128,0.1,I119:I128,"課税(非インボイス)")</f>
        <v>0</v>
      </c>
      <c r="I133" s="201" t="s">
        <v>105</v>
      </c>
      <c r="J133" s="202">
        <f>SUMIFS(F119:F128,I119:I128,"不課税")</f>
        <v>0</v>
      </c>
      <c r="K133" s="240">
        <f>ROUNDDOWN(SUMIFS(E119:E128,I119:I128,"不課税")*J116,0)</f>
        <v>0</v>
      </c>
      <c r="L133" s="240">
        <f>ROUNDDOWN(SUMIFS(D119:D128,I119:I128,"不課税")*J115,0)</f>
        <v>0</v>
      </c>
      <c r="M133" s="243">
        <f>SUM(J133:L133)</f>
        <v>0</v>
      </c>
    </row>
    <row r="134" spans="1:13" ht="31.5" customHeight="1">
      <c r="A134" s="161"/>
      <c r="B134" s="162"/>
      <c r="C134" s="169"/>
      <c r="D134" s="173" t="s">
        <v>113</v>
      </c>
      <c r="E134" s="174"/>
      <c r="F134" s="180">
        <f>SUMIFS(F119:F128,G119:G128,0.08,I119:I128,"課税(インボイス)")</f>
        <v>0</v>
      </c>
      <c r="G134" s="176">
        <v>0.08</v>
      </c>
      <c r="H134" s="179">
        <f>SUMIFS(H119:H128,G119:G128,0.08,I119:I128,"課税(インボイス)")</f>
        <v>0</v>
      </c>
      <c r="I134" s="201" t="s">
        <v>106</v>
      </c>
      <c r="J134" s="202">
        <f>SUMIFS(F119:F128,I119:I128,"非課税")</f>
        <v>0</v>
      </c>
    </row>
    <row r="135" spans="1:13" ht="31.5" customHeight="1">
      <c r="A135" s="161"/>
      <c r="B135" s="162"/>
      <c r="C135" s="169"/>
      <c r="D135" s="173" t="s">
        <v>114</v>
      </c>
      <c r="E135" s="174"/>
      <c r="F135" s="180">
        <f>SUMIFS(F119:F128,G119:G128,0.08,I119:I128,"課税(非インボイス)")</f>
        <v>0</v>
      </c>
      <c r="G135" s="176">
        <v>0.08</v>
      </c>
      <c r="H135" s="179">
        <f>SUMIFS(H119:H128,G119:G128,0.08,I119:I128,"課税(非インボイス)")</f>
        <v>0</v>
      </c>
      <c r="I135" s="171"/>
      <c r="J135" s="171"/>
    </row>
    <row r="136" spans="1:13" ht="31.5" customHeight="1">
      <c r="A136" s="67"/>
      <c r="B136" s="67"/>
      <c r="C136" s="67"/>
      <c r="D136" s="67"/>
      <c r="E136" s="67"/>
      <c r="F136" s="69"/>
      <c r="G136" s="69"/>
      <c r="H136" s="69"/>
      <c r="I136" s="69"/>
      <c r="J136" s="68"/>
    </row>
    <row r="137" spans="1:13" ht="31.5" customHeight="1">
      <c r="A137" s="182"/>
      <c r="B137" s="64"/>
      <c r="C137" s="63"/>
      <c r="D137" s="63"/>
      <c r="E137" s="63"/>
      <c r="F137" s="63"/>
      <c r="G137" s="48"/>
      <c r="H137" s="63"/>
      <c r="I137" s="63" t="s">
        <v>85</v>
      </c>
      <c r="J137" s="249"/>
    </row>
    <row r="138" spans="1:13" ht="31.5" customHeight="1">
      <c r="A138" s="199"/>
      <c r="B138" s="47"/>
      <c r="C138" s="48"/>
      <c r="D138" s="48"/>
      <c r="E138" s="48"/>
      <c r="F138" s="49"/>
      <c r="G138" s="48"/>
      <c r="H138" s="49"/>
      <c r="I138" s="49" t="s">
        <v>87</v>
      </c>
      <c r="J138" s="250"/>
    </row>
    <row r="139" spans="1:13" ht="31.5" customHeight="1">
      <c r="A139" s="425" t="s">
        <v>71</v>
      </c>
      <c r="B139" s="427" t="s">
        <v>96</v>
      </c>
      <c r="C139" s="429" t="s">
        <v>97</v>
      </c>
      <c r="D139" s="429" t="s">
        <v>98</v>
      </c>
      <c r="E139" s="431"/>
      <c r="F139" s="431"/>
      <c r="G139" s="416" t="s">
        <v>99</v>
      </c>
      <c r="H139" s="416" t="s">
        <v>219</v>
      </c>
      <c r="I139" s="416" t="s">
        <v>101</v>
      </c>
      <c r="J139" s="418" t="s">
        <v>102</v>
      </c>
    </row>
    <row r="140" spans="1:13" ht="31.5" customHeight="1" thickBot="1">
      <c r="A140" s="426"/>
      <c r="B140" s="428"/>
      <c r="C140" s="430"/>
      <c r="D140" s="151" t="s">
        <v>85</v>
      </c>
      <c r="E140" s="74" t="str">
        <f>I138</f>
        <v>現地通貨</v>
      </c>
      <c r="F140" s="75" t="s">
        <v>104</v>
      </c>
      <c r="G140" s="417"/>
      <c r="H140" s="417"/>
      <c r="I140" s="417"/>
      <c r="J140" s="419"/>
    </row>
    <row r="141" spans="1:13" ht="31.5" customHeight="1" thickTop="1">
      <c r="A141" s="140">
        <v>1</v>
      </c>
      <c r="B141" s="52"/>
      <c r="C141" s="51"/>
      <c r="D141" s="53"/>
      <c r="E141" s="53"/>
      <c r="F141" s="55"/>
      <c r="G141" s="159"/>
      <c r="H141" s="181"/>
      <c r="I141" s="157"/>
      <c r="J141" s="155"/>
    </row>
    <row r="142" spans="1:13" ht="31.5" customHeight="1">
      <c r="A142" s="141">
        <v>2</v>
      </c>
      <c r="B142" s="57"/>
      <c r="C142" s="56"/>
      <c r="D142" s="58"/>
      <c r="E142" s="58"/>
      <c r="F142" s="55"/>
      <c r="G142" s="159"/>
      <c r="H142" s="181"/>
      <c r="I142" s="157"/>
      <c r="J142" s="164"/>
    </row>
    <row r="143" spans="1:13" ht="31.5" customHeight="1">
      <c r="A143" s="140">
        <v>3</v>
      </c>
      <c r="B143" s="57"/>
      <c r="C143" s="56"/>
      <c r="D143" s="58"/>
      <c r="E143" s="54"/>
      <c r="F143" s="55"/>
      <c r="G143" s="159"/>
      <c r="H143" s="181"/>
      <c r="I143" s="157"/>
      <c r="J143" s="164"/>
    </row>
    <row r="144" spans="1:13" ht="31.5" customHeight="1">
      <c r="A144" s="141">
        <v>4</v>
      </c>
      <c r="B144" s="57"/>
      <c r="C144" s="56"/>
      <c r="D144" s="58"/>
      <c r="E144" s="59"/>
      <c r="F144" s="55"/>
      <c r="G144" s="159"/>
      <c r="H144" s="181"/>
      <c r="I144" s="157"/>
      <c r="J144" s="164"/>
    </row>
    <row r="145" spans="1:13" ht="31.5" customHeight="1">
      <c r="A145" s="141">
        <v>5</v>
      </c>
      <c r="B145" s="57"/>
      <c r="C145" s="56"/>
      <c r="D145" s="58"/>
      <c r="E145" s="59"/>
      <c r="F145" s="55"/>
      <c r="G145" s="159"/>
      <c r="H145" s="181"/>
      <c r="I145" s="157"/>
      <c r="J145" s="164"/>
    </row>
    <row r="146" spans="1:13" ht="31.5" customHeight="1">
      <c r="A146" s="141">
        <v>6</v>
      </c>
      <c r="B146" s="57"/>
      <c r="C146" s="56"/>
      <c r="D146" s="58"/>
      <c r="E146" s="59"/>
      <c r="F146" s="55"/>
      <c r="G146" s="159"/>
      <c r="H146" s="181"/>
      <c r="I146" s="157"/>
      <c r="J146" s="164"/>
    </row>
    <row r="147" spans="1:13" ht="31.5" customHeight="1">
      <c r="A147" s="141">
        <v>7</v>
      </c>
      <c r="B147" s="57"/>
      <c r="C147" s="56"/>
      <c r="D147" s="58"/>
      <c r="E147" s="59"/>
      <c r="F147" s="55"/>
      <c r="G147" s="159"/>
      <c r="H147" s="181"/>
      <c r="I147" s="157"/>
      <c r="J147" s="164"/>
    </row>
    <row r="148" spans="1:13" ht="31.5" customHeight="1">
      <c r="A148" s="141">
        <v>8</v>
      </c>
      <c r="B148" s="57"/>
      <c r="C148" s="66"/>
      <c r="D148" s="58"/>
      <c r="E148" s="59"/>
      <c r="F148" s="55"/>
      <c r="G148" s="159"/>
      <c r="H148" s="181"/>
      <c r="I148" s="157"/>
      <c r="J148" s="164"/>
    </row>
    <row r="149" spans="1:13" ht="31.5" customHeight="1">
      <c r="A149" s="141">
        <v>9</v>
      </c>
      <c r="B149" s="60"/>
      <c r="C149" s="61"/>
      <c r="D149" s="62"/>
      <c r="E149" s="58"/>
      <c r="F149" s="55"/>
      <c r="G149" s="159"/>
      <c r="H149" s="181"/>
      <c r="I149" s="157"/>
      <c r="J149" s="164"/>
    </row>
    <row r="150" spans="1:13" ht="31.5" customHeight="1">
      <c r="A150" s="141">
        <v>10</v>
      </c>
      <c r="B150" s="57"/>
      <c r="C150" s="56"/>
      <c r="D150" s="58"/>
      <c r="E150" s="59"/>
      <c r="F150" s="148"/>
      <c r="G150" s="160"/>
      <c r="H150" s="181"/>
      <c r="I150" s="158"/>
      <c r="J150" s="164"/>
    </row>
    <row r="151" spans="1:13" ht="31.5" customHeight="1">
      <c r="A151" s="420" t="s">
        <v>108</v>
      </c>
      <c r="B151" s="421"/>
      <c r="C151" s="422"/>
      <c r="D151" s="170">
        <f>SUM(D141:D150)</f>
        <v>0</v>
      </c>
      <c r="E151" s="170">
        <f>SUM(E141:E150)</f>
        <v>0</v>
      </c>
      <c r="F151" s="102">
        <f>SUM(F141:F150)</f>
        <v>0</v>
      </c>
      <c r="G151" s="178"/>
      <c r="H151" s="423" t="s">
        <v>109</v>
      </c>
      <c r="I151" s="166"/>
      <c r="J151" s="166"/>
    </row>
    <row r="152" spans="1:13" ht="31.5" customHeight="1">
      <c r="A152" s="420" t="s">
        <v>110</v>
      </c>
      <c r="B152" s="421"/>
      <c r="C152" s="422"/>
      <c r="D152" s="154">
        <f>ROUNDDOWN(D151*J137,0)</f>
        <v>0</v>
      </c>
      <c r="E152" s="154">
        <f>ROUNDDOWN(E151*J138,0)</f>
        <v>0</v>
      </c>
      <c r="F152" s="167"/>
      <c r="G152" s="168"/>
      <c r="H152" s="424"/>
      <c r="I152" s="177">
        <f>D152+E152+F151</f>
        <v>0</v>
      </c>
      <c r="J152" s="166"/>
    </row>
    <row r="153" spans="1:13" ht="31.5" customHeight="1">
      <c r="A153" s="165"/>
      <c r="B153" s="162"/>
      <c r="C153" s="163"/>
      <c r="D153" s="415" t="s">
        <v>111</v>
      </c>
      <c r="E153" s="415"/>
      <c r="F153" s="172" t="s">
        <v>112</v>
      </c>
      <c r="G153" s="172" t="s">
        <v>99</v>
      </c>
      <c r="H153" s="172" t="s">
        <v>100</v>
      </c>
      <c r="I153" s="161"/>
      <c r="J153" s="163"/>
    </row>
    <row r="154" spans="1:13" ht="31.5" customHeight="1">
      <c r="A154" s="161"/>
      <c r="B154" s="162"/>
      <c r="C154" s="169"/>
      <c r="D154" s="173" t="s">
        <v>113</v>
      </c>
      <c r="E154" s="174"/>
      <c r="F154" s="180">
        <f>SUMIFS(F141:F150,G141:G150,0.1,I141:I150,"課税(インボイス)")</f>
        <v>0</v>
      </c>
      <c r="G154" s="175">
        <v>0.1</v>
      </c>
      <c r="H154" s="179">
        <f>SUMIFS(H141:H150,G141:G150,0.1,I141:I150,"課税(インボイス)")</f>
        <v>0</v>
      </c>
      <c r="I154" s="171"/>
      <c r="J154" s="245" t="s">
        <v>181</v>
      </c>
      <c r="K154" s="238" t="s">
        <v>178</v>
      </c>
      <c r="L154" s="239" t="s">
        <v>179</v>
      </c>
      <c r="M154" s="242" t="s">
        <v>183</v>
      </c>
    </row>
    <row r="155" spans="1:13" ht="31.5" customHeight="1">
      <c r="A155" s="161"/>
      <c r="B155" s="162"/>
      <c r="C155" s="169"/>
      <c r="D155" s="173" t="s">
        <v>114</v>
      </c>
      <c r="E155" s="174"/>
      <c r="F155" s="180">
        <f>SUMIFS(F141:F150,G141:G150,0.1,I141:I150,"課税(非インボイス)")</f>
        <v>0</v>
      </c>
      <c r="G155" s="175">
        <v>0.1</v>
      </c>
      <c r="H155" s="179">
        <f>SUMIFS(H141:H150,G141:G150,0.1,I141:I150,"課税(非インボイス)")</f>
        <v>0</v>
      </c>
      <c r="I155" s="201" t="s">
        <v>105</v>
      </c>
      <c r="J155" s="202">
        <f>SUMIFS(F141:F150,I141:I150,"不課税")</f>
        <v>0</v>
      </c>
      <c r="K155" s="240">
        <f>ROUNDDOWN(SUMIFS(E141:E150,I141:I150,"不課税")*J138,0)</f>
        <v>0</v>
      </c>
      <c r="L155" s="240">
        <f>ROUNDDOWN(SUMIFS(D141:D150,I141:I150,"不課税")*J137,0)</f>
        <v>0</v>
      </c>
      <c r="M155" s="243">
        <f>SUM(J155:L155)</f>
        <v>0</v>
      </c>
    </row>
    <row r="156" spans="1:13" ht="31.5" customHeight="1">
      <c r="A156" s="161"/>
      <c r="B156" s="162"/>
      <c r="C156" s="169"/>
      <c r="D156" s="173" t="s">
        <v>113</v>
      </c>
      <c r="E156" s="174"/>
      <c r="F156" s="180">
        <f>SUMIFS(F141:F150,G141:G150,0.08,I141:I150,"課税(インボイス)")</f>
        <v>0</v>
      </c>
      <c r="G156" s="176">
        <v>0.08</v>
      </c>
      <c r="H156" s="179">
        <f>SUMIFS(H141:H150,G141:G150,0.08,I141:I150,"課税(インボイス)")</f>
        <v>0</v>
      </c>
      <c r="I156" s="201" t="s">
        <v>106</v>
      </c>
      <c r="J156" s="202">
        <f>SUMIFS(F141:F150,I141:I150,"非課税")</f>
        <v>0</v>
      </c>
    </row>
    <row r="157" spans="1:13" ht="31.5" customHeight="1">
      <c r="A157" s="161"/>
      <c r="B157" s="162"/>
      <c r="C157" s="169"/>
      <c r="D157" s="173" t="s">
        <v>114</v>
      </c>
      <c r="E157" s="174"/>
      <c r="F157" s="180">
        <f>SUMIFS(F141:F150,G141:G150,0.08,I141:I150,"課税(非インボイス)")</f>
        <v>0</v>
      </c>
      <c r="G157" s="176">
        <v>0.08</v>
      </c>
      <c r="H157" s="179">
        <f>SUMIFS(H141:H150,G141:G150,0.08,I141:I150,"課税(非インボイス)")</f>
        <v>0</v>
      </c>
      <c r="I157" s="171"/>
      <c r="J157" s="171"/>
    </row>
    <row r="158" spans="1:13" ht="31.5" customHeight="1">
      <c r="A158" s="67"/>
      <c r="B158" s="67"/>
      <c r="C158" s="67"/>
      <c r="D158" s="67"/>
      <c r="E158" s="67"/>
      <c r="F158" s="69"/>
      <c r="G158" s="69"/>
      <c r="H158" s="69"/>
      <c r="I158" s="69"/>
      <c r="J158" s="68"/>
    </row>
    <row r="159" spans="1:13" ht="31.5" customHeight="1">
      <c r="A159" s="122"/>
      <c r="B159" s="64"/>
      <c r="C159" s="63"/>
      <c r="D159" s="63"/>
      <c r="E159" s="63"/>
      <c r="F159" s="63"/>
      <c r="G159" s="48"/>
      <c r="H159" s="63"/>
      <c r="I159" s="63" t="s">
        <v>85</v>
      </c>
      <c r="J159" s="249"/>
    </row>
    <row r="160" spans="1:13" ht="31.5" customHeight="1">
      <c r="A160" s="199"/>
      <c r="B160" s="47"/>
      <c r="C160" s="48"/>
      <c r="D160" s="48"/>
      <c r="E160" s="48"/>
      <c r="F160" s="49"/>
      <c r="G160" s="48"/>
      <c r="H160" s="49"/>
      <c r="I160" s="49" t="s">
        <v>87</v>
      </c>
      <c r="J160" s="250"/>
    </row>
    <row r="161" spans="1:13" ht="31.5" customHeight="1">
      <c r="A161" s="425" t="s">
        <v>71</v>
      </c>
      <c r="B161" s="427" t="s">
        <v>96</v>
      </c>
      <c r="C161" s="429" t="s">
        <v>97</v>
      </c>
      <c r="D161" s="429" t="s">
        <v>98</v>
      </c>
      <c r="E161" s="431"/>
      <c r="F161" s="431"/>
      <c r="G161" s="416" t="s">
        <v>99</v>
      </c>
      <c r="H161" s="416" t="s">
        <v>219</v>
      </c>
      <c r="I161" s="416" t="s">
        <v>101</v>
      </c>
      <c r="J161" s="418" t="s">
        <v>102</v>
      </c>
    </row>
    <row r="162" spans="1:13" ht="31.5" customHeight="1" thickBot="1">
      <c r="A162" s="426"/>
      <c r="B162" s="428"/>
      <c r="C162" s="430"/>
      <c r="D162" s="151" t="s">
        <v>85</v>
      </c>
      <c r="E162" s="74" t="str">
        <f>I160</f>
        <v>現地通貨</v>
      </c>
      <c r="F162" s="75" t="s">
        <v>104</v>
      </c>
      <c r="G162" s="417"/>
      <c r="H162" s="417"/>
      <c r="I162" s="417"/>
      <c r="J162" s="419"/>
    </row>
    <row r="163" spans="1:13" ht="31.5" customHeight="1" thickTop="1">
      <c r="A163" s="140">
        <v>1</v>
      </c>
      <c r="B163" s="52"/>
      <c r="C163" s="51"/>
      <c r="D163" s="53"/>
      <c r="E163" s="53"/>
      <c r="F163" s="55"/>
      <c r="G163" s="159"/>
      <c r="H163" s="181"/>
      <c r="I163" s="157"/>
      <c r="J163" s="155"/>
    </row>
    <row r="164" spans="1:13" ht="31.5" customHeight="1">
      <c r="A164" s="141">
        <v>2</v>
      </c>
      <c r="B164" s="57"/>
      <c r="C164" s="56"/>
      <c r="D164" s="58"/>
      <c r="E164" s="58"/>
      <c r="F164" s="55"/>
      <c r="G164" s="159"/>
      <c r="H164" s="181"/>
      <c r="I164" s="157"/>
      <c r="J164" s="164"/>
    </row>
    <row r="165" spans="1:13" ht="31.5" customHeight="1">
      <c r="A165" s="140">
        <v>3</v>
      </c>
      <c r="B165" s="57"/>
      <c r="C165" s="56"/>
      <c r="D165" s="58"/>
      <c r="E165" s="54"/>
      <c r="F165" s="55"/>
      <c r="G165" s="159"/>
      <c r="H165" s="181"/>
      <c r="I165" s="157"/>
      <c r="J165" s="164"/>
    </row>
    <row r="166" spans="1:13" ht="31.5" customHeight="1">
      <c r="A166" s="141">
        <v>4</v>
      </c>
      <c r="B166" s="57"/>
      <c r="C166" s="56"/>
      <c r="D166" s="58"/>
      <c r="E166" s="59"/>
      <c r="F166" s="55"/>
      <c r="G166" s="159"/>
      <c r="H166" s="181"/>
      <c r="I166" s="157"/>
      <c r="J166" s="164"/>
    </row>
    <row r="167" spans="1:13" ht="31.5" customHeight="1">
      <c r="A167" s="141">
        <v>5</v>
      </c>
      <c r="B167" s="57"/>
      <c r="C167" s="56"/>
      <c r="D167" s="58"/>
      <c r="E167" s="59"/>
      <c r="F167" s="55"/>
      <c r="G167" s="159"/>
      <c r="H167" s="181"/>
      <c r="I167" s="157"/>
      <c r="J167" s="164"/>
    </row>
    <row r="168" spans="1:13" ht="31.5" customHeight="1">
      <c r="A168" s="141">
        <v>6</v>
      </c>
      <c r="B168" s="57"/>
      <c r="C168" s="56"/>
      <c r="D168" s="58"/>
      <c r="E168" s="59"/>
      <c r="F168" s="55"/>
      <c r="G168" s="159"/>
      <c r="H168" s="181"/>
      <c r="I168" s="157"/>
      <c r="J168" s="164"/>
    </row>
    <row r="169" spans="1:13" ht="31.5" customHeight="1">
      <c r="A169" s="141">
        <v>7</v>
      </c>
      <c r="B169" s="57"/>
      <c r="C169" s="56"/>
      <c r="D169" s="58"/>
      <c r="E169" s="59"/>
      <c r="F169" s="55"/>
      <c r="G169" s="159"/>
      <c r="H169" s="181"/>
      <c r="I169" s="157"/>
      <c r="J169" s="164"/>
    </row>
    <row r="170" spans="1:13" ht="31.5" customHeight="1">
      <c r="A170" s="141">
        <v>8</v>
      </c>
      <c r="B170" s="57"/>
      <c r="C170" s="66"/>
      <c r="D170" s="58"/>
      <c r="E170" s="59"/>
      <c r="F170" s="55"/>
      <c r="G170" s="159"/>
      <c r="H170" s="181"/>
      <c r="I170" s="157"/>
      <c r="J170" s="164"/>
    </row>
    <row r="171" spans="1:13" ht="31.5" customHeight="1">
      <c r="A171" s="141">
        <v>9</v>
      </c>
      <c r="B171" s="60"/>
      <c r="C171" s="61"/>
      <c r="D171" s="62"/>
      <c r="E171" s="58"/>
      <c r="F171" s="55"/>
      <c r="G171" s="159"/>
      <c r="H171" s="181"/>
      <c r="I171" s="157"/>
      <c r="J171" s="164"/>
    </row>
    <row r="172" spans="1:13" ht="31.5" customHeight="1">
      <c r="A172" s="141">
        <v>10</v>
      </c>
      <c r="B172" s="57"/>
      <c r="C172" s="56"/>
      <c r="D172" s="58"/>
      <c r="E172" s="59"/>
      <c r="F172" s="148"/>
      <c r="G172" s="160"/>
      <c r="H172" s="181"/>
      <c r="I172" s="158"/>
      <c r="J172" s="164"/>
    </row>
    <row r="173" spans="1:13" ht="31.5" customHeight="1">
      <c r="A173" s="420" t="s">
        <v>108</v>
      </c>
      <c r="B173" s="421"/>
      <c r="C173" s="422"/>
      <c r="D173" s="170">
        <f>SUM(D163:D172)</f>
        <v>0</v>
      </c>
      <c r="E173" s="170">
        <f>SUM(E163:E172)</f>
        <v>0</v>
      </c>
      <c r="F173" s="102">
        <f>SUM(F163:F172)</f>
        <v>0</v>
      </c>
      <c r="G173" s="178"/>
      <c r="H173" s="423" t="s">
        <v>109</v>
      </c>
      <c r="I173" s="166"/>
      <c r="J173" s="166"/>
    </row>
    <row r="174" spans="1:13" ht="31.5" customHeight="1">
      <c r="A174" s="420" t="s">
        <v>110</v>
      </c>
      <c r="B174" s="421"/>
      <c r="C174" s="422"/>
      <c r="D174" s="154">
        <f>ROUNDDOWN(D173*J159,0)</f>
        <v>0</v>
      </c>
      <c r="E174" s="154">
        <f>ROUNDDOWN(E173*J160,0)</f>
        <v>0</v>
      </c>
      <c r="F174" s="167"/>
      <c r="G174" s="168"/>
      <c r="H174" s="424"/>
      <c r="I174" s="177">
        <f>D174+E174+F173</f>
        <v>0</v>
      </c>
      <c r="J174" s="166"/>
    </row>
    <row r="175" spans="1:13" ht="31.5" customHeight="1">
      <c r="A175" s="165"/>
      <c r="B175" s="162"/>
      <c r="C175" s="163"/>
      <c r="D175" s="415" t="s">
        <v>111</v>
      </c>
      <c r="E175" s="415"/>
      <c r="F175" s="172" t="s">
        <v>112</v>
      </c>
      <c r="G175" s="172" t="s">
        <v>99</v>
      </c>
      <c r="H175" s="172" t="s">
        <v>100</v>
      </c>
      <c r="I175" s="161"/>
      <c r="J175" s="163"/>
    </row>
    <row r="176" spans="1:13" ht="31.5" customHeight="1">
      <c r="A176" s="161"/>
      <c r="B176" s="162"/>
      <c r="C176" s="169"/>
      <c r="D176" s="173" t="s">
        <v>113</v>
      </c>
      <c r="E176" s="174"/>
      <c r="F176" s="180">
        <f>SUMIFS(F163:F172,G163:G172,0.1,I163:I172,"課税(インボイス)")</f>
        <v>0</v>
      </c>
      <c r="G176" s="175">
        <v>0.1</v>
      </c>
      <c r="H176" s="179">
        <f>SUMIFS(H163:H172,G163:G172,0.1,I163:I172,"課税(インボイス)")</f>
        <v>0</v>
      </c>
      <c r="I176" s="171"/>
      <c r="J176" s="245" t="s">
        <v>181</v>
      </c>
      <c r="K176" s="238" t="s">
        <v>178</v>
      </c>
      <c r="L176" s="239" t="s">
        <v>179</v>
      </c>
      <c r="M176" s="242" t="s">
        <v>183</v>
      </c>
    </row>
    <row r="177" spans="1:13" ht="31.5" customHeight="1">
      <c r="A177" s="161"/>
      <c r="B177" s="162"/>
      <c r="C177" s="169"/>
      <c r="D177" s="173" t="s">
        <v>114</v>
      </c>
      <c r="E177" s="174"/>
      <c r="F177" s="180">
        <f>SUMIFS(F163:F172,G163:G172,0.1,I163:I172,"課税(非インボイス)")</f>
        <v>0</v>
      </c>
      <c r="G177" s="175">
        <v>0.1</v>
      </c>
      <c r="H177" s="179">
        <f>SUMIFS(H163:H172,G163:G172,0.1,I163:I172,"課税(非インボイス)")</f>
        <v>0</v>
      </c>
      <c r="I177" s="201" t="s">
        <v>105</v>
      </c>
      <c r="J177" s="202">
        <f>SUMIFS(F163:F172,I163:I172,"不課税")</f>
        <v>0</v>
      </c>
      <c r="K177" s="240">
        <f>ROUNDDOWN(SUMIFS(E163:E172,I163:I172,"不課税")*J160,0)</f>
        <v>0</v>
      </c>
      <c r="L177" s="240">
        <f>ROUNDDOWN(SUMIFS(D163:D172,I163:I172,"不課税")*J159,0)</f>
        <v>0</v>
      </c>
      <c r="M177" s="243">
        <f>SUM(J177:L177)</f>
        <v>0</v>
      </c>
    </row>
    <row r="178" spans="1:13" ht="31.5" customHeight="1">
      <c r="A178" s="161"/>
      <c r="B178" s="162"/>
      <c r="C178" s="169"/>
      <c r="D178" s="173" t="s">
        <v>113</v>
      </c>
      <c r="E178" s="174"/>
      <c r="F178" s="180">
        <f>SUMIFS(F163:F172,G163:G172,0.08,I163:I172,"課税(インボイス)")</f>
        <v>0</v>
      </c>
      <c r="G178" s="176">
        <v>0.08</v>
      </c>
      <c r="H178" s="179">
        <f>SUMIFS(H163:H172,G163:G172,0.08,I163:I172,"課税(インボイス)")</f>
        <v>0</v>
      </c>
      <c r="I178" s="201" t="s">
        <v>106</v>
      </c>
      <c r="J178" s="202">
        <f>SUMIFS(F163:F172,I163:I172,"非課税")</f>
        <v>0</v>
      </c>
    </row>
    <row r="179" spans="1:13" ht="31.5" customHeight="1">
      <c r="A179" s="161"/>
      <c r="B179" s="162"/>
      <c r="C179" s="169"/>
      <c r="D179" s="173" t="s">
        <v>114</v>
      </c>
      <c r="E179" s="174"/>
      <c r="F179" s="180">
        <f>SUMIFS(F163:F172,G163:G172,0.08,I163:I172,"課税(非インボイス)")</f>
        <v>0</v>
      </c>
      <c r="G179" s="176">
        <v>0.08</v>
      </c>
      <c r="H179" s="179">
        <f>SUMIFS(H163:H172,G163:G172,0.08,I163:I172,"課税(非インボイス)")</f>
        <v>0</v>
      </c>
      <c r="I179" s="171"/>
      <c r="J179" s="171"/>
    </row>
    <row r="180" spans="1:13" ht="31.5" customHeight="1">
      <c r="A180" s="67"/>
      <c r="B180" s="67"/>
      <c r="C180" s="67"/>
      <c r="D180" s="67"/>
      <c r="E180" s="67"/>
      <c r="F180" s="69"/>
      <c r="G180" s="69"/>
      <c r="H180" s="69"/>
      <c r="I180" s="69"/>
      <c r="J180" s="68"/>
    </row>
    <row r="181" spans="1:13" ht="31.5" customHeight="1">
      <c r="A181" s="122"/>
      <c r="B181" s="64"/>
      <c r="C181" s="63"/>
      <c r="D181" s="63"/>
      <c r="E181" s="63"/>
      <c r="F181" s="63"/>
      <c r="G181" s="48"/>
      <c r="H181" s="63"/>
      <c r="I181" s="63" t="s">
        <v>85</v>
      </c>
      <c r="J181" s="249"/>
    </row>
    <row r="182" spans="1:13" ht="31.5" customHeight="1">
      <c r="A182" s="199"/>
      <c r="B182" s="47"/>
      <c r="C182" s="48"/>
      <c r="D182" s="48"/>
      <c r="E182" s="48"/>
      <c r="F182" s="49"/>
      <c r="G182" s="48"/>
      <c r="H182" s="49"/>
      <c r="I182" s="49" t="s">
        <v>87</v>
      </c>
      <c r="J182" s="250"/>
    </row>
    <row r="183" spans="1:13" ht="31.5" customHeight="1">
      <c r="A183" s="425" t="s">
        <v>71</v>
      </c>
      <c r="B183" s="427" t="s">
        <v>96</v>
      </c>
      <c r="C183" s="429" t="s">
        <v>97</v>
      </c>
      <c r="D183" s="429" t="s">
        <v>98</v>
      </c>
      <c r="E183" s="431"/>
      <c r="F183" s="431"/>
      <c r="G183" s="416" t="s">
        <v>99</v>
      </c>
      <c r="H183" s="416" t="s">
        <v>219</v>
      </c>
      <c r="I183" s="416" t="s">
        <v>101</v>
      </c>
      <c r="J183" s="418" t="s">
        <v>102</v>
      </c>
    </row>
    <row r="184" spans="1:13" ht="31.5" customHeight="1" thickBot="1">
      <c r="A184" s="426"/>
      <c r="B184" s="428"/>
      <c r="C184" s="430"/>
      <c r="D184" s="151" t="s">
        <v>85</v>
      </c>
      <c r="E184" s="74" t="str">
        <f>I182</f>
        <v>現地通貨</v>
      </c>
      <c r="F184" s="75" t="s">
        <v>104</v>
      </c>
      <c r="G184" s="417"/>
      <c r="H184" s="417"/>
      <c r="I184" s="417"/>
      <c r="J184" s="419"/>
    </row>
    <row r="185" spans="1:13" ht="31.5" customHeight="1" thickTop="1">
      <c r="A185" s="140">
        <v>1</v>
      </c>
      <c r="B185" s="52"/>
      <c r="C185" s="51"/>
      <c r="D185" s="53"/>
      <c r="E185" s="53"/>
      <c r="F185" s="55"/>
      <c r="G185" s="159"/>
      <c r="H185" s="181"/>
      <c r="I185" s="157"/>
      <c r="J185" s="155"/>
    </row>
    <row r="186" spans="1:13" ht="31.5" customHeight="1">
      <c r="A186" s="141">
        <v>2</v>
      </c>
      <c r="B186" s="57"/>
      <c r="C186" s="56"/>
      <c r="D186" s="58"/>
      <c r="E186" s="58"/>
      <c r="F186" s="55"/>
      <c r="G186" s="159"/>
      <c r="H186" s="181"/>
      <c r="I186" s="157"/>
      <c r="J186" s="164"/>
    </row>
    <row r="187" spans="1:13" ht="31.5" customHeight="1">
      <c r="A187" s="140">
        <v>3</v>
      </c>
      <c r="B187" s="57"/>
      <c r="C187" s="56"/>
      <c r="D187" s="58"/>
      <c r="E187" s="54"/>
      <c r="F187" s="55"/>
      <c r="G187" s="159"/>
      <c r="H187" s="181"/>
      <c r="I187" s="157"/>
      <c r="J187" s="164"/>
    </row>
    <row r="188" spans="1:13" ht="31.5" customHeight="1">
      <c r="A188" s="141">
        <v>4</v>
      </c>
      <c r="B188" s="57"/>
      <c r="C188" s="56"/>
      <c r="D188" s="58"/>
      <c r="E188" s="59"/>
      <c r="F188" s="55"/>
      <c r="G188" s="159"/>
      <c r="H188" s="181"/>
      <c r="I188" s="157"/>
      <c r="J188" s="164"/>
    </row>
    <row r="189" spans="1:13" ht="31.5" customHeight="1">
      <c r="A189" s="141">
        <v>5</v>
      </c>
      <c r="B189" s="57"/>
      <c r="C189" s="56"/>
      <c r="D189" s="58"/>
      <c r="E189" s="59"/>
      <c r="F189" s="55"/>
      <c r="G189" s="159"/>
      <c r="H189" s="181"/>
      <c r="I189" s="157"/>
      <c r="J189" s="164"/>
    </row>
    <row r="190" spans="1:13" ht="31.5" customHeight="1">
      <c r="A190" s="141">
        <v>6</v>
      </c>
      <c r="B190" s="57"/>
      <c r="C190" s="56"/>
      <c r="D190" s="58"/>
      <c r="E190" s="59"/>
      <c r="F190" s="55"/>
      <c r="G190" s="159"/>
      <c r="H190" s="181"/>
      <c r="I190" s="157"/>
      <c r="J190" s="164"/>
    </row>
    <row r="191" spans="1:13" ht="31.5" customHeight="1">
      <c r="A191" s="141">
        <v>7</v>
      </c>
      <c r="B191" s="57"/>
      <c r="C191" s="56"/>
      <c r="D191" s="58"/>
      <c r="E191" s="59"/>
      <c r="F191" s="55"/>
      <c r="G191" s="159"/>
      <c r="H191" s="181"/>
      <c r="I191" s="157"/>
      <c r="J191" s="164"/>
    </row>
    <row r="192" spans="1:13" ht="31.5" customHeight="1">
      <c r="A192" s="141">
        <v>8</v>
      </c>
      <c r="B192" s="57"/>
      <c r="C192" s="66"/>
      <c r="D192" s="58"/>
      <c r="E192" s="59"/>
      <c r="F192" s="55"/>
      <c r="G192" s="159"/>
      <c r="H192" s="181"/>
      <c r="I192" s="157"/>
      <c r="J192" s="164"/>
    </row>
    <row r="193" spans="1:13" ht="31.5" customHeight="1">
      <c r="A193" s="141">
        <v>9</v>
      </c>
      <c r="B193" s="60"/>
      <c r="C193" s="61"/>
      <c r="D193" s="62"/>
      <c r="E193" s="58"/>
      <c r="F193" s="55"/>
      <c r="G193" s="159"/>
      <c r="H193" s="181"/>
      <c r="I193" s="157"/>
      <c r="J193" s="164"/>
    </row>
    <row r="194" spans="1:13" ht="31.5" customHeight="1">
      <c r="A194" s="141">
        <v>10</v>
      </c>
      <c r="B194" s="57"/>
      <c r="C194" s="56"/>
      <c r="D194" s="58"/>
      <c r="E194" s="59"/>
      <c r="F194" s="148"/>
      <c r="G194" s="160"/>
      <c r="H194" s="181"/>
      <c r="I194" s="158"/>
      <c r="J194" s="164"/>
    </row>
    <row r="195" spans="1:13" ht="31.5" customHeight="1">
      <c r="A195" s="420" t="s">
        <v>108</v>
      </c>
      <c r="B195" s="421"/>
      <c r="C195" s="422"/>
      <c r="D195" s="170">
        <f>SUM(D185:D194)</f>
        <v>0</v>
      </c>
      <c r="E195" s="170">
        <f>SUM(E185:E194)</f>
        <v>0</v>
      </c>
      <c r="F195" s="102">
        <f>SUM(F185:F194)</f>
        <v>0</v>
      </c>
      <c r="G195" s="178"/>
      <c r="H195" s="423" t="s">
        <v>109</v>
      </c>
      <c r="I195" s="166"/>
      <c r="J195" s="166"/>
    </row>
    <row r="196" spans="1:13" ht="31.5" customHeight="1">
      <c r="A196" s="420" t="s">
        <v>110</v>
      </c>
      <c r="B196" s="421"/>
      <c r="C196" s="422"/>
      <c r="D196" s="154">
        <f>ROUNDDOWN(D195*J181,0)</f>
        <v>0</v>
      </c>
      <c r="E196" s="154">
        <f>ROUNDDOWN(E195*J182,0)</f>
        <v>0</v>
      </c>
      <c r="F196" s="167"/>
      <c r="G196" s="168"/>
      <c r="H196" s="424"/>
      <c r="I196" s="177">
        <f>D196+E196+F195</f>
        <v>0</v>
      </c>
      <c r="J196" s="166"/>
    </row>
    <row r="197" spans="1:13" ht="31.5" customHeight="1">
      <c r="A197" s="165"/>
      <c r="B197" s="162"/>
      <c r="C197" s="163"/>
      <c r="D197" s="415" t="s">
        <v>111</v>
      </c>
      <c r="E197" s="415"/>
      <c r="F197" s="172" t="s">
        <v>112</v>
      </c>
      <c r="G197" s="172" t="s">
        <v>99</v>
      </c>
      <c r="H197" s="172" t="s">
        <v>100</v>
      </c>
      <c r="I197" s="161"/>
      <c r="J197" s="163"/>
    </row>
    <row r="198" spans="1:13" ht="31.5" customHeight="1">
      <c r="A198" s="161"/>
      <c r="B198" s="162"/>
      <c r="C198" s="169"/>
      <c r="D198" s="173" t="s">
        <v>113</v>
      </c>
      <c r="E198" s="174"/>
      <c r="F198" s="180">
        <f>SUMIFS(F185:F194,G185:G194,0.1,I185:I194,"課税(インボイス)")</f>
        <v>0</v>
      </c>
      <c r="G198" s="175">
        <v>0.1</v>
      </c>
      <c r="H198" s="179">
        <f>SUMIFS(H185:H194,G185:G194,0.1,I185:I194,"課税(インボイス)")</f>
        <v>0</v>
      </c>
      <c r="I198" s="171"/>
      <c r="J198" s="245" t="s">
        <v>181</v>
      </c>
      <c r="K198" s="238" t="s">
        <v>178</v>
      </c>
      <c r="L198" s="239" t="s">
        <v>179</v>
      </c>
      <c r="M198" s="242" t="s">
        <v>183</v>
      </c>
    </row>
    <row r="199" spans="1:13" ht="31.5" customHeight="1">
      <c r="A199" s="161"/>
      <c r="B199" s="162"/>
      <c r="C199" s="169"/>
      <c r="D199" s="173" t="s">
        <v>114</v>
      </c>
      <c r="E199" s="174"/>
      <c r="F199" s="180">
        <f>SUMIFS(F185:F194,G185:G194,0.1,I185:I194,"課税(非インボイス)")</f>
        <v>0</v>
      </c>
      <c r="G199" s="175">
        <v>0.1</v>
      </c>
      <c r="H199" s="179">
        <f>SUMIFS(H185:H194,G185:G194,0.1,I185:I194,"課税(非インボイス)")</f>
        <v>0</v>
      </c>
      <c r="I199" s="201" t="s">
        <v>105</v>
      </c>
      <c r="J199" s="202">
        <f>SUMIFS(F185:F194,I185:I194,"不課税")</f>
        <v>0</v>
      </c>
      <c r="K199" s="240">
        <f>ROUNDDOWN(SUMIFS(E185:E194,I185:I194,"不課税")*J182,0)</f>
        <v>0</v>
      </c>
      <c r="L199" s="240">
        <f>ROUNDDOWN(SUMIFS(D185:D194,I185:I194,"不課税")*J181,0)</f>
        <v>0</v>
      </c>
      <c r="M199" s="243">
        <f>SUM(J199:L199)</f>
        <v>0</v>
      </c>
    </row>
    <row r="200" spans="1:13" ht="31.5" customHeight="1">
      <c r="A200" s="161"/>
      <c r="B200" s="162"/>
      <c r="C200" s="169"/>
      <c r="D200" s="173" t="s">
        <v>113</v>
      </c>
      <c r="E200" s="174"/>
      <c r="F200" s="180">
        <f>SUMIFS(F185:F194,G185:G194,0.08,I185:I194,"課税(インボイス)")</f>
        <v>0</v>
      </c>
      <c r="G200" s="176">
        <v>0.08</v>
      </c>
      <c r="H200" s="179">
        <f>SUMIFS(H185:H194,G185:G194,0.08,I185:I194,"課税(インボイス)")</f>
        <v>0</v>
      </c>
      <c r="I200" s="201" t="s">
        <v>106</v>
      </c>
      <c r="J200" s="202">
        <f>SUMIFS(F185:F194,I185:I194,"非課税")</f>
        <v>0</v>
      </c>
    </row>
    <row r="201" spans="1:13" ht="31.5" customHeight="1">
      <c r="A201" s="161"/>
      <c r="B201" s="162"/>
      <c r="C201" s="169"/>
      <c r="D201" s="173" t="s">
        <v>114</v>
      </c>
      <c r="E201" s="174"/>
      <c r="F201" s="180">
        <f>SUMIFS(F185:F194,G185:G194,0.08,I185:I194,"課税(非インボイス)")</f>
        <v>0</v>
      </c>
      <c r="G201" s="176">
        <v>0.08</v>
      </c>
      <c r="H201" s="179">
        <f>SUMIFS(H185:H194,G185:G194,0.08,I185:I194,"課税(非インボイス)")</f>
        <v>0</v>
      </c>
      <c r="I201" s="171"/>
      <c r="J201" s="171"/>
    </row>
    <row r="202" spans="1:13" ht="31.5" customHeight="1">
      <c r="A202" s="67"/>
      <c r="B202" s="67"/>
      <c r="C202" s="67"/>
      <c r="D202" s="67"/>
      <c r="E202" s="67"/>
      <c r="F202" s="69"/>
      <c r="G202" s="69"/>
      <c r="H202" s="69"/>
      <c r="I202" s="69"/>
      <c r="J202" s="68"/>
    </row>
    <row r="203" spans="1:13" ht="31.5" customHeight="1">
      <c r="A203" s="182"/>
      <c r="B203" s="64"/>
      <c r="C203" s="63"/>
      <c r="D203" s="63"/>
      <c r="E203" s="63"/>
      <c r="F203" s="63"/>
      <c r="G203" s="48"/>
      <c r="H203" s="63"/>
      <c r="I203" s="63" t="s">
        <v>85</v>
      </c>
      <c r="J203" s="249"/>
    </row>
    <row r="204" spans="1:13" ht="31.5" customHeight="1">
      <c r="A204" s="199"/>
      <c r="B204" s="47"/>
      <c r="C204" s="48"/>
      <c r="D204" s="48"/>
      <c r="E204" s="48"/>
      <c r="F204" s="49"/>
      <c r="G204" s="48"/>
      <c r="H204" s="49"/>
      <c r="I204" s="49" t="s">
        <v>87</v>
      </c>
      <c r="J204" s="250"/>
    </row>
    <row r="205" spans="1:13" ht="31.5" customHeight="1">
      <c r="A205" s="425" t="s">
        <v>71</v>
      </c>
      <c r="B205" s="427" t="s">
        <v>96</v>
      </c>
      <c r="C205" s="429" t="s">
        <v>97</v>
      </c>
      <c r="D205" s="429" t="s">
        <v>98</v>
      </c>
      <c r="E205" s="431"/>
      <c r="F205" s="431"/>
      <c r="G205" s="416" t="s">
        <v>99</v>
      </c>
      <c r="H205" s="416" t="s">
        <v>219</v>
      </c>
      <c r="I205" s="416" t="s">
        <v>101</v>
      </c>
      <c r="J205" s="418" t="s">
        <v>102</v>
      </c>
    </row>
    <row r="206" spans="1:13" ht="31.5" customHeight="1" thickBot="1">
      <c r="A206" s="426"/>
      <c r="B206" s="428"/>
      <c r="C206" s="430"/>
      <c r="D206" s="151" t="s">
        <v>85</v>
      </c>
      <c r="E206" s="74" t="str">
        <f>I204</f>
        <v>現地通貨</v>
      </c>
      <c r="F206" s="75" t="s">
        <v>104</v>
      </c>
      <c r="G206" s="417"/>
      <c r="H206" s="417"/>
      <c r="I206" s="417"/>
      <c r="J206" s="419"/>
    </row>
    <row r="207" spans="1:13" ht="31.5" customHeight="1" thickTop="1">
      <c r="A207" s="140">
        <v>1</v>
      </c>
      <c r="B207" s="52"/>
      <c r="C207" s="51"/>
      <c r="D207" s="53"/>
      <c r="E207" s="53"/>
      <c r="F207" s="55"/>
      <c r="G207" s="159"/>
      <c r="H207" s="181"/>
      <c r="I207" s="157"/>
      <c r="J207" s="155"/>
    </row>
    <row r="208" spans="1:13" ht="31.5" customHeight="1">
      <c r="A208" s="141">
        <v>2</v>
      </c>
      <c r="B208" s="57"/>
      <c r="C208" s="56"/>
      <c r="D208" s="58"/>
      <c r="E208" s="58"/>
      <c r="F208" s="55"/>
      <c r="G208" s="159"/>
      <c r="H208" s="181"/>
      <c r="I208" s="157"/>
      <c r="J208" s="164"/>
    </row>
    <row r="209" spans="1:13" ht="31.5" customHeight="1">
      <c r="A209" s="140">
        <v>3</v>
      </c>
      <c r="B209" s="57"/>
      <c r="C209" s="56"/>
      <c r="D209" s="58"/>
      <c r="E209" s="54"/>
      <c r="F209" s="55"/>
      <c r="G209" s="159"/>
      <c r="H209" s="181"/>
      <c r="I209" s="157"/>
      <c r="J209" s="164"/>
    </row>
    <row r="210" spans="1:13" ht="31.5" customHeight="1">
      <c r="A210" s="141">
        <v>4</v>
      </c>
      <c r="B210" s="57"/>
      <c r="C210" s="56"/>
      <c r="D210" s="58"/>
      <c r="E210" s="59"/>
      <c r="F210" s="55"/>
      <c r="G210" s="159"/>
      <c r="H210" s="181"/>
      <c r="I210" s="157"/>
      <c r="J210" s="164"/>
    </row>
    <row r="211" spans="1:13" ht="31.5" customHeight="1">
      <c r="A211" s="141">
        <v>5</v>
      </c>
      <c r="B211" s="57"/>
      <c r="C211" s="56"/>
      <c r="D211" s="58"/>
      <c r="E211" s="59"/>
      <c r="F211" s="55"/>
      <c r="G211" s="159"/>
      <c r="H211" s="181"/>
      <c r="I211" s="157"/>
      <c r="J211" s="164"/>
    </row>
    <row r="212" spans="1:13" ht="31.5" customHeight="1">
      <c r="A212" s="141">
        <v>6</v>
      </c>
      <c r="B212" s="57"/>
      <c r="C212" s="56"/>
      <c r="D212" s="58"/>
      <c r="E212" s="59"/>
      <c r="F212" s="55"/>
      <c r="G212" s="159"/>
      <c r="H212" s="181"/>
      <c r="I212" s="157"/>
      <c r="J212" s="164"/>
    </row>
    <row r="213" spans="1:13" ht="31.5" customHeight="1">
      <c r="A213" s="141">
        <v>7</v>
      </c>
      <c r="B213" s="57"/>
      <c r="C213" s="56"/>
      <c r="D213" s="58"/>
      <c r="E213" s="59"/>
      <c r="F213" s="55"/>
      <c r="G213" s="159"/>
      <c r="H213" s="181"/>
      <c r="I213" s="157"/>
      <c r="J213" s="164"/>
    </row>
    <row r="214" spans="1:13" ht="31.5" customHeight="1">
      <c r="A214" s="141">
        <v>8</v>
      </c>
      <c r="B214" s="57"/>
      <c r="C214" s="66"/>
      <c r="D214" s="58"/>
      <c r="E214" s="59"/>
      <c r="F214" s="55"/>
      <c r="G214" s="159"/>
      <c r="H214" s="181"/>
      <c r="I214" s="157"/>
      <c r="J214" s="164"/>
    </row>
    <row r="215" spans="1:13" ht="31.5" customHeight="1">
      <c r="A215" s="141">
        <v>9</v>
      </c>
      <c r="B215" s="60"/>
      <c r="C215" s="61"/>
      <c r="D215" s="62"/>
      <c r="E215" s="58"/>
      <c r="F215" s="55"/>
      <c r="G215" s="159"/>
      <c r="H215" s="181"/>
      <c r="I215" s="157"/>
      <c r="J215" s="164"/>
    </row>
    <row r="216" spans="1:13" ht="31.5" customHeight="1">
      <c r="A216" s="141">
        <v>10</v>
      </c>
      <c r="B216" s="57"/>
      <c r="C216" s="56"/>
      <c r="D216" s="58"/>
      <c r="E216" s="59"/>
      <c r="F216" s="148"/>
      <c r="G216" s="160"/>
      <c r="H216" s="181"/>
      <c r="I216" s="158"/>
      <c r="J216" s="164"/>
    </row>
    <row r="217" spans="1:13" ht="31.5" customHeight="1">
      <c r="A217" s="420" t="s">
        <v>108</v>
      </c>
      <c r="B217" s="421"/>
      <c r="C217" s="422"/>
      <c r="D217" s="170">
        <f>SUM(D207:D216)</f>
        <v>0</v>
      </c>
      <c r="E217" s="170">
        <f>SUM(E207:E216)</f>
        <v>0</v>
      </c>
      <c r="F217" s="102">
        <f>SUM(F207:F216)</f>
        <v>0</v>
      </c>
      <c r="G217" s="178"/>
      <c r="H217" s="423" t="s">
        <v>109</v>
      </c>
      <c r="I217" s="166"/>
      <c r="J217" s="166"/>
    </row>
    <row r="218" spans="1:13" ht="31.5" customHeight="1">
      <c r="A218" s="420" t="s">
        <v>110</v>
      </c>
      <c r="B218" s="421"/>
      <c r="C218" s="422"/>
      <c r="D218" s="154">
        <f>ROUNDDOWN(D217*J203,0)</f>
        <v>0</v>
      </c>
      <c r="E218" s="154">
        <f>ROUNDDOWN(E217*J204,0)</f>
        <v>0</v>
      </c>
      <c r="F218" s="167"/>
      <c r="G218" s="168"/>
      <c r="H218" s="424"/>
      <c r="I218" s="177">
        <f>D218+E218+F217</f>
        <v>0</v>
      </c>
      <c r="J218" s="166"/>
    </row>
    <row r="219" spans="1:13" ht="31.5" customHeight="1">
      <c r="A219" s="165"/>
      <c r="B219" s="162"/>
      <c r="C219" s="163"/>
      <c r="D219" s="415" t="s">
        <v>111</v>
      </c>
      <c r="E219" s="415"/>
      <c r="F219" s="172" t="s">
        <v>112</v>
      </c>
      <c r="G219" s="172" t="s">
        <v>99</v>
      </c>
      <c r="H219" s="172" t="s">
        <v>100</v>
      </c>
      <c r="I219" s="161"/>
      <c r="J219" s="163"/>
    </row>
    <row r="220" spans="1:13" ht="31.5" customHeight="1">
      <c r="A220" s="161"/>
      <c r="B220" s="162"/>
      <c r="C220" s="169"/>
      <c r="D220" s="173" t="s">
        <v>113</v>
      </c>
      <c r="E220" s="174"/>
      <c r="F220" s="180">
        <f>SUMIFS(F207:F216,G207:G216,0.1,I207:I216,"課税(インボイス)")</f>
        <v>0</v>
      </c>
      <c r="G220" s="175">
        <v>0.1</v>
      </c>
      <c r="H220" s="179">
        <f>SUMIFS(H207:H216,G207:G216,0.1,I207:I216,"課税(インボイス)")</f>
        <v>0</v>
      </c>
      <c r="I220" s="171"/>
      <c r="J220" s="245" t="s">
        <v>181</v>
      </c>
      <c r="K220" s="238" t="s">
        <v>178</v>
      </c>
      <c r="L220" s="239" t="s">
        <v>179</v>
      </c>
      <c r="M220" s="242" t="s">
        <v>183</v>
      </c>
    </row>
    <row r="221" spans="1:13" ht="31.5" customHeight="1">
      <c r="A221" s="161"/>
      <c r="B221" s="162"/>
      <c r="C221" s="169"/>
      <c r="D221" s="173" t="s">
        <v>114</v>
      </c>
      <c r="E221" s="174"/>
      <c r="F221" s="180">
        <f>SUMIFS(F207:F216,G207:G216,0.1,I207:I216,"課税(非インボイス)")</f>
        <v>0</v>
      </c>
      <c r="G221" s="175">
        <v>0.1</v>
      </c>
      <c r="H221" s="179">
        <f>SUMIFS(H207:H216,G207:G216,0.1,I207:I216,"課税(非インボイス)")</f>
        <v>0</v>
      </c>
      <c r="I221" s="201" t="s">
        <v>105</v>
      </c>
      <c r="J221" s="202">
        <f>SUMIFS(F207:F216,I207:I216,"不課税")</f>
        <v>0</v>
      </c>
      <c r="K221" s="240">
        <f>ROUNDDOWN(SUMIFS(E207:E216,I207:I216,"不課税")*J204,0)</f>
        <v>0</v>
      </c>
      <c r="L221" s="240">
        <f>ROUNDDOWN(SUMIFS(D207:D216,I207:I216,"不課税")*J203,0)</f>
        <v>0</v>
      </c>
      <c r="M221" s="243">
        <f>SUM(J221:L221)</f>
        <v>0</v>
      </c>
    </row>
    <row r="222" spans="1:13" ht="31.5" customHeight="1">
      <c r="A222" s="161"/>
      <c r="B222" s="162"/>
      <c r="C222" s="169"/>
      <c r="D222" s="173" t="s">
        <v>113</v>
      </c>
      <c r="E222" s="174"/>
      <c r="F222" s="180">
        <f>SUMIFS(F207:F216,G207:G216,0.08,I207:I216,"課税(インボイス)")</f>
        <v>0</v>
      </c>
      <c r="G222" s="176">
        <v>0.08</v>
      </c>
      <c r="H222" s="179">
        <f>SUMIFS(H207:H216,G207:G216,0.08,I207:I216,"課税(インボイス)")</f>
        <v>0</v>
      </c>
      <c r="I222" s="201" t="s">
        <v>106</v>
      </c>
      <c r="J222" s="202">
        <f>SUMIFS(F207:F216,I207:I216,"非課税")</f>
        <v>0</v>
      </c>
    </row>
    <row r="223" spans="1:13" ht="31.5" customHeight="1">
      <c r="A223" s="161"/>
      <c r="B223" s="162"/>
      <c r="C223" s="169"/>
      <c r="D223" s="173" t="s">
        <v>114</v>
      </c>
      <c r="E223" s="174"/>
      <c r="F223" s="180">
        <f>SUMIFS(F207:F216,G207:G216,0.08,I207:I216,"課税(非インボイス)")</f>
        <v>0</v>
      </c>
      <c r="G223" s="176">
        <v>0.08</v>
      </c>
      <c r="H223" s="179">
        <f>SUMIFS(H207:H216,G207:G216,0.08,I207:I216,"課税(非インボイス)")</f>
        <v>0</v>
      </c>
      <c r="I223" s="171"/>
      <c r="J223" s="171"/>
    </row>
    <row r="224" spans="1:13" ht="31.5" customHeight="1">
      <c r="A224" s="67"/>
      <c r="B224" s="67"/>
      <c r="C224" s="67"/>
      <c r="D224" s="67"/>
      <c r="E224" s="67"/>
      <c r="F224" s="69"/>
      <c r="G224" s="69"/>
      <c r="H224" s="69"/>
      <c r="I224" s="69"/>
      <c r="J224" s="68"/>
    </row>
    <row r="225" spans="1:10" ht="31.5" customHeight="1">
      <c r="A225" s="122"/>
      <c r="B225" s="64"/>
      <c r="C225" s="63"/>
      <c r="D225" s="63"/>
      <c r="E225" s="63"/>
      <c r="F225" s="63"/>
      <c r="G225" s="48"/>
      <c r="H225" s="63"/>
      <c r="I225" s="63" t="s">
        <v>85</v>
      </c>
      <c r="J225" s="249"/>
    </row>
    <row r="226" spans="1:10" ht="31.5" customHeight="1">
      <c r="A226" s="199"/>
      <c r="B226" s="47"/>
      <c r="C226" s="48"/>
      <c r="D226" s="48"/>
      <c r="E226" s="48"/>
      <c r="F226" s="49"/>
      <c r="G226" s="48"/>
      <c r="H226" s="49"/>
      <c r="I226" s="49" t="s">
        <v>87</v>
      </c>
      <c r="J226" s="250"/>
    </row>
    <row r="227" spans="1:10" ht="31.5" customHeight="1">
      <c r="A227" s="425" t="s">
        <v>71</v>
      </c>
      <c r="B227" s="427" t="s">
        <v>96</v>
      </c>
      <c r="C227" s="429" t="s">
        <v>97</v>
      </c>
      <c r="D227" s="429" t="s">
        <v>98</v>
      </c>
      <c r="E227" s="431"/>
      <c r="F227" s="431"/>
      <c r="G227" s="416" t="s">
        <v>99</v>
      </c>
      <c r="H227" s="416" t="s">
        <v>219</v>
      </c>
      <c r="I227" s="416" t="s">
        <v>101</v>
      </c>
      <c r="J227" s="418" t="s">
        <v>102</v>
      </c>
    </row>
    <row r="228" spans="1:10" ht="31.5" customHeight="1" thickBot="1">
      <c r="A228" s="426"/>
      <c r="B228" s="428"/>
      <c r="C228" s="430"/>
      <c r="D228" s="151" t="s">
        <v>85</v>
      </c>
      <c r="E228" s="74" t="str">
        <f>I226</f>
        <v>現地通貨</v>
      </c>
      <c r="F228" s="75" t="s">
        <v>104</v>
      </c>
      <c r="G228" s="417"/>
      <c r="H228" s="417"/>
      <c r="I228" s="417"/>
      <c r="J228" s="419"/>
    </row>
    <row r="229" spans="1:10" ht="31.5" customHeight="1" thickTop="1">
      <c r="A229" s="140">
        <v>1</v>
      </c>
      <c r="B229" s="52"/>
      <c r="C229" s="51"/>
      <c r="D229" s="53"/>
      <c r="E229" s="53"/>
      <c r="F229" s="55"/>
      <c r="G229" s="159"/>
      <c r="H229" s="181"/>
      <c r="I229" s="157"/>
      <c r="J229" s="155"/>
    </row>
    <row r="230" spans="1:10" ht="31.5" customHeight="1">
      <c r="A230" s="141">
        <v>2</v>
      </c>
      <c r="B230" s="57"/>
      <c r="C230" s="56"/>
      <c r="D230" s="58"/>
      <c r="E230" s="58"/>
      <c r="F230" s="55"/>
      <c r="G230" s="159"/>
      <c r="H230" s="181"/>
      <c r="I230" s="157"/>
      <c r="J230" s="164"/>
    </row>
    <row r="231" spans="1:10" ht="31.5" customHeight="1">
      <c r="A231" s="140">
        <v>3</v>
      </c>
      <c r="B231" s="57"/>
      <c r="C231" s="56"/>
      <c r="D231" s="58"/>
      <c r="E231" s="54"/>
      <c r="F231" s="55"/>
      <c r="G231" s="159"/>
      <c r="H231" s="181"/>
      <c r="I231" s="157"/>
      <c r="J231" s="164"/>
    </row>
    <row r="232" spans="1:10" ht="31.5" customHeight="1">
      <c r="A232" s="141">
        <v>4</v>
      </c>
      <c r="B232" s="57"/>
      <c r="C232" s="56"/>
      <c r="D232" s="58"/>
      <c r="E232" s="59"/>
      <c r="F232" s="55"/>
      <c r="G232" s="159"/>
      <c r="H232" s="181"/>
      <c r="I232" s="157"/>
      <c r="J232" s="164"/>
    </row>
    <row r="233" spans="1:10" ht="31.5" customHeight="1">
      <c r="A233" s="141">
        <v>5</v>
      </c>
      <c r="B233" s="57"/>
      <c r="C233" s="56"/>
      <c r="D233" s="58"/>
      <c r="E233" s="59"/>
      <c r="F233" s="55"/>
      <c r="G233" s="159"/>
      <c r="H233" s="181"/>
      <c r="I233" s="157"/>
      <c r="J233" s="164"/>
    </row>
    <row r="234" spans="1:10" ht="31.5" customHeight="1">
      <c r="A234" s="141">
        <v>6</v>
      </c>
      <c r="B234" s="57"/>
      <c r="C234" s="56"/>
      <c r="D234" s="58"/>
      <c r="E234" s="59"/>
      <c r="F234" s="55"/>
      <c r="G234" s="159"/>
      <c r="H234" s="181"/>
      <c r="I234" s="157"/>
      <c r="J234" s="164"/>
    </row>
    <row r="235" spans="1:10" ht="31.5" customHeight="1">
      <c r="A235" s="141">
        <v>7</v>
      </c>
      <c r="B235" s="57"/>
      <c r="C235" s="56"/>
      <c r="D235" s="58"/>
      <c r="E235" s="59"/>
      <c r="F235" s="55"/>
      <c r="G235" s="159"/>
      <c r="H235" s="181"/>
      <c r="I235" s="157"/>
      <c r="J235" s="164"/>
    </row>
    <row r="236" spans="1:10" ht="31.5" customHeight="1">
      <c r="A236" s="141">
        <v>8</v>
      </c>
      <c r="B236" s="57"/>
      <c r="C236" s="66"/>
      <c r="D236" s="58"/>
      <c r="E236" s="59"/>
      <c r="F236" s="55"/>
      <c r="G236" s="159"/>
      <c r="H236" s="181"/>
      <c r="I236" s="157"/>
      <c r="J236" s="164"/>
    </row>
    <row r="237" spans="1:10" ht="31.5" customHeight="1">
      <c r="A237" s="141">
        <v>9</v>
      </c>
      <c r="B237" s="60"/>
      <c r="C237" s="61"/>
      <c r="D237" s="62"/>
      <c r="E237" s="58"/>
      <c r="F237" s="55"/>
      <c r="G237" s="159"/>
      <c r="H237" s="181"/>
      <c r="I237" s="157"/>
      <c r="J237" s="164"/>
    </row>
    <row r="238" spans="1:10" ht="31.5" customHeight="1">
      <c r="A238" s="141">
        <v>10</v>
      </c>
      <c r="B238" s="57"/>
      <c r="C238" s="56"/>
      <c r="D238" s="58"/>
      <c r="E238" s="59"/>
      <c r="F238" s="148"/>
      <c r="G238" s="160"/>
      <c r="H238" s="181"/>
      <c r="I238" s="158"/>
      <c r="J238" s="164"/>
    </row>
    <row r="239" spans="1:10" ht="31.5" customHeight="1">
      <c r="A239" s="420" t="s">
        <v>108</v>
      </c>
      <c r="B239" s="421"/>
      <c r="C239" s="422"/>
      <c r="D239" s="170">
        <f>SUM(D229:D238)</f>
        <v>0</v>
      </c>
      <c r="E239" s="170">
        <f>SUM(E229:E238)</f>
        <v>0</v>
      </c>
      <c r="F239" s="102">
        <f>SUM(F229:F238)</f>
        <v>0</v>
      </c>
      <c r="G239" s="178"/>
      <c r="H239" s="423" t="s">
        <v>109</v>
      </c>
      <c r="I239" s="166"/>
      <c r="J239" s="166"/>
    </row>
    <row r="240" spans="1:10" ht="31.5" customHeight="1">
      <c r="A240" s="420" t="s">
        <v>110</v>
      </c>
      <c r="B240" s="421"/>
      <c r="C240" s="422"/>
      <c r="D240" s="154">
        <f>ROUNDDOWN(D239*J225,0)</f>
        <v>0</v>
      </c>
      <c r="E240" s="154">
        <f>ROUNDDOWN(E239*J226,0)</f>
        <v>0</v>
      </c>
      <c r="F240" s="167"/>
      <c r="G240" s="168"/>
      <c r="H240" s="424"/>
      <c r="I240" s="177">
        <f>D240+E240+F239</f>
        <v>0</v>
      </c>
      <c r="J240" s="166"/>
    </row>
    <row r="241" spans="1:13" ht="31.5" customHeight="1">
      <c r="A241" s="165"/>
      <c r="B241" s="162"/>
      <c r="C241" s="163"/>
      <c r="D241" s="415" t="s">
        <v>111</v>
      </c>
      <c r="E241" s="415"/>
      <c r="F241" s="172" t="s">
        <v>112</v>
      </c>
      <c r="G241" s="172" t="s">
        <v>99</v>
      </c>
      <c r="H241" s="172" t="s">
        <v>100</v>
      </c>
      <c r="I241" s="161"/>
      <c r="J241" s="163"/>
    </row>
    <row r="242" spans="1:13" ht="31.5" customHeight="1">
      <c r="A242" s="161"/>
      <c r="B242" s="162"/>
      <c r="C242" s="169"/>
      <c r="D242" s="173" t="s">
        <v>113</v>
      </c>
      <c r="E242" s="174"/>
      <c r="F242" s="180">
        <f>SUMIFS(F229:F238,G229:G238,0.1,I229:I238,"課税(インボイス)")</f>
        <v>0</v>
      </c>
      <c r="G242" s="175">
        <v>0.1</v>
      </c>
      <c r="H242" s="179">
        <f>SUMIFS(H229:H238,G229:G238,0.1,I229:I238,"課税(インボイス)")</f>
        <v>0</v>
      </c>
      <c r="I242" s="171"/>
      <c r="J242" s="245" t="s">
        <v>181</v>
      </c>
      <c r="K242" s="238" t="s">
        <v>178</v>
      </c>
      <c r="L242" s="239" t="s">
        <v>179</v>
      </c>
      <c r="M242" s="242" t="s">
        <v>183</v>
      </c>
    </row>
    <row r="243" spans="1:13" ht="31.5" customHeight="1">
      <c r="A243" s="161"/>
      <c r="B243" s="162"/>
      <c r="C243" s="169"/>
      <c r="D243" s="173" t="s">
        <v>114</v>
      </c>
      <c r="E243" s="174"/>
      <c r="F243" s="180">
        <f>SUMIFS(F229:F238,G229:G238,0.1,I229:I238,"課税(非インボイス)")</f>
        <v>0</v>
      </c>
      <c r="G243" s="175">
        <v>0.1</v>
      </c>
      <c r="H243" s="179">
        <f>SUMIFS(H229:H238,G229:G238,0.1,I229:I238,"課税(非インボイス)")</f>
        <v>0</v>
      </c>
      <c r="I243" s="201" t="s">
        <v>105</v>
      </c>
      <c r="J243" s="202">
        <f>SUMIFS(F229:F238,I229:I238,"不課税")</f>
        <v>0</v>
      </c>
      <c r="K243" s="240">
        <f>ROUNDDOWN(SUMIFS(E229:E238,I229:I238,"不課税")*J226,0)</f>
        <v>0</v>
      </c>
      <c r="L243" s="240">
        <f>ROUNDDOWN(SUMIFS(D229:D238,I229:I238,"不課税")*J225,0)</f>
        <v>0</v>
      </c>
      <c r="M243" s="243">
        <f>SUM(J243:L243)</f>
        <v>0</v>
      </c>
    </row>
    <row r="244" spans="1:13" ht="31.5" customHeight="1">
      <c r="A244" s="161"/>
      <c r="B244" s="162"/>
      <c r="C244" s="169"/>
      <c r="D244" s="173" t="s">
        <v>113</v>
      </c>
      <c r="E244" s="174"/>
      <c r="F244" s="180">
        <f>SUMIFS(F229:F238,G229:G238,0.08,I229:I238,"課税(インボイス)")</f>
        <v>0</v>
      </c>
      <c r="G244" s="176">
        <v>0.08</v>
      </c>
      <c r="H244" s="179">
        <f>SUMIFS(H229:H238,G229:G238,0.08,I229:I238,"課税(インボイス)")</f>
        <v>0</v>
      </c>
      <c r="I244" s="201" t="s">
        <v>106</v>
      </c>
      <c r="J244" s="202">
        <f>SUMIFS(F229:F238,I229:I238,"非課税")</f>
        <v>0</v>
      </c>
    </row>
    <row r="245" spans="1:13" ht="31.5" customHeight="1">
      <c r="A245" s="161"/>
      <c r="B245" s="162"/>
      <c r="C245" s="169"/>
      <c r="D245" s="173" t="s">
        <v>114</v>
      </c>
      <c r="E245" s="174"/>
      <c r="F245" s="180">
        <f>SUMIFS(F229:F238,G229:G238,0.08,I229:I238,"課税(非インボイス)")</f>
        <v>0</v>
      </c>
      <c r="G245" s="176">
        <v>0.08</v>
      </c>
      <c r="H245" s="179">
        <f>SUMIFS(H229:H238,G229:G238,0.08,I229:I238,"課税(非インボイス)")</f>
        <v>0</v>
      </c>
      <c r="I245" s="171"/>
      <c r="J245" s="171"/>
    </row>
    <row r="246" spans="1:13" ht="31.5" customHeight="1">
      <c r="A246" s="67"/>
      <c r="B246" s="67"/>
      <c r="C246" s="67"/>
      <c r="D246" s="67"/>
      <c r="E246" s="67"/>
      <c r="F246" s="69"/>
      <c r="G246" s="69"/>
      <c r="H246" s="69"/>
      <c r="I246" s="69"/>
      <c r="J246" s="68"/>
    </row>
    <row r="247" spans="1:13" ht="31.5" customHeight="1">
      <c r="A247" s="122"/>
      <c r="B247" s="64"/>
      <c r="C247" s="63"/>
      <c r="D247" s="63"/>
      <c r="E247" s="63"/>
      <c r="F247" s="63"/>
      <c r="G247" s="48"/>
      <c r="H247" s="63"/>
      <c r="I247" s="63" t="s">
        <v>85</v>
      </c>
      <c r="J247" s="249"/>
    </row>
    <row r="248" spans="1:13" ht="31.5" customHeight="1">
      <c r="A248" s="199"/>
      <c r="B248" s="47"/>
      <c r="C248" s="48"/>
      <c r="D248" s="48"/>
      <c r="E248" s="48"/>
      <c r="F248" s="49"/>
      <c r="G248" s="48"/>
      <c r="H248" s="49"/>
      <c r="I248" s="49" t="s">
        <v>87</v>
      </c>
      <c r="J248" s="250"/>
    </row>
    <row r="249" spans="1:13" ht="31.5" customHeight="1">
      <c r="A249" s="425" t="s">
        <v>71</v>
      </c>
      <c r="B249" s="427" t="s">
        <v>96</v>
      </c>
      <c r="C249" s="429" t="s">
        <v>97</v>
      </c>
      <c r="D249" s="429" t="s">
        <v>98</v>
      </c>
      <c r="E249" s="431"/>
      <c r="F249" s="431"/>
      <c r="G249" s="416" t="s">
        <v>99</v>
      </c>
      <c r="H249" s="416" t="s">
        <v>219</v>
      </c>
      <c r="I249" s="416" t="s">
        <v>101</v>
      </c>
      <c r="J249" s="418" t="s">
        <v>102</v>
      </c>
    </row>
    <row r="250" spans="1:13" ht="31.5" customHeight="1" thickBot="1">
      <c r="A250" s="426"/>
      <c r="B250" s="428"/>
      <c r="C250" s="430"/>
      <c r="D250" s="151" t="s">
        <v>85</v>
      </c>
      <c r="E250" s="74" t="str">
        <f>I248</f>
        <v>現地通貨</v>
      </c>
      <c r="F250" s="75" t="s">
        <v>104</v>
      </c>
      <c r="G250" s="417"/>
      <c r="H250" s="417"/>
      <c r="I250" s="417"/>
      <c r="J250" s="419"/>
    </row>
    <row r="251" spans="1:13" ht="31.5" customHeight="1" thickTop="1">
      <c r="A251" s="140">
        <v>1</v>
      </c>
      <c r="B251" s="52"/>
      <c r="C251" s="51"/>
      <c r="D251" s="53"/>
      <c r="E251" s="53"/>
      <c r="F251" s="55"/>
      <c r="G251" s="159"/>
      <c r="H251" s="181"/>
      <c r="I251" s="157"/>
      <c r="J251" s="155"/>
    </row>
    <row r="252" spans="1:13" ht="31.5" customHeight="1">
      <c r="A252" s="141">
        <v>2</v>
      </c>
      <c r="B252" s="57"/>
      <c r="C252" s="56"/>
      <c r="D252" s="58"/>
      <c r="E252" s="58"/>
      <c r="F252" s="55"/>
      <c r="G252" s="159"/>
      <c r="H252" s="181"/>
      <c r="I252" s="157"/>
      <c r="J252" s="164"/>
    </row>
    <row r="253" spans="1:13" ht="31.5" customHeight="1">
      <c r="A253" s="140">
        <v>3</v>
      </c>
      <c r="B253" s="57"/>
      <c r="C253" s="56"/>
      <c r="D253" s="58"/>
      <c r="E253" s="54"/>
      <c r="F253" s="55"/>
      <c r="G253" s="159"/>
      <c r="H253" s="181"/>
      <c r="I253" s="157"/>
      <c r="J253" s="164"/>
    </row>
    <row r="254" spans="1:13" ht="31.5" customHeight="1">
      <c r="A254" s="141">
        <v>4</v>
      </c>
      <c r="B254" s="57"/>
      <c r="C254" s="56"/>
      <c r="D254" s="58"/>
      <c r="E254" s="59"/>
      <c r="F254" s="55"/>
      <c r="G254" s="159"/>
      <c r="H254" s="181"/>
      <c r="I254" s="157"/>
      <c r="J254" s="164"/>
    </row>
    <row r="255" spans="1:13" ht="31.5" customHeight="1">
      <c r="A255" s="141">
        <v>5</v>
      </c>
      <c r="B255" s="57"/>
      <c r="C255" s="56"/>
      <c r="D255" s="58"/>
      <c r="E255" s="59"/>
      <c r="F255" s="55"/>
      <c r="G255" s="159"/>
      <c r="H255" s="181"/>
      <c r="I255" s="157"/>
      <c r="J255" s="164"/>
    </row>
    <row r="256" spans="1:13" ht="31.5" customHeight="1">
      <c r="A256" s="141">
        <v>6</v>
      </c>
      <c r="B256" s="57"/>
      <c r="C256" s="56"/>
      <c r="D256" s="58"/>
      <c r="E256" s="59"/>
      <c r="F256" s="55"/>
      <c r="G256" s="159"/>
      <c r="H256" s="181"/>
      <c r="I256" s="157"/>
      <c r="J256" s="164"/>
    </row>
    <row r="257" spans="1:13" ht="31.5" customHeight="1">
      <c r="A257" s="141">
        <v>7</v>
      </c>
      <c r="B257" s="57"/>
      <c r="C257" s="56"/>
      <c r="D257" s="58"/>
      <c r="E257" s="59"/>
      <c r="F257" s="55"/>
      <c r="G257" s="159"/>
      <c r="H257" s="181"/>
      <c r="I257" s="157"/>
      <c r="J257" s="164"/>
    </row>
    <row r="258" spans="1:13" ht="31.5" customHeight="1">
      <c r="A258" s="141">
        <v>8</v>
      </c>
      <c r="B258" s="57"/>
      <c r="C258" s="66"/>
      <c r="D258" s="58"/>
      <c r="E258" s="59"/>
      <c r="F258" s="55"/>
      <c r="G258" s="159"/>
      <c r="H258" s="181"/>
      <c r="I258" s="157"/>
      <c r="J258" s="164"/>
    </row>
    <row r="259" spans="1:13" ht="31.5" customHeight="1">
      <c r="A259" s="141">
        <v>9</v>
      </c>
      <c r="B259" s="60"/>
      <c r="C259" s="61"/>
      <c r="D259" s="62"/>
      <c r="E259" s="58"/>
      <c r="F259" s="55"/>
      <c r="G259" s="159"/>
      <c r="H259" s="181"/>
      <c r="I259" s="157"/>
      <c r="J259" s="164"/>
    </row>
    <row r="260" spans="1:13" ht="31.5" customHeight="1">
      <c r="A260" s="141">
        <v>10</v>
      </c>
      <c r="B260" s="57"/>
      <c r="C260" s="56"/>
      <c r="D260" s="58"/>
      <c r="E260" s="59"/>
      <c r="F260" s="148"/>
      <c r="G260" s="160"/>
      <c r="H260" s="181"/>
      <c r="I260" s="158"/>
      <c r="J260" s="164"/>
    </row>
    <row r="261" spans="1:13" ht="31.5" customHeight="1">
      <c r="A261" s="420" t="s">
        <v>108</v>
      </c>
      <c r="B261" s="421"/>
      <c r="C261" s="422"/>
      <c r="D261" s="170">
        <f>SUM(D251:D260)</f>
        <v>0</v>
      </c>
      <c r="E261" s="170">
        <f>SUM(E251:E260)</f>
        <v>0</v>
      </c>
      <c r="F261" s="102">
        <f>SUM(F251:F260)</f>
        <v>0</v>
      </c>
      <c r="G261" s="178"/>
      <c r="H261" s="423" t="s">
        <v>109</v>
      </c>
      <c r="I261" s="166"/>
      <c r="J261" s="166"/>
    </row>
    <row r="262" spans="1:13" ht="31.5" customHeight="1">
      <c r="A262" s="420" t="s">
        <v>110</v>
      </c>
      <c r="B262" s="421"/>
      <c r="C262" s="422"/>
      <c r="D262" s="154">
        <f>ROUNDDOWN(D261*J247,0)</f>
        <v>0</v>
      </c>
      <c r="E262" s="154">
        <f>ROUNDDOWN(E261*J248,0)</f>
        <v>0</v>
      </c>
      <c r="F262" s="167"/>
      <c r="G262" s="168"/>
      <c r="H262" s="424"/>
      <c r="I262" s="177">
        <f>D262+E262+F261</f>
        <v>0</v>
      </c>
      <c r="J262" s="166"/>
    </row>
    <row r="263" spans="1:13" ht="31.5" customHeight="1">
      <c r="A263" s="165"/>
      <c r="B263" s="162"/>
      <c r="C263" s="163"/>
      <c r="D263" s="415" t="s">
        <v>111</v>
      </c>
      <c r="E263" s="415"/>
      <c r="F263" s="172" t="s">
        <v>112</v>
      </c>
      <c r="G263" s="172" t="s">
        <v>99</v>
      </c>
      <c r="H263" s="172" t="s">
        <v>100</v>
      </c>
      <c r="I263" s="161"/>
      <c r="J263" s="163"/>
    </row>
    <row r="264" spans="1:13" ht="31.5" customHeight="1">
      <c r="A264" s="161"/>
      <c r="B264" s="162"/>
      <c r="C264" s="169"/>
      <c r="D264" s="173" t="s">
        <v>113</v>
      </c>
      <c r="E264" s="174"/>
      <c r="F264" s="180">
        <f>SUMIFS(F251:F260,G251:G260,0.1,I251:I260,"課税(インボイス)")</f>
        <v>0</v>
      </c>
      <c r="G264" s="175">
        <v>0.1</v>
      </c>
      <c r="H264" s="179">
        <f>SUMIFS(H251:H260,G251:G260,0.1,I251:I260,"課税(インボイス)")</f>
        <v>0</v>
      </c>
      <c r="I264" s="171"/>
      <c r="J264" s="245" t="s">
        <v>181</v>
      </c>
      <c r="K264" s="238" t="s">
        <v>178</v>
      </c>
      <c r="L264" s="239" t="s">
        <v>179</v>
      </c>
      <c r="M264" s="242" t="s">
        <v>183</v>
      </c>
    </row>
    <row r="265" spans="1:13" ht="31.5" customHeight="1">
      <c r="A265" s="161"/>
      <c r="B265" s="162"/>
      <c r="C265" s="169"/>
      <c r="D265" s="173" t="s">
        <v>114</v>
      </c>
      <c r="E265" s="174"/>
      <c r="F265" s="180">
        <f>SUMIFS(F251:F260,G251:G260,0.1,I251:I260,"課税(非インボイス)")</f>
        <v>0</v>
      </c>
      <c r="G265" s="175">
        <v>0.1</v>
      </c>
      <c r="H265" s="179">
        <f>SUMIFS(H251:H260,G251:G260,0.1,I251:I260,"課税(非インボイス)")</f>
        <v>0</v>
      </c>
      <c r="I265" s="201" t="s">
        <v>105</v>
      </c>
      <c r="J265" s="202">
        <f>SUMIFS(F251:F260,I251:I260,"不課税")</f>
        <v>0</v>
      </c>
      <c r="K265" s="240">
        <f>ROUNDDOWN(SUMIFS(E251:E260,I251:I260,"不課税")*J248,0)</f>
        <v>0</v>
      </c>
      <c r="L265" s="240">
        <f>ROUNDDOWN(SUMIFS(D251:D260,I251:I260,"不課税")*J247,0)</f>
        <v>0</v>
      </c>
      <c r="M265" s="243">
        <f>SUM(J265:L265)</f>
        <v>0</v>
      </c>
    </row>
    <row r="266" spans="1:13" ht="31.5" customHeight="1">
      <c r="A266" s="161"/>
      <c r="B266" s="162"/>
      <c r="C266" s="169"/>
      <c r="D266" s="173" t="s">
        <v>113</v>
      </c>
      <c r="E266" s="174"/>
      <c r="F266" s="180">
        <f>SUMIFS(F251:F260,G251:G260,0.08,I251:I260,"課税(インボイス)")</f>
        <v>0</v>
      </c>
      <c r="G266" s="176">
        <v>0.08</v>
      </c>
      <c r="H266" s="179">
        <f>SUMIFS(H251:H260,G251:G260,0.08,I251:I260,"課税(インボイス)")</f>
        <v>0</v>
      </c>
      <c r="I266" s="201" t="s">
        <v>106</v>
      </c>
      <c r="J266" s="202">
        <f>SUMIFS(F251:F260,I251:I260,"非課税")</f>
        <v>0</v>
      </c>
    </row>
    <row r="267" spans="1:13" ht="31.5" customHeight="1">
      <c r="A267" s="161"/>
      <c r="B267" s="162"/>
      <c r="C267" s="169"/>
      <c r="D267" s="173" t="s">
        <v>114</v>
      </c>
      <c r="E267" s="174"/>
      <c r="F267" s="180">
        <f>SUMIFS(F251:F260,G251:G260,0.08,I251:I260,"課税(非インボイス)")</f>
        <v>0</v>
      </c>
      <c r="G267" s="176">
        <v>0.08</v>
      </c>
      <c r="H267" s="179">
        <f>SUMIFS(H251:H260,G251:G260,0.08,I251:I260,"課税(非インボイス)")</f>
        <v>0</v>
      </c>
      <c r="I267" s="171"/>
      <c r="J267" s="171"/>
    </row>
    <row r="268" spans="1:13" ht="31.5" customHeight="1" thickBot="1">
      <c r="A268" s="67"/>
      <c r="B268" s="67"/>
      <c r="C268" s="67"/>
      <c r="D268" s="67"/>
      <c r="E268" s="67"/>
      <c r="F268" s="69"/>
      <c r="G268" s="68"/>
      <c r="H268" s="68"/>
      <c r="I268" s="68"/>
    </row>
    <row r="269" spans="1:13" ht="31.5" customHeight="1" thickBot="1">
      <c r="B269" s="439" t="s">
        <v>118</v>
      </c>
      <c r="C269" s="440"/>
      <c r="D269" s="440"/>
      <c r="E269" s="441"/>
      <c r="F269" s="71">
        <f>I20+I42+I64+I86+I108+I130+I152+I174+I196+I218+I240+I262</f>
        <v>0</v>
      </c>
      <c r="H269" s="442" t="s">
        <v>113</v>
      </c>
      <c r="I269" s="442"/>
      <c r="J269" s="200">
        <f>F22+F24+F44+F46+F66+F68+F88+F90+F110+F112+F132+F134+F154+F156+F176+F178+F198+F200+F220+F242+F244+F264+F266</f>
        <v>0</v>
      </c>
    </row>
    <row r="270" spans="1:13" ht="31.5" customHeight="1">
      <c r="H270" s="442" t="s">
        <v>114</v>
      </c>
      <c r="I270" s="442"/>
      <c r="J270" s="200">
        <f>F23+F25+F45+F47+F67+F69+F89+F91+F111+F113+F133+F135+F155+F157+F177+F179+F199+F201+F221+F223+F243+F245+F265+F267</f>
        <v>0</v>
      </c>
    </row>
    <row r="271" spans="1:13" ht="31.5" customHeight="1">
      <c r="H271" s="434" t="s">
        <v>105</v>
      </c>
      <c r="I271" s="435"/>
      <c r="J271" s="200">
        <f>M23+M45+M67+M89+M111+M133+M155+M177+M199+M221+M243+M265</f>
        <v>0</v>
      </c>
    </row>
    <row r="272" spans="1:13" ht="31.5" customHeight="1">
      <c r="H272" s="434" t="s">
        <v>106</v>
      </c>
      <c r="I272" s="435"/>
      <c r="J272" s="200">
        <f>J24+J46+J68+J90+J112+J134+J156+J178+J200+J222+J244+J266</f>
        <v>0</v>
      </c>
    </row>
  </sheetData>
  <mergeCells count="149">
    <mergeCell ref="D131:E131"/>
    <mergeCell ref="B269:E269"/>
    <mergeCell ref="G117:G118"/>
    <mergeCell ref="H117:H118"/>
    <mergeCell ref="I117:I118"/>
    <mergeCell ref="H269:I269"/>
    <mergeCell ref="H139:H140"/>
    <mergeCell ref="I139:I140"/>
    <mergeCell ref="H161:H162"/>
    <mergeCell ref="I161:I162"/>
    <mergeCell ref="H183:H184"/>
    <mergeCell ref="I183:I184"/>
    <mergeCell ref="H205:H206"/>
    <mergeCell ref="I205:I206"/>
    <mergeCell ref="H227:H228"/>
    <mergeCell ref="I227:I228"/>
    <mergeCell ref="D263:E263"/>
    <mergeCell ref="H249:H250"/>
    <mergeCell ref="I249:I250"/>
    <mergeCell ref="H95:H96"/>
    <mergeCell ref="I95:I96"/>
    <mergeCell ref="J95:J96"/>
    <mergeCell ref="A107:C107"/>
    <mergeCell ref="H107:H108"/>
    <mergeCell ref="A108:C108"/>
    <mergeCell ref="J117:J118"/>
    <mergeCell ref="A129:C129"/>
    <mergeCell ref="H129:H130"/>
    <mergeCell ref="A130:C130"/>
    <mergeCell ref="D109:E109"/>
    <mergeCell ref="A117:A118"/>
    <mergeCell ref="B117:B118"/>
    <mergeCell ref="C117:C118"/>
    <mergeCell ref="D117:F117"/>
    <mergeCell ref="J73:J74"/>
    <mergeCell ref="A85:C85"/>
    <mergeCell ref="H85:H86"/>
    <mergeCell ref="A86:C86"/>
    <mergeCell ref="A73:A74"/>
    <mergeCell ref="B73:B74"/>
    <mergeCell ref="C73:C74"/>
    <mergeCell ref="D73:F73"/>
    <mergeCell ref="G73:G74"/>
    <mergeCell ref="J51:J52"/>
    <mergeCell ref="A63:C63"/>
    <mergeCell ref="H63:H64"/>
    <mergeCell ref="A64:C64"/>
    <mergeCell ref="G51:G52"/>
    <mergeCell ref="H51:H52"/>
    <mergeCell ref="D65:E65"/>
    <mergeCell ref="A51:A52"/>
    <mergeCell ref="B51:B52"/>
    <mergeCell ref="C51:C52"/>
    <mergeCell ref="D51:F51"/>
    <mergeCell ref="J7:J8"/>
    <mergeCell ref="A19:C19"/>
    <mergeCell ref="H19:H20"/>
    <mergeCell ref="A20:C20"/>
    <mergeCell ref="G7:G8"/>
    <mergeCell ref="H7:H8"/>
    <mergeCell ref="J29:J30"/>
    <mergeCell ref="A41:C41"/>
    <mergeCell ref="H41:H42"/>
    <mergeCell ref="A42:C42"/>
    <mergeCell ref="G29:G30"/>
    <mergeCell ref="H29:H30"/>
    <mergeCell ref="H270:I270"/>
    <mergeCell ref="H271:I271"/>
    <mergeCell ref="H272:I272"/>
    <mergeCell ref="D21:E21"/>
    <mergeCell ref="A7:A8"/>
    <mergeCell ref="B7:B8"/>
    <mergeCell ref="C7:C8"/>
    <mergeCell ref="D7:F7"/>
    <mergeCell ref="I7:I8"/>
    <mergeCell ref="D43:E43"/>
    <mergeCell ref="A29:A30"/>
    <mergeCell ref="B29:B30"/>
    <mergeCell ref="C29:C30"/>
    <mergeCell ref="D29:F29"/>
    <mergeCell ref="I29:I30"/>
    <mergeCell ref="I51:I52"/>
    <mergeCell ref="H73:H74"/>
    <mergeCell ref="I73:I74"/>
    <mergeCell ref="D87:E87"/>
    <mergeCell ref="A95:A96"/>
    <mergeCell ref="B95:B96"/>
    <mergeCell ref="C95:C96"/>
    <mergeCell ref="D95:F95"/>
    <mergeCell ref="G95:G96"/>
    <mergeCell ref="J139:J140"/>
    <mergeCell ref="A151:C151"/>
    <mergeCell ref="H151:H152"/>
    <mergeCell ref="A152:C152"/>
    <mergeCell ref="D153:E153"/>
    <mergeCell ref="A139:A140"/>
    <mergeCell ref="B139:B140"/>
    <mergeCell ref="C139:C140"/>
    <mergeCell ref="D139:F139"/>
    <mergeCell ref="G139:G140"/>
    <mergeCell ref="J161:J162"/>
    <mergeCell ref="A173:C173"/>
    <mergeCell ref="H173:H174"/>
    <mergeCell ref="A174:C174"/>
    <mergeCell ref="D175:E175"/>
    <mergeCell ref="A161:A162"/>
    <mergeCell ref="B161:B162"/>
    <mergeCell ref="C161:C162"/>
    <mergeCell ref="D161:F161"/>
    <mergeCell ref="G161:G162"/>
    <mergeCell ref="J183:J184"/>
    <mergeCell ref="A195:C195"/>
    <mergeCell ref="H195:H196"/>
    <mergeCell ref="A196:C196"/>
    <mergeCell ref="D197:E197"/>
    <mergeCell ref="A183:A184"/>
    <mergeCell ref="B183:B184"/>
    <mergeCell ref="C183:C184"/>
    <mergeCell ref="D183:F183"/>
    <mergeCell ref="G183:G184"/>
    <mergeCell ref="J205:J206"/>
    <mergeCell ref="A217:C217"/>
    <mergeCell ref="H217:H218"/>
    <mergeCell ref="A218:C218"/>
    <mergeCell ref="D219:E219"/>
    <mergeCell ref="A205:A206"/>
    <mergeCell ref="B205:B206"/>
    <mergeCell ref="C205:C206"/>
    <mergeCell ref="D205:F205"/>
    <mergeCell ref="G205:G206"/>
    <mergeCell ref="J227:J228"/>
    <mergeCell ref="A239:C239"/>
    <mergeCell ref="H239:H240"/>
    <mergeCell ref="A240:C240"/>
    <mergeCell ref="D241:E241"/>
    <mergeCell ref="A227:A228"/>
    <mergeCell ref="B227:B228"/>
    <mergeCell ref="C227:C228"/>
    <mergeCell ref="D227:F227"/>
    <mergeCell ref="G227:G228"/>
    <mergeCell ref="J249:J250"/>
    <mergeCell ref="A261:C261"/>
    <mergeCell ref="H261:H262"/>
    <mergeCell ref="A262:C262"/>
    <mergeCell ref="A249:A250"/>
    <mergeCell ref="B249:B250"/>
    <mergeCell ref="C249:C250"/>
    <mergeCell ref="D249:F249"/>
    <mergeCell ref="G249:G250"/>
  </mergeCells>
  <phoneticPr fontId="3"/>
  <dataValidations count="2">
    <dataValidation type="list" allowBlank="1" showInputMessage="1" showErrorMessage="1" sqref="I9:I18 I31:I40 I53:I62 I75:I84 I97:I106 I119:I128 I141:I150 I163:I172 I185:I194 I207:I216 I229:I238 I251:I260" xr:uid="{CBEAABB0-F35C-4478-8122-59582C3A70A3}">
      <formula1>$S$6:$S$10</formula1>
    </dataValidation>
    <dataValidation type="list" allowBlank="1" showInputMessage="1" showErrorMessage="1" sqref="G9:G18 G31:G40 G53:G62 G75:G84 G97:G106 G119:G128 G141:G150 G163:G172 G185:G194 G207:G216 G229:G238 G251:G260" xr:uid="{927BC8C6-E82E-4656-9BFE-29182076A024}">
      <formula1>"10%,8%,0%"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2C34A-8270-4FEB-ACE4-90F971304938}">
  <sheetPr>
    <tabColor rgb="FF92D050"/>
    <pageSetUpPr fitToPage="1"/>
  </sheetPr>
  <dimension ref="A1:S272"/>
  <sheetViews>
    <sheetView zoomScale="70" zoomScaleNormal="70" workbookViewId="0">
      <selection activeCell="O272" sqref="O272:O273"/>
    </sheetView>
  </sheetViews>
  <sheetFormatPr defaultColWidth="9" defaultRowHeight="14"/>
  <cols>
    <col min="1" max="1" width="11.08203125" style="42" customWidth="1"/>
    <col min="2" max="2" width="8" style="44" customWidth="1"/>
    <col min="3" max="3" width="48.83203125" style="42" customWidth="1"/>
    <col min="4" max="5" width="18.08203125" style="42" customWidth="1"/>
    <col min="6" max="6" width="22.58203125" style="42" customWidth="1"/>
    <col min="7" max="7" width="8.75" style="42" customWidth="1"/>
    <col min="8" max="8" width="18.83203125" style="42" customWidth="1"/>
    <col min="9" max="10" width="26.83203125" style="42" customWidth="1"/>
    <col min="11" max="11" width="23.33203125" style="42" customWidth="1"/>
    <col min="12" max="12" width="19.9140625" style="42" customWidth="1"/>
    <col min="13" max="13" width="11.1640625" style="42" customWidth="1"/>
    <col min="14" max="16384" width="9" style="42"/>
  </cols>
  <sheetData>
    <row r="1" spans="1:19" s="39" customFormat="1" ht="25.5" customHeight="1">
      <c r="A1" s="120" t="str">
        <f>'1.旅費(1)現地渡航費（航空運賃）'!A1</f>
        <v>団体名：</v>
      </c>
      <c r="B1" s="121" t="str">
        <f>'★マスタ（最初にこちらを入力）'!D7</f>
        <v>●●</v>
      </c>
      <c r="C1" s="37"/>
      <c r="D1" s="37"/>
      <c r="E1" s="37"/>
      <c r="F1" s="38"/>
      <c r="J1" s="153" t="s">
        <v>152</v>
      </c>
    </row>
    <row r="2" spans="1:19" s="39" customFormat="1" ht="25.5" customHeight="1">
      <c r="A2" s="120" t="str">
        <f>'1.旅費(1)現地渡航費（航空運賃）'!A2</f>
        <v>対象国：</v>
      </c>
      <c r="B2" s="121" t="str">
        <f>'★マスタ（最初にこちらを入力）'!D8</f>
        <v>●●</v>
      </c>
      <c r="C2" s="40"/>
      <c r="G2" s="41"/>
      <c r="H2" s="41"/>
      <c r="I2" s="41"/>
    </row>
    <row r="3" spans="1:19" s="39" customFormat="1" ht="17.149999999999999" customHeight="1">
      <c r="A3" s="120"/>
      <c r="B3" s="121"/>
      <c r="C3" s="40"/>
      <c r="G3" s="41"/>
      <c r="H3" s="41"/>
      <c r="I3" s="41"/>
    </row>
    <row r="4" spans="1:19" ht="29.5" customHeight="1">
      <c r="A4" s="156"/>
      <c r="B4" s="156"/>
      <c r="C4" s="156"/>
      <c r="D4" s="156"/>
      <c r="E4" s="152" t="s">
        <v>94</v>
      </c>
      <c r="F4" s="156"/>
      <c r="G4" s="156"/>
      <c r="H4" s="156"/>
      <c r="I4" s="156"/>
      <c r="J4" s="156"/>
    </row>
    <row r="5" spans="1:19" s="48" customFormat="1" ht="29.25" customHeight="1">
      <c r="A5" s="182" t="s">
        <v>204</v>
      </c>
      <c r="B5" s="64"/>
      <c r="C5" s="63"/>
      <c r="D5" s="63"/>
      <c r="E5" s="63"/>
      <c r="F5" s="63"/>
      <c r="H5" s="63"/>
      <c r="I5" s="63" t="s">
        <v>85</v>
      </c>
      <c r="J5" s="249"/>
    </row>
    <row r="6" spans="1:19" s="48" customFormat="1" ht="30.65" customHeight="1">
      <c r="A6" s="199"/>
      <c r="B6" s="47"/>
      <c r="C6" s="251" t="s">
        <v>206</v>
      </c>
      <c r="F6" s="49"/>
      <c r="H6" s="49"/>
      <c r="I6" s="49" t="s">
        <v>87</v>
      </c>
      <c r="J6" s="250"/>
      <c r="S6" s="46" t="s">
        <v>95</v>
      </c>
    </row>
    <row r="7" spans="1:19" s="48" customFormat="1" ht="30.75" customHeight="1">
      <c r="A7" s="425" t="s">
        <v>71</v>
      </c>
      <c r="B7" s="427" t="s">
        <v>96</v>
      </c>
      <c r="C7" s="429" t="s">
        <v>97</v>
      </c>
      <c r="D7" s="429" t="s">
        <v>98</v>
      </c>
      <c r="E7" s="431"/>
      <c r="F7" s="431"/>
      <c r="G7" s="416" t="s">
        <v>99</v>
      </c>
      <c r="H7" s="416" t="s">
        <v>219</v>
      </c>
      <c r="I7" s="416" t="s">
        <v>101</v>
      </c>
      <c r="J7" s="418" t="s">
        <v>102</v>
      </c>
      <c r="S7" s="46" t="s">
        <v>103</v>
      </c>
    </row>
    <row r="8" spans="1:19" s="48" customFormat="1" ht="30.75" customHeight="1" thickBot="1">
      <c r="A8" s="426"/>
      <c r="B8" s="428"/>
      <c r="C8" s="430"/>
      <c r="D8" s="151" t="s">
        <v>85</v>
      </c>
      <c r="E8" s="74" t="str">
        <f>I6</f>
        <v>現地通貨</v>
      </c>
      <c r="F8" s="75" t="s">
        <v>104</v>
      </c>
      <c r="G8" s="417"/>
      <c r="H8" s="417"/>
      <c r="I8" s="417"/>
      <c r="J8" s="419"/>
      <c r="S8" s="46" t="s">
        <v>105</v>
      </c>
    </row>
    <row r="9" spans="1:19" s="48" customFormat="1" ht="30" customHeight="1" thickTop="1">
      <c r="A9" s="140">
        <v>1</v>
      </c>
      <c r="B9" s="52"/>
      <c r="C9" s="51"/>
      <c r="D9" s="53"/>
      <c r="E9" s="53"/>
      <c r="F9" s="55"/>
      <c r="G9" s="159"/>
      <c r="H9" s="181"/>
      <c r="I9" s="157"/>
      <c r="J9" s="155"/>
      <c r="S9" s="46" t="s">
        <v>106</v>
      </c>
    </row>
    <row r="10" spans="1:19" s="48" customFormat="1" ht="30" customHeight="1">
      <c r="A10" s="141">
        <v>2</v>
      </c>
      <c r="B10" s="57"/>
      <c r="C10" s="56"/>
      <c r="D10" s="58"/>
      <c r="E10" s="58"/>
      <c r="F10" s="55"/>
      <c r="G10" s="159"/>
      <c r="H10" s="181"/>
      <c r="I10" s="157"/>
      <c r="J10" s="164"/>
      <c r="S10" s="46" t="s">
        <v>107</v>
      </c>
    </row>
    <row r="11" spans="1:19" s="48" customFormat="1" ht="30" customHeight="1">
      <c r="A11" s="140">
        <v>3</v>
      </c>
      <c r="B11" s="57"/>
      <c r="C11" s="56"/>
      <c r="D11" s="58"/>
      <c r="E11" s="54"/>
      <c r="F11" s="55"/>
      <c r="G11" s="159"/>
      <c r="H11" s="181"/>
      <c r="I11" s="157"/>
      <c r="J11" s="164"/>
    </row>
    <row r="12" spans="1:19" s="48" customFormat="1" ht="30" customHeight="1">
      <c r="A12" s="141">
        <v>4</v>
      </c>
      <c r="B12" s="57"/>
      <c r="C12" s="56"/>
      <c r="D12" s="58"/>
      <c r="E12" s="59"/>
      <c r="F12" s="55"/>
      <c r="G12" s="159"/>
      <c r="H12" s="181"/>
      <c r="I12" s="157"/>
      <c r="J12" s="164"/>
    </row>
    <row r="13" spans="1:19" s="48" customFormat="1" ht="30" customHeight="1">
      <c r="A13" s="141">
        <v>5</v>
      </c>
      <c r="B13" s="57"/>
      <c r="C13" s="56"/>
      <c r="D13" s="58"/>
      <c r="E13" s="59"/>
      <c r="F13" s="55"/>
      <c r="G13" s="159"/>
      <c r="H13" s="181"/>
      <c r="I13" s="157"/>
      <c r="J13" s="164"/>
    </row>
    <row r="14" spans="1:19" s="48" customFormat="1" ht="30" customHeight="1">
      <c r="A14" s="141">
        <v>6</v>
      </c>
      <c r="B14" s="57"/>
      <c r="C14" s="56"/>
      <c r="D14" s="58"/>
      <c r="E14" s="59"/>
      <c r="F14" s="55"/>
      <c r="G14" s="159"/>
      <c r="H14" s="181"/>
      <c r="I14" s="157"/>
      <c r="J14" s="164"/>
    </row>
    <row r="15" spans="1:19" s="48" customFormat="1" ht="30" customHeight="1">
      <c r="A15" s="141">
        <v>7</v>
      </c>
      <c r="B15" s="57"/>
      <c r="C15" s="56"/>
      <c r="D15" s="58"/>
      <c r="E15" s="59"/>
      <c r="F15" s="55"/>
      <c r="G15" s="159"/>
      <c r="H15" s="181"/>
      <c r="I15" s="157"/>
      <c r="J15" s="164"/>
    </row>
    <row r="16" spans="1:19" s="48" customFormat="1" ht="30" customHeight="1">
      <c r="A16" s="141">
        <v>8</v>
      </c>
      <c r="B16" s="57"/>
      <c r="C16" s="66"/>
      <c r="D16" s="58"/>
      <c r="E16" s="59"/>
      <c r="F16" s="55"/>
      <c r="G16" s="159"/>
      <c r="H16" s="181"/>
      <c r="I16" s="157"/>
      <c r="J16" s="164"/>
    </row>
    <row r="17" spans="1:13" s="48" customFormat="1" ht="30" customHeight="1">
      <c r="A17" s="141">
        <v>9</v>
      </c>
      <c r="B17" s="60"/>
      <c r="C17" s="61"/>
      <c r="D17" s="62"/>
      <c r="E17" s="58"/>
      <c r="F17" s="55"/>
      <c r="G17" s="159"/>
      <c r="H17" s="181"/>
      <c r="I17" s="157"/>
      <c r="J17" s="164"/>
    </row>
    <row r="18" spans="1:13" s="48" customFormat="1" ht="30" customHeight="1">
      <c r="A18" s="141">
        <v>10</v>
      </c>
      <c r="B18" s="57"/>
      <c r="C18" s="56"/>
      <c r="D18" s="58"/>
      <c r="E18" s="59"/>
      <c r="F18" s="148"/>
      <c r="G18" s="160"/>
      <c r="H18" s="181"/>
      <c r="I18" s="158"/>
      <c r="J18" s="164"/>
    </row>
    <row r="19" spans="1:13" s="48" customFormat="1" ht="30" customHeight="1">
      <c r="A19" s="420" t="s">
        <v>108</v>
      </c>
      <c r="B19" s="421"/>
      <c r="C19" s="422"/>
      <c r="D19" s="170">
        <f>SUM(D9:D18)</f>
        <v>0</v>
      </c>
      <c r="E19" s="170">
        <f>SUM(E9:E18)</f>
        <v>0</v>
      </c>
      <c r="F19" s="102">
        <f>SUM(F9:F18)</f>
        <v>0</v>
      </c>
      <c r="G19" s="178"/>
      <c r="H19" s="423" t="s">
        <v>109</v>
      </c>
      <c r="I19" s="166"/>
      <c r="J19" s="166"/>
    </row>
    <row r="20" spans="1:13" s="48" customFormat="1" ht="30" customHeight="1">
      <c r="A20" s="420" t="s">
        <v>110</v>
      </c>
      <c r="B20" s="421"/>
      <c r="C20" s="422"/>
      <c r="D20" s="154">
        <f>ROUNDDOWN(D19*J5,0)</f>
        <v>0</v>
      </c>
      <c r="E20" s="154">
        <f>ROUNDDOWN(E19*J6,0)</f>
        <v>0</v>
      </c>
      <c r="F20" s="167"/>
      <c r="G20" s="168"/>
      <c r="H20" s="424"/>
      <c r="I20" s="177">
        <f>D20+E20+F19</f>
        <v>0</v>
      </c>
      <c r="J20" s="166"/>
    </row>
    <row r="21" spans="1:13" ht="30" customHeight="1">
      <c r="A21" s="165"/>
      <c r="B21" s="162"/>
      <c r="C21" s="163"/>
      <c r="D21" s="415" t="s">
        <v>111</v>
      </c>
      <c r="E21" s="415"/>
      <c r="F21" s="172" t="s">
        <v>112</v>
      </c>
      <c r="G21" s="172" t="s">
        <v>99</v>
      </c>
      <c r="H21" s="172" t="s">
        <v>100</v>
      </c>
      <c r="I21" s="161"/>
      <c r="J21" s="163"/>
    </row>
    <row r="22" spans="1:13" ht="30" customHeight="1">
      <c r="A22" s="161"/>
      <c r="B22" s="162"/>
      <c r="C22" s="169"/>
      <c r="D22" s="173" t="s">
        <v>113</v>
      </c>
      <c r="E22" s="174"/>
      <c r="F22" s="180">
        <f>SUMIFS(F9:F18,G9:G18,0.1,I9:I18,"課税(インボイス)")</f>
        <v>0</v>
      </c>
      <c r="G22" s="175">
        <v>0.1</v>
      </c>
      <c r="H22" s="179">
        <f>SUMIFS(H9:H18,G9:G18,0.1,I9:I18,"課税(インボイス)")</f>
        <v>0</v>
      </c>
      <c r="I22" s="171"/>
      <c r="J22" s="171"/>
      <c r="K22" s="238" t="s">
        <v>178</v>
      </c>
      <c r="L22" s="239" t="s">
        <v>179</v>
      </c>
      <c r="M22" s="242" t="s">
        <v>180</v>
      </c>
    </row>
    <row r="23" spans="1:13" ht="30" customHeight="1">
      <c r="A23" s="161"/>
      <c r="B23" s="162"/>
      <c r="C23" s="169"/>
      <c r="D23" s="173" t="s">
        <v>114</v>
      </c>
      <c r="E23" s="174"/>
      <c r="F23" s="180">
        <f>SUMIFS(F9:F18,G9:G18,0.1,I9:I18,"課税(非インボイス)")</f>
        <v>0</v>
      </c>
      <c r="G23" s="175">
        <v>0.1</v>
      </c>
      <c r="H23" s="179">
        <f>SUMIFS(H9:H18,G9:G18,0.1,I9:I18,"課税(非インボイス)")</f>
        <v>0</v>
      </c>
      <c r="I23" s="201" t="s">
        <v>105</v>
      </c>
      <c r="J23" s="202">
        <f>SUMIFS(F9:F18,I9:I18,"不課税")</f>
        <v>0</v>
      </c>
      <c r="K23" s="240">
        <f>ROUNDDOWN(SUMIFS(E9:E18,I9:I18,"不課税")*J6,0)</f>
        <v>0</v>
      </c>
      <c r="L23" s="240">
        <f>ROUNDDOWN(SUMIFS(D9:D18,I9:I18,"不課税")*J5,0)</f>
        <v>0</v>
      </c>
      <c r="M23" s="243">
        <f>SUM(J23:L23)</f>
        <v>0</v>
      </c>
    </row>
    <row r="24" spans="1:13" ht="30" customHeight="1">
      <c r="A24" s="161"/>
      <c r="B24" s="162"/>
      <c r="C24" s="169"/>
      <c r="D24" s="173" t="s">
        <v>113</v>
      </c>
      <c r="E24" s="174"/>
      <c r="F24" s="180">
        <f>SUMIFS(F9:F18,G9:G18,0.08,I9:I18,"課税(インボイス)")</f>
        <v>0</v>
      </c>
      <c r="G24" s="176">
        <v>0.08</v>
      </c>
      <c r="H24" s="179">
        <f>SUMIFS(H9:H18,G9:G18,0.08,I9:I18,"課税(インボイス)")</f>
        <v>0</v>
      </c>
      <c r="I24" s="201" t="s">
        <v>106</v>
      </c>
      <c r="J24" s="202">
        <f>SUMIFS(F9:F18,I9:I18,"非課税")</f>
        <v>0</v>
      </c>
    </row>
    <row r="25" spans="1:13" ht="30" customHeight="1">
      <c r="A25" s="161"/>
      <c r="B25" s="162"/>
      <c r="C25" s="169"/>
      <c r="D25" s="173" t="s">
        <v>114</v>
      </c>
      <c r="E25" s="174"/>
      <c r="F25" s="180">
        <f>SUMIFS(F9:F18,G9:G18,0.08,I9:I18,"課税(非インボイス)")</f>
        <v>0</v>
      </c>
      <c r="G25" s="176">
        <v>0.08</v>
      </c>
      <c r="H25" s="179">
        <f>SUMIFS(H9:H18,G9:G18,0.08,I9:I18,"課税(非インボイス)")</f>
        <v>0</v>
      </c>
      <c r="I25" s="171"/>
      <c r="J25" s="171"/>
    </row>
    <row r="26" spans="1:13" ht="30" customHeight="1">
      <c r="A26" s="67"/>
      <c r="B26" s="67"/>
      <c r="C26" s="67"/>
      <c r="D26" s="67"/>
      <c r="E26" s="67"/>
      <c r="F26" s="69"/>
      <c r="G26" s="69"/>
      <c r="H26" s="69"/>
      <c r="I26" s="69"/>
      <c r="J26" s="68"/>
    </row>
    <row r="27" spans="1:13" ht="30" customHeight="1">
      <c r="A27" s="122"/>
      <c r="B27" s="64"/>
      <c r="C27" s="63"/>
      <c r="D27" s="63"/>
      <c r="E27" s="63"/>
      <c r="F27" s="63"/>
      <c r="G27" s="48"/>
      <c r="H27" s="63"/>
      <c r="I27" s="63" t="s">
        <v>85</v>
      </c>
      <c r="J27" s="249"/>
    </row>
    <row r="28" spans="1:13" ht="30" customHeight="1">
      <c r="A28" s="199"/>
      <c r="B28" s="47"/>
      <c r="C28" s="48"/>
      <c r="D28" s="48"/>
      <c r="E28" s="48"/>
      <c r="F28" s="49"/>
      <c r="G28" s="48"/>
      <c r="H28" s="49"/>
      <c r="I28" s="49" t="s">
        <v>87</v>
      </c>
      <c r="J28" s="250"/>
    </row>
    <row r="29" spans="1:13" ht="30" customHeight="1">
      <c r="A29" s="425" t="s">
        <v>71</v>
      </c>
      <c r="B29" s="427" t="s">
        <v>96</v>
      </c>
      <c r="C29" s="429" t="s">
        <v>97</v>
      </c>
      <c r="D29" s="429" t="s">
        <v>98</v>
      </c>
      <c r="E29" s="431"/>
      <c r="F29" s="431"/>
      <c r="G29" s="416" t="s">
        <v>99</v>
      </c>
      <c r="H29" s="416" t="s">
        <v>219</v>
      </c>
      <c r="I29" s="416" t="s">
        <v>101</v>
      </c>
      <c r="J29" s="418" t="s">
        <v>102</v>
      </c>
    </row>
    <row r="30" spans="1:13" ht="30" customHeight="1" thickBot="1">
      <c r="A30" s="426"/>
      <c r="B30" s="428"/>
      <c r="C30" s="430"/>
      <c r="D30" s="151" t="s">
        <v>85</v>
      </c>
      <c r="E30" s="74" t="str">
        <f>I28</f>
        <v>現地通貨</v>
      </c>
      <c r="F30" s="75" t="s">
        <v>104</v>
      </c>
      <c r="G30" s="417"/>
      <c r="H30" s="417"/>
      <c r="I30" s="417"/>
      <c r="J30" s="419"/>
    </row>
    <row r="31" spans="1:13" ht="32.5" customHeight="1" thickTop="1">
      <c r="A31" s="140">
        <v>1</v>
      </c>
      <c r="B31" s="52"/>
      <c r="C31" s="51"/>
      <c r="D31" s="53"/>
      <c r="E31" s="53"/>
      <c r="F31" s="55"/>
      <c r="G31" s="159"/>
      <c r="H31" s="181"/>
      <c r="I31" s="157"/>
      <c r="J31" s="155"/>
    </row>
    <row r="32" spans="1:13" ht="32.5" customHeight="1">
      <c r="A32" s="141">
        <v>2</v>
      </c>
      <c r="B32" s="57"/>
      <c r="C32" s="56"/>
      <c r="D32" s="58"/>
      <c r="E32" s="58"/>
      <c r="F32" s="55"/>
      <c r="G32" s="159"/>
      <c r="H32" s="181"/>
      <c r="I32" s="157"/>
      <c r="J32" s="164"/>
    </row>
    <row r="33" spans="1:13" ht="32.5" customHeight="1">
      <c r="A33" s="140">
        <v>3</v>
      </c>
      <c r="B33" s="57"/>
      <c r="C33" s="56"/>
      <c r="D33" s="58"/>
      <c r="E33" s="54"/>
      <c r="F33" s="55"/>
      <c r="G33" s="159"/>
      <c r="H33" s="181"/>
      <c r="I33" s="157"/>
      <c r="J33" s="164"/>
    </row>
    <row r="34" spans="1:13" ht="32.5" customHeight="1">
      <c r="A34" s="141">
        <v>4</v>
      </c>
      <c r="B34" s="57"/>
      <c r="C34" s="56"/>
      <c r="D34" s="58"/>
      <c r="E34" s="59"/>
      <c r="F34" s="55"/>
      <c r="G34" s="159"/>
      <c r="H34" s="181"/>
      <c r="I34" s="157"/>
      <c r="J34" s="164"/>
    </row>
    <row r="35" spans="1:13" ht="32.5" customHeight="1">
      <c r="A35" s="141">
        <v>5</v>
      </c>
      <c r="B35" s="57"/>
      <c r="C35" s="56"/>
      <c r="D35" s="58"/>
      <c r="E35" s="59"/>
      <c r="F35" s="55"/>
      <c r="G35" s="159"/>
      <c r="H35" s="181"/>
      <c r="I35" s="157"/>
      <c r="J35" s="164"/>
    </row>
    <row r="36" spans="1:13" ht="32.5" customHeight="1">
      <c r="A36" s="141">
        <v>6</v>
      </c>
      <c r="B36" s="57"/>
      <c r="C36" s="56"/>
      <c r="D36" s="58"/>
      <c r="E36" s="59"/>
      <c r="F36" s="55"/>
      <c r="G36" s="159"/>
      <c r="H36" s="181"/>
      <c r="I36" s="157"/>
      <c r="J36" s="164"/>
    </row>
    <row r="37" spans="1:13" ht="32.5" customHeight="1">
      <c r="A37" s="141">
        <v>7</v>
      </c>
      <c r="B37" s="57"/>
      <c r="C37" s="56"/>
      <c r="D37" s="58"/>
      <c r="E37" s="59"/>
      <c r="F37" s="55"/>
      <c r="G37" s="159"/>
      <c r="H37" s="181"/>
      <c r="I37" s="157"/>
      <c r="J37" s="164"/>
    </row>
    <row r="38" spans="1:13" ht="32.5" customHeight="1">
      <c r="A38" s="141">
        <v>8</v>
      </c>
      <c r="B38" s="57"/>
      <c r="C38" s="66"/>
      <c r="D38" s="58"/>
      <c r="E38" s="59"/>
      <c r="F38" s="55"/>
      <c r="G38" s="159"/>
      <c r="H38" s="181"/>
      <c r="I38" s="157"/>
      <c r="J38" s="164"/>
    </row>
    <row r="39" spans="1:13" ht="32.5" customHeight="1">
      <c r="A39" s="141">
        <v>9</v>
      </c>
      <c r="B39" s="60"/>
      <c r="C39" s="61"/>
      <c r="D39" s="62"/>
      <c r="E39" s="58"/>
      <c r="F39" s="55"/>
      <c r="G39" s="159"/>
      <c r="H39" s="181"/>
      <c r="I39" s="157"/>
      <c r="J39" s="164"/>
    </row>
    <row r="40" spans="1:13" ht="32.5" customHeight="1">
      <c r="A40" s="141">
        <v>10</v>
      </c>
      <c r="B40" s="57"/>
      <c r="C40" s="56"/>
      <c r="D40" s="58"/>
      <c r="E40" s="59"/>
      <c r="F40" s="148"/>
      <c r="G40" s="160"/>
      <c r="H40" s="181"/>
      <c r="I40" s="158"/>
      <c r="J40" s="164"/>
    </row>
    <row r="41" spans="1:13" ht="32.5" customHeight="1">
      <c r="A41" s="420" t="s">
        <v>108</v>
      </c>
      <c r="B41" s="421"/>
      <c r="C41" s="422"/>
      <c r="D41" s="170">
        <f>SUM(D31:D40)</f>
        <v>0</v>
      </c>
      <c r="E41" s="170">
        <f>SUM(E31:E40)</f>
        <v>0</v>
      </c>
      <c r="F41" s="102">
        <f>SUM(F31:F40)</f>
        <v>0</v>
      </c>
      <c r="G41" s="178"/>
      <c r="H41" s="423" t="s">
        <v>109</v>
      </c>
      <c r="I41" s="166"/>
      <c r="J41" s="166"/>
    </row>
    <row r="42" spans="1:13" ht="32.5" customHeight="1">
      <c r="A42" s="420" t="s">
        <v>110</v>
      </c>
      <c r="B42" s="421"/>
      <c r="C42" s="422"/>
      <c r="D42" s="154">
        <f>ROUNDDOWN(D41*J27,0)</f>
        <v>0</v>
      </c>
      <c r="E42" s="154">
        <f>ROUNDDOWN(E41*J28,0)</f>
        <v>0</v>
      </c>
      <c r="F42" s="167"/>
      <c r="G42" s="168"/>
      <c r="H42" s="424"/>
      <c r="I42" s="177">
        <f>D42+E42+F41</f>
        <v>0</v>
      </c>
      <c r="J42" s="166"/>
      <c r="K42" s="70"/>
    </row>
    <row r="43" spans="1:13" s="72" customFormat="1" ht="32.5" customHeight="1">
      <c r="A43" s="165"/>
      <c r="B43" s="162"/>
      <c r="C43" s="163"/>
      <c r="D43" s="415" t="s">
        <v>111</v>
      </c>
      <c r="E43" s="415"/>
      <c r="F43" s="172" t="s">
        <v>112</v>
      </c>
      <c r="G43" s="172" t="s">
        <v>99</v>
      </c>
      <c r="H43" s="172" t="s">
        <v>100</v>
      </c>
      <c r="I43" s="161"/>
      <c r="J43" s="163"/>
      <c r="K43" s="73"/>
    </row>
    <row r="44" spans="1:13" s="43" customFormat="1" ht="32.5" customHeight="1">
      <c r="A44" s="161"/>
      <c r="B44" s="162"/>
      <c r="C44" s="169"/>
      <c r="D44" s="173" t="s">
        <v>113</v>
      </c>
      <c r="E44" s="174"/>
      <c r="F44" s="180">
        <f>SUMIFS(F31:F40,G31:G40,0.1,I31:I40,"課税(インボイス)")</f>
        <v>0</v>
      </c>
      <c r="G44" s="175">
        <v>0.1</v>
      </c>
      <c r="H44" s="179">
        <f>SUMIFS(H31:H40,G31:G40,0.1,I31:I40,"課税(インボイス)")</f>
        <v>0</v>
      </c>
      <c r="I44" s="171"/>
      <c r="J44" s="171"/>
      <c r="K44" s="238" t="s">
        <v>178</v>
      </c>
      <c r="L44" s="239" t="s">
        <v>179</v>
      </c>
      <c r="M44" s="242" t="s">
        <v>180</v>
      </c>
    </row>
    <row r="45" spans="1:13" ht="32.5" customHeight="1">
      <c r="A45" s="161"/>
      <c r="B45" s="162"/>
      <c r="C45" s="169"/>
      <c r="D45" s="173" t="s">
        <v>114</v>
      </c>
      <c r="E45" s="174"/>
      <c r="F45" s="180">
        <f>SUMIFS(F31:F40,G31:G40,0.1,I31:I40,"課税(非インボイス)")</f>
        <v>0</v>
      </c>
      <c r="G45" s="175">
        <v>0.1</v>
      </c>
      <c r="H45" s="179">
        <f>SUMIFS(H31:H40,G31:G40,0.1,I31:I40,"課税(非インボイス)")</f>
        <v>0</v>
      </c>
      <c r="I45" s="201" t="s">
        <v>105</v>
      </c>
      <c r="J45" s="202">
        <f>SUMIFS(F31:F40,I31:I40,"不課税")</f>
        <v>0</v>
      </c>
      <c r="K45" s="240">
        <f>ROUNDDOWN(SUMIFS(E31:E40,I31:I40,"不課税")*J28,0)</f>
        <v>0</v>
      </c>
      <c r="L45" s="240">
        <f>ROUNDDOWN(SUMIFS(D31:D40,I31:I40,"不課税")*J27,0)</f>
        <v>0</v>
      </c>
      <c r="M45" s="243">
        <f>SUM(J45:L45)</f>
        <v>0</v>
      </c>
    </row>
    <row r="46" spans="1:13" ht="32.5" customHeight="1">
      <c r="A46" s="161"/>
      <c r="B46" s="162"/>
      <c r="C46" s="169"/>
      <c r="D46" s="173" t="s">
        <v>113</v>
      </c>
      <c r="E46" s="174"/>
      <c r="F46" s="180">
        <f>SUMIFS(F31:F40,G31:G40,0.08,I31:I40,"課税(インボイス)")</f>
        <v>0</v>
      </c>
      <c r="G46" s="176">
        <v>0.08</v>
      </c>
      <c r="H46" s="179">
        <f>SUMIFS(H31:H40,G31:G40,0.08,I31:I40,"課税(インボイス)")</f>
        <v>0</v>
      </c>
      <c r="I46" s="201" t="s">
        <v>106</v>
      </c>
      <c r="J46" s="202">
        <f>SUMIFS(F31:F40,I31:I40,"非課税")</f>
        <v>0</v>
      </c>
    </row>
    <row r="47" spans="1:13" ht="32.5" customHeight="1">
      <c r="A47" s="161"/>
      <c r="B47" s="162"/>
      <c r="C47" s="169"/>
      <c r="D47" s="173" t="s">
        <v>114</v>
      </c>
      <c r="E47" s="174"/>
      <c r="F47" s="180">
        <f>SUMIFS(F31:F40,G31:G40,0.08,I31:I40,"課税(非インボイス)")</f>
        <v>0</v>
      </c>
      <c r="G47" s="176">
        <v>0.08</v>
      </c>
      <c r="H47" s="179">
        <f>SUMIFS(H31:H40,G31:G40,0.08,I31:I40,"課税(非インボイス)")</f>
        <v>0</v>
      </c>
      <c r="I47" s="171"/>
      <c r="J47" s="171"/>
    </row>
    <row r="48" spans="1:13" ht="28.5" customHeight="1">
      <c r="A48" s="67"/>
      <c r="B48" s="67"/>
      <c r="C48" s="67"/>
      <c r="D48" s="67"/>
      <c r="E48" s="67"/>
      <c r="F48" s="69"/>
      <c r="G48" s="69"/>
      <c r="H48" s="69"/>
      <c r="I48" s="69"/>
      <c r="J48" s="68"/>
    </row>
    <row r="49" spans="1:10" ht="32.5" customHeight="1">
      <c r="A49" s="122"/>
      <c r="B49" s="64"/>
      <c r="C49" s="63"/>
      <c r="D49" s="63"/>
      <c r="E49" s="63"/>
      <c r="F49" s="63"/>
      <c r="G49" s="48"/>
      <c r="H49" s="63"/>
      <c r="I49" s="63" t="s">
        <v>85</v>
      </c>
      <c r="J49" s="249"/>
    </row>
    <row r="50" spans="1:10" ht="32.5" customHeight="1">
      <c r="A50" s="199"/>
      <c r="B50" s="47"/>
      <c r="C50" s="48"/>
      <c r="D50" s="48"/>
      <c r="E50" s="48"/>
      <c r="F50" s="49"/>
      <c r="G50" s="48"/>
      <c r="H50" s="49"/>
      <c r="I50" s="49" t="s">
        <v>87</v>
      </c>
      <c r="J50" s="250"/>
    </row>
    <row r="51" spans="1:10" ht="30.65" customHeight="1">
      <c r="A51" s="425" t="s">
        <v>71</v>
      </c>
      <c r="B51" s="427" t="s">
        <v>96</v>
      </c>
      <c r="C51" s="429" t="s">
        <v>97</v>
      </c>
      <c r="D51" s="429" t="s">
        <v>98</v>
      </c>
      <c r="E51" s="431"/>
      <c r="F51" s="431"/>
      <c r="G51" s="416" t="s">
        <v>99</v>
      </c>
      <c r="H51" s="416" t="s">
        <v>219</v>
      </c>
      <c r="I51" s="416" t="s">
        <v>101</v>
      </c>
      <c r="J51" s="418" t="s">
        <v>102</v>
      </c>
    </row>
    <row r="52" spans="1:10" ht="30.65" customHeight="1" thickBot="1">
      <c r="A52" s="426"/>
      <c r="B52" s="428"/>
      <c r="C52" s="430"/>
      <c r="D52" s="151" t="s">
        <v>85</v>
      </c>
      <c r="E52" s="74" t="str">
        <f>I50</f>
        <v>現地通貨</v>
      </c>
      <c r="F52" s="75" t="s">
        <v>104</v>
      </c>
      <c r="G52" s="417"/>
      <c r="H52" s="417"/>
      <c r="I52" s="417"/>
      <c r="J52" s="419"/>
    </row>
    <row r="53" spans="1:10" ht="30.65" customHeight="1" thickTop="1">
      <c r="A53" s="140">
        <v>1</v>
      </c>
      <c r="B53" s="52"/>
      <c r="C53" s="51"/>
      <c r="D53" s="53"/>
      <c r="E53" s="53"/>
      <c r="F53" s="55"/>
      <c r="G53" s="159"/>
      <c r="H53" s="181"/>
      <c r="I53" s="157"/>
      <c r="J53" s="155"/>
    </row>
    <row r="54" spans="1:10" ht="30.65" customHeight="1">
      <c r="A54" s="141">
        <v>2</v>
      </c>
      <c r="B54" s="57"/>
      <c r="C54" s="56"/>
      <c r="D54" s="58"/>
      <c r="E54" s="58"/>
      <c r="F54" s="55"/>
      <c r="G54" s="159"/>
      <c r="H54" s="181"/>
      <c r="I54" s="157"/>
      <c r="J54" s="164"/>
    </row>
    <row r="55" spans="1:10" ht="30.65" customHeight="1">
      <c r="A55" s="140">
        <v>3</v>
      </c>
      <c r="B55" s="57"/>
      <c r="C55" s="56"/>
      <c r="D55" s="58"/>
      <c r="E55" s="54"/>
      <c r="F55" s="55"/>
      <c r="G55" s="159"/>
      <c r="H55" s="181"/>
      <c r="I55" s="157"/>
      <c r="J55" s="164"/>
    </row>
    <row r="56" spans="1:10" ht="30.65" customHeight="1">
      <c r="A56" s="141">
        <v>4</v>
      </c>
      <c r="B56" s="57"/>
      <c r="C56" s="56"/>
      <c r="D56" s="58"/>
      <c r="E56" s="59"/>
      <c r="F56" s="55"/>
      <c r="G56" s="159"/>
      <c r="H56" s="181"/>
      <c r="I56" s="157"/>
      <c r="J56" s="164"/>
    </row>
    <row r="57" spans="1:10" ht="30.65" customHeight="1">
      <c r="A57" s="141">
        <v>5</v>
      </c>
      <c r="B57" s="57"/>
      <c r="C57" s="56"/>
      <c r="D57" s="58"/>
      <c r="E57" s="59"/>
      <c r="F57" s="55"/>
      <c r="G57" s="159"/>
      <c r="H57" s="181"/>
      <c r="I57" s="157"/>
      <c r="J57" s="164"/>
    </row>
    <row r="58" spans="1:10" ht="30.65" customHeight="1">
      <c r="A58" s="141">
        <v>6</v>
      </c>
      <c r="B58" s="57"/>
      <c r="C58" s="56"/>
      <c r="D58" s="58"/>
      <c r="E58" s="59"/>
      <c r="F58" s="55"/>
      <c r="G58" s="159"/>
      <c r="H58" s="181"/>
      <c r="I58" s="157"/>
      <c r="J58" s="164"/>
    </row>
    <row r="59" spans="1:10" ht="30.65" customHeight="1">
      <c r="A59" s="141">
        <v>7</v>
      </c>
      <c r="B59" s="57"/>
      <c r="C59" s="56"/>
      <c r="D59" s="58"/>
      <c r="E59" s="59"/>
      <c r="F59" s="55"/>
      <c r="G59" s="159"/>
      <c r="H59" s="181"/>
      <c r="I59" s="157"/>
      <c r="J59" s="164"/>
    </row>
    <row r="60" spans="1:10" ht="30.65" customHeight="1">
      <c r="A60" s="141">
        <v>8</v>
      </c>
      <c r="B60" s="57"/>
      <c r="C60" s="66"/>
      <c r="D60" s="58"/>
      <c r="E60" s="59"/>
      <c r="F60" s="55"/>
      <c r="G60" s="159"/>
      <c r="H60" s="181"/>
      <c r="I60" s="157"/>
      <c r="J60" s="164"/>
    </row>
    <row r="61" spans="1:10" ht="30.65" customHeight="1">
      <c r="A61" s="141">
        <v>9</v>
      </c>
      <c r="B61" s="60"/>
      <c r="C61" s="61"/>
      <c r="D61" s="62"/>
      <c r="E61" s="58"/>
      <c r="F61" s="55"/>
      <c r="G61" s="159"/>
      <c r="H61" s="181"/>
      <c r="I61" s="157"/>
      <c r="J61" s="164"/>
    </row>
    <row r="62" spans="1:10" ht="30.65" customHeight="1">
      <c r="A62" s="141">
        <v>10</v>
      </c>
      <c r="B62" s="57"/>
      <c r="C62" s="56"/>
      <c r="D62" s="58"/>
      <c r="E62" s="59"/>
      <c r="F62" s="148"/>
      <c r="G62" s="160"/>
      <c r="H62" s="181"/>
      <c r="I62" s="158"/>
      <c r="J62" s="164"/>
    </row>
    <row r="63" spans="1:10" ht="30.65" customHeight="1">
      <c r="A63" s="420" t="s">
        <v>108</v>
      </c>
      <c r="B63" s="421"/>
      <c r="C63" s="422"/>
      <c r="D63" s="170">
        <f>SUM(D53:D62)</f>
        <v>0</v>
      </c>
      <c r="E63" s="170">
        <f>SUM(E53:E62)</f>
        <v>0</v>
      </c>
      <c r="F63" s="102">
        <f>SUM(F53:F62)</f>
        <v>0</v>
      </c>
      <c r="G63" s="178"/>
      <c r="H63" s="423" t="s">
        <v>109</v>
      </c>
      <c r="I63" s="166"/>
      <c r="J63" s="166"/>
    </row>
    <row r="64" spans="1:10" ht="30.65" customHeight="1">
      <c r="A64" s="420" t="s">
        <v>110</v>
      </c>
      <c r="B64" s="421"/>
      <c r="C64" s="422"/>
      <c r="D64" s="154">
        <f>ROUNDDOWN(D63*J49,0)</f>
        <v>0</v>
      </c>
      <c r="E64" s="154">
        <f>ROUNDDOWN(E63*J50,0)</f>
        <v>0</v>
      </c>
      <c r="F64" s="167"/>
      <c r="G64" s="168"/>
      <c r="H64" s="424"/>
      <c r="I64" s="177">
        <f>D64+E64+F63</f>
        <v>0</v>
      </c>
      <c r="J64" s="166"/>
    </row>
    <row r="65" spans="1:13" ht="30.65" customHeight="1">
      <c r="A65" s="165"/>
      <c r="B65" s="162"/>
      <c r="C65" s="163"/>
      <c r="D65" s="415" t="s">
        <v>111</v>
      </c>
      <c r="E65" s="415"/>
      <c r="F65" s="172" t="s">
        <v>112</v>
      </c>
      <c r="G65" s="172" t="s">
        <v>99</v>
      </c>
      <c r="H65" s="172" t="s">
        <v>100</v>
      </c>
      <c r="I65" s="161"/>
      <c r="J65" s="163"/>
    </row>
    <row r="66" spans="1:13" ht="30.65" customHeight="1">
      <c r="A66" s="161"/>
      <c r="B66" s="162"/>
      <c r="C66" s="169"/>
      <c r="D66" s="173" t="s">
        <v>113</v>
      </c>
      <c r="E66" s="174"/>
      <c r="F66" s="180">
        <f>SUMIFS(F53:F62,G53:G62,0.1,I53:I62,"課税(インボイス)")</f>
        <v>0</v>
      </c>
      <c r="G66" s="175">
        <v>0.1</v>
      </c>
      <c r="H66" s="179">
        <f>SUMIFS(H53:H62,G53:G62,0.1,I53:I62,"課税(インボイス)")</f>
        <v>0</v>
      </c>
      <c r="I66" s="171"/>
      <c r="J66" s="171"/>
      <c r="K66" s="238" t="s">
        <v>178</v>
      </c>
      <c r="L66" s="239" t="s">
        <v>179</v>
      </c>
      <c r="M66" s="242" t="s">
        <v>180</v>
      </c>
    </row>
    <row r="67" spans="1:13" ht="30.65" customHeight="1">
      <c r="A67" s="161"/>
      <c r="B67" s="162"/>
      <c r="C67" s="169"/>
      <c r="D67" s="173" t="s">
        <v>114</v>
      </c>
      <c r="E67" s="174"/>
      <c r="F67" s="180">
        <f>SUMIFS(F53:F62,G53:G62,0.1,I53:I62,"課税(非インボイス)")</f>
        <v>0</v>
      </c>
      <c r="G67" s="175">
        <v>0.1</v>
      </c>
      <c r="H67" s="179">
        <f>SUMIFS(H53:H62,G53:G62,0.1,I53:I62,"課税(非インボイス)")</f>
        <v>0</v>
      </c>
      <c r="I67" s="201" t="s">
        <v>105</v>
      </c>
      <c r="J67" s="202">
        <f>SUMIFS(F53:F62,I53:I62,"不課税")</f>
        <v>0</v>
      </c>
      <c r="K67" s="240">
        <f>ROUNDDOWN(SUMIFS(E53:E62,I53:I62,"不課税")*J50,0)</f>
        <v>0</v>
      </c>
      <c r="L67" s="240">
        <f>ROUNDDOWN(SUMIFS(D53:D62,I53:I62,"不課税")*J49,0)</f>
        <v>0</v>
      </c>
      <c r="M67" s="243">
        <f>SUM(J67:L67)</f>
        <v>0</v>
      </c>
    </row>
    <row r="68" spans="1:13" ht="30.65" customHeight="1">
      <c r="A68" s="161"/>
      <c r="B68" s="162"/>
      <c r="C68" s="169"/>
      <c r="D68" s="173" t="s">
        <v>113</v>
      </c>
      <c r="E68" s="174"/>
      <c r="F68" s="180">
        <f>SUMIFS(F53:F62,G53:G62,0.08,I53:I62,"課税(インボイス)")</f>
        <v>0</v>
      </c>
      <c r="G68" s="176">
        <v>0.08</v>
      </c>
      <c r="H68" s="179">
        <f>SUMIFS(H53:H62,G53:G62,0.08,I53:I62,"課税(インボイス)")</f>
        <v>0</v>
      </c>
      <c r="I68" s="201" t="s">
        <v>106</v>
      </c>
      <c r="J68" s="202">
        <f>SUMIFS(F53:F62,I53:I62,"非課税")</f>
        <v>0</v>
      </c>
    </row>
    <row r="69" spans="1:13" ht="30.65" customHeight="1">
      <c r="A69" s="161"/>
      <c r="B69" s="162"/>
      <c r="C69" s="169"/>
      <c r="D69" s="173" t="s">
        <v>114</v>
      </c>
      <c r="E69" s="174"/>
      <c r="F69" s="180">
        <f>SUMIFS(F53:F62,G53:G62,0.08,I53:I62,"課税(非インボイス)")</f>
        <v>0</v>
      </c>
      <c r="G69" s="176">
        <v>0.08</v>
      </c>
      <c r="H69" s="179">
        <f>SUMIFS(H53:H62,G53:G62,0.08,I53:I62,"課税(非インボイス)")</f>
        <v>0</v>
      </c>
      <c r="I69" s="171"/>
      <c r="J69" s="171"/>
    </row>
    <row r="70" spans="1:13" ht="32.5" customHeight="1">
      <c r="A70" s="67"/>
      <c r="B70" s="67"/>
      <c r="C70" s="67"/>
      <c r="D70" s="67"/>
      <c r="E70" s="67"/>
      <c r="F70" s="69"/>
      <c r="G70" s="69"/>
      <c r="H70" s="69"/>
      <c r="I70" s="69"/>
      <c r="J70" s="68"/>
    </row>
    <row r="71" spans="1:13" ht="34.5" customHeight="1">
      <c r="A71" s="182"/>
      <c r="B71" s="64"/>
      <c r="C71" s="63"/>
      <c r="D71" s="63"/>
      <c r="E71" s="63"/>
      <c r="F71" s="63"/>
      <c r="G71" s="48"/>
      <c r="H71" s="63"/>
      <c r="I71" s="63" t="s">
        <v>85</v>
      </c>
      <c r="J71" s="249"/>
    </row>
    <row r="72" spans="1:13" ht="34.5" customHeight="1">
      <c r="A72" s="199"/>
      <c r="B72" s="47"/>
      <c r="C72" s="48"/>
      <c r="D72" s="48"/>
      <c r="E72" s="48"/>
      <c r="F72" s="49"/>
      <c r="G72" s="48"/>
      <c r="H72" s="49"/>
      <c r="I72" s="49" t="s">
        <v>87</v>
      </c>
      <c r="J72" s="250"/>
    </row>
    <row r="73" spans="1:13" ht="34.5" customHeight="1">
      <c r="A73" s="425" t="s">
        <v>71</v>
      </c>
      <c r="B73" s="427" t="s">
        <v>96</v>
      </c>
      <c r="C73" s="429" t="s">
        <v>97</v>
      </c>
      <c r="D73" s="429" t="s">
        <v>98</v>
      </c>
      <c r="E73" s="431"/>
      <c r="F73" s="431"/>
      <c r="G73" s="416" t="s">
        <v>99</v>
      </c>
      <c r="H73" s="416" t="s">
        <v>219</v>
      </c>
      <c r="I73" s="416" t="s">
        <v>101</v>
      </c>
      <c r="J73" s="418" t="s">
        <v>102</v>
      </c>
    </row>
    <row r="74" spans="1:13" ht="34.5" customHeight="1" thickBot="1">
      <c r="A74" s="426"/>
      <c r="B74" s="428"/>
      <c r="C74" s="430"/>
      <c r="D74" s="151" t="s">
        <v>85</v>
      </c>
      <c r="E74" s="74" t="str">
        <f>I72</f>
        <v>現地通貨</v>
      </c>
      <c r="F74" s="75" t="s">
        <v>104</v>
      </c>
      <c r="G74" s="417"/>
      <c r="H74" s="417"/>
      <c r="I74" s="417"/>
      <c r="J74" s="419"/>
    </row>
    <row r="75" spans="1:13" ht="31.5" customHeight="1" thickTop="1">
      <c r="A75" s="140">
        <v>1</v>
      </c>
      <c r="B75" s="52"/>
      <c r="C75" s="51"/>
      <c r="D75" s="53"/>
      <c r="E75" s="53"/>
      <c r="F75" s="55"/>
      <c r="G75" s="159"/>
      <c r="H75" s="181"/>
      <c r="I75" s="157"/>
      <c r="J75" s="155"/>
    </row>
    <row r="76" spans="1:13" ht="31.5" customHeight="1">
      <c r="A76" s="141">
        <v>2</v>
      </c>
      <c r="B76" s="57"/>
      <c r="C76" s="56"/>
      <c r="D76" s="58"/>
      <c r="E76" s="58"/>
      <c r="F76" s="55"/>
      <c r="G76" s="159"/>
      <c r="H76" s="181"/>
      <c r="I76" s="157"/>
      <c r="J76" s="164"/>
    </row>
    <row r="77" spans="1:13" ht="31.5" customHeight="1">
      <c r="A77" s="140">
        <v>3</v>
      </c>
      <c r="B77" s="57"/>
      <c r="C77" s="56"/>
      <c r="D77" s="58"/>
      <c r="E77" s="54"/>
      <c r="F77" s="55"/>
      <c r="G77" s="159"/>
      <c r="H77" s="181"/>
      <c r="I77" s="157"/>
      <c r="J77" s="164"/>
    </row>
    <row r="78" spans="1:13" ht="31.5" customHeight="1">
      <c r="A78" s="141">
        <v>4</v>
      </c>
      <c r="B78" s="57"/>
      <c r="C78" s="56"/>
      <c r="D78" s="58"/>
      <c r="E78" s="59"/>
      <c r="F78" s="55"/>
      <c r="G78" s="159"/>
      <c r="H78" s="181"/>
      <c r="I78" s="157"/>
      <c r="J78" s="164"/>
    </row>
    <row r="79" spans="1:13" ht="31.5" customHeight="1">
      <c r="A79" s="141">
        <v>5</v>
      </c>
      <c r="B79" s="57"/>
      <c r="C79" s="56"/>
      <c r="D79" s="58"/>
      <c r="E79" s="59"/>
      <c r="F79" s="55"/>
      <c r="G79" s="159"/>
      <c r="H79" s="181"/>
      <c r="I79" s="157"/>
      <c r="J79" s="164"/>
    </row>
    <row r="80" spans="1:13" ht="31.5" customHeight="1">
      <c r="A80" s="141">
        <v>6</v>
      </c>
      <c r="B80" s="57"/>
      <c r="C80" s="56"/>
      <c r="D80" s="58"/>
      <c r="E80" s="59"/>
      <c r="F80" s="55"/>
      <c r="G80" s="159"/>
      <c r="H80" s="181"/>
      <c r="I80" s="157"/>
      <c r="J80" s="164"/>
    </row>
    <row r="81" spans="1:13" ht="31.5" customHeight="1">
      <c r="A81" s="141">
        <v>7</v>
      </c>
      <c r="B81" s="57"/>
      <c r="C81" s="56"/>
      <c r="D81" s="58"/>
      <c r="E81" s="59"/>
      <c r="F81" s="55"/>
      <c r="G81" s="159"/>
      <c r="H81" s="181"/>
      <c r="I81" s="157"/>
      <c r="J81" s="164"/>
    </row>
    <row r="82" spans="1:13" ht="31.5" customHeight="1">
      <c r="A82" s="141">
        <v>8</v>
      </c>
      <c r="B82" s="57"/>
      <c r="C82" s="66"/>
      <c r="D82" s="58"/>
      <c r="E82" s="59"/>
      <c r="F82" s="55"/>
      <c r="G82" s="159"/>
      <c r="H82" s="181"/>
      <c r="I82" s="157"/>
      <c r="J82" s="164"/>
    </row>
    <row r="83" spans="1:13" ht="31.5" customHeight="1">
      <c r="A83" s="141">
        <v>9</v>
      </c>
      <c r="B83" s="60"/>
      <c r="C83" s="61"/>
      <c r="D83" s="62"/>
      <c r="E83" s="58"/>
      <c r="F83" s="55"/>
      <c r="G83" s="159"/>
      <c r="H83" s="181"/>
      <c r="I83" s="157"/>
      <c r="J83" s="164"/>
    </row>
    <row r="84" spans="1:13" ht="31.5" customHeight="1">
      <c r="A84" s="141">
        <v>10</v>
      </c>
      <c r="B84" s="57"/>
      <c r="C84" s="56"/>
      <c r="D84" s="58"/>
      <c r="E84" s="59"/>
      <c r="F84" s="148"/>
      <c r="G84" s="160"/>
      <c r="H84" s="181"/>
      <c r="I84" s="158"/>
      <c r="J84" s="164"/>
    </row>
    <row r="85" spans="1:13" ht="31.5" customHeight="1">
      <c r="A85" s="420" t="s">
        <v>108</v>
      </c>
      <c r="B85" s="421"/>
      <c r="C85" s="422"/>
      <c r="D85" s="170">
        <f>SUM(D75:D84)</f>
        <v>0</v>
      </c>
      <c r="E85" s="170">
        <f>SUM(E75:E84)</f>
        <v>0</v>
      </c>
      <c r="F85" s="102">
        <f>SUM(F75:F84)</f>
        <v>0</v>
      </c>
      <c r="G85" s="178"/>
      <c r="H85" s="423" t="s">
        <v>109</v>
      </c>
      <c r="I85" s="166"/>
      <c r="J85" s="166"/>
    </row>
    <row r="86" spans="1:13" ht="31.5" customHeight="1">
      <c r="A86" s="420" t="s">
        <v>110</v>
      </c>
      <c r="B86" s="421"/>
      <c r="C86" s="422"/>
      <c r="D86" s="154">
        <f>ROUNDDOWN(D85*J71,0)</f>
        <v>0</v>
      </c>
      <c r="E86" s="154">
        <f>ROUNDDOWN(E85*J72,0)</f>
        <v>0</v>
      </c>
      <c r="F86" s="167"/>
      <c r="G86" s="168"/>
      <c r="H86" s="424"/>
      <c r="I86" s="177">
        <f>D86+E86+F85</f>
        <v>0</v>
      </c>
      <c r="J86" s="166"/>
    </row>
    <row r="87" spans="1:13" ht="31.5" customHeight="1">
      <c r="A87" s="165"/>
      <c r="B87" s="162"/>
      <c r="C87" s="163"/>
      <c r="D87" s="415" t="s">
        <v>111</v>
      </c>
      <c r="E87" s="415"/>
      <c r="F87" s="172" t="s">
        <v>112</v>
      </c>
      <c r="G87" s="172" t="s">
        <v>99</v>
      </c>
      <c r="H87" s="172" t="s">
        <v>100</v>
      </c>
      <c r="I87" s="161"/>
      <c r="J87" s="163"/>
    </row>
    <row r="88" spans="1:13" ht="31.5" customHeight="1">
      <c r="A88" s="161"/>
      <c r="B88" s="162"/>
      <c r="C88" s="169"/>
      <c r="D88" s="173" t="s">
        <v>113</v>
      </c>
      <c r="E88" s="174"/>
      <c r="F88" s="180">
        <f>SUMIFS(F75:F84,G75:G84,0.1,I75:I84,"課税(インボイス)")</f>
        <v>0</v>
      </c>
      <c r="G88" s="175">
        <v>0.1</v>
      </c>
      <c r="H88" s="179">
        <f>SUMIFS(H75:H84,G75:G84,0.1,I75:I84,"課税(インボイス)")</f>
        <v>0</v>
      </c>
      <c r="I88" s="171"/>
      <c r="J88" s="171"/>
      <c r="K88" s="238" t="s">
        <v>178</v>
      </c>
      <c r="L88" s="239" t="s">
        <v>179</v>
      </c>
      <c r="M88" s="242" t="s">
        <v>180</v>
      </c>
    </row>
    <row r="89" spans="1:13" ht="31.5" customHeight="1">
      <c r="A89" s="161"/>
      <c r="B89" s="162"/>
      <c r="C89" s="169"/>
      <c r="D89" s="173" t="s">
        <v>114</v>
      </c>
      <c r="E89" s="174"/>
      <c r="F89" s="180">
        <f>SUMIFS(F75:F84,G75:G84,0.1,I75:I84,"課税(非インボイス)")</f>
        <v>0</v>
      </c>
      <c r="G89" s="175">
        <v>0.1</v>
      </c>
      <c r="H89" s="179">
        <f>SUMIFS(H75:H84,G75:G84,0.1,I75:I84,"課税(非インボイス)")</f>
        <v>0</v>
      </c>
      <c r="I89" s="201" t="s">
        <v>105</v>
      </c>
      <c r="J89" s="202">
        <f>SUMIFS(F75:F84,I75:I84,"不課税")</f>
        <v>0</v>
      </c>
      <c r="K89" s="240">
        <f>ROUNDDOWN(SUMIFS(E75:E84,I75:I84,"不課税")*J72,0)</f>
        <v>0</v>
      </c>
      <c r="L89" s="240">
        <f>ROUNDDOWN(SUMIFS(D75:D84,I75:I84,"不課税")*J71,0)</f>
        <v>0</v>
      </c>
      <c r="M89" s="243">
        <f>SUM(J89:L89)</f>
        <v>0</v>
      </c>
    </row>
    <row r="90" spans="1:13" ht="31.5" customHeight="1">
      <c r="A90" s="161"/>
      <c r="B90" s="162"/>
      <c r="C90" s="169"/>
      <c r="D90" s="173" t="s">
        <v>113</v>
      </c>
      <c r="E90" s="174"/>
      <c r="F90" s="180">
        <f>SUMIFS(F75:F84,G75:G84,0.08,I75:I84,"課税(インボイス)")</f>
        <v>0</v>
      </c>
      <c r="G90" s="176">
        <v>0.08</v>
      </c>
      <c r="H90" s="179">
        <f>SUMIFS(H75:H84,G75:G84,0.08,I75:I84,"課税(インボイス)")</f>
        <v>0</v>
      </c>
      <c r="I90" s="201" t="s">
        <v>106</v>
      </c>
      <c r="J90" s="202">
        <f>SUMIFS(F75:F84,I75:I84,"非課税")</f>
        <v>0</v>
      </c>
    </row>
    <row r="91" spans="1:13" ht="31.5" customHeight="1">
      <c r="A91" s="161"/>
      <c r="B91" s="162"/>
      <c r="C91" s="169"/>
      <c r="D91" s="173" t="s">
        <v>114</v>
      </c>
      <c r="E91" s="174"/>
      <c r="F91" s="180">
        <f>SUMIFS(F75:F84,G75:G84,0.08,I75:I84,"課税(非インボイス)")</f>
        <v>0</v>
      </c>
      <c r="G91" s="176">
        <v>0.08</v>
      </c>
      <c r="H91" s="179">
        <f>SUMIFS(H75:H84,G75:G84,0.08,I75:I84,"課税(非インボイス)")</f>
        <v>0</v>
      </c>
      <c r="I91" s="171"/>
      <c r="J91" s="171"/>
    </row>
    <row r="92" spans="1:13" ht="31.5" customHeight="1">
      <c r="A92" s="67"/>
      <c r="B92" s="67"/>
      <c r="C92" s="67"/>
      <c r="D92" s="67"/>
      <c r="E92" s="67"/>
      <c r="F92" s="69"/>
      <c r="G92" s="69"/>
      <c r="H92" s="69"/>
      <c r="I92" s="69"/>
      <c r="J92" s="68"/>
    </row>
    <row r="93" spans="1:13" ht="31.5" customHeight="1">
      <c r="A93" s="122"/>
      <c r="B93" s="64"/>
      <c r="C93" s="63"/>
      <c r="D93" s="63"/>
      <c r="E93" s="63"/>
      <c r="F93" s="63"/>
      <c r="G93" s="48"/>
      <c r="H93" s="63"/>
      <c r="I93" s="63" t="s">
        <v>85</v>
      </c>
      <c r="J93" s="249"/>
    </row>
    <row r="94" spans="1:13" ht="31.5" customHeight="1">
      <c r="A94" s="199"/>
      <c r="B94" s="47"/>
      <c r="C94" s="48"/>
      <c r="D94" s="48"/>
      <c r="E94" s="48"/>
      <c r="F94" s="49"/>
      <c r="G94" s="48"/>
      <c r="H94" s="49"/>
      <c r="I94" s="49" t="s">
        <v>87</v>
      </c>
      <c r="J94" s="250"/>
    </row>
    <row r="95" spans="1:13" ht="31.5" customHeight="1">
      <c r="A95" s="425" t="s">
        <v>71</v>
      </c>
      <c r="B95" s="427" t="s">
        <v>96</v>
      </c>
      <c r="C95" s="429" t="s">
        <v>97</v>
      </c>
      <c r="D95" s="429" t="s">
        <v>98</v>
      </c>
      <c r="E95" s="431"/>
      <c r="F95" s="431"/>
      <c r="G95" s="416" t="s">
        <v>99</v>
      </c>
      <c r="H95" s="416" t="s">
        <v>219</v>
      </c>
      <c r="I95" s="416" t="s">
        <v>101</v>
      </c>
      <c r="J95" s="418" t="s">
        <v>102</v>
      </c>
    </row>
    <row r="96" spans="1:13" ht="31.5" customHeight="1" thickBot="1">
      <c r="A96" s="426"/>
      <c r="B96" s="428"/>
      <c r="C96" s="430"/>
      <c r="D96" s="151" t="s">
        <v>85</v>
      </c>
      <c r="E96" s="74" t="str">
        <f>I94</f>
        <v>現地通貨</v>
      </c>
      <c r="F96" s="75" t="s">
        <v>104</v>
      </c>
      <c r="G96" s="417"/>
      <c r="H96" s="417"/>
      <c r="I96" s="417"/>
      <c r="J96" s="419"/>
    </row>
    <row r="97" spans="1:13" ht="31.5" customHeight="1" thickTop="1">
      <c r="A97" s="140">
        <v>1</v>
      </c>
      <c r="B97" s="52"/>
      <c r="C97" s="51"/>
      <c r="D97" s="53"/>
      <c r="E97" s="53"/>
      <c r="F97" s="55"/>
      <c r="G97" s="159"/>
      <c r="H97" s="181"/>
      <c r="I97" s="157"/>
      <c r="J97" s="155"/>
    </row>
    <row r="98" spans="1:13" ht="31.5" customHeight="1">
      <c r="A98" s="141">
        <v>2</v>
      </c>
      <c r="B98" s="57"/>
      <c r="C98" s="56"/>
      <c r="D98" s="58"/>
      <c r="E98" s="58"/>
      <c r="F98" s="55"/>
      <c r="G98" s="159"/>
      <c r="H98" s="181"/>
      <c r="I98" s="157"/>
      <c r="J98" s="164"/>
    </row>
    <row r="99" spans="1:13" ht="31.5" customHeight="1">
      <c r="A99" s="140">
        <v>3</v>
      </c>
      <c r="B99" s="57"/>
      <c r="C99" s="56"/>
      <c r="D99" s="58"/>
      <c r="E99" s="54"/>
      <c r="F99" s="55"/>
      <c r="G99" s="159"/>
      <c r="H99" s="181"/>
      <c r="I99" s="157"/>
      <c r="J99" s="164"/>
    </row>
    <row r="100" spans="1:13" ht="31.5" customHeight="1">
      <c r="A100" s="141">
        <v>4</v>
      </c>
      <c r="B100" s="57"/>
      <c r="C100" s="56"/>
      <c r="D100" s="58"/>
      <c r="E100" s="59"/>
      <c r="F100" s="55"/>
      <c r="G100" s="159"/>
      <c r="H100" s="181"/>
      <c r="I100" s="157"/>
      <c r="J100" s="164"/>
    </row>
    <row r="101" spans="1:13" ht="31.5" customHeight="1">
      <c r="A101" s="141">
        <v>5</v>
      </c>
      <c r="B101" s="57"/>
      <c r="C101" s="56"/>
      <c r="D101" s="58"/>
      <c r="E101" s="59"/>
      <c r="F101" s="55"/>
      <c r="G101" s="159"/>
      <c r="H101" s="181"/>
      <c r="I101" s="157"/>
      <c r="J101" s="164"/>
    </row>
    <row r="102" spans="1:13" ht="31.5" customHeight="1">
      <c r="A102" s="141">
        <v>6</v>
      </c>
      <c r="B102" s="57"/>
      <c r="C102" s="56"/>
      <c r="D102" s="58"/>
      <c r="E102" s="59"/>
      <c r="F102" s="55"/>
      <c r="G102" s="159"/>
      <c r="H102" s="181"/>
      <c r="I102" s="157"/>
      <c r="J102" s="164"/>
    </row>
    <row r="103" spans="1:13" ht="31.5" customHeight="1">
      <c r="A103" s="141">
        <v>7</v>
      </c>
      <c r="B103" s="57"/>
      <c r="C103" s="56"/>
      <c r="D103" s="58"/>
      <c r="E103" s="59"/>
      <c r="F103" s="55"/>
      <c r="G103" s="159"/>
      <c r="H103" s="181"/>
      <c r="I103" s="157"/>
      <c r="J103" s="164"/>
    </row>
    <row r="104" spans="1:13" ht="31.5" customHeight="1">
      <c r="A104" s="141">
        <v>8</v>
      </c>
      <c r="B104" s="57"/>
      <c r="C104" s="66"/>
      <c r="D104" s="58"/>
      <c r="E104" s="59"/>
      <c r="F104" s="55"/>
      <c r="G104" s="159"/>
      <c r="H104" s="181"/>
      <c r="I104" s="157"/>
      <c r="J104" s="164"/>
    </row>
    <row r="105" spans="1:13" ht="31.5" customHeight="1">
      <c r="A105" s="141">
        <v>9</v>
      </c>
      <c r="B105" s="60"/>
      <c r="C105" s="61"/>
      <c r="D105" s="62"/>
      <c r="E105" s="58"/>
      <c r="F105" s="55"/>
      <c r="G105" s="159"/>
      <c r="H105" s="181"/>
      <c r="I105" s="157"/>
      <c r="J105" s="164"/>
    </row>
    <row r="106" spans="1:13" ht="31.5" customHeight="1">
      <c r="A106" s="141">
        <v>10</v>
      </c>
      <c r="B106" s="57"/>
      <c r="C106" s="56"/>
      <c r="D106" s="58"/>
      <c r="E106" s="59"/>
      <c r="F106" s="148"/>
      <c r="G106" s="160"/>
      <c r="H106" s="181"/>
      <c r="I106" s="158"/>
      <c r="J106" s="164"/>
    </row>
    <row r="107" spans="1:13" ht="31.5" customHeight="1">
      <c r="A107" s="420" t="s">
        <v>108</v>
      </c>
      <c r="B107" s="421"/>
      <c r="C107" s="422"/>
      <c r="D107" s="170">
        <f>SUM(D97:D106)</f>
        <v>0</v>
      </c>
      <c r="E107" s="170">
        <f>SUM(E97:E106)</f>
        <v>0</v>
      </c>
      <c r="F107" s="102">
        <f>SUM(F97:F106)</f>
        <v>0</v>
      </c>
      <c r="G107" s="178"/>
      <c r="H107" s="423" t="s">
        <v>109</v>
      </c>
      <c r="I107" s="166"/>
      <c r="J107" s="166"/>
    </row>
    <row r="108" spans="1:13" ht="31.5" customHeight="1">
      <c r="A108" s="420" t="s">
        <v>110</v>
      </c>
      <c r="B108" s="421"/>
      <c r="C108" s="422"/>
      <c r="D108" s="154">
        <f>ROUNDDOWN(D107*J93,0)</f>
        <v>0</v>
      </c>
      <c r="E108" s="154">
        <f>ROUNDDOWN(E107*J94,0)</f>
        <v>0</v>
      </c>
      <c r="F108" s="167"/>
      <c r="G108" s="168"/>
      <c r="H108" s="424"/>
      <c r="I108" s="177">
        <f>D108+E108+F107</f>
        <v>0</v>
      </c>
      <c r="J108" s="166"/>
    </row>
    <row r="109" spans="1:13" ht="31.5" customHeight="1">
      <c r="A109" s="165"/>
      <c r="B109" s="162"/>
      <c r="C109" s="163"/>
      <c r="D109" s="415" t="s">
        <v>111</v>
      </c>
      <c r="E109" s="415"/>
      <c r="F109" s="172" t="s">
        <v>112</v>
      </c>
      <c r="G109" s="172" t="s">
        <v>99</v>
      </c>
      <c r="H109" s="172" t="s">
        <v>100</v>
      </c>
      <c r="I109" s="161"/>
      <c r="J109" s="163"/>
    </row>
    <row r="110" spans="1:13" ht="31.5" customHeight="1">
      <c r="A110" s="161"/>
      <c r="B110" s="162"/>
      <c r="C110" s="169"/>
      <c r="D110" s="173" t="s">
        <v>113</v>
      </c>
      <c r="E110" s="174"/>
      <c r="F110" s="180">
        <f>SUMIFS(F97:F106,G97:G106,0.1,I97:I106,"課税(インボイス)")</f>
        <v>0</v>
      </c>
      <c r="G110" s="175">
        <v>0.1</v>
      </c>
      <c r="H110" s="179">
        <f>SUMIFS(H97:H106,G97:G106,0.1,I97:I106,"課税(インボイス)")</f>
        <v>0</v>
      </c>
      <c r="I110" s="171"/>
      <c r="J110" s="171"/>
      <c r="K110" s="238" t="s">
        <v>178</v>
      </c>
      <c r="L110" s="239" t="s">
        <v>179</v>
      </c>
      <c r="M110" s="242" t="s">
        <v>180</v>
      </c>
    </row>
    <row r="111" spans="1:13" ht="31.5" customHeight="1">
      <c r="A111" s="161"/>
      <c r="B111" s="162"/>
      <c r="C111" s="169"/>
      <c r="D111" s="173" t="s">
        <v>114</v>
      </c>
      <c r="E111" s="174"/>
      <c r="F111" s="180">
        <f>SUMIFS(F97:F106,G97:G106,0.1,I97:I106,"課税(非インボイス)")</f>
        <v>0</v>
      </c>
      <c r="G111" s="175">
        <v>0.1</v>
      </c>
      <c r="H111" s="179">
        <f>SUMIFS(H97:H106,G97:G106,0.1,I97:I106,"課税(非インボイス)")</f>
        <v>0</v>
      </c>
      <c r="I111" s="201" t="s">
        <v>105</v>
      </c>
      <c r="J111" s="202">
        <f>SUMIFS(F97:F106,I97:I106,"不課税")</f>
        <v>0</v>
      </c>
      <c r="K111" s="240">
        <f>ROUNDDOWN(SUMIFS(E97:E106,I97:I106,"不課税")*J94,0)</f>
        <v>0</v>
      </c>
      <c r="L111" s="240">
        <f>ROUNDDOWN(SUMIFS(D97:D106,I97:I106,"不課税")*J93,0)</f>
        <v>0</v>
      </c>
      <c r="M111" s="243">
        <f>SUM(J111:L111)</f>
        <v>0</v>
      </c>
    </row>
    <row r="112" spans="1:13" ht="31.5" customHeight="1">
      <c r="A112" s="161"/>
      <c r="B112" s="162"/>
      <c r="C112" s="169"/>
      <c r="D112" s="173" t="s">
        <v>113</v>
      </c>
      <c r="E112" s="174"/>
      <c r="F112" s="180">
        <f>SUMIFS(F97:F106,G97:G106,0.08,I97:I106,"課税(インボイス)")</f>
        <v>0</v>
      </c>
      <c r="G112" s="176">
        <v>0.08</v>
      </c>
      <c r="H112" s="179">
        <f>SUMIFS(H97:H106,G97:G106,0.08,I97:I106,"課税(インボイス)")</f>
        <v>0</v>
      </c>
      <c r="I112" s="201" t="s">
        <v>106</v>
      </c>
      <c r="J112" s="202">
        <f>SUMIFS(F97:F106,I97:I106,"非課税")</f>
        <v>0</v>
      </c>
    </row>
    <row r="113" spans="1:10" ht="31.5" customHeight="1">
      <c r="A113" s="161"/>
      <c r="B113" s="162"/>
      <c r="C113" s="169"/>
      <c r="D113" s="173" t="s">
        <v>114</v>
      </c>
      <c r="E113" s="174"/>
      <c r="F113" s="180">
        <f>SUMIFS(F97:F106,G97:G106,0.08,I97:I106,"課税(非インボイス)")</f>
        <v>0</v>
      </c>
      <c r="G113" s="176">
        <v>0.08</v>
      </c>
      <c r="H113" s="179">
        <f>SUMIFS(H97:H106,G97:G106,0.08,I97:I106,"課税(非インボイス)")</f>
        <v>0</v>
      </c>
      <c r="I113" s="171"/>
      <c r="J113" s="171"/>
    </row>
    <row r="114" spans="1:10" ht="31.5" customHeight="1">
      <c r="A114" s="67"/>
      <c r="B114" s="67"/>
      <c r="C114" s="67"/>
      <c r="D114" s="67"/>
      <c r="E114" s="67"/>
      <c r="F114" s="69"/>
      <c r="G114" s="69"/>
      <c r="H114" s="69"/>
      <c r="I114" s="69"/>
      <c r="J114" s="68"/>
    </row>
    <row r="115" spans="1:10" ht="31.5" customHeight="1">
      <c r="A115" s="122"/>
      <c r="B115" s="64"/>
      <c r="C115" s="63"/>
      <c r="D115" s="63"/>
      <c r="E115" s="63"/>
      <c r="F115" s="63"/>
      <c r="G115" s="48"/>
      <c r="H115" s="63"/>
      <c r="I115" s="63" t="s">
        <v>85</v>
      </c>
      <c r="J115" s="249"/>
    </row>
    <row r="116" spans="1:10" ht="31.5" customHeight="1">
      <c r="A116" s="199"/>
      <c r="B116" s="47"/>
      <c r="C116" s="48"/>
      <c r="D116" s="48"/>
      <c r="E116" s="48"/>
      <c r="F116" s="49"/>
      <c r="G116" s="48"/>
      <c r="H116" s="49"/>
      <c r="I116" s="49" t="s">
        <v>87</v>
      </c>
      <c r="J116" s="250"/>
    </row>
    <row r="117" spans="1:10" ht="31.5" customHeight="1">
      <c r="A117" s="425" t="s">
        <v>71</v>
      </c>
      <c r="B117" s="427" t="s">
        <v>96</v>
      </c>
      <c r="C117" s="429" t="s">
        <v>97</v>
      </c>
      <c r="D117" s="429" t="s">
        <v>98</v>
      </c>
      <c r="E117" s="431"/>
      <c r="F117" s="431"/>
      <c r="G117" s="416" t="s">
        <v>99</v>
      </c>
      <c r="H117" s="416" t="s">
        <v>219</v>
      </c>
      <c r="I117" s="416" t="s">
        <v>101</v>
      </c>
      <c r="J117" s="418" t="s">
        <v>102</v>
      </c>
    </row>
    <row r="118" spans="1:10" ht="31.5" customHeight="1" thickBot="1">
      <c r="A118" s="426"/>
      <c r="B118" s="428"/>
      <c r="C118" s="430"/>
      <c r="D118" s="151" t="s">
        <v>85</v>
      </c>
      <c r="E118" s="74" t="str">
        <f>I116</f>
        <v>現地通貨</v>
      </c>
      <c r="F118" s="75" t="s">
        <v>104</v>
      </c>
      <c r="G118" s="417"/>
      <c r="H118" s="417"/>
      <c r="I118" s="417"/>
      <c r="J118" s="419"/>
    </row>
    <row r="119" spans="1:10" ht="31.5" customHeight="1" thickTop="1">
      <c r="A119" s="140">
        <v>1</v>
      </c>
      <c r="B119" s="52"/>
      <c r="C119" s="51"/>
      <c r="D119" s="53"/>
      <c r="E119" s="53"/>
      <c r="F119" s="55"/>
      <c r="G119" s="159"/>
      <c r="H119" s="181"/>
      <c r="I119" s="157"/>
      <c r="J119" s="155"/>
    </row>
    <row r="120" spans="1:10" ht="31.5" customHeight="1">
      <c r="A120" s="141">
        <v>2</v>
      </c>
      <c r="B120" s="57"/>
      <c r="C120" s="56"/>
      <c r="D120" s="58"/>
      <c r="E120" s="58"/>
      <c r="F120" s="55"/>
      <c r="G120" s="159"/>
      <c r="H120" s="181"/>
      <c r="I120" s="157"/>
      <c r="J120" s="164"/>
    </row>
    <row r="121" spans="1:10" ht="31.5" customHeight="1">
      <c r="A121" s="140">
        <v>3</v>
      </c>
      <c r="B121" s="57"/>
      <c r="C121" s="56"/>
      <c r="D121" s="58"/>
      <c r="E121" s="54"/>
      <c r="F121" s="55"/>
      <c r="G121" s="159"/>
      <c r="H121" s="181"/>
      <c r="I121" s="157"/>
      <c r="J121" s="164"/>
    </row>
    <row r="122" spans="1:10" ht="31.5" customHeight="1">
      <c r="A122" s="141">
        <v>4</v>
      </c>
      <c r="B122" s="57"/>
      <c r="C122" s="56"/>
      <c r="D122" s="58"/>
      <c r="E122" s="59"/>
      <c r="F122" s="55"/>
      <c r="G122" s="159"/>
      <c r="H122" s="181"/>
      <c r="I122" s="157"/>
      <c r="J122" s="164"/>
    </row>
    <row r="123" spans="1:10" ht="31.5" customHeight="1">
      <c r="A123" s="141">
        <v>5</v>
      </c>
      <c r="B123" s="57"/>
      <c r="C123" s="56"/>
      <c r="D123" s="58"/>
      <c r="E123" s="59"/>
      <c r="F123" s="55"/>
      <c r="G123" s="159"/>
      <c r="H123" s="181"/>
      <c r="I123" s="157"/>
      <c r="J123" s="164"/>
    </row>
    <row r="124" spans="1:10" ht="31.5" customHeight="1">
      <c r="A124" s="141">
        <v>6</v>
      </c>
      <c r="B124" s="57"/>
      <c r="C124" s="56"/>
      <c r="D124" s="58"/>
      <c r="E124" s="59"/>
      <c r="F124" s="55"/>
      <c r="G124" s="159"/>
      <c r="H124" s="181"/>
      <c r="I124" s="157"/>
      <c r="J124" s="164"/>
    </row>
    <row r="125" spans="1:10" ht="31.5" customHeight="1">
      <c r="A125" s="141">
        <v>7</v>
      </c>
      <c r="B125" s="57"/>
      <c r="C125" s="56"/>
      <c r="D125" s="58"/>
      <c r="E125" s="59"/>
      <c r="F125" s="55"/>
      <c r="G125" s="159"/>
      <c r="H125" s="181"/>
      <c r="I125" s="157"/>
      <c r="J125" s="164"/>
    </row>
    <row r="126" spans="1:10" ht="31.5" customHeight="1">
      <c r="A126" s="141">
        <v>8</v>
      </c>
      <c r="B126" s="57"/>
      <c r="C126" s="66"/>
      <c r="D126" s="58"/>
      <c r="E126" s="59"/>
      <c r="F126" s="55"/>
      <c r="G126" s="159"/>
      <c r="H126" s="181"/>
      <c r="I126" s="157"/>
      <c r="J126" s="164"/>
    </row>
    <row r="127" spans="1:10" ht="31.5" customHeight="1">
      <c r="A127" s="141">
        <v>9</v>
      </c>
      <c r="B127" s="60"/>
      <c r="C127" s="61"/>
      <c r="D127" s="62"/>
      <c r="E127" s="58"/>
      <c r="F127" s="55"/>
      <c r="G127" s="159"/>
      <c r="H127" s="181"/>
      <c r="I127" s="157"/>
      <c r="J127" s="164"/>
    </row>
    <row r="128" spans="1:10" ht="31.5" customHeight="1">
      <c r="A128" s="141">
        <v>10</v>
      </c>
      <c r="B128" s="57"/>
      <c r="C128" s="56"/>
      <c r="D128" s="58"/>
      <c r="E128" s="59"/>
      <c r="F128" s="148"/>
      <c r="G128" s="160"/>
      <c r="H128" s="181"/>
      <c r="I128" s="158"/>
      <c r="J128" s="164"/>
    </row>
    <row r="129" spans="1:13" ht="31.5" customHeight="1">
      <c r="A129" s="420" t="s">
        <v>108</v>
      </c>
      <c r="B129" s="421"/>
      <c r="C129" s="422"/>
      <c r="D129" s="170">
        <f>SUM(D119:D128)</f>
        <v>0</v>
      </c>
      <c r="E129" s="170">
        <f>SUM(E119:E128)</f>
        <v>0</v>
      </c>
      <c r="F129" s="102">
        <f>SUM(F119:F128)</f>
        <v>0</v>
      </c>
      <c r="G129" s="178"/>
      <c r="H129" s="423" t="s">
        <v>109</v>
      </c>
      <c r="I129" s="166"/>
      <c r="J129" s="166"/>
    </row>
    <row r="130" spans="1:13" ht="31.5" customHeight="1">
      <c r="A130" s="420" t="s">
        <v>110</v>
      </c>
      <c r="B130" s="421"/>
      <c r="C130" s="422"/>
      <c r="D130" s="154">
        <f>ROUNDDOWN(D129*J115,0)</f>
        <v>0</v>
      </c>
      <c r="E130" s="154">
        <f>ROUNDDOWN(E129*J116,0)</f>
        <v>0</v>
      </c>
      <c r="F130" s="167"/>
      <c r="G130" s="168"/>
      <c r="H130" s="424"/>
      <c r="I130" s="177">
        <f>D130+E130+F129</f>
        <v>0</v>
      </c>
      <c r="J130" s="166"/>
    </row>
    <row r="131" spans="1:13" ht="31.5" customHeight="1">
      <c r="A131" s="165"/>
      <c r="B131" s="162"/>
      <c r="C131" s="163"/>
      <c r="D131" s="415" t="s">
        <v>111</v>
      </c>
      <c r="E131" s="415"/>
      <c r="F131" s="172" t="s">
        <v>112</v>
      </c>
      <c r="G131" s="172" t="s">
        <v>99</v>
      </c>
      <c r="H131" s="172" t="s">
        <v>100</v>
      </c>
      <c r="I131" s="161"/>
      <c r="J131" s="163"/>
    </row>
    <row r="132" spans="1:13" ht="31.5" customHeight="1">
      <c r="A132" s="161"/>
      <c r="B132" s="162"/>
      <c r="C132" s="169"/>
      <c r="D132" s="173" t="s">
        <v>113</v>
      </c>
      <c r="E132" s="174"/>
      <c r="F132" s="180">
        <f>SUMIFS(F119:F128,G119:G128,0.1,I119:I128,"課税(インボイス)")</f>
        <v>0</v>
      </c>
      <c r="G132" s="175">
        <v>0.1</v>
      </c>
      <c r="H132" s="179">
        <f>SUMIFS(H119:H128,G119:G128,0.1,I119:I128,"課税(インボイス)")</f>
        <v>0</v>
      </c>
      <c r="I132" s="171"/>
      <c r="J132" s="171"/>
      <c r="K132" s="238" t="s">
        <v>178</v>
      </c>
      <c r="L132" s="239" t="s">
        <v>179</v>
      </c>
      <c r="M132" s="242" t="s">
        <v>180</v>
      </c>
    </row>
    <row r="133" spans="1:13" ht="31.5" customHeight="1">
      <c r="A133" s="161"/>
      <c r="B133" s="162"/>
      <c r="C133" s="169"/>
      <c r="D133" s="173" t="s">
        <v>114</v>
      </c>
      <c r="E133" s="174"/>
      <c r="F133" s="180">
        <f>SUMIFS(F119:F128,G119:G128,0.1,I119:I128,"課税(非インボイス)")</f>
        <v>0</v>
      </c>
      <c r="G133" s="175">
        <v>0.1</v>
      </c>
      <c r="H133" s="179">
        <f>SUMIFS(H119:H128,G119:G128,0.1,I119:I128,"課税(非インボイス)")</f>
        <v>0</v>
      </c>
      <c r="I133" s="201" t="s">
        <v>105</v>
      </c>
      <c r="J133" s="202">
        <f>SUMIFS(F119:F128,I119:I128,"不課税")</f>
        <v>0</v>
      </c>
      <c r="K133" s="240">
        <f>ROUNDDOWN(SUMIFS(E119:E128,I119:I128,"不課税")*J116,0)</f>
        <v>0</v>
      </c>
      <c r="L133" s="240">
        <f>ROUNDDOWN(SUMIFS(D119:D128,I119:I128,"不課税")*J115,0)</f>
        <v>0</v>
      </c>
      <c r="M133" s="243">
        <f>SUM(J133:L133)</f>
        <v>0</v>
      </c>
    </row>
    <row r="134" spans="1:13" ht="31.5" customHeight="1">
      <c r="A134" s="161"/>
      <c r="B134" s="162"/>
      <c r="C134" s="169"/>
      <c r="D134" s="173" t="s">
        <v>113</v>
      </c>
      <c r="E134" s="174"/>
      <c r="F134" s="180">
        <f>SUMIFS(F119:F128,G119:G128,0.08,I119:I128,"課税(インボイス)")</f>
        <v>0</v>
      </c>
      <c r="G134" s="176">
        <v>0.08</v>
      </c>
      <c r="H134" s="179">
        <f>SUMIFS(H119:H128,G119:G128,0.08,I119:I128,"課税(インボイス)")</f>
        <v>0</v>
      </c>
      <c r="I134" s="201" t="s">
        <v>106</v>
      </c>
      <c r="J134" s="202">
        <f>SUMIFS(F119:F128,I119:I128,"非課税")</f>
        <v>0</v>
      </c>
    </row>
    <row r="135" spans="1:13" ht="31.5" customHeight="1">
      <c r="A135" s="161"/>
      <c r="B135" s="162"/>
      <c r="C135" s="169"/>
      <c r="D135" s="173" t="s">
        <v>114</v>
      </c>
      <c r="E135" s="174"/>
      <c r="F135" s="180">
        <f>SUMIFS(F119:F128,G119:G128,0.08,I119:I128,"課税(非インボイス)")</f>
        <v>0</v>
      </c>
      <c r="G135" s="176">
        <v>0.08</v>
      </c>
      <c r="H135" s="179">
        <f>SUMIFS(H119:H128,G119:G128,0.08,I119:I128,"課税(非インボイス)")</f>
        <v>0</v>
      </c>
      <c r="I135" s="171"/>
      <c r="J135" s="171"/>
    </row>
    <row r="136" spans="1:13" ht="31.5" customHeight="1">
      <c r="A136" s="67"/>
      <c r="B136" s="67"/>
      <c r="C136" s="67"/>
      <c r="D136" s="67"/>
      <c r="E136" s="67"/>
      <c r="F136" s="69"/>
      <c r="G136" s="69"/>
      <c r="H136" s="69"/>
      <c r="I136" s="69"/>
      <c r="J136" s="68"/>
    </row>
    <row r="137" spans="1:13" ht="31.5" customHeight="1">
      <c r="A137" s="182" t="s">
        <v>119</v>
      </c>
      <c r="B137" s="64"/>
      <c r="C137" s="63"/>
      <c r="D137" s="63"/>
      <c r="E137" s="63"/>
      <c r="F137" s="63"/>
      <c r="G137" s="48"/>
      <c r="H137" s="63"/>
      <c r="I137" s="63" t="s">
        <v>85</v>
      </c>
      <c r="J137" s="249"/>
    </row>
    <row r="138" spans="1:13" ht="31.5" customHeight="1">
      <c r="A138" s="199"/>
      <c r="B138" s="47"/>
      <c r="C138" s="48"/>
      <c r="D138" s="48"/>
      <c r="E138" s="48"/>
      <c r="F138" s="49"/>
      <c r="G138" s="48"/>
      <c r="H138" s="49"/>
      <c r="I138" s="49" t="s">
        <v>87</v>
      </c>
      <c r="J138" s="250"/>
    </row>
    <row r="139" spans="1:13" ht="31.5" customHeight="1">
      <c r="A139" s="425" t="s">
        <v>71</v>
      </c>
      <c r="B139" s="427" t="s">
        <v>96</v>
      </c>
      <c r="C139" s="429" t="s">
        <v>97</v>
      </c>
      <c r="D139" s="429" t="s">
        <v>98</v>
      </c>
      <c r="E139" s="431"/>
      <c r="F139" s="431"/>
      <c r="G139" s="416" t="s">
        <v>99</v>
      </c>
      <c r="H139" s="416" t="s">
        <v>219</v>
      </c>
      <c r="I139" s="416" t="s">
        <v>101</v>
      </c>
      <c r="J139" s="418" t="s">
        <v>102</v>
      </c>
    </row>
    <row r="140" spans="1:13" ht="31.5" customHeight="1" thickBot="1">
      <c r="A140" s="426"/>
      <c r="B140" s="428"/>
      <c r="C140" s="430"/>
      <c r="D140" s="151" t="s">
        <v>85</v>
      </c>
      <c r="E140" s="74" t="str">
        <f>I138</f>
        <v>現地通貨</v>
      </c>
      <c r="F140" s="75" t="s">
        <v>104</v>
      </c>
      <c r="G140" s="417"/>
      <c r="H140" s="417"/>
      <c r="I140" s="417"/>
      <c r="J140" s="419"/>
    </row>
    <row r="141" spans="1:13" ht="31.5" customHeight="1" thickTop="1">
      <c r="A141" s="140">
        <v>1</v>
      </c>
      <c r="B141" s="52"/>
      <c r="C141" s="51"/>
      <c r="D141" s="53"/>
      <c r="E141" s="53"/>
      <c r="F141" s="55"/>
      <c r="G141" s="159"/>
      <c r="H141" s="181"/>
      <c r="I141" s="157"/>
      <c r="J141" s="155"/>
    </row>
    <row r="142" spans="1:13" ht="31.5" customHeight="1">
      <c r="A142" s="141">
        <v>2</v>
      </c>
      <c r="B142" s="57"/>
      <c r="C142" s="56"/>
      <c r="D142" s="58"/>
      <c r="E142" s="58"/>
      <c r="F142" s="55"/>
      <c r="G142" s="159"/>
      <c r="H142" s="181"/>
      <c r="I142" s="157"/>
      <c r="J142" s="164"/>
    </row>
    <row r="143" spans="1:13" ht="31.5" customHeight="1">
      <c r="A143" s="140">
        <v>3</v>
      </c>
      <c r="B143" s="57"/>
      <c r="C143" s="56"/>
      <c r="D143" s="58"/>
      <c r="E143" s="54"/>
      <c r="F143" s="55"/>
      <c r="G143" s="159"/>
      <c r="H143" s="181"/>
      <c r="I143" s="157"/>
      <c r="J143" s="164"/>
    </row>
    <row r="144" spans="1:13" ht="31.5" customHeight="1">
      <c r="A144" s="141">
        <v>4</v>
      </c>
      <c r="B144" s="57"/>
      <c r="C144" s="56"/>
      <c r="D144" s="58"/>
      <c r="E144" s="59"/>
      <c r="F144" s="55"/>
      <c r="G144" s="159"/>
      <c r="H144" s="181"/>
      <c r="I144" s="157"/>
      <c r="J144" s="164"/>
    </row>
    <row r="145" spans="1:13" ht="31.5" customHeight="1">
      <c r="A145" s="141">
        <v>5</v>
      </c>
      <c r="B145" s="57"/>
      <c r="C145" s="56"/>
      <c r="D145" s="58"/>
      <c r="E145" s="59"/>
      <c r="F145" s="55"/>
      <c r="G145" s="159"/>
      <c r="H145" s="181"/>
      <c r="I145" s="157"/>
      <c r="J145" s="164"/>
    </row>
    <row r="146" spans="1:13" ht="31.5" customHeight="1">
      <c r="A146" s="141">
        <v>6</v>
      </c>
      <c r="B146" s="57"/>
      <c r="C146" s="56"/>
      <c r="D146" s="58"/>
      <c r="E146" s="59"/>
      <c r="F146" s="55"/>
      <c r="G146" s="159"/>
      <c r="H146" s="181"/>
      <c r="I146" s="157"/>
      <c r="J146" s="164"/>
    </row>
    <row r="147" spans="1:13" ht="31.5" customHeight="1">
      <c r="A147" s="141">
        <v>7</v>
      </c>
      <c r="B147" s="57"/>
      <c r="C147" s="56"/>
      <c r="D147" s="58"/>
      <c r="E147" s="59"/>
      <c r="F147" s="55"/>
      <c r="G147" s="159"/>
      <c r="H147" s="181"/>
      <c r="I147" s="157"/>
      <c r="J147" s="164"/>
    </row>
    <row r="148" spans="1:13" ht="31.5" customHeight="1">
      <c r="A148" s="141">
        <v>8</v>
      </c>
      <c r="B148" s="57"/>
      <c r="C148" s="66"/>
      <c r="D148" s="58"/>
      <c r="E148" s="59"/>
      <c r="F148" s="55"/>
      <c r="G148" s="159"/>
      <c r="H148" s="181"/>
      <c r="I148" s="157"/>
      <c r="J148" s="164"/>
    </row>
    <row r="149" spans="1:13" ht="31.5" customHeight="1">
      <c r="A149" s="141">
        <v>9</v>
      </c>
      <c r="B149" s="60"/>
      <c r="C149" s="61"/>
      <c r="D149" s="62"/>
      <c r="E149" s="58"/>
      <c r="F149" s="55"/>
      <c r="G149" s="159"/>
      <c r="H149" s="181"/>
      <c r="I149" s="157"/>
      <c r="J149" s="164"/>
    </row>
    <row r="150" spans="1:13" ht="31.5" customHeight="1">
      <c r="A150" s="141">
        <v>10</v>
      </c>
      <c r="B150" s="57"/>
      <c r="C150" s="56"/>
      <c r="D150" s="58"/>
      <c r="E150" s="59"/>
      <c r="F150" s="148"/>
      <c r="G150" s="160"/>
      <c r="H150" s="181"/>
      <c r="I150" s="158"/>
      <c r="J150" s="164"/>
    </row>
    <row r="151" spans="1:13" ht="31.5" customHeight="1">
      <c r="A151" s="420" t="s">
        <v>108</v>
      </c>
      <c r="B151" s="421"/>
      <c r="C151" s="422"/>
      <c r="D151" s="170">
        <f>SUM(D141:D150)</f>
        <v>0</v>
      </c>
      <c r="E151" s="170">
        <f>SUM(E141:E150)</f>
        <v>0</v>
      </c>
      <c r="F151" s="102">
        <f>SUM(F141:F150)</f>
        <v>0</v>
      </c>
      <c r="G151" s="178"/>
      <c r="H151" s="423" t="s">
        <v>109</v>
      </c>
      <c r="I151" s="166"/>
      <c r="J151" s="166"/>
    </row>
    <row r="152" spans="1:13" ht="31.5" customHeight="1">
      <c r="A152" s="420" t="s">
        <v>110</v>
      </c>
      <c r="B152" s="421"/>
      <c r="C152" s="422"/>
      <c r="D152" s="154">
        <f>ROUNDDOWN(D151*J137,0)</f>
        <v>0</v>
      </c>
      <c r="E152" s="154">
        <f>ROUNDDOWN(E151*J138,0)</f>
        <v>0</v>
      </c>
      <c r="F152" s="167"/>
      <c r="G152" s="168"/>
      <c r="H152" s="424"/>
      <c r="I152" s="177">
        <f>D152+E152+F151</f>
        <v>0</v>
      </c>
      <c r="J152" s="166"/>
    </row>
    <row r="153" spans="1:13" ht="31.5" customHeight="1">
      <c r="A153" s="165"/>
      <c r="B153" s="162"/>
      <c r="C153" s="163"/>
      <c r="D153" s="415" t="s">
        <v>111</v>
      </c>
      <c r="E153" s="415"/>
      <c r="F153" s="172" t="s">
        <v>112</v>
      </c>
      <c r="G153" s="172" t="s">
        <v>99</v>
      </c>
      <c r="H153" s="172" t="s">
        <v>100</v>
      </c>
      <c r="I153" s="161"/>
      <c r="J153" s="163"/>
    </row>
    <row r="154" spans="1:13" ht="31.5" customHeight="1">
      <c r="A154" s="161"/>
      <c r="B154" s="162"/>
      <c r="C154" s="169"/>
      <c r="D154" s="173" t="s">
        <v>113</v>
      </c>
      <c r="E154" s="174"/>
      <c r="F154" s="180">
        <f>SUMIFS(F141:F150,G141:G150,0.1,I141:I150,"課税(インボイス)")</f>
        <v>0</v>
      </c>
      <c r="G154" s="175">
        <v>0.1</v>
      </c>
      <c r="H154" s="179">
        <f>SUMIFS(H141:H150,G141:G150,0.1,I141:I150,"課税(インボイス)")</f>
        <v>0</v>
      </c>
      <c r="I154" s="171"/>
      <c r="J154" s="171"/>
      <c r="K154" s="238" t="s">
        <v>178</v>
      </c>
      <c r="L154" s="239" t="s">
        <v>179</v>
      </c>
      <c r="M154" s="242" t="s">
        <v>180</v>
      </c>
    </row>
    <row r="155" spans="1:13" ht="31.5" customHeight="1">
      <c r="A155" s="161"/>
      <c r="B155" s="162"/>
      <c r="C155" s="169"/>
      <c r="D155" s="173" t="s">
        <v>114</v>
      </c>
      <c r="E155" s="174"/>
      <c r="F155" s="180">
        <f>SUMIFS(F141:F150,G141:G150,0.1,I141:I150,"課税(非インボイス)")</f>
        <v>0</v>
      </c>
      <c r="G155" s="175">
        <v>0.1</v>
      </c>
      <c r="H155" s="179">
        <f>SUMIFS(H141:H150,G141:G150,0.1,I141:I150,"課税(非インボイス)")</f>
        <v>0</v>
      </c>
      <c r="I155" s="201" t="s">
        <v>105</v>
      </c>
      <c r="J155" s="202">
        <f>SUMIFS(F141:F150,I141:I150,"不課税")</f>
        <v>0</v>
      </c>
      <c r="K155" s="240">
        <f>ROUNDDOWN(SUMIFS(E141:E150,I141:I150,"不課税")*J138,0)</f>
        <v>0</v>
      </c>
      <c r="L155" s="240">
        <f>ROUNDDOWN(SUMIFS(D141:D150,I141:I150,"不課税")*J137,0)</f>
        <v>0</v>
      </c>
      <c r="M155" s="243">
        <f>SUM(J155:L155)</f>
        <v>0</v>
      </c>
    </row>
    <row r="156" spans="1:13" ht="31.5" customHeight="1">
      <c r="A156" s="161"/>
      <c r="B156" s="162"/>
      <c r="C156" s="169"/>
      <c r="D156" s="173" t="s">
        <v>113</v>
      </c>
      <c r="E156" s="174"/>
      <c r="F156" s="180">
        <f>SUMIFS(F141:F150,G141:G150,0.08,I141:I150,"課税(インボイス)")</f>
        <v>0</v>
      </c>
      <c r="G156" s="176">
        <v>0.08</v>
      </c>
      <c r="H156" s="179">
        <f>SUMIFS(H141:H150,G141:G150,0.08,I141:I150,"課税(インボイス)")</f>
        <v>0</v>
      </c>
      <c r="I156" s="201" t="s">
        <v>106</v>
      </c>
      <c r="J156" s="202">
        <f>SUMIFS(F141:F150,I141:I150,"非課税")</f>
        <v>0</v>
      </c>
    </row>
    <row r="157" spans="1:13" ht="31.5" customHeight="1">
      <c r="A157" s="161"/>
      <c r="B157" s="162"/>
      <c r="C157" s="169"/>
      <c r="D157" s="173" t="s">
        <v>114</v>
      </c>
      <c r="E157" s="174"/>
      <c r="F157" s="180">
        <f>SUMIFS(F141:F150,G141:G150,0.08,I141:I150,"課税(非インボイス)")</f>
        <v>0</v>
      </c>
      <c r="G157" s="176">
        <v>0.08</v>
      </c>
      <c r="H157" s="179">
        <f>SUMIFS(H141:H150,G141:G150,0.08,I141:I150,"課税(非インボイス)")</f>
        <v>0</v>
      </c>
      <c r="I157" s="171"/>
      <c r="J157" s="171"/>
    </row>
    <row r="158" spans="1:13" ht="31.5" customHeight="1">
      <c r="A158" s="67"/>
      <c r="B158" s="67"/>
      <c r="C158" s="67"/>
      <c r="D158" s="67"/>
      <c r="E158" s="67"/>
      <c r="F158" s="69"/>
      <c r="G158" s="69"/>
      <c r="H158" s="69"/>
      <c r="I158" s="69"/>
      <c r="J158" s="68"/>
    </row>
    <row r="159" spans="1:13" ht="31.5" customHeight="1">
      <c r="A159" s="122"/>
      <c r="B159" s="64"/>
      <c r="C159" s="63"/>
      <c r="D159" s="63"/>
      <c r="E159" s="63"/>
      <c r="F159" s="63"/>
      <c r="G159" s="48"/>
      <c r="H159" s="63"/>
      <c r="I159" s="63" t="s">
        <v>85</v>
      </c>
      <c r="J159" s="249"/>
    </row>
    <row r="160" spans="1:13" ht="31.5" customHeight="1">
      <c r="A160" s="199"/>
      <c r="B160" s="47"/>
      <c r="C160" s="48"/>
      <c r="D160" s="48"/>
      <c r="E160" s="48"/>
      <c r="F160" s="49"/>
      <c r="G160" s="48"/>
      <c r="H160" s="49"/>
      <c r="I160" s="49" t="s">
        <v>87</v>
      </c>
      <c r="J160" s="250"/>
    </row>
    <row r="161" spans="1:13" ht="31.5" customHeight="1">
      <c r="A161" s="425" t="s">
        <v>71</v>
      </c>
      <c r="B161" s="427" t="s">
        <v>96</v>
      </c>
      <c r="C161" s="429" t="s">
        <v>97</v>
      </c>
      <c r="D161" s="429" t="s">
        <v>98</v>
      </c>
      <c r="E161" s="431"/>
      <c r="F161" s="431"/>
      <c r="G161" s="416" t="s">
        <v>99</v>
      </c>
      <c r="H161" s="416" t="s">
        <v>219</v>
      </c>
      <c r="I161" s="416" t="s">
        <v>101</v>
      </c>
      <c r="J161" s="418" t="s">
        <v>102</v>
      </c>
    </row>
    <row r="162" spans="1:13" ht="31.5" customHeight="1" thickBot="1">
      <c r="A162" s="426"/>
      <c r="B162" s="428"/>
      <c r="C162" s="430"/>
      <c r="D162" s="151" t="s">
        <v>85</v>
      </c>
      <c r="E162" s="74" t="str">
        <f>I160</f>
        <v>現地通貨</v>
      </c>
      <c r="F162" s="75" t="s">
        <v>104</v>
      </c>
      <c r="G162" s="417"/>
      <c r="H162" s="417"/>
      <c r="I162" s="417"/>
      <c r="J162" s="419"/>
    </row>
    <row r="163" spans="1:13" ht="31.5" customHeight="1" thickTop="1">
      <c r="A163" s="140">
        <v>1</v>
      </c>
      <c r="B163" s="52"/>
      <c r="C163" s="51"/>
      <c r="D163" s="53"/>
      <c r="E163" s="53"/>
      <c r="F163" s="55"/>
      <c r="G163" s="159"/>
      <c r="H163" s="181"/>
      <c r="I163" s="157"/>
      <c r="J163" s="155"/>
    </row>
    <row r="164" spans="1:13" ht="31.5" customHeight="1">
      <c r="A164" s="141">
        <v>2</v>
      </c>
      <c r="B164" s="57"/>
      <c r="C164" s="56"/>
      <c r="D164" s="58"/>
      <c r="E164" s="58"/>
      <c r="F164" s="55"/>
      <c r="G164" s="159"/>
      <c r="H164" s="181"/>
      <c r="I164" s="157"/>
      <c r="J164" s="164"/>
    </row>
    <row r="165" spans="1:13" ht="31.5" customHeight="1">
      <c r="A165" s="140">
        <v>3</v>
      </c>
      <c r="B165" s="57"/>
      <c r="C165" s="56"/>
      <c r="D165" s="58"/>
      <c r="E165" s="54"/>
      <c r="F165" s="55"/>
      <c r="G165" s="159"/>
      <c r="H165" s="181"/>
      <c r="I165" s="157"/>
      <c r="J165" s="164"/>
    </row>
    <row r="166" spans="1:13" ht="31.5" customHeight="1">
      <c r="A166" s="141">
        <v>4</v>
      </c>
      <c r="B166" s="57"/>
      <c r="C166" s="56"/>
      <c r="D166" s="58"/>
      <c r="E166" s="59"/>
      <c r="F166" s="55"/>
      <c r="G166" s="159"/>
      <c r="H166" s="181"/>
      <c r="I166" s="157"/>
      <c r="J166" s="164"/>
    </row>
    <row r="167" spans="1:13" ht="31.5" customHeight="1">
      <c r="A167" s="141">
        <v>5</v>
      </c>
      <c r="B167" s="57"/>
      <c r="C167" s="56"/>
      <c r="D167" s="58"/>
      <c r="E167" s="59"/>
      <c r="F167" s="55"/>
      <c r="G167" s="159"/>
      <c r="H167" s="181"/>
      <c r="I167" s="157"/>
      <c r="J167" s="164"/>
    </row>
    <row r="168" spans="1:13" ht="31.5" customHeight="1">
      <c r="A168" s="141">
        <v>6</v>
      </c>
      <c r="B168" s="57"/>
      <c r="C168" s="56"/>
      <c r="D168" s="58"/>
      <c r="E168" s="59"/>
      <c r="F168" s="55"/>
      <c r="G168" s="159"/>
      <c r="H168" s="181"/>
      <c r="I168" s="157"/>
      <c r="J168" s="164"/>
    </row>
    <row r="169" spans="1:13" ht="31.5" customHeight="1">
      <c r="A169" s="141">
        <v>7</v>
      </c>
      <c r="B169" s="57"/>
      <c r="C169" s="56"/>
      <c r="D169" s="58"/>
      <c r="E169" s="59"/>
      <c r="F169" s="55"/>
      <c r="G169" s="159"/>
      <c r="H169" s="181"/>
      <c r="I169" s="157"/>
      <c r="J169" s="164"/>
    </row>
    <row r="170" spans="1:13" ht="31.5" customHeight="1">
      <c r="A170" s="141">
        <v>8</v>
      </c>
      <c r="B170" s="57"/>
      <c r="C170" s="66"/>
      <c r="D170" s="58"/>
      <c r="E170" s="59"/>
      <c r="F170" s="55"/>
      <c r="G170" s="159"/>
      <c r="H170" s="181"/>
      <c r="I170" s="157"/>
      <c r="J170" s="164"/>
    </row>
    <row r="171" spans="1:13" ht="31.5" customHeight="1">
      <c r="A171" s="141">
        <v>9</v>
      </c>
      <c r="B171" s="60"/>
      <c r="C171" s="61"/>
      <c r="D171" s="62"/>
      <c r="E171" s="58"/>
      <c r="F171" s="55"/>
      <c r="G171" s="159"/>
      <c r="H171" s="181"/>
      <c r="I171" s="157"/>
      <c r="J171" s="164"/>
    </row>
    <row r="172" spans="1:13" ht="31.5" customHeight="1">
      <c r="A172" s="141">
        <v>10</v>
      </c>
      <c r="B172" s="57"/>
      <c r="C172" s="56"/>
      <c r="D172" s="58"/>
      <c r="E172" s="59"/>
      <c r="F172" s="148"/>
      <c r="G172" s="160"/>
      <c r="H172" s="181"/>
      <c r="I172" s="158"/>
      <c r="J172" s="164"/>
    </row>
    <row r="173" spans="1:13" ht="31.5" customHeight="1">
      <c r="A173" s="420" t="s">
        <v>108</v>
      </c>
      <c r="B173" s="421"/>
      <c r="C173" s="422"/>
      <c r="D173" s="170">
        <f>SUM(D163:D172)</f>
        <v>0</v>
      </c>
      <c r="E173" s="170">
        <f>SUM(E163:E172)</f>
        <v>0</v>
      </c>
      <c r="F173" s="102">
        <f>SUM(F163:F172)</f>
        <v>0</v>
      </c>
      <c r="G173" s="178"/>
      <c r="H173" s="423" t="s">
        <v>109</v>
      </c>
      <c r="I173" s="166"/>
      <c r="J173" s="166"/>
    </row>
    <row r="174" spans="1:13" ht="31.5" customHeight="1">
      <c r="A174" s="420" t="s">
        <v>110</v>
      </c>
      <c r="B174" s="421"/>
      <c r="C174" s="422"/>
      <c r="D174" s="154">
        <f>ROUNDDOWN(D173*J159,0)</f>
        <v>0</v>
      </c>
      <c r="E174" s="154">
        <f>ROUNDDOWN(E173*J160,0)</f>
        <v>0</v>
      </c>
      <c r="F174" s="167"/>
      <c r="G174" s="168"/>
      <c r="H174" s="424"/>
      <c r="I174" s="177">
        <f>D174+E174+F173</f>
        <v>0</v>
      </c>
      <c r="J174" s="166"/>
    </row>
    <row r="175" spans="1:13" ht="31.5" customHeight="1">
      <c r="A175" s="165"/>
      <c r="B175" s="162"/>
      <c r="C175" s="163"/>
      <c r="D175" s="415" t="s">
        <v>111</v>
      </c>
      <c r="E175" s="415"/>
      <c r="F175" s="172" t="s">
        <v>112</v>
      </c>
      <c r="G175" s="172" t="s">
        <v>99</v>
      </c>
      <c r="H175" s="172" t="s">
        <v>100</v>
      </c>
      <c r="I175" s="161"/>
      <c r="J175" s="163"/>
    </row>
    <row r="176" spans="1:13" ht="31.5" customHeight="1">
      <c r="A176" s="161"/>
      <c r="B176" s="162"/>
      <c r="C176" s="169"/>
      <c r="D176" s="173" t="s">
        <v>113</v>
      </c>
      <c r="E176" s="174"/>
      <c r="F176" s="180">
        <f>SUMIFS(F163:F172,G163:G172,0.1,I163:I172,"課税(インボイス)")</f>
        <v>0</v>
      </c>
      <c r="G176" s="175">
        <v>0.1</v>
      </c>
      <c r="H176" s="179">
        <f>SUMIFS(H163:H172,G163:G172,0.1,I163:I172,"課税(インボイス)")</f>
        <v>0</v>
      </c>
      <c r="I176" s="171"/>
      <c r="J176" s="171"/>
      <c r="K176" s="238" t="s">
        <v>178</v>
      </c>
      <c r="L176" s="239" t="s">
        <v>179</v>
      </c>
      <c r="M176" s="242" t="s">
        <v>180</v>
      </c>
    </row>
    <row r="177" spans="1:13" ht="31.5" customHeight="1">
      <c r="A177" s="161"/>
      <c r="B177" s="162"/>
      <c r="C177" s="169"/>
      <c r="D177" s="173" t="s">
        <v>114</v>
      </c>
      <c r="E177" s="174"/>
      <c r="F177" s="180">
        <f>SUMIFS(F163:F172,G163:G172,0.1,I163:I172,"課税(非インボイス)")</f>
        <v>0</v>
      </c>
      <c r="G177" s="175">
        <v>0.1</v>
      </c>
      <c r="H177" s="179">
        <f>SUMIFS(H163:H172,G163:G172,0.1,I163:I172,"課税(非インボイス)")</f>
        <v>0</v>
      </c>
      <c r="I177" s="201" t="s">
        <v>105</v>
      </c>
      <c r="J177" s="202">
        <f>SUMIFS(F163:F172,I163:I172,"不課税")</f>
        <v>0</v>
      </c>
      <c r="K177" s="240">
        <f>ROUNDDOWN(SUMIFS(E163:E172,I163:I172,"不課税")*J160,0)</f>
        <v>0</v>
      </c>
      <c r="L177" s="240">
        <f>ROUNDDOWN(SUMIFS(D163:D172,I163:I172,"不課税")*J159,0)</f>
        <v>0</v>
      </c>
      <c r="M177" s="243">
        <f>SUM(J177:L177)</f>
        <v>0</v>
      </c>
    </row>
    <row r="178" spans="1:13" ht="31.5" customHeight="1">
      <c r="A178" s="161"/>
      <c r="B178" s="162"/>
      <c r="C178" s="169"/>
      <c r="D178" s="173" t="s">
        <v>113</v>
      </c>
      <c r="E178" s="174"/>
      <c r="F178" s="180">
        <f>SUMIFS(F163:F172,G163:G172,0.08,I163:I172,"課税(インボイス)")</f>
        <v>0</v>
      </c>
      <c r="G178" s="176">
        <v>0.08</v>
      </c>
      <c r="H178" s="179">
        <f>SUMIFS(H163:H172,G163:G172,0.08,I163:I172,"課税(インボイス)")</f>
        <v>0</v>
      </c>
      <c r="I178" s="201" t="s">
        <v>106</v>
      </c>
      <c r="J178" s="202">
        <f>SUMIFS(F163:F172,I163:I172,"非課税")</f>
        <v>0</v>
      </c>
    </row>
    <row r="179" spans="1:13" ht="31.5" customHeight="1">
      <c r="A179" s="161"/>
      <c r="B179" s="162"/>
      <c r="C179" s="169"/>
      <c r="D179" s="173" t="s">
        <v>114</v>
      </c>
      <c r="E179" s="174"/>
      <c r="F179" s="180">
        <f>SUMIFS(F163:F172,G163:G172,0.08,I163:I172,"課税(非インボイス)")</f>
        <v>0</v>
      </c>
      <c r="G179" s="176">
        <v>0.08</v>
      </c>
      <c r="H179" s="179">
        <f>SUMIFS(H163:H172,G163:G172,0.08,I163:I172,"課税(非インボイス)")</f>
        <v>0</v>
      </c>
      <c r="I179" s="171"/>
      <c r="J179" s="171"/>
    </row>
    <row r="180" spans="1:13" ht="31.5" customHeight="1">
      <c r="A180" s="67"/>
      <c r="B180" s="67"/>
      <c r="C180" s="67"/>
      <c r="D180" s="67"/>
      <c r="E180" s="67"/>
      <c r="F180" s="69"/>
      <c r="G180" s="69"/>
      <c r="H180" s="69"/>
      <c r="I180" s="69"/>
      <c r="J180" s="68"/>
    </row>
    <row r="181" spans="1:13" ht="31.5" customHeight="1">
      <c r="A181" s="122"/>
      <c r="B181" s="64"/>
      <c r="C181" s="63"/>
      <c r="D181" s="63"/>
      <c r="E181" s="63"/>
      <c r="F181" s="63"/>
      <c r="G181" s="48"/>
      <c r="H181" s="63"/>
      <c r="I181" s="63" t="s">
        <v>85</v>
      </c>
      <c r="J181" s="249"/>
    </row>
    <row r="182" spans="1:13" ht="31.5" customHeight="1">
      <c r="A182" s="199"/>
      <c r="B182" s="47"/>
      <c r="C182" s="48"/>
      <c r="D182" s="48"/>
      <c r="E182" s="48"/>
      <c r="F182" s="49"/>
      <c r="G182" s="48"/>
      <c r="H182" s="49"/>
      <c r="I182" s="49" t="s">
        <v>87</v>
      </c>
      <c r="J182" s="250"/>
    </row>
    <row r="183" spans="1:13" ht="31.5" customHeight="1">
      <c r="A183" s="425" t="s">
        <v>71</v>
      </c>
      <c r="B183" s="427" t="s">
        <v>96</v>
      </c>
      <c r="C183" s="429" t="s">
        <v>97</v>
      </c>
      <c r="D183" s="429" t="s">
        <v>98</v>
      </c>
      <c r="E183" s="431"/>
      <c r="F183" s="431"/>
      <c r="G183" s="416" t="s">
        <v>99</v>
      </c>
      <c r="H183" s="416" t="s">
        <v>219</v>
      </c>
      <c r="I183" s="416" t="s">
        <v>101</v>
      </c>
      <c r="J183" s="418" t="s">
        <v>102</v>
      </c>
    </row>
    <row r="184" spans="1:13" ht="31.5" customHeight="1" thickBot="1">
      <c r="A184" s="426"/>
      <c r="B184" s="428"/>
      <c r="C184" s="430"/>
      <c r="D184" s="151" t="s">
        <v>85</v>
      </c>
      <c r="E184" s="74" t="str">
        <f>I182</f>
        <v>現地通貨</v>
      </c>
      <c r="F184" s="75" t="s">
        <v>104</v>
      </c>
      <c r="G184" s="417"/>
      <c r="H184" s="417"/>
      <c r="I184" s="417"/>
      <c r="J184" s="419"/>
    </row>
    <row r="185" spans="1:13" ht="31.5" customHeight="1" thickTop="1">
      <c r="A185" s="140">
        <v>1</v>
      </c>
      <c r="B185" s="52"/>
      <c r="C185" s="51"/>
      <c r="D185" s="53"/>
      <c r="E185" s="53"/>
      <c r="F185" s="55"/>
      <c r="G185" s="159"/>
      <c r="H185" s="181"/>
      <c r="I185" s="157"/>
      <c r="J185" s="155"/>
    </row>
    <row r="186" spans="1:13" ht="31.5" customHeight="1">
      <c r="A186" s="141">
        <v>2</v>
      </c>
      <c r="B186" s="57"/>
      <c r="C186" s="56"/>
      <c r="D186" s="58"/>
      <c r="E186" s="58"/>
      <c r="F186" s="55"/>
      <c r="G186" s="159"/>
      <c r="H186" s="181"/>
      <c r="I186" s="157"/>
      <c r="J186" s="164"/>
    </row>
    <row r="187" spans="1:13" ht="31.5" customHeight="1">
      <c r="A187" s="140">
        <v>3</v>
      </c>
      <c r="B187" s="57"/>
      <c r="C187" s="56"/>
      <c r="D187" s="58"/>
      <c r="E187" s="54"/>
      <c r="F187" s="55"/>
      <c r="G187" s="159"/>
      <c r="H187" s="181"/>
      <c r="I187" s="157"/>
      <c r="J187" s="164"/>
    </row>
    <row r="188" spans="1:13" ht="31.5" customHeight="1">
      <c r="A188" s="141">
        <v>4</v>
      </c>
      <c r="B188" s="57"/>
      <c r="C188" s="56"/>
      <c r="D188" s="58"/>
      <c r="E188" s="59"/>
      <c r="F188" s="55"/>
      <c r="G188" s="159"/>
      <c r="H188" s="181"/>
      <c r="I188" s="157"/>
      <c r="J188" s="164"/>
    </row>
    <row r="189" spans="1:13" ht="31.5" customHeight="1">
      <c r="A189" s="141">
        <v>5</v>
      </c>
      <c r="B189" s="57"/>
      <c r="C189" s="56"/>
      <c r="D189" s="58"/>
      <c r="E189" s="59"/>
      <c r="F189" s="55"/>
      <c r="G189" s="159"/>
      <c r="H189" s="181"/>
      <c r="I189" s="157"/>
      <c r="J189" s="164"/>
    </row>
    <row r="190" spans="1:13" ht="31.5" customHeight="1">
      <c r="A190" s="141">
        <v>6</v>
      </c>
      <c r="B190" s="57"/>
      <c r="C190" s="56"/>
      <c r="D190" s="58"/>
      <c r="E190" s="59"/>
      <c r="F190" s="55"/>
      <c r="G190" s="159"/>
      <c r="H190" s="181"/>
      <c r="I190" s="157"/>
      <c r="J190" s="164"/>
    </row>
    <row r="191" spans="1:13" ht="31.5" customHeight="1">
      <c r="A191" s="141">
        <v>7</v>
      </c>
      <c r="B191" s="57"/>
      <c r="C191" s="56"/>
      <c r="D191" s="58"/>
      <c r="E191" s="59"/>
      <c r="F191" s="55"/>
      <c r="G191" s="159"/>
      <c r="H191" s="181"/>
      <c r="I191" s="157"/>
      <c r="J191" s="164"/>
    </row>
    <row r="192" spans="1:13" ht="31.5" customHeight="1">
      <c r="A192" s="141">
        <v>8</v>
      </c>
      <c r="B192" s="57"/>
      <c r="C192" s="66"/>
      <c r="D192" s="58"/>
      <c r="E192" s="59"/>
      <c r="F192" s="55"/>
      <c r="G192" s="159"/>
      <c r="H192" s="181"/>
      <c r="I192" s="157"/>
      <c r="J192" s="164"/>
    </row>
    <row r="193" spans="1:13" ht="31.5" customHeight="1">
      <c r="A193" s="141">
        <v>9</v>
      </c>
      <c r="B193" s="60"/>
      <c r="C193" s="61"/>
      <c r="D193" s="62"/>
      <c r="E193" s="58"/>
      <c r="F193" s="55"/>
      <c r="G193" s="159"/>
      <c r="H193" s="181"/>
      <c r="I193" s="157"/>
      <c r="J193" s="164"/>
    </row>
    <row r="194" spans="1:13" ht="31.5" customHeight="1">
      <c r="A194" s="141">
        <v>10</v>
      </c>
      <c r="B194" s="57"/>
      <c r="C194" s="56"/>
      <c r="D194" s="58"/>
      <c r="E194" s="59"/>
      <c r="F194" s="148"/>
      <c r="G194" s="160"/>
      <c r="H194" s="181"/>
      <c r="I194" s="158"/>
      <c r="J194" s="164"/>
    </row>
    <row r="195" spans="1:13" ht="31.5" customHeight="1">
      <c r="A195" s="420" t="s">
        <v>108</v>
      </c>
      <c r="B195" s="421"/>
      <c r="C195" s="422"/>
      <c r="D195" s="170">
        <f>SUM(D185:D194)</f>
        <v>0</v>
      </c>
      <c r="E195" s="170">
        <f>SUM(E185:E194)</f>
        <v>0</v>
      </c>
      <c r="F195" s="102">
        <f>SUM(F185:F194)</f>
        <v>0</v>
      </c>
      <c r="G195" s="178"/>
      <c r="H195" s="423" t="s">
        <v>109</v>
      </c>
      <c r="I195" s="166"/>
      <c r="J195" s="166"/>
    </row>
    <row r="196" spans="1:13" ht="31.5" customHeight="1">
      <c r="A196" s="420" t="s">
        <v>110</v>
      </c>
      <c r="B196" s="421"/>
      <c r="C196" s="422"/>
      <c r="D196" s="154">
        <f>ROUNDDOWN(D195*J181,0)</f>
        <v>0</v>
      </c>
      <c r="E196" s="154">
        <f>ROUNDDOWN(E195*J182,0)</f>
        <v>0</v>
      </c>
      <c r="F196" s="167"/>
      <c r="G196" s="168"/>
      <c r="H196" s="424"/>
      <c r="I196" s="177">
        <f>D196+E196+F195</f>
        <v>0</v>
      </c>
      <c r="J196" s="166"/>
    </row>
    <row r="197" spans="1:13" ht="31.5" customHeight="1">
      <c r="A197" s="165"/>
      <c r="B197" s="162"/>
      <c r="C197" s="163"/>
      <c r="D197" s="415" t="s">
        <v>111</v>
      </c>
      <c r="E197" s="415"/>
      <c r="F197" s="172" t="s">
        <v>112</v>
      </c>
      <c r="G197" s="172" t="s">
        <v>99</v>
      </c>
      <c r="H197" s="172" t="s">
        <v>100</v>
      </c>
      <c r="I197" s="161"/>
      <c r="J197" s="163"/>
    </row>
    <row r="198" spans="1:13" ht="31.5" customHeight="1">
      <c r="A198" s="161"/>
      <c r="B198" s="162"/>
      <c r="C198" s="169"/>
      <c r="D198" s="173" t="s">
        <v>113</v>
      </c>
      <c r="E198" s="174"/>
      <c r="F198" s="180">
        <f>SUMIFS(F185:F194,G185:G194,0.1,I185:I194,"課税(インボイス)")</f>
        <v>0</v>
      </c>
      <c r="G198" s="175">
        <v>0.1</v>
      </c>
      <c r="H198" s="179">
        <f>SUMIFS(H185:H194,G185:G194,0.1,I185:I194,"課税(インボイス)")</f>
        <v>0</v>
      </c>
      <c r="I198" s="171"/>
      <c r="J198" s="171"/>
      <c r="K198" s="238" t="s">
        <v>178</v>
      </c>
      <c r="L198" s="239" t="s">
        <v>179</v>
      </c>
      <c r="M198" s="242" t="s">
        <v>180</v>
      </c>
    </row>
    <row r="199" spans="1:13" ht="31.5" customHeight="1">
      <c r="A199" s="161"/>
      <c r="B199" s="162"/>
      <c r="C199" s="169"/>
      <c r="D199" s="173" t="s">
        <v>114</v>
      </c>
      <c r="E199" s="174"/>
      <c r="F199" s="180">
        <f>SUMIFS(F185:F194,G185:G194,0.1,I185:I194,"課税(非インボイス)")</f>
        <v>0</v>
      </c>
      <c r="G199" s="175">
        <v>0.1</v>
      </c>
      <c r="H199" s="179">
        <f>SUMIFS(H185:H194,G185:G194,0.1,I185:I194,"課税(非インボイス)")</f>
        <v>0</v>
      </c>
      <c r="I199" s="201" t="s">
        <v>105</v>
      </c>
      <c r="J199" s="202">
        <f>SUMIFS(F185:F194,I185:I194,"不課税")</f>
        <v>0</v>
      </c>
      <c r="K199" s="240">
        <f>ROUNDDOWN(SUMIFS(E185:E194,I185:I194,"不課税")*J182,0)</f>
        <v>0</v>
      </c>
      <c r="L199" s="240">
        <f>ROUNDDOWN(SUMIFS(D185:D194,I185:I194,"不課税")*J181,0)</f>
        <v>0</v>
      </c>
      <c r="M199" s="243">
        <f>SUM(J199:L199)</f>
        <v>0</v>
      </c>
    </row>
    <row r="200" spans="1:13" ht="31.5" customHeight="1">
      <c r="A200" s="161"/>
      <c r="B200" s="162"/>
      <c r="C200" s="169"/>
      <c r="D200" s="173" t="s">
        <v>113</v>
      </c>
      <c r="E200" s="174"/>
      <c r="F200" s="180">
        <f>SUMIFS(F185:F194,G185:G194,0.08,I185:I194,"課税(インボイス)")</f>
        <v>0</v>
      </c>
      <c r="G200" s="176">
        <v>0.08</v>
      </c>
      <c r="H200" s="179">
        <f>SUMIFS(H185:H194,G185:G194,0.08,I185:I194,"課税(インボイス)")</f>
        <v>0</v>
      </c>
      <c r="I200" s="201" t="s">
        <v>106</v>
      </c>
      <c r="J200" s="202">
        <f>SUMIFS(F185:F194,I185:I194,"非課税")</f>
        <v>0</v>
      </c>
    </row>
    <row r="201" spans="1:13" ht="31.5" customHeight="1">
      <c r="A201" s="161"/>
      <c r="B201" s="162"/>
      <c r="C201" s="169"/>
      <c r="D201" s="173" t="s">
        <v>114</v>
      </c>
      <c r="E201" s="174"/>
      <c r="F201" s="180">
        <f>SUMIFS(F185:F194,G185:G194,0.08,I185:I194,"課税(非インボイス)")</f>
        <v>0</v>
      </c>
      <c r="G201" s="176">
        <v>0.08</v>
      </c>
      <c r="H201" s="179">
        <f>SUMIFS(H185:H194,G185:G194,0.08,I185:I194,"課税(非インボイス)")</f>
        <v>0</v>
      </c>
      <c r="I201" s="171"/>
      <c r="J201" s="171"/>
    </row>
    <row r="202" spans="1:13" ht="31.5" customHeight="1">
      <c r="A202" s="67"/>
      <c r="B202" s="67"/>
      <c r="C202" s="67"/>
      <c r="D202" s="67"/>
      <c r="E202" s="67"/>
      <c r="F202" s="69"/>
      <c r="G202" s="69"/>
      <c r="H202" s="69"/>
      <c r="I202" s="69"/>
      <c r="J202" s="68"/>
    </row>
    <row r="203" spans="1:13" ht="31.5" customHeight="1">
      <c r="A203" s="182"/>
      <c r="B203" s="64"/>
      <c r="C203" s="63"/>
      <c r="D203" s="63"/>
      <c r="E203" s="63"/>
      <c r="F203" s="63"/>
      <c r="G203" s="48"/>
      <c r="H203" s="63"/>
      <c r="I203" s="63" t="s">
        <v>85</v>
      </c>
      <c r="J203" s="249"/>
    </row>
    <row r="204" spans="1:13" ht="31.5" customHeight="1">
      <c r="A204" s="199"/>
      <c r="B204" s="47"/>
      <c r="C204" s="48"/>
      <c r="D204" s="48"/>
      <c r="E204" s="48"/>
      <c r="F204" s="49"/>
      <c r="G204" s="48"/>
      <c r="H204" s="49"/>
      <c r="I204" s="49" t="s">
        <v>87</v>
      </c>
      <c r="J204" s="250"/>
    </row>
    <row r="205" spans="1:13" ht="31.5" customHeight="1">
      <c r="A205" s="425" t="s">
        <v>71</v>
      </c>
      <c r="B205" s="427" t="s">
        <v>96</v>
      </c>
      <c r="C205" s="429" t="s">
        <v>97</v>
      </c>
      <c r="D205" s="429" t="s">
        <v>98</v>
      </c>
      <c r="E205" s="431"/>
      <c r="F205" s="431"/>
      <c r="G205" s="416" t="s">
        <v>99</v>
      </c>
      <c r="H205" s="416" t="s">
        <v>219</v>
      </c>
      <c r="I205" s="416" t="s">
        <v>101</v>
      </c>
      <c r="J205" s="418" t="s">
        <v>102</v>
      </c>
    </row>
    <row r="206" spans="1:13" ht="31.5" customHeight="1" thickBot="1">
      <c r="A206" s="426"/>
      <c r="B206" s="428"/>
      <c r="C206" s="430"/>
      <c r="D206" s="151" t="s">
        <v>85</v>
      </c>
      <c r="E206" s="74" t="str">
        <f>I204</f>
        <v>現地通貨</v>
      </c>
      <c r="F206" s="75" t="s">
        <v>104</v>
      </c>
      <c r="G206" s="417"/>
      <c r="H206" s="417"/>
      <c r="I206" s="417"/>
      <c r="J206" s="419"/>
    </row>
    <row r="207" spans="1:13" ht="31.5" customHeight="1" thickTop="1">
      <c r="A207" s="140">
        <v>1</v>
      </c>
      <c r="B207" s="52"/>
      <c r="C207" s="51"/>
      <c r="D207" s="53"/>
      <c r="E207" s="53"/>
      <c r="F207" s="55"/>
      <c r="G207" s="159"/>
      <c r="H207" s="181"/>
      <c r="I207" s="157"/>
      <c r="J207" s="155"/>
    </row>
    <row r="208" spans="1:13" ht="31.5" customHeight="1">
      <c r="A208" s="141">
        <v>2</v>
      </c>
      <c r="B208" s="57"/>
      <c r="C208" s="56"/>
      <c r="D208" s="58"/>
      <c r="E208" s="58"/>
      <c r="F208" s="55"/>
      <c r="G208" s="159"/>
      <c r="H208" s="181"/>
      <c r="I208" s="157"/>
      <c r="J208" s="164"/>
    </row>
    <row r="209" spans="1:13" ht="31.5" customHeight="1">
      <c r="A209" s="140">
        <v>3</v>
      </c>
      <c r="B209" s="57"/>
      <c r="C209" s="56"/>
      <c r="D209" s="58"/>
      <c r="E209" s="54"/>
      <c r="F209" s="55"/>
      <c r="G209" s="159"/>
      <c r="H209" s="181"/>
      <c r="I209" s="157"/>
      <c r="J209" s="164"/>
    </row>
    <row r="210" spans="1:13" ht="31.5" customHeight="1">
      <c r="A210" s="141">
        <v>4</v>
      </c>
      <c r="B210" s="57"/>
      <c r="C210" s="56"/>
      <c r="D210" s="58"/>
      <c r="E210" s="59"/>
      <c r="F210" s="55"/>
      <c r="G210" s="159"/>
      <c r="H210" s="181"/>
      <c r="I210" s="157"/>
      <c r="J210" s="164"/>
    </row>
    <row r="211" spans="1:13" ht="31.5" customHeight="1">
      <c r="A211" s="141">
        <v>5</v>
      </c>
      <c r="B211" s="57"/>
      <c r="C211" s="56"/>
      <c r="D211" s="58"/>
      <c r="E211" s="59"/>
      <c r="F211" s="55"/>
      <c r="G211" s="159"/>
      <c r="H211" s="181"/>
      <c r="I211" s="157"/>
      <c r="J211" s="164"/>
    </row>
    <row r="212" spans="1:13" ht="31.5" customHeight="1">
      <c r="A212" s="141">
        <v>6</v>
      </c>
      <c r="B212" s="57"/>
      <c r="C212" s="56"/>
      <c r="D212" s="58"/>
      <c r="E212" s="59"/>
      <c r="F212" s="55"/>
      <c r="G212" s="159"/>
      <c r="H212" s="181"/>
      <c r="I212" s="157"/>
      <c r="J212" s="164"/>
    </row>
    <row r="213" spans="1:13" ht="31.5" customHeight="1">
      <c r="A213" s="141">
        <v>7</v>
      </c>
      <c r="B213" s="57"/>
      <c r="C213" s="56"/>
      <c r="D213" s="58"/>
      <c r="E213" s="59"/>
      <c r="F213" s="55"/>
      <c r="G213" s="159"/>
      <c r="H213" s="181"/>
      <c r="I213" s="157"/>
      <c r="J213" s="164"/>
    </row>
    <row r="214" spans="1:13" ht="31.5" customHeight="1">
      <c r="A214" s="141">
        <v>8</v>
      </c>
      <c r="B214" s="57"/>
      <c r="C214" s="66"/>
      <c r="D214" s="58"/>
      <c r="E214" s="59"/>
      <c r="F214" s="55"/>
      <c r="G214" s="159"/>
      <c r="H214" s="181"/>
      <c r="I214" s="157"/>
      <c r="J214" s="164"/>
    </row>
    <row r="215" spans="1:13" ht="31.5" customHeight="1">
      <c r="A215" s="141">
        <v>9</v>
      </c>
      <c r="B215" s="60"/>
      <c r="C215" s="61"/>
      <c r="D215" s="62"/>
      <c r="E215" s="58"/>
      <c r="F215" s="55"/>
      <c r="G215" s="159"/>
      <c r="H215" s="181"/>
      <c r="I215" s="157"/>
      <c r="J215" s="164"/>
    </row>
    <row r="216" spans="1:13" ht="31.5" customHeight="1">
      <c r="A216" s="141">
        <v>10</v>
      </c>
      <c r="B216" s="57"/>
      <c r="C216" s="56"/>
      <c r="D216" s="58"/>
      <c r="E216" s="59"/>
      <c r="F216" s="148"/>
      <c r="G216" s="160"/>
      <c r="H216" s="181"/>
      <c r="I216" s="158"/>
      <c r="J216" s="164"/>
    </row>
    <row r="217" spans="1:13" ht="31.5" customHeight="1">
      <c r="A217" s="420" t="s">
        <v>108</v>
      </c>
      <c r="B217" s="421"/>
      <c r="C217" s="422"/>
      <c r="D217" s="170">
        <f>SUM(D207:D216)</f>
        <v>0</v>
      </c>
      <c r="E217" s="170">
        <f>SUM(E207:E216)</f>
        <v>0</v>
      </c>
      <c r="F217" s="102">
        <f>SUM(F207:F216)</f>
        <v>0</v>
      </c>
      <c r="G217" s="178"/>
      <c r="H217" s="423" t="s">
        <v>109</v>
      </c>
      <c r="I217" s="166"/>
      <c r="J217" s="166"/>
    </row>
    <row r="218" spans="1:13" ht="31.5" customHeight="1">
      <c r="A218" s="420" t="s">
        <v>110</v>
      </c>
      <c r="B218" s="421"/>
      <c r="C218" s="422"/>
      <c r="D218" s="154">
        <f>ROUNDDOWN(D217*J203,0)</f>
        <v>0</v>
      </c>
      <c r="E218" s="154">
        <f>ROUNDDOWN(E217*J204,0)</f>
        <v>0</v>
      </c>
      <c r="F218" s="167"/>
      <c r="G218" s="168"/>
      <c r="H218" s="424"/>
      <c r="I218" s="177">
        <f>D218+E218+F217</f>
        <v>0</v>
      </c>
      <c r="J218" s="166"/>
    </row>
    <row r="219" spans="1:13" ht="31.5" customHeight="1">
      <c r="A219" s="165"/>
      <c r="B219" s="162"/>
      <c r="C219" s="163"/>
      <c r="D219" s="415" t="s">
        <v>111</v>
      </c>
      <c r="E219" s="415"/>
      <c r="F219" s="172" t="s">
        <v>112</v>
      </c>
      <c r="G219" s="172" t="s">
        <v>99</v>
      </c>
      <c r="H219" s="172" t="s">
        <v>100</v>
      </c>
      <c r="I219" s="161"/>
      <c r="J219" s="163"/>
    </row>
    <row r="220" spans="1:13" ht="31.5" customHeight="1">
      <c r="A220" s="161"/>
      <c r="B220" s="162"/>
      <c r="C220" s="169"/>
      <c r="D220" s="173" t="s">
        <v>113</v>
      </c>
      <c r="E220" s="174"/>
      <c r="F220" s="180">
        <f>SUMIFS(F207:F216,G207:G216,0.1,I207:I216,"課税(インボイス)")</f>
        <v>0</v>
      </c>
      <c r="G220" s="175">
        <v>0.1</v>
      </c>
      <c r="H220" s="179">
        <f>SUMIFS(H207:H216,G207:G216,0.1,I207:I216,"課税(インボイス)")</f>
        <v>0</v>
      </c>
      <c r="I220" s="171"/>
      <c r="J220" s="171"/>
      <c r="K220" s="238" t="s">
        <v>178</v>
      </c>
      <c r="L220" s="239" t="s">
        <v>179</v>
      </c>
      <c r="M220" s="242" t="s">
        <v>180</v>
      </c>
    </row>
    <row r="221" spans="1:13" ht="31.5" customHeight="1">
      <c r="A221" s="161"/>
      <c r="B221" s="162"/>
      <c r="C221" s="169"/>
      <c r="D221" s="173" t="s">
        <v>114</v>
      </c>
      <c r="E221" s="174"/>
      <c r="F221" s="180">
        <f>SUMIFS(F207:F216,G207:G216,0.1,I207:I216,"課税(非インボイス)")</f>
        <v>0</v>
      </c>
      <c r="G221" s="175">
        <v>0.1</v>
      </c>
      <c r="H221" s="179">
        <f>SUMIFS(H207:H216,G207:G216,0.1,I207:I216,"課税(非インボイス)")</f>
        <v>0</v>
      </c>
      <c r="I221" s="201" t="s">
        <v>105</v>
      </c>
      <c r="J221" s="202">
        <f>SUMIFS(F207:F216,I207:I216,"不課税")</f>
        <v>0</v>
      </c>
      <c r="K221" s="240">
        <f>ROUNDDOWN(SUMIFS(E207:E216,I207:I216,"不課税")*J204,0)</f>
        <v>0</v>
      </c>
      <c r="L221" s="240">
        <f>ROUNDDOWN(SUMIFS(D207:D216,I207:I216,"不課税")*J203,0)</f>
        <v>0</v>
      </c>
      <c r="M221" s="243">
        <f>SUM(J221:L221)</f>
        <v>0</v>
      </c>
    </row>
    <row r="222" spans="1:13" ht="31.5" customHeight="1">
      <c r="A222" s="161"/>
      <c r="B222" s="162"/>
      <c r="C222" s="169"/>
      <c r="D222" s="173" t="s">
        <v>113</v>
      </c>
      <c r="E222" s="174"/>
      <c r="F222" s="180">
        <f>SUMIFS(F207:F216,G207:G216,0.08,I207:I216,"課税(インボイス)")</f>
        <v>0</v>
      </c>
      <c r="G222" s="176">
        <v>0.08</v>
      </c>
      <c r="H222" s="179">
        <f>SUMIFS(H207:H216,G207:G216,0.08,I207:I216,"課税(インボイス)")</f>
        <v>0</v>
      </c>
      <c r="I222" s="201" t="s">
        <v>106</v>
      </c>
      <c r="J222" s="202">
        <f>SUMIFS(F207:F216,I207:I216,"非課税")</f>
        <v>0</v>
      </c>
    </row>
    <row r="223" spans="1:13" ht="31.5" customHeight="1">
      <c r="A223" s="161"/>
      <c r="B223" s="162"/>
      <c r="C223" s="169"/>
      <c r="D223" s="173" t="s">
        <v>114</v>
      </c>
      <c r="E223" s="174"/>
      <c r="F223" s="180">
        <f>SUMIFS(F207:F216,G207:G216,0.08,I207:I216,"課税(非インボイス)")</f>
        <v>0</v>
      </c>
      <c r="G223" s="176">
        <v>0.08</v>
      </c>
      <c r="H223" s="179">
        <f>SUMIFS(H207:H216,G207:G216,0.08,I207:I216,"課税(非インボイス)")</f>
        <v>0</v>
      </c>
      <c r="I223" s="171"/>
      <c r="J223" s="171"/>
    </row>
    <row r="224" spans="1:13" ht="31.5" customHeight="1">
      <c r="A224" s="67"/>
      <c r="B224" s="67"/>
      <c r="C224" s="67"/>
      <c r="D224" s="67"/>
      <c r="E224" s="67"/>
      <c r="F224" s="69"/>
      <c r="G224" s="69"/>
      <c r="H224" s="69"/>
      <c r="I224" s="69"/>
      <c r="J224" s="68"/>
    </row>
    <row r="225" spans="1:10" ht="31.5" customHeight="1">
      <c r="A225" s="122"/>
      <c r="B225" s="64"/>
      <c r="C225" s="63"/>
      <c r="D225" s="63"/>
      <c r="E225" s="63"/>
      <c r="F225" s="63"/>
      <c r="G225" s="48"/>
      <c r="H225" s="63"/>
      <c r="I225" s="63" t="s">
        <v>85</v>
      </c>
      <c r="J225" s="249"/>
    </row>
    <row r="226" spans="1:10" ht="31.5" customHeight="1">
      <c r="A226" s="199"/>
      <c r="B226" s="47"/>
      <c r="C226" s="48"/>
      <c r="D226" s="48"/>
      <c r="E226" s="48"/>
      <c r="F226" s="49"/>
      <c r="G226" s="48"/>
      <c r="H226" s="49"/>
      <c r="I226" s="49" t="s">
        <v>87</v>
      </c>
      <c r="J226" s="250"/>
    </row>
    <row r="227" spans="1:10" ht="31.5" customHeight="1">
      <c r="A227" s="425" t="s">
        <v>71</v>
      </c>
      <c r="B227" s="427" t="s">
        <v>96</v>
      </c>
      <c r="C227" s="429" t="s">
        <v>97</v>
      </c>
      <c r="D227" s="429" t="s">
        <v>98</v>
      </c>
      <c r="E227" s="431"/>
      <c r="F227" s="431"/>
      <c r="G227" s="416" t="s">
        <v>99</v>
      </c>
      <c r="H227" s="416" t="s">
        <v>219</v>
      </c>
      <c r="I227" s="416" t="s">
        <v>101</v>
      </c>
      <c r="J227" s="418" t="s">
        <v>102</v>
      </c>
    </row>
    <row r="228" spans="1:10" ht="31.5" customHeight="1" thickBot="1">
      <c r="A228" s="426"/>
      <c r="B228" s="428"/>
      <c r="C228" s="430"/>
      <c r="D228" s="151" t="s">
        <v>85</v>
      </c>
      <c r="E228" s="74" t="str">
        <f>I226</f>
        <v>現地通貨</v>
      </c>
      <c r="F228" s="75" t="s">
        <v>104</v>
      </c>
      <c r="G228" s="417"/>
      <c r="H228" s="417"/>
      <c r="I228" s="417"/>
      <c r="J228" s="419"/>
    </row>
    <row r="229" spans="1:10" ht="31.5" customHeight="1" thickTop="1">
      <c r="A229" s="140">
        <v>1</v>
      </c>
      <c r="B229" s="52"/>
      <c r="C229" s="51"/>
      <c r="D229" s="53"/>
      <c r="E229" s="53"/>
      <c r="F229" s="55"/>
      <c r="G229" s="159"/>
      <c r="H229" s="181"/>
      <c r="I229" s="157"/>
      <c r="J229" s="155"/>
    </row>
    <row r="230" spans="1:10" ht="31.5" customHeight="1">
      <c r="A230" s="141">
        <v>2</v>
      </c>
      <c r="B230" s="57"/>
      <c r="C230" s="56"/>
      <c r="D230" s="58"/>
      <c r="E230" s="58"/>
      <c r="F230" s="55"/>
      <c r="G230" s="159"/>
      <c r="H230" s="181"/>
      <c r="I230" s="157"/>
      <c r="J230" s="164"/>
    </row>
    <row r="231" spans="1:10" ht="31.5" customHeight="1">
      <c r="A231" s="140">
        <v>3</v>
      </c>
      <c r="B231" s="57"/>
      <c r="C231" s="56"/>
      <c r="D231" s="58"/>
      <c r="E231" s="54"/>
      <c r="F231" s="55"/>
      <c r="G231" s="159"/>
      <c r="H231" s="181"/>
      <c r="I231" s="157"/>
      <c r="J231" s="164"/>
    </row>
    <row r="232" spans="1:10" ht="31.5" customHeight="1">
      <c r="A232" s="141">
        <v>4</v>
      </c>
      <c r="B232" s="57"/>
      <c r="C232" s="56"/>
      <c r="D232" s="58"/>
      <c r="E232" s="59"/>
      <c r="F232" s="55"/>
      <c r="G232" s="159"/>
      <c r="H232" s="181"/>
      <c r="I232" s="157"/>
      <c r="J232" s="164"/>
    </row>
    <row r="233" spans="1:10" ht="31.5" customHeight="1">
      <c r="A233" s="141">
        <v>5</v>
      </c>
      <c r="B233" s="57"/>
      <c r="C233" s="56"/>
      <c r="D233" s="58"/>
      <c r="E233" s="59"/>
      <c r="F233" s="55"/>
      <c r="G233" s="159"/>
      <c r="H233" s="181"/>
      <c r="I233" s="157"/>
      <c r="J233" s="164"/>
    </row>
    <row r="234" spans="1:10" ht="31.5" customHeight="1">
      <c r="A234" s="141">
        <v>6</v>
      </c>
      <c r="B234" s="57"/>
      <c r="C234" s="56"/>
      <c r="D234" s="58"/>
      <c r="E234" s="59"/>
      <c r="F234" s="55"/>
      <c r="G234" s="159"/>
      <c r="H234" s="181"/>
      <c r="I234" s="157"/>
      <c r="J234" s="164"/>
    </row>
    <row r="235" spans="1:10" ht="31.5" customHeight="1">
      <c r="A235" s="141">
        <v>7</v>
      </c>
      <c r="B235" s="57"/>
      <c r="C235" s="56"/>
      <c r="D235" s="58"/>
      <c r="E235" s="59"/>
      <c r="F235" s="55"/>
      <c r="G235" s="159"/>
      <c r="H235" s="181"/>
      <c r="I235" s="157"/>
      <c r="J235" s="164"/>
    </row>
    <row r="236" spans="1:10" ht="31.5" customHeight="1">
      <c r="A236" s="141">
        <v>8</v>
      </c>
      <c r="B236" s="57"/>
      <c r="C236" s="66"/>
      <c r="D236" s="58"/>
      <c r="E236" s="59"/>
      <c r="F236" s="55"/>
      <c r="G236" s="159"/>
      <c r="H236" s="181"/>
      <c r="I236" s="157"/>
      <c r="J236" s="164"/>
    </row>
    <row r="237" spans="1:10" ht="31.5" customHeight="1">
      <c r="A237" s="141">
        <v>9</v>
      </c>
      <c r="B237" s="60"/>
      <c r="C237" s="61"/>
      <c r="D237" s="62"/>
      <c r="E237" s="58"/>
      <c r="F237" s="55"/>
      <c r="G237" s="159"/>
      <c r="H237" s="181"/>
      <c r="I237" s="157"/>
      <c r="J237" s="164"/>
    </row>
    <row r="238" spans="1:10" ht="31.5" customHeight="1">
      <c r="A238" s="141">
        <v>10</v>
      </c>
      <c r="B238" s="57"/>
      <c r="C238" s="56"/>
      <c r="D238" s="58"/>
      <c r="E238" s="59"/>
      <c r="F238" s="148"/>
      <c r="G238" s="160"/>
      <c r="H238" s="181"/>
      <c r="I238" s="158"/>
      <c r="J238" s="164"/>
    </row>
    <row r="239" spans="1:10" ht="31.5" customHeight="1">
      <c r="A239" s="420" t="s">
        <v>108</v>
      </c>
      <c r="B239" s="421"/>
      <c r="C239" s="422"/>
      <c r="D239" s="170">
        <f>SUM(D229:D238)</f>
        <v>0</v>
      </c>
      <c r="E239" s="170">
        <f>SUM(E229:E238)</f>
        <v>0</v>
      </c>
      <c r="F239" s="102">
        <f>SUM(F229:F238)</f>
        <v>0</v>
      </c>
      <c r="G239" s="178"/>
      <c r="H239" s="423" t="s">
        <v>109</v>
      </c>
      <c r="I239" s="166"/>
      <c r="J239" s="166"/>
    </row>
    <row r="240" spans="1:10" ht="31.5" customHeight="1">
      <c r="A240" s="420" t="s">
        <v>110</v>
      </c>
      <c r="B240" s="421"/>
      <c r="C240" s="422"/>
      <c r="D240" s="154">
        <f>ROUNDDOWN(D239*J225,0)</f>
        <v>0</v>
      </c>
      <c r="E240" s="154">
        <f>ROUNDDOWN(E239*J226,0)</f>
        <v>0</v>
      </c>
      <c r="F240" s="167"/>
      <c r="G240" s="168"/>
      <c r="H240" s="424"/>
      <c r="I240" s="177">
        <f>D240+E240+F239</f>
        <v>0</v>
      </c>
      <c r="J240" s="166"/>
    </row>
    <row r="241" spans="1:13" ht="31.5" customHeight="1">
      <c r="A241" s="165"/>
      <c r="B241" s="162"/>
      <c r="C241" s="163"/>
      <c r="D241" s="415" t="s">
        <v>111</v>
      </c>
      <c r="E241" s="415"/>
      <c r="F241" s="172" t="s">
        <v>112</v>
      </c>
      <c r="G241" s="172" t="s">
        <v>99</v>
      </c>
      <c r="H241" s="172" t="s">
        <v>100</v>
      </c>
      <c r="I241" s="161"/>
      <c r="J241" s="163"/>
    </row>
    <row r="242" spans="1:13" ht="31.5" customHeight="1">
      <c r="A242" s="161"/>
      <c r="B242" s="162"/>
      <c r="C242" s="169"/>
      <c r="D242" s="173" t="s">
        <v>113</v>
      </c>
      <c r="E242" s="174"/>
      <c r="F242" s="180">
        <f>SUMIFS(F229:F238,G229:G238,0.1,I229:I238,"課税(インボイス)")</f>
        <v>0</v>
      </c>
      <c r="G242" s="175">
        <v>0.1</v>
      </c>
      <c r="H242" s="179">
        <f>SUMIFS(H229:H238,G229:G238,0.1,I229:I238,"課税(インボイス)")</f>
        <v>0</v>
      </c>
      <c r="I242" s="171"/>
      <c r="J242" s="171"/>
      <c r="K242" s="238" t="s">
        <v>178</v>
      </c>
      <c r="L242" s="239" t="s">
        <v>179</v>
      </c>
      <c r="M242" s="242" t="s">
        <v>180</v>
      </c>
    </row>
    <row r="243" spans="1:13" ht="31.5" customHeight="1">
      <c r="A243" s="161"/>
      <c r="B243" s="162"/>
      <c r="C243" s="169"/>
      <c r="D243" s="173" t="s">
        <v>114</v>
      </c>
      <c r="E243" s="174"/>
      <c r="F243" s="180">
        <f>SUMIFS(F229:F238,G229:G238,0.1,I229:I238,"課税(非インボイス)")</f>
        <v>0</v>
      </c>
      <c r="G243" s="175">
        <v>0.1</v>
      </c>
      <c r="H243" s="179">
        <f>SUMIFS(H229:H238,G229:G238,0.1,I229:I238,"課税(非インボイス)")</f>
        <v>0</v>
      </c>
      <c r="I243" s="201" t="s">
        <v>105</v>
      </c>
      <c r="J243" s="202">
        <f>SUMIFS(F229:F238,I229:I238,"不課税")</f>
        <v>0</v>
      </c>
      <c r="K243" s="240">
        <f>ROUNDDOWN(SUMIFS(E229:E238,I229:I238,"不課税")*J226,0)</f>
        <v>0</v>
      </c>
      <c r="L243" s="240">
        <f>ROUNDDOWN(SUMIFS(D229:D238,I229:I238,"不課税")*J225,0)</f>
        <v>0</v>
      </c>
      <c r="M243" s="243">
        <f>SUM(J243:L243)</f>
        <v>0</v>
      </c>
    </row>
    <row r="244" spans="1:13" ht="31.5" customHeight="1">
      <c r="A244" s="161"/>
      <c r="B244" s="162"/>
      <c r="C244" s="169"/>
      <c r="D244" s="173" t="s">
        <v>113</v>
      </c>
      <c r="E244" s="174"/>
      <c r="F244" s="180">
        <f>SUMIFS(F229:F238,G229:G238,0.08,I229:I238,"課税(インボイス)")</f>
        <v>0</v>
      </c>
      <c r="G244" s="176">
        <v>0.08</v>
      </c>
      <c r="H244" s="179">
        <f>SUMIFS(H229:H238,G229:G238,0.08,I229:I238,"課税(インボイス)")</f>
        <v>0</v>
      </c>
      <c r="I244" s="201" t="s">
        <v>106</v>
      </c>
      <c r="J244" s="202">
        <f>SUMIFS(F229:F238,I229:I238,"非課税")</f>
        <v>0</v>
      </c>
    </row>
    <row r="245" spans="1:13" ht="31.5" customHeight="1">
      <c r="A245" s="161"/>
      <c r="B245" s="162"/>
      <c r="C245" s="169"/>
      <c r="D245" s="173" t="s">
        <v>114</v>
      </c>
      <c r="E245" s="174"/>
      <c r="F245" s="180">
        <f>SUMIFS(F229:F238,G229:G238,0.08,I229:I238,"課税(非インボイス)")</f>
        <v>0</v>
      </c>
      <c r="G245" s="176">
        <v>0.08</v>
      </c>
      <c r="H245" s="179">
        <f>SUMIFS(H229:H238,G229:G238,0.08,I229:I238,"課税(非インボイス)")</f>
        <v>0</v>
      </c>
      <c r="I245" s="171"/>
      <c r="J245" s="171"/>
    </row>
    <row r="246" spans="1:13" ht="31.5" customHeight="1">
      <c r="A246" s="67"/>
      <c r="B246" s="67"/>
      <c r="C246" s="67"/>
      <c r="D246" s="67"/>
      <c r="E246" s="67"/>
      <c r="F246" s="69"/>
      <c r="G246" s="69"/>
      <c r="H246" s="69"/>
      <c r="I246" s="69"/>
      <c r="J246" s="68"/>
    </row>
    <row r="247" spans="1:13" ht="31.5" customHeight="1">
      <c r="A247" s="122"/>
      <c r="B247" s="64"/>
      <c r="C247" s="63"/>
      <c r="D247" s="63"/>
      <c r="E247" s="63"/>
      <c r="F247" s="63"/>
      <c r="G247" s="48"/>
      <c r="H247" s="63"/>
      <c r="I247" s="63" t="s">
        <v>85</v>
      </c>
      <c r="J247" s="249"/>
    </row>
    <row r="248" spans="1:13" ht="31.5" customHeight="1">
      <c r="A248" s="199"/>
      <c r="B248" s="47"/>
      <c r="C248" s="48"/>
      <c r="D248" s="48"/>
      <c r="E248" s="48"/>
      <c r="F248" s="49"/>
      <c r="G248" s="48"/>
      <c r="H248" s="49"/>
      <c r="I248" s="49" t="s">
        <v>87</v>
      </c>
      <c r="J248" s="250"/>
    </row>
    <row r="249" spans="1:13" ht="31.5" customHeight="1">
      <c r="A249" s="425" t="s">
        <v>71</v>
      </c>
      <c r="B249" s="427" t="s">
        <v>96</v>
      </c>
      <c r="C249" s="429" t="s">
        <v>97</v>
      </c>
      <c r="D249" s="429" t="s">
        <v>98</v>
      </c>
      <c r="E249" s="431"/>
      <c r="F249" s="431"/>
      <c r="G249" s="416" t="s">
        <v>99</v>
      </c>
      <c r="H249" s="416" t="s">
        <v>219</v>
      </c>
      <c r="I249" s="416" t="s">
        <v>101</v>
      </c>
      <c r="J249" s="418" t="s">
        <v>102</v>
      </c>
    </row>
    <row r="250" spans="1:13" ht="31.5" customHeight="1" thickBot="1">
      <c r="A250" s="426"/>
      <c r="B250" s="428"/>
      <c r="C250" s="430"/>
      <c r="D250" s="151" t="s">
        <v>85</v>
      </c>
      <c r="E250" s="74" t="str">
        <f>I248</f>
        <v>現地通貨</v>
      </c>
      <c r="F250" s="75" t="s">
        <v>104</v>
      </c>
      <c r="G250" s="417"/>
      <c r="H250" s="417"/>
      <c r="I250" s="417"/>
      <c r="J250" s="419"/>
    </row>
    <row r="251" spans="1:13" ht="31.5" customHeight="1" thickTop="1">
      <c r="A251" s="140">
        <v>1</v>
      </c>
      <c r="B251" s="52"/>
      <c r="C251" s="51"/>
      <c r="D251" s="53"/>
      <c r="E251" s="53"/>
      <c r="F251" s="55"/>
      <c r="G251" s="159"/>
      <c r="H251" s="181"/>
      <c r="I251" s="157"/>
      <c r="J251" s="155"/>
    </row>
    <row r="252" spans="1:13" ht="31.5" customHeight="1">
      <c r="A252" s="141">
        <v>2</v>
      </c>
      <c r="B252" s="57"/>
      <c r="C252" s="56"/>
      <c r="D252" s="58"/>
      <c r="E252" s="58"/>
      <c r="F252" s="55"/>
      <c r="G252" s="159"/>
      <c r="H252" s="181"/>
      <c r="I252" s="157"/>
      <c r="J252" s="164"/>
    </row>
    <row r="253" spans="1:13" ht="31.5" customHeight="1">
      <c r="A253" s="140">
        <v>3</v>
      </c>
      <c r="B253" s="57"/>
      <c r="C253" s="56"/>
      <c r="D253" s="58"/>
      <c r="E253" s="54"/>
      <c r="F253" s="55"/>
      <c r="G253" s="159"/>
      <c r="H253" s="181"/>
      <c r="I253" s="157"/>
      <c r="J253" s="164"/>
    </row>
    <row r="254" spans="1:13" ht="31.5" customHeight="1">
      <c r="A254" s="141">
        <v>4</v>
      </c>
      <c r="B254" s="57"/>
      <c r="C254" s="56"/>
      <c r="D254" s="58"/>
      <c r="E254" s="59"/>
      <c r="F254" s="55"/>
      <c r="G254" s="159"/>
      <c r="H254" s="181"/>
      <c r="I254" s="157"/>
      <c r="J254" s="164"/>
    </row>
    <row r="255" spans="1:13" ht="31.5" customHeight="1">
      <c r="A255" s="141">
        <v>5</v>
      </c>
      <c r="B255" s="57"/>
      <c r="C255" s="56"/>
      <c r="D255" s="58"/>
      <c r="E255" s="59"/>
      <c r="F255" s="55"/>
      <c r="G255" s="159"/>
      <c r="H255" s="181"/>
      <c r="I255" s="157"/>
      <c r="J255" s="164"/>
    </row>
    <row r="256" spans="1:13" ht="31.5" customHeight="1">
      <c r="A256" s="141">
        <v>6</v>
      </c>
      <c r="B256" s="57"/>
      <c r="C256" s="56"/>
      <c r="D256" s="58"/>
      <c r="E256" s="59"/>
      <c r="F256" s="55"/>
      <c r="G256" s="159"/>
      <c r="H256" s="181"/>
      <c r="I256" s="157"/>
      <c r="J256" s="164"/>
    </row>
    <row r="257" spans="1:13" ht="31.5" customHeight="1">
      <c r="A257" s="141">
        <v>7</v>
      </c>
      <c r="B257" s="57"/>
      <c r="C257" s="56"/>
      <c r="D257" s="58"/>
      <c r="E257" s="59"/>
      <c r="F257" s="55"/>
      <c r="G257" s="159"/>
      <c r="H257" s="181"/>
      <c r="I257" s="157"/>
      <c r="J257" s="164"/>
    </row>
    <row r="258" spans="1:13" ht="31.5" customHeight="1">
      <c r="A258" s="141">
        <v>8</v>
      </c>
      <c r="B258" s="57"/>
      <c r="C258" s="66"/>
      <c r="D258" s="58"/>
      <c r="E258" s="59"/>
      <c r="F258" s="55"/>
      <c r="G258" s="159"/>
      <c r="H258" s="181"/>
      <c r="I258" s="157"/>
      <c r="J258" s="164"/>
    </row>
    <row r="259" spans="1:13" ht="31.5" customHeight="1">
      <c r="A259" s="141">
        <v>9</v>
      </c>
      <c r="B259" s="60"/>
      <c r="C259" s="61"/>
      <c r="D259" s="62"/>
      <c r="E259" s="58"/>
      <c r="F259" s="55"/>
      <c r="G259" s="159"/>
      <c r="H259" s="181"/>
      <c r="I259" s="157"/>
      <c r="J259" s="164"/>
    </row>
    <row r="260" spans="1:13" ht="31.5" customHeight="1">
      <c r="A260" s="141">
        <v>10</v>
      </c>
      <c r="B260" s="57"/>
      <c r="C260" s="56"/>
      <c r="D260" s="58"/>
      <c r="E260" s="59"/>
      <c r="F260" s="148"/>
      <c r="G260" s="160"/>
      <c r="H260" s="181"/>
      <c r="I260" s="158"/>
      <c r="J260" s="164"/>
    </row>
    <row r="261" spans="1:13" ht="31.5" customHeight="1">
      <c r="A261" s="420" t="s">
        <v>108</v>
      </c>
      <c r="B261" s="421"/>
      <c r="C261" s="422"/>
      <c r="D261" s="170">
        <f>SUM(D251:D260)</f>
        <v>0</v>
      </c>
      <c r="E261" s="170">
        <f>SUM(E251:E260)</f>
        <v>0</v>
      </c>
      <c r="F261" s="102">
        <f>SUM(F251:F260)</f>
        <v>0</v>
      </c>
      <c r="G261" s="178"/>
      <c r="H261" s="423" t="s">
        <v>109</v>
      </c>
      <c r="I261" s="166"/>
      <c r="J261" s="166"/>
    </row>
    <row r="262" spans="1:13" ht="31.5" customHeight="1">
      <c r="A262" s="420" t="s">
        <v>110</v>
      </c>
      <c r="B262" s="421"/>
      <c r="C262" s="422"/>
      <c r="D262" s="154">
        <f>ROUNDDOWN(D261*J247,0)</f>
        <v>0</v>
      </c>
      <c r="E262" s="154">
        <f>ROUNDDOWN(E261*J248,0)</f>
        <v>0</v>
      </c>
      <c r="F262" s="167"/>
      <c r="G262" s="168"/>
      <c r="H262" s="424"/>
      <c r="I262" s="177">
        <f>D262+E262+F261</f>
        <v>0</v>
      </c>
      <c r="J262" s="166"/>
    </row>
    <row r="263" spans="1:13" ht="31.5" customHeight="1">
      <c r="A263" s="165"/>
      <c r="B263" s="162"/>
      <c r="C263" s="163"/>
      <c r="D263" s="415" t="s">
        <v>111</v>
      </c>
      <c r="E263" s="415"/>
      <c r="F263" s="172" t="s">
        <v>112</v>
      </c>
      <c r="G263" s="172" t="s">
        <v>99</v>
      </c>
      <c r="H263" s="172" t="s">
        <v>100</v>
      </c>
      <c r="I263" s="161"/>
      <c r="J263" s="163"/>
    </row>
    <row r="264" spans="1:13" ht="31.5" customHeight="1">
      <c r="A264" s="161"/>
      <c r="B264" s="162"/>
      <c r="C264" s="169"/>
      <c r="D264" s="173" t="s">
        <v>113</v>
      </c>
      <c r="E264" s="174"/>
      <c r="F264" s="180">
        <f>SUMIFS(F251:F260,G251:G260,0.1,I251:I260,"課税(インボイス)")</f>
        <v>0</v>
      </c>
      <c r="G264" s="175">
        <v>0.1</v>
      </c>
      <c r="H264" s="179">
        <f>SUMIFS(H251:H260,G251:G260,0.1,I251:I260,"課税(インボイス)")</f>
        <v>0</v>
      </c>
      <c r="I264" s="171"/>
      <c r="J264" s="171"/>
      <c r="K264" s="238" t="s">
        <v>178</v>
      </c>
      <c r="L264" s="239" t="s">
        <v>179</v>
      </c>
      <c r="M264" s="242" t="s">
        <v>180</v>
      </c>
    </row>
    <row r="265" spans="1:13" ht="31.5" customHeight="1">
      <c r="A265" s="161"/>
      <c r="B265" s="162"/>
      <c r="C265" s="169"/>
      <c r="D265" s="173" t="s">
        <v>114</v>
      </c>
      <c r="E265" s="174"/>
      <c r="F265" s="180">
        <f>SUMIFS(F251:F260,G251:G260,0.1,I251:I260,"課税(非インボイス)")</f>
        <v>0</v>
      </c>
      <c r="G265" s="175">
        <v>0.1</v>
      </c>
      <c r="H265" s="179">
        <f>SUMIFS(H251:H260,G251:G260,0.1,I251:I260,"課税(非インボイス)")</f>
        <v>0</v>
      </c>
      <c r="I265" s="201" t="s">
        <v>105</v>
      </c>
      <c r="J265" s="202">
        <f>SUMIFS(F251:F260,I251:I260,"不課税")</f>
        <v>0</v>
      </c>
      <c r="K265" s="240">
        <f>ROUNDDOWN(SUMIFS(E251:E260,I251:I260,"不課税")*J248,0)</f>
        <v>0</v>
      </c>
      <c r="L265" s="240">
        <f>ROUNDDOWN(SUMIFS(D251:D260,I251:I260,"不課税")*J247,0)</f>
        <v>0</v>
      </c>
      <c r="M265" s="243">
        <f>SUM(J265:L265)</f>
        <v>0</v>
      </c>
    </row>
    <row r="266" spans="1:13" ht="31.5" customHeight="1">
      <c r="A266" s="161"/>
      <c r="B266" s="162"/>
      <c r="C266" s="169"/>
      <c r="D266" s="173" t="s">
        <v>113</v>
      </c>
      <c r="E266" s="174"/>
      <c r="F266" s="180">
        <f>SUMIFS(F251:F260,G251:G260,0.08,I251:I260,"課税(インボイス)")</f>
        <v>0</v>
      </c>
      <c r="G266" s="176">
        <v>0.08</v>
      </c>
      <c r="H266" s="179">
        <f>SUMIFS(H251:H260,G251:G260,0.08,I251:I260,"課税(インボイス)")</f>
        <v>0</v>
      </c>
      <c r="I266" s="201" t="s">
        <v>106</v>
      </c>
      <c r="J266" s="202">
        <f>SUMIFS(F251:F260,I251:I260,"非課税")</f>
        <v>0</v>
      </c>
    </row>
    <row r="267" spans="1:13" ht="31.5" customHeight="1">
      <c r="A267" s="161"/>
      <c r="B267" s="162"/>
      <c r="C267" s="169"/>
      <c r="D267" s="173" t="s">
        <v>114</v>
      </c>
      <c r="E267" s="174"/>
      <c r="F267" s="180">
        <f>SUMIFS(F251:F260,G251:G260,0.08,I251:I260,"課税(非インボイス)")</f>
        <v>0</v>
      </c>
      <c r="G267" s="176">
        <v>0.08</v>
      </c>
      <c r="H267" s="179">
        <f>SUMIFS(H251:H260,G251:G260,0.08,I251:I260,"課税(非インボイス)")</f>
        <v>0</v>
      </c>
      <c r="I267" s="171"/>
      <c r="J267" s="171"/>
    </row>
    <row r="268" spans="1:13" ht="31.5" customHeight="1" thickBot="1">
      <c r="A268" s="67"/>
      <c r="B268" s="67"/>
      <c r="C268" s="67"/>
      <c r="D268" s="67"/>
      <c r="E268" s="67"/>
      <c r="F268" s="69"/>
      <c r="G268" s="68"/>
      <c r="H268" s="68"/>
      <c r="I268" s="68"/>
    </row>
    <row r="269" spans="1:13" ht="31.5" customHeight="1" thickBot="1">
      <c r="B269" s="439" t="s">
        <v>120</v>
      </c>
      <c r="C269" s="440"/>
      <c r="D269" s="440"/>
      <c r="E269" s="441"/>
      <c r="F269" s="71">
        <f>I20+I42+I64+I86+I108+I130+I152+I174+I196+I218+I240+I262</f>
        <v>0</v>
      </c>
      <c r="H269" s="442" t="s">
        <v>113</v>
      </c>
      <c r="I269" s="442"/>
      <c r="J269" s="200">
        <f>F22+F24+F44+F46+F66+F68+F88+F90+F110+F112+F132+F134+F154+F156+F176+F178+F198+F200+F220+F222+F242+F244+F264+F266</f>
        <v>0</v>
      </c>
    </row>
    <row r="270" spans="1:13" ht="31.5" customHeight="1">
      <c r="H270" s="442" t="s">
        <v>114</v>
      </c>
      <c r="I270" s="442"/>
      <c r="J270" s="200">
        <f>F23+F25+F45+F47+F67+F69+F89+F91+F111+F113+F133+F135+F155+F157+F177+F179+F199+F201+F221+F223+F243+F245+F265+F267</f>
        <v>0</v>
      </c>
    </row>
    <row r="271" spans="1:13" ht="31.5" customHeight="1">
      <c r="H271" s="434" t="s">
        <v>105</v>
      </c>
      <c r="I271" s="435"/>
      <c r="J271" s="200">
        <f>M23+M45+M67+M89+M111+M133+M155+M177+M199+M221+M243+M265</f>
        <v>0</v>
      </c>
    </row>
    <row r="272" spans="1:13" ht="31.5" customHeight="1">
      <c r="H272" s="434" t="s">
        <v>106</v>
      </c>
      <c r="I272" s="435"/>
      <c r="J272" s="200">
        <f>J24+J46+J68+J90+J112+J134+J156+J178+J200+J222+J244+J266</f>
        <v>0</v>
      </c>
    </row>
  </sheetData>
  <mergeCells count="149">
    <mergeCell ref="B269:E269"/>
    <mergeCell ref="H269:I269"/>
    <mergeCell ref="H270:I270"/>
    <mergeCell ref="H271:I271"/>
    <mergeCell ref="H272:I272"/>
    <mergeCell ref="I249:I250"/>
    <mergeCell ref="J249:J250"/>
    <mergeCell ref="A261:C261"/>
    <mergeCell ref="H261:H262"/>
    <mergeCell ref="A262:C262"/>
    <mergeCell ref="D263:E263"/>
    <mergeCell ref="A249:A250"/>
    <mergeCell ref="B249:B250"/>
    <mergeCell ref="C249:C250"/>
    <mergeCell ref="D249:F249"/>
    <mergeCell ref="G249:G250"/>
    <mergeCell ref="H249:H250"/>
    <mergeCell ref="I227:I228"/>
    <mergeCell ref="J227:J228"/>
    <mergeCell ref="A239:C239"/>
    <mergeCell ref="H239:H240"/>
    <mergeCell ref="A240:C240"/>
    <mergeCell ref="D241:E241"/>
    <mergeCell ref="A227:A228"/>
    <mergeCell ref="B227:B228"/>
    <mergeCell ref="C227:C228"/>
    <mergeCell ref="D227:F227"/>
    <mergeCell ref="G227:G228"/>
    <mergeCell ref="H227:H228"/>
    <mergeCell ref="I205:I206"/>
    <mergeCell ref="J205:J206"/>
    <mergeCell ref="A217:C217"/>
    <mergeCell ref="H217:H218"/>
    <mergeCell ref="A218:C218"/>
    <mergeCell ref="D219:E219"/>
    <mergeCell ref="A205:A206"/>
    <mergeCell ref="B205:B206"/>
    <mergeCell ref="C205:C206"/>
    <mergeCell ref="D205:F205"/>
    <mergeCell ref="G205:G206"/>
    <mergeCell ref="H205:H206"/>
    <mergeCell ref="I183:I184"/>
    <mergeCell ref="J183:J184"/>
    <mergeCell ref="A195:C195"/>
    <mergeCell ref="H195:H196"/>
    <mergeCell ref="A196:C196"/>
    <mergeCell ref="D197:E197"/>
    <mergeCell ref="A183:A184"/>
    <mergeCell ref="B183:B184"/>
    <mergeCell ref="C183:C184"/>
    <mergeCell ref="D183:F183"/>
    <mergeCell ref="G183:G184"/>
    <mergeCell ref="H183:H184"/>
    <mergeCell ref="I161:I162"/>
    <mergeCell ref="J161:J162"/>
    <mergeCell ref="A173:C173"/>
    <mergeCell ref="H173:H174"/>
    <mergeCell ref="A174:C174"/>
    <mergeCell ref="D175:E175"/>
    <mergeCell ref="A161:A162"/>
    <mergeCell ref="B161:B162"/>
    <mergeCell ref="C161:C162"/>
    <mergeCell ref="D161:F161"/>
    <mergeCell ref="G161:G162"/>
    <mergeCell ref="H161:H162"/>
    <mergeCell ref="I139:I140"/>
    <mergeCell ref="J139:J140"/>
    <mergeCell ref="A151:C151"/>
    <mergeCell ref="H151:H152"/>
    <mergeCell ref="A152:C152"/>
    <mergeCell ref="D153:E153"/>
    <mergeCell ref="A139:A140"/>
    <mergeCell ref="B139:B140"/>
    <mergeCell ref="C139:C140"/>
    <mergeCell ref="D139:F139"/>
    <mergeCell ref="G139:G140"/>
    <mergeCell ref="H139:H140"/>
    <mergeCell ref="I117:I118"/>
    <mergeCell ref="J117:J118"/>
    <mergeCell ref="A129:C129"/>
    <mergeCell ref="H129:H130"/>
    <mergeCell ref="A130:C130"/>
    <mergeCell ref="D131:E131"/>
    <mergeCell ref="A117:A118"/>
    <mergeCell ref="B117:B118"/>
    <mergeCell ref="C117:C118"/>
    <mergeCell ref="D117:F117"/>
    <mergeCell ref="G117:G118"/>
    <mergeCell ref="H117:H118"/>
    <mergeCell ref="I95:I96"/>
    <mergeCell ref="J95:J96"/>
    <mergeCell ref="A107:C107"/>
    <mergeCell ref="H107:H108"/>
    <mergeCell ref="A108:C108"/>
    <mergeCell ref="D109:E109"/>
    <mergeCell ref="A95:A96"/>
    <mergeCell ref="B95:B96"/>
    <mergeCell ref="C95:C96"/>
    <mergeCell ref="D95:F95"/>
    <mergeCell ref="G95:G96"/>
    <mergeCell ref="H95:H96"/>
    <mergeCell ref="I73:I74"/>
    <mergeCell ref="J73:J74"/>
    <mergeCell ref="A85:C85"/>
    <mergeCell ref="H85:H86"/>
    <mergeCell ref="A86:C86"/>
    <mergeCell ref="D87:E87"/>
    <mergeCell ref="A73:A74"/>
    <mergeCell ref="B73:B74"/>
    <mergeCell ref="C73:C74"/>
    <mergeCell ref="D73:F73"/>
    <mergeCell ref="G73:G74"/>
    <mergeCell ref="H73:H74"/>
    <mergeCell ref="I51:I52"/>
    <mergeCell ref="J51:J52"/>
    <mergeCell ref="A63:C63"/>
    <mergeCell ref="H63:H64"/>
    <mergeCell ref="A64:C64"/>
    <mergeCell ref="D65:E65"/>
    <mergeCell ref="A51:A52"/>
    <mergeCell ref="B51:B52"/>
    <mergeCell ref="C51:C52"/>
    <mergeCell ref="D51:F51"/>
    <mergeCell ref="G51:G52"/>
    <mergeCell ref="H51:H52"/>
    <mergeCell ref="I29:I30"/>
    <mergeCell ref="J29:J30"/>
    <mergeCell ref="A41:C41"/>
    <mergeCell ref="H41:H42"/>
    <mergeCell ref="A42:C42"/>
    <mergeCell ref="D43:E43"/>
    <mergeCell ref="A29:A30"/>
    <mergeCell ref="B29:B30"/>
    <mergeCell ref="C29:C30"/>
    <mergeCell ref="D29:F29"/>
    <mergeCell ref="G29:G30"/>
    <mergeCell ref="H29:H30"/>
    <mergeCell ref="I7:I8"/>
    <mergeCell ref="J7:J8"/>
    <mergeCell ref="A19:C19"/>
    <mergeCell ref="H19:H20"/>
    <mergeCell ref="A20:C20"/>
    <mergeCell ref="D21:E21"/>
    <mergeCell ref="A7:A8"/>
    <mergeCell ref="B7:B8"/>
    <mergeCell ref="C7:C8"/>
    <mergeCell ref="D7:F7"/>
    <mergeCell ref="G7:G8"/>
    <mergeCell ref="H7:H8"/>
  </mergeCells>
  <phoneticPr fontId="3"/>
  <dataValidations count="2">
    <dataValidation type="list" allowBlank="1" showInputMessage="1" showErrorMessage="1" sqref="I9:I18 I31:I40 I53:I62 I75:I84 I97:I106 I119:I128 I141:I150 I163:I172 I185:I194 I207:I216 I229:I238 I251:I260" xr:uid="{8ECE9F45-AE44-4B82-8C47-FC52EBBEADF9}">
      <formula1>$S$6:$S$10</formula1>
    </dataValidation>
    <dataValidation type="list" allowBlank="1" showInputMessage="1" showErrorMessage="1" sqref="G9:G18 G31:G40 G53:G62 G75:G84 G97:G106 G119:G128 G141:G150 G163:G172 G185:G194 G207:G216 G229:G238 G251:G260" xr:uid="{DED4CE4C-9342-4694-9871-0790A1075325}">
      <formula1>"10%,8%,0%"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62F08-1F7A-4006-B880-3D69C6E8FF8B}">
  <sheetPr>
    <tabColor rgb="FF92D050"/>
    <pageSetUpPr fitToPage="1"/>
  </sheetPr>
  <dimension ref="A1:S272"/>
  <sheetViews>
    <sheetView zoomScale="70" zoomScaleNormal="70" workbookViewId="0">
      <selection activeCell="H249" sqref="H249:H260"/>
    </sheetView>
  </sheetViews>
  <sheetFormatPr defaultColWidth="9" defaultRowHeight="14"/>
  <cols>
    <col min="1" max="1" width="11.08203125" style="42" customWidth="1"/>
    <col min="2" max="2" width="8" style="44" customWidth="1"/>
    <col min="3" max="3" width="48.83203125" style="42" customWidth="1"/>
    <col min="4" max="5" width="18.08203125" style="42" customWidth="1"/>
    <col min="6" max="6" width="22.58203125" style="42" customWidth="1"/>
    <col min="7" max="7" width="8.75" style="42" customWidth="1"/>
    <col min="8" max="8" width="18.83203125" style="42" customWidth="1"/>
    <col min="9" max="10" width="26.83203125" style="42" customWidth="1"/>
    <col min="11" max="11" width="23.33203125" style="42" customWidth="1"/>
    <col min="12" max="12" width="19.9140625" style="42" customWidth="1"/>
    <col min="13" max="13" width="11.1640625" style="42" customWidth="1"/>
    <col min="14" max="16384" width="9" style="42"/>
  </cols>
  <sheetData>
    <row r="1" spans="1:19" s="39" customFormat="1" ht="25.5" customHeight="1">
      <c r="A1" s="120" t="str">
        <f>'1.旅費(1)現地渡航費（航空運賃）'!A1</f>
        <v>団体名：</v>
      </c>
      <c r="B1" s="121" t="str">
        <f>'★マスタ（最初にこちらを入力）'!D7</f>
        <v>●●</v>
      </c>
      <c r="C1" s="37"/>
      <c r="D1" s="37"/>
      <c r="E1" s="37"/>
      <c r="F1" s="38"/>
      <c r="J1" s="153" t="s">
        <v>152</v>
      </c>
    </row>
    <row r="2" spans="1:19" s="39" customFormat="1" ht="25.5" customHeight="1">
      <c r="A2" s="120" t="str">
        <f>'1.旅費(1)現地渡航費（航空運賃）'!A2</f>
        <v>対象国：</v>
      </c>
      <c r="B2" s="121" t="str">
        <f>'★マスタ（最初にこちらを入力）'!D8</f>
        <v>●●</v>
      </c>
      <c r="C2" s="40"/>
      <c r="G2" s="41"/>
      <c r="H2" s="41"/>
      <c r="I2" s="41"/>
    </row>
    <row r="3" spans="1:19" s="39" customFormat="1" ht="17.149999999999999" customHeight="1">
      <c r="A3" s="120"/>
      <c r="B3" s="121"/>
      <c r="C3" s="40"/>
      <c r="G3" s="41"/>
      <c r="H3" s="41"/>
      <c r="I3" s="41"/>
    </row>
    <row r="4" spans="1:19" ht="29.5" customHeight="1">
      <c r="A4" s="156"/>
      <c r="B4" s="156"/>
      <c r="C4" s="156"/>
      <c r="D4" s="156"/>
      <c r="E4" s="152" t="s">
        <v>94</v>
      </c>
      <c r="F4" s="156"/>
      <c r="G4" s="156"/>
      <c r="H4" s="156"/>
      <c r="I4" s="156"/>
      <c r="J4" s="156"/>
    </row>
    <row r="5" spans="1:19" s="48" customFormat="1" ht="29.25" customHeight="1">
      <c r="A5" s="182" t="s">
        <v>205</v>
      </c>
      <c r="B5" s="64"/>
      <c r="C5" s="63"/>
      <c r="D5" s="63"/>
      <c r="E5" s="63"/>
      <c r="F5" s="63"/>
      <c r="H5" s="63"/>
      <c r="I5" s="63" t="s">
        <v>85</v>
      </c>
      <c r="J5" s="249"/>
    </row>
    <row r="6" spans="1:19" s="48" customFormat="1" ht="30.65" customHeight="1">
      <c r="A6" s="199"/>
      <c r="B6" s="47"/>
      <c r="F6" s="49"/>
      <c r="H6" s="49"/>
      <c r="I6" s="49" t="s">
        <v>87</v>
      </c>
      <c r="J6" s="250"/>
      <c r="S6" s="46" t="s">
        <v>95</v>
      </c>
    </row>
    <row r="7" spans="1:19" s="48" customFormat="1" ht="30.75" customHeight="1">
      <c r="A7" s="425" t="s">
        <v>71</v>
      </c>
      <c r="B7" s="427" t="s">
        <v>96</v>
      </c>
      <c r="C7" s="429" t="s">
        <v>97</v>
      </c>
      <c r="D7" s="429" t="s">
        <v>98</v>
      </c>
      <c r="E7" s="431"/>
      <c r="F7" s="431"/>
      <c r="G7" s="416" t="s">
        <v>99</v>
      </c>
      <c r="H7" s="416" t="s">
        <v>219</v>
      </c>
      <c r="I7" s="416" t="s">
        <v>101</v>
      </c>
      <c r="J7" s="418" t="s">
        <v>102</v>
      </c>
      <c r="S7" s="46" t="s">
        <v>103</v>
      </c>
    </row>
    <row r="8" spans="1:19" s="48" customFormat="1" ht="30.75" customHeight="1" thickBot="1">
      <c r="A8" s="426"/>
      <c r="B8" s="428"/>
      <c r="C8" s="430"/>
      <c r="D8" s="151" t="s">
        <v>85</v>
      </c>
      <c r="E8" s="74" t="str">
        <f>I6</f>
        <v>現地通貨</v>
      </c>
      <c r="F8" s="75" t="s">
        <v>104</v>
      </c>
      <c r="G8" s="417"/>
      <c r="H8" s="417"/>
      <c r="I8" s="417"/>
      <c r="J8" s="419"/>
      <c r="S8" s="46" t="s">
        <v>105</v>
      </c>
    </row>
    <row r="9" spans="1:19" s="48" customFormat="1" ht="30" customHeight="1" thickTop="1">
      <c r="A9" s="140">
        <v>1</v>
      </c>
      <c r="B9" s="52"/>
      <c r="C9" s="51"/>
      <c r="D9" s="53"/>
      <c r="E9" s="53"/>
      <c r="F9" s="55"/>
      <c r="G9" s="159"/>
      <c r="H9" s="181"/>
      <c r="I9" s="157"/>
      <c r="J9" s="155"/>
      <c r="S9" s="46" t="s">
        <v>106</v>
      </c>
    </row>
    <row r="10" spans="1:19" s="48" customFormat="1" ht="30" customHeight="1">
      <c r="A10" s="141">
        <v>2</v>
      </c>
      <c r="B10" s="57"/>
      <c r="C10" s="56"/>
      <c r="D10" s="58"/>
      <c r="E10" s="58"/>
      <c r="F10" s="55"/>
      <c r="G10" s="159"/>
      <c r="H10" s="181"/>
      <c r="I10" s="157"/>
      <c r="J10" s="164"/>
      <c r="S10" s="46" t="s">
        <v>107</v>
      </c>
    </row>
    <row r="11" spans="1:19" s="48" customFormat="1" ht="30" customHeight="1">
      <c r="A11" s="140">
        <v>3</v>
      </c>
      <c r="B11" s="57"/>
      <c r="C11" s="56"/>
      <c r="D11" s="58"/>
      <c r="E11" s="54"/>
      <c r="F11" s="55"/>
      <c r="G11" s="159"/>
      <c r="H11" s="181"/>
      <c r="I11" s="157"/>
      <c r="J11" s="164"/>
    </row>
    <row r="12" spans="1:19" s="48" customFormat="1" ht="30" customHeight="1">
      <c r="A12" s="141">
        <v>4</v>
      </c>
      <c r="B12" s="57"/>
      <c r="C12" s="56"/>
      <c r="D12" s="58"/>
      <c r="E12" s="59"/>
      <c r="F12" s="55"/>
      <c r="G12" s="159"/>
      <c r="H12" s="181"/>
      <c r="I12" s="157"/>
      <c r="J12" s="164"/>
    </row>
    <row r="13" spans="1:19" s="48" customFormat="1" ht="30" customHeight="1">
      <c r="A13" s="141">
        <v>5</v>
      </c>
      <c r="B13" s="57"/>
      <c r="C13" s="56"/>
      <c r="D13" s="58"/>
      <c r="E13" s="59"/>
      <c r="F13" s="55"/>
      <c r="G13" s="159"/>
      <c r="H13" s="181"/>
      <c r="I13" s="157"/>
      <c r="J13" s="164"/>
    </row>
    <row r="14" spans="1:19" s="48" customFormat="1" ht="30" customHeight="1">
      <c r="A14" s="141">
        <v>6</v>
      </c>
      <c r="B14" s="57"/>
      <c r="C14" s="56"/>
      <c r="D14" s="58"/>
      <c r="E14" s="59"/>
      <c r="F14" s="55"/>
      <c r="G14" s="159"/>
      <c r="H14" s="181"/>
      <c r="I14" s="157"/>
      <c r="J14" s="164"/>
    </row>
    <row r="15" spans="1:19" s="48" customFormat="1" ht="30" customHeight="1">
      <c r="A15" s="141">
        <v>7</v>
      </c>
      <c r="B15" s="57"/>
      <c r="C15" s="56"/>
      <c r="D15" s="58"/>
      <c r="E15" s="59"/>
      <c r="F15" s="55"/>
      <c r="G15" s="159"/>
      <c r="H15" s="181"/>
      <c r="I15" s="157"/>
      <c r="J15" s="164"/>
    </row>
    <row r="16" spans="1:19" s="48" customFormat="1" ht="30" customHeight="1">
      <c r="A16" s="141">
        <v>8</v>
      </c>
      <c r="B16" s="57"/>
      <c r="C16" s="66"/>
      <c r="D16" s="58"/>
      <c r="E16" s="59"/>
      <c r="F16" s="55"/>
      <c r="G16" s="159"/>
      <c r="H16" s="181"/>
      <c r="I16" s="157"/>
      <c r="J16" s="164"/>
    </row>
    <row r="17" spans="1:13" s="48" customFormat="1" ht="30" customHeight="1">
      <c r="A17" s="141">
        <v>9</v>
      </c>
      <c r="B17" s="60"/>
      <c r="C17" s="61"/>
      <c r="D17" s="62"/>
      <c r="E17" s="58"/>
      <c r="F17" s="55"/>
      <c r="G17" s="159"/>
      <c r="H17" s="181"/>
      <c r="I17" s="157"/>
      <c r="J17" s="164"/>
    </row>
    <row r="18" spans="1:13" s="48" customFormat="1" ht="30" customHeight="1">
      <c r="A18" s="141">
        <v>10</v>
      </c>
      <c r="B18" s="57"/>
      <c r="C18" s="56"/>
      <c r="D18" s="58"/>
      <c r="E18" s="59"/>
      <c r="F18" s="148"/>
      <c r="G18" s="160"/>
      <c r="H18" s="181"/>
      <c r="I18" s="158"/>
      <c r="J18" s="164"/>
    </row>
    <row r="19" spans="1:13" s="48" customFormat="1" ht="30" customHeight="1">
      <c r="A19" s="420" t="s">
        <v>108</v>
      </c>
      <c r="B19" s="421"/>
      <c r="C19" s="422"/>
      <c r="D19" s="170">
        <f>SUM(D9:D18)</f>
        <v>0</v>
      </c>
      <c r="E19" s="170">
        <f>SUM(E9:E18)</f>
        <v>0</v>
      </c>
      <c r="F19" s="102">
        <f>SUM(F9:F18)</f>
        <v>0</v>
      </c>
      <c r="G19" s="178"/>
      <c r="H19" s="423" t="s">
        <v>109</v>
      </c>
      <c r="I19" s="166"/>
      <c r="J19" s="166"/>
    </row>
    <row r="20" spans="1:13" s="48" customFormat="1" ht="30" customHeight="1">
      <c r="A20" s="420" t="s">
        <v>110</v>
      </c>
      <c r="B20" s="421"/>
      <c r="C20" s="422"/>
      <c r="D20" s="154">
        <f>ROUNDDOWN(D19*J5,0)</f>
        <v>0</v>
      </c>
      <c r="E20" s="154">
        <f>ROUNDDOWN(E19*J6,0)</f>
        <v>0</v>
      </c>
      <c r="F20" s="167"/>
      <c r="G20" s="168"/>
      <c r="H20" s="424"/>
      <c r="I20" s="177">
        <f>D20+E20+F19</f>
        <v>0</v>
      </c>
      <c r="J20" s="166"/>
    </row>
    <row r="21" spans="1:13" ht="30" customHeight="1">
      <c r="A21" s="165"/>
      <c r="B21" s="162"/>
      <c r="C21" s="163"/>
      <c r="D21" s="415" t="s">
        <v>111</v>
      </c>
      <c r="E21" s="415"/>
      <c r="F21" s="172" t="s">
        <v>112</v>
      </c>
      <c r="G21" s="172" t="s">
        <v>99</v>
      </c>
      <c r="H21" s="172" t="s">
        <v>100</v>
      </c>
      <c r="I21" s="161"/>
      <c r="J21" s="163"/>
    </row>
    <row r="22" spans="1:13" ht="30" customHeight="1">
      <c r="A22" s="161"/>
      <c r="B22" s="162"/>
      <c r="C22" s="169"/>
      <c r="D22" s="173" t="s">
        <v>113</v>
      </c>
      <c r="E22" s="174"/>
      <c r="F22" s="180">
        <f>SUMIFS(F9:F18,G9:G18,0.1,I9:I18,"課税(インボイス)")</f>
        <v>0</v>
      </c>
      <c r="G22" s="175">
        <v>0.1</v>
      </c>
      <c r="H22" s="179">
        <f>SUMIFS(H9:H18,G9:G18,0.1,I9:I18,"課税(インボイス)")</f>
        <v>0</v>
      </c>
      <c r="I22" s="171"/>
      <c r="J22" s="171"/>
      <c r="K22" s="238" t="s">
        <v>178</v>
      </c>
      <c r="L22" s="239" t="s">
        <v>179</v>
      </c>
      <c r="M22" s="242" t="s">
        <v>183</v>
      </c>
    </row>
    <row r="23" spans="1:13" ht="30" customHeight="1">
      <c r="A23" s="161"/>
      <c r="B23" s="162"/>
      <c r="C23" s="169"/>
      <c r="D23" s="173" t="s">
        <v>114</v>
      </c>
      <c r="E23" s="174"/>
      <c r="F23" s="180">
        <f>SUMIFS(F9:F18,G9:G18,0.1,I9:I18,"課税(非インボイス)")</f>
        <v>0</v>
      </c>
      <c r="G23" s="175">
        <v>0.1</v>
      </c>
      <c r="H23" s="179">
        <f>SUMIFS(H9:H18,G9:G18,0.1,I9:I18,"課税(非インボイス)")</f>
        <v>0</v>
      </c>
      <c r="I23" s="201" t="s">
        <v>105</v>
      </c>
      <c r="J23" s="202">
        <f>SUMIFS(F9:F18,I9:I18,"不課税")</f>
        <v>0</v>
      </c>
      <c r="K23" s="240">
        <f>ROUNDDOWN(SUMIFS(E9:E18,I9:I18,"不課税")*J6,0)</f>
        <v>0</v>
      </c>
      <c r="L23" s="240">
        <f>ROUNDDOWN(SUMIFS(D9:D18,I9:I18,"不課税")*J5,0)</f>
        <v>0</v>
      </c>
      <c r="M23" s="243">
        <f>SUM(J23:L23)</f>
        <v>0</v>
      </c>
    </row>
    <row r="24" spans="1:13" ht="30" customHeight="1">
      <c r="A24" s="161"/>
      <c r="B24" s="162"/>
      <c r="C24" s="169"/>
      <c r="D24" s="173" t="s">
        <v>113</v>
      </c>
      <c r="E24" s="174"/>
      <c r="F24" s="180">
        <f>SUMIFS(F9:F18,G9:G18,0.08,I9:I18,"課税(インボイス)")</f>
        <v>0</v>
      </c>
      <c r="G24" s="176">
        <v>0.08</v>
      </c>
      <c r="H24" s="179">
        <f>SUMIFS(H9:H18,G9:G18,0.08,I9:I18,"課税(インボイス)")</f>
        <v>0</v>
      </c>
      <c r="I24" s="201" t="s">
        <v>106</v>
      </c>
      <c r="J24" s="202">
        <f>SUMIFS(F9:F18,I9:I18,"非課税")</f>
        <v>0</v>
      </c>
    </row>
    <row r="25" spans="1:13" ht="30" customHeight="1">
      <c r="A25" s="161"/>
      <c r="B25" s="162"/>
      <c r="C25" s="169"/>
      <c r="D25" s="173" t="s">
        <v>114</v>
      </c>
      <c r="E25" s="174"/>
      <c r="F25" s="180">
        <f>SUMIFS(F9:F18,G9:G18,0.08,I9:I18,"課税(非インボイス)")</f>
        <v>0</v>
      </c>
      <c r="G25" s="176">
        <v>0.08</v>
      </c>
      <c r="H25" s="179">
        <f>SUMIFS(H9:H18,G9:G18,0.08,I9:I18,"課税(非インボイス)")</f>
        <v>0</v>
      </c>
      <c r="I25" s="171"/>
      <c r="J25" s="171"/>
    </row>
    <row r="26" spans="1:13" ht="30" customHeight="1">
      <c r="A26" s="67"/>
      <c r="B26" s="67"/>
      <c r="C26" s="67"/>
      <c r="D26" s="67"/>
      <c r="E26" s="67"/>
      <c r="F26" s="69"/>
      <c r="G26" s="69"/>
      <c r="H26" s="69"/>
      <c r="I26" s="69"/>
      <c r="J26" s="68"/>
    </row>
    <row r="27" spans="1:13" ht="30" customHeight="1">
      <c r="A27" s="122"/>
      <c r="B27" s="64"/>
      <c r="C27" s="63"/>
      <c r="D27" s="63"/>
      <c r="E27" s="63"/>
      <c r="F27" s="63"/>
      <c r="G27" s="48"/>
      <c r="H27" s="63"/>
      <c r="I27" s="63" t="s">
        <v>85</v>
      </c>
      <c r="J27" s="249"/>
    </row>
    <row r="28" spans="1:13" ht="30" customHeight="1">
      <c r="A28" s="199"/>
      <c r="B28" s="47"/>
      <c r="C28" s="48"/>
      <c r="D28" s="48"/>
      <c r="E28" s="48"/>
      <c r="F28" s="49"/>
      <c r="G28" s="48"/>
      <c r="H28" s="49"/>
      <c r="I28" s="49" t="s">
        <v>87</v>
      </c>
      <c r="J28" s="250"/>
    </row>
    <row r="29" spans="1:13" ht="30" customHeight="1">
      <c r="A29" s="425" t="s">
        <v>71</v>
      </c>
      <c r="B29" s="427" t="s">
        <v>96</v>
      </c>
      <c r="C29" s="429" t="s">
        <v>97</v>
      </c>
      <c r="D29" s="429" t="s">
        <v>98</v>
      </c>
      <c r="E29" s="431"/>
      <c r="F29" s="431"/>
      <c r="G29" s="416" t="s">
        <v>99</v>
      </c>
      <c r="H29" s="416" t="s">
        <v>219</v>
      </c>
      <c r="I29" s="416" t="s">
        <v>101</v>
      </c>
      <c r="J29" s="418" t="s">
        <v>102</v>
      </c>
    </row>
    <row r="30" spans="1:13" ht="30" customHeight="1" thickBot="1">
      <c r="A30" s="426"/>
      <c r="B30" s="428"/>
      <c r="C30" s="430"/>
      <c r="D30" s="151" t="s">
        <v>85</v>
      </c>
      <c r="E30" s="74" t="str">
        <f>I28</f>
        <v>現地通貨</v>
      </c>
      <c r="F30" s="75" t="s">
        <v>104</v>
      </c>
      <c r="G30" s="417"/>
      <c r="H30" s="417"/>
      <c r="I30" s="417"/>
      <c r="J30" s="419"/>
    </row>
    <row r="31" spans="1:13" ht="32.5" customHeight="1" thickTop="1">
      <c r="A31" s="140">
        <v>1</v>
      </c>
      <c r="B31" s="52"/>
      <c r="C31" s="51"/>
      <c r="D31" s="53"/>
      <c r="E31" s="53"/>
      <c r="F31" s="55"/>
      <c r="G31" s="159"/>
      <c r="H31" s="181"/>
      <c r="I31" s="157"/>
      <c r="J31" s="155"/>
    </row>
    <row r="32" spans="1:13" ht="32.5" customHeight="1">
      <c r="A32" s="141">
        <v>2</v>
      </c>
      <c r="B32" s="57"/>
      <c r="C32" s="56"/>
      <c r="D32" s="58"/>
      <c r="E32" s="58"/>
      <c r="F32" s="55"/>
      <c r="G32" s="159"/>
      <c r="H32" s="181"/>
      <c r="I32" s="157"/>
      <c r="J32" s="164"/>
    </row>
    <row r="33" spans="1:13" ht="32.5" customHeight="1">
      <c r="A33" s="140">
        <v>3</v>
      </c>
      <c r="B33" s="57"/>
      <c r="C33" s="56"/>
      <c r="D33" s="58"/>
      <c r="E33" s="54"/>
      <c r="F33" s="55"/>
      <c r="G33" s="159"/>
      <c r="H33" s="181"/>
      <c r="I33" s="157"/>
      <c r="J33" s="164"/>
    </row>
    <row r="34" spans="1:13" ht="32.5" customHeight="1">
      <c r="A34" s="141">
        <v>4</v>
      </c>
      <c r="B34" s="57"/>
      <c r="C34" s="56"/>
      <c r="D34" s="58"/>
      <c r="E34" s="59"/>
      <c r="F34" s="55"/>
      <c r="G34" s="159"/>
      <c r="H34" s="181"/>
      <c r="I34" s="157"/>
      <c r="J34" s="164"/>
    </row>
    <row r="35" spans="1:13" ht="32.5" customHeight="1">
      <c r="A35" s="141">
        <v>5</v>
      </c>
      <c r="B35" s="57"/>
      <c r="C35" s="56"/>
      <c r="D35" s="58"/>
      <c r="E35" s="59"/>
      <c r="F35" s="55"/>
      <c r="G35" s="159"/>
      <c r="H35" s="181"/>
      <c r="I35" s="157"/>
      <c r="J35" s="164"/>
    </row>
    <row r="36" spans="1:13" ht="32.5" customHeight="1">
      <c r="A36" s="141">
        <v>6</v>
      </c>
      <c r="B36" s="57"/>
      <c r="C36" s="56"/>
      <c r="D36" s="58"/>
      <c r="E36" s="59"/>
      <c r="F36" s="55"/>
      <c r="G36" s="159"/>
      <c r="H36" s="181"/>
      <c r="I36" s="157"/>
      <c r="J36" s="164"/>
    </row>
    <row r="37" spans="1:13" ht="32.5" customHeight="1">
      <c r="A37" s="141">
        <v>7</v>
      </c>
      <c r="B37" s="57"/>
      <c r="C37" s="56"/>
      <c r="D37" s="58"/>
      <c r="E37" s="59"/>
      <c r="F37" s="55"/>
      <c r="G37" s="159"/>
      <c r="H37" s="181"/>
      <c r="I37" s="157"/>
      <c r="J37" s="164"/>
    </row>
    <row r="38" spans="1:13" ht="32.5" customHeight="1">
      <c r="A38" s="141">
        <v>8</v>
      </c>
      <c r="B38" s="57"/>
      <c r="C38" s="66"/>
      <c r="D38" s="58"/>
      <c r="E38" s="59"/>
      <c r="F38" s="55"/>
      <c r="G38" s="159"/>
      <c r="H38" s="181"/>
      <c r="I38" s="157"/>
      <c r="J38" s="164"/>
    </row>
    <row r="39" spans="1:13" ht="32.5" customHeight="1">
      <c r="A39" s="141">
        <v>9</v>
      </c>
      <c r="B39" s="60"/>
      <c r="C39" s="61"/>
      <c r="D39" s="62"/>
      <c r="E39" s="58"/>
      <c r="F39" s="55"/>
      <c r="G39" s="159"/>
      <c r="H39" s="181"/>
      <c r="I39" s="157"/>
      <c r="J39" s="164"/>
    </row>
    <row r="40" spans="1:13" ht="32.5" customHeight="1">
      <c r="A40" s="141">
        <v>10</v>
      </c>
      <c r="B40" s="57"/>
      <c r="C40" s="56"/>
      <c r="D40" s="58"/>
      <c r="E40" s="59"/>
      <c r="F40" s="148"/>
      <c r="G40" s="160"/>
      <c r="H40" s="181"/>
      <c r="I40" s="158"/>
      <c r="J40" s="164"/>
    </row>
    <row r="41" spans="1:13" ht="32.5" customHeight="1">
      <c r="A41" s="420" t="s">
        <v>108</v>
      </c>
      <c r="B41" s="421"/>
      <c r="C41" s="422"/>
      <c r="D41" s="170">
        <f>SUM(D31:D40)</f>
        <v>0</v>
      </c>
      <c r="E41" s="170">
        <f>SUM(E31:E40)</f>
        <v>0</v>
      </c>
      <c r="F41" s="102">
        <f>SUM(F31:F40)</f>
        <v>0</v>
      </c>
      <c r="G41" s="178"/>
      <c r="H41" s="423" t="s">
        <v>109</v>
      </c>
      <c r="I41" s="166"/>
      <c r="J41" s="166"/>
    </row>
    <row r="42" spans="1:13" ht="32.5" customHeight="1">
      <c r="A42" s="420" t="s">
        <v>110</v>
      </c>
      <c r="B42" s="421"/>
      <c r="C42" s="422"/>
      <c r="D42" s="154">
        <f>ROUNDDOWN(D41*J27,0)</f>
        <v>0</v>
      </c>
      <c r="E42" s="154">
        <f>ROUNDDOWN(E41*J28,0)</f>
        <v>0</v>
      </c>
      <c r="F42" s="167"/>
      <c r="G42" s="168"/>
      <c r="H42" s="424"/>
      <c r="I42" s="177">
        <f>D42+E42+F41</f>
        <v>0</v>
      </c>
      <c r="J42" s="166"/>
      <c r="K42" s="70"/>
    </row>
    <row r="43" spans="1:13" s="72" customFormat="1" ht="32.5" customHeight="1">
      <c r="A43" s="165"/>
      <c r="B43" s="162"/>
      <c r="C43" s="163"/>
      <c r="D43" s="415" t="s">
        <v>111</v>
      </c>
      <c r="E43" s="415"/>
      <c r="F43" s="172" t="s">
        <v>112</v>
      </c>
      <c r="G43" s="172" t="s">
        <v>99</v>
      </c>
      <c r="H43" s="172" t="s">
        <v>100</v>
      </c>
      <c r="I43" s="161"/>
      <c r="J43" s="163"/>
      <c r="K43" s="73"/>
    </row>
    <row r="44" spans="1:13" s="43" customFormat="1" ht="32.5" customHeight="1">
      <c r="A44" s="161"/>
      <c r="B44" s="162"/>
      <c r="C44" s="169"/>
      <c r="D44" s="173" t="s">
        <v>113</v>
      </c>
      <c r="E44" s="174"/>
      <c r="F44" s="180">
        <f>SUMIFS(F31:F40,G31:G40,0.1,I31:I40,"課税(インボイス)")</f>
        <v>0</v>
      </c>
      <c r="G44" s="175">
        <v>0.1</v>
      </c>
      <c r="H44" s="179">
        <f>SUMIFS(H31:H40,G31:G40,0.1,I31:I40,"課税(インボイス)")</f>
        <v>0</v>
      </c>
      <c r="I44" s="171"/>
      <c r="J44" s="171"/>
      <c r="K44" s="238" t="s">
        <v>178</v>
      </c>
      <c r="L44" s="239" t="s">
        <v>179</v>
      </c>
      <c r="M44" s="242" t="s">
        <v>183</v>
      </c>
    </row>
    <row r="45" spans="1:13" ht="32.5" customHeight="1">
      <c r="A45" s="161"/>
      <c r="B45" s="162"/>
      <c r="C45" s="169"/>
      <c r="D45" s="173" t="s">
        <v>114</v>
      </c>
      <c r="E45" s="174"/>
      <c r="F45" s="180">
        <f>SUMIFS(F31:F40,G31:G40,0.1,I31:I40,"課税(非インボイス)")</f>
        <v>0</v>
      </c>
      <c r="G45" s="175">
        <v>0.1</v>
      </c>
      <c r="H45" s="179">
        <f>SUMIFS(H31:H40,G31:G40,0.1,I31:I40,"課税(非インボイス)")</f>
        <v>0</v>
      </c>
      <c r="I45" s="201" t="s">
        <v>105</v>
      </c>
      <c r="J45" s="202">
        <f>SUMIFS(F31:F40,I31:I40,"不課税")</f>
        <v>0</v>
      </c>
      <c r="K45" s="240">
        <f>ROUNDDOWN(SUMIFS(E31:E40,I31:I40,"不課税")*J28,0)</f>
        <v>0</v>
      </c>
      <c r="L45" s="240">
        <f>ROUNDDOWN(SUMIFS(D31:D40,I31:I40,"不課税")*J27,0)</f>
        <v>0</v>
      </c>
      <c r="M45" s="243">
        <f>SUM(J45:L45)</f>
        <v>0</v>
      </c>
    </row>
    <row r="46" spans="1:13" ht="32.5" customHeight="1">
      <c r="A46" s="161"/>
      <c r="B46" s="162"/>
      <c r="C46" s="169"/>
      <c r="D46" s="173" t="s">
        <v>113</v>
      </c>
      <c r="E46" s="174"/>
      <c r="F46" s="180">
        <f>SUMIFS(F31:F40,G31:G40,0.08,I31:I40,"課税(インボイス)")</f>
        <v>0</v>
      </c>
      <c r="G46" s="176">
        <v>0.08</v>
      </c>
      <c r="H46" s="179">
        <f>SUMIFS(H31:H40,G31:G40,0.08,I31:I40,"課税(インボイス)")</f>
        <v>0</v>
      </c>
      <c r="I46" s="201" t="s">
        <v>106</v>
      </c>
      <c r="J46" s="202">
        <f>SUMIFS(F31:F40,I31:I40,"非課税")</f>
        <v>0</v>
      </c>
    </row>
    <row r="47" spans="1:13" ht="32.5" customHeight="1">
      <c r="A47" s="161"/>
      <c r="B47" s="162"/>
      <c r="C47" s="169"/>
      <c r="D47" s="173" t="s">
        <v>114</v>
      </c>
      <c r="E47" s="174"/>
      <c r="F47" s="180">
        <f>SUMIFS(F31:F40,G31:G40,0.08,I31:I40,"課税(非インボイス)")</f>
        <v>0</v>
      </c>
      <c r="G47" s="176">
        <v>0.08</v>
      </c>
      <c r="H47" s="179">
        <f>SUMIFS(H31:H40,G31:G40,0.08,I31:I40,"課税(非インボイス)")</f>
        <v>0</v>
      </c>
      <c r="I47" s="171"/>
      <c r="J47" s="171"/>
    </row>
    <row r="48" spans="1:13" ht="28.5" customHeight="1">
      <c r="A48" s="67"/>
      <c r="B48" s="67"/>
      <c r="C48" s="67"/>
      <c r="D48" s="67"/>
      <c r="E48" s="67"/>
      <c r="F48" s="69"/>
      <c r="G48" s="69"/>
      <c r="H48" s="69"/>
      <c r="I48" s="69"/>
      <c r="J48" s="68"/>
    </row>
    <row r="49" spans="1:10" ht="32.5" customHeight="1">
      <c r="A49" s="122"/>
      <c r="B49" s="64"/>
      <c r="C49" s="63"/>
      <c r="D49" s="63"/>
      <c r="E49" s="63"/>
      <c r="F49" s="63"/>
      <c r="G49" s="48"/>
      <c r="H49" s="63"/>
      <c r="I49" s="63" t="s">
        <v>85</v>
      </c>
      <c r="J49" s="249"/>
    </row>
    <row r="50" spans="1:10" ht="32.5" customHeight="1">
      <c r="A50" s="199"/>
      <c r="B50" s="47"/>
      <c r="C50" s="48"/>
      <c r="D50" s="48"/>
      <c r="E50" s="48"/>
      <c r="F50" s="49"/>
      <c r="G50" s="48"/>
      <c r="H50" s="49"/>
      <c r="I50" s="49" t="s">
        <v>87</v>
      </c>
      <c r="J50" s="250"/>
    </row>
    <row r="51" spans="1:10" ht="30.65" customHeight="1">
      <c r="A51" s="425" t="s">
        <v>71</v>
      </c>
      <c r="B51" s="427" t="s">
        <v>96</v>
      </c>
      <c r="C51" s="429" t="s">
        <v>97</v>
      </c>
      <c r="D51" s="429" t="s">
        <v>98</v>
      </c>
      <c r="E51" s="431"/>
      <c r="F51" s="431"/>
      <c r="G51" s="416" t="s">
        <v>99</v>
      </c>
      <c r="H51" s="416" t="s">
        <v>219</v>
      </c>
      <c r="I51" s="416" t="s">
        <v>101</v>
      </c>
      <c r="J51" s="418" t="s">
        <v>102</v>
      </c>
    </row>
    <row r="52" spans="1:10" ht="30.65" customHeight="1" thickBot="1">
      <c r="A52" s="426"/>
      <c r="B52" s="428"/>
      <c r="C52" s="430"/>
      <c r="D52" s="151" t="s">
        <v>85</v>
      </c>
      <c r="E52" s="74" t="str">
        <f>I50</f>
        <v>現地通貨</v>
      </c>
      <c r="F52" s="75" t="s">
        <v>104</v>
      </c>
      <c r="G52" s="417"/>
      <c r="H52" s="417"/>
      <c r="I52" s="417"/>
      <c r="J52" s="419"/>
    </row>
    <row r="53" spans="1:10" ht="30.65" customHeight="1" thickTop="1">
      <c r="A53" s="140">
        <v>1</v>
      </c>
      <c r="B53" s="52"/>
      <c r="C53" s="51"/>
      <c r="D53" s="53"/>
      <c r="E53" s="53"/>
      <c r="F53" s="55"/>
      <c r="G53" s="159"/>
      <c r="H53" s="181"/>
      <c r="I53" s="157"/>
      <c r="J53" s="155"/>
    </row>
    <row r="54" spans="1:10" ht="30.65" customHeight="1">
      <c r="A54" s="141">
        <v>2</v>
      </c>
      <c r="B54" s="57"/>
      <c r="C54" s="56"/>
      <c r="D54" s="58"/>
      <c r="E54" s="58"/>
      <c r="F54" s="55"/>
      <c r="G54" s="159"/>
      <c r="H54" s="181"/>
      <c r="I54" s="157"/>
      <c r="J54" s="164"/>
    </row>
    <row r="55" spans="1:10" ht="30.65" customHeight="1">
      <c r="A55" s="140">
        <v>3</v>
      </c>
      <c r="B55" s="57"/>
      <c r="C55" s="56"/>
      <c r="D55" s="58"/>
      <c r="E55" s="54"/>
      <c r="F55" s="55"/>
      <c r="G55" s="159"/>
      <c r="H55" s="181"/>
      <c r="I55" s="157"/>
      <c r="J55" s="164"/>
    </row>
    <row r="56" spans="1:10" ht="30.65" customHeight="1">
      <c r="A56" s="141">
        <v>4</v>
      </c>
      <c r="B56" s="57"/>
      <c r="C56" s="56"/>
      <c r="D56" s="58"/>
      <c r="E56" s="59"/>
      <c r="F56" s="55"/>
      <c r="G56" s="159"/>
      <c r="H56" s="181"/>
      <c r="I56" s="157"/>
      <c r="J56" s="164"/>
    </row>
    <row r="57" spans="1:10" ht="30.65" customHeight="1">
      <c r="A57" s="141">
        <v>5</v>
      </c>
      <c r="B57" s="57"/>
      <c r="C57" s="56"/>
      <c r="D57" s="58"/>
      <c r="E57" s="59"/>
      <c r="F57" s="55"/>
      <c r="G57" s="159"/>
      <c r="H57" s="181"/>
      <c r="I57" s="157"/>
      <c r="J57" s="164"/>
    </row>
    <row r="58" spans="1:10" ht="30.65" customHeight="1">
      <c r="A58" s="141">
        <v>6</v>
      </c>
      <c r="B58" s="57"/>
      <c r="C58" s="56"/>
      <c r="D58" s="58"/>
      <c r="E58" s="59"/>
      <c r="F58" s="55"/>
      <c r="G58" s="159"/>
      <c r="H58" s="181"/>
      <c r="I58" s="157"/>
      <c r="J58" s="164"/>
    </row>
    <row r="59" spans="1:10" ht="30.65" customHeight="1">
      <c r="A59" s="141">
        <v>7</v>
      </c>
      <c r="B59" s="57"/>
      <c r="C59" s="56"/>
      <c r="D59" s="58"/>
      <c r="E59" s="59"/>
      <c r="F59" s="55"/>
      <c r="G59" s="159"/>
      <c r="H59" s="181"/>
      <c r="I59" s="157"/>
      <c r="J59" s="164"/>
    </row>
    <row r="60" spans="1:10" ht="30.65" customHeight="1">
      <c r="A60" s="141">
        <v>8</v>
      </c>
      <c r="B60" s="57"/>
      <c r="C60" s="66"/>
      <c r="D60" s="58"/>
      <c r="E60" s="59"/>
      <c r="F60" s="55"/>
      <c r="G60" s="159"/>
      <c r="H60" s="181"/>
      <c r="I60" s="157"/>
      <c r="J60" s="164"/>
    </row>
    <row r="61" spans="1:10" ht="30.65" customHeight="1">
      <c r="A61" s="141">
        <v>9</v>
      </c>
      <c r="B61" s="60"/>
      <c r="C61" s="61"/>
      <c r="D61" s="62"/>
      <c r="E61" s="58"/>
      <c r="F61" s="55"/>
      <c r="G61" s="159"/>
      <c r="H61" s="181"/>
      <c r="I61" s="157"/>
      <c r="J61" s="164"/>
    </row>
    <row r="62" spans="1:10" ht="30.65" customHeight="1">
      <c r="A62" s="141">
        <v>10</v>
      </c>
      <c r="B62" s="57"/>
      <c r="C62" s="56"/>
      <c r="D62" s="58"/>
      <c r="E62" s="59"/>
      <c r="F62" s="148"/>
      <c r="G62" s="160"/>
      <c r="H62" s="181"/>
      <c r="I62" s="158"/>
      <c r="J62" s="164"/>
    </row>
    <row r="63" spans="1:10" ht="30.65" customHeight="1">
      <c r="A63" s="420" t="s">
        <v>108</v>
      </c>
      <c r="B63" s="421"/>
      <c r="C63" s="422"/>
      <c r="D63" s="170">
        <f>SUM(D53:D62)</f>
        <v>0</v>
      </c>
      <c r="E63" s="170">
        <f>SUM(E53:E62)</f>
        <v>0</v>
      </c>
      <c r="F63" s="102">
        <f>SUM(F53:F62)</f>
        <v>0</v>
      </c>
      <c r="G63" s="178"/>
      <c r="H63" s="423" t="s">
        <v>109</v>
      </c>
      <c r="I63" s="166"/>
      <c r="J63" s="166"/>
    </row>
    <row r="64" spans="1:10" ht="30.65" customHeight="1">
      <c r="A64" s="420" t="s">
        <v>110</v>
      </c>
      <c r="B64" s="421"/>
      <c r="C64" s="422"/>
      <c r="D64" s="154">
        <f>ROUNDDOWN(D63*J49,0)</f>
        <v>0</v>
      </c>
      <c r="E64" s="154">
        <f>ROUNDDOWN(E63*J50,0)</f>
        <v>0</v>
      </c>
      <c r="F64" s="167"/>
      <c r="G64" s="168"/>
      <c r="H64" s="424"/>
      <c r="I64" s="177">
        <f>D64+E64+F63</f>
        <v>0</v>
      </c>
      <c r="J64" s="166"/>
    </row>
    <row r="65" spans="1:13" ht="30.65" customHeight="1">
      <c r="A65" s="165"/>
      <c r="B65" s="162"/>
      <c r="C65" s="163"/>
      <c r="D65" s="415" t="s">
        <v>111</v>
      </c>
      <c r="E65" s="415"/>
      <c r="F65" s="172" t="s">
        <v>112</v>
      </c>
      <c r="G65" s="172" t="s">
        <v>99</v>
      </c>
      <c r="H65" s="172" t="s">
        <v>100</v>
      </c>
      <c r="I65" s="161"/>
      <c r="J65" s="163"/>
    </row>
    <row r="66" spans="1:13" ht="30.65" customHeight="1">
      <c r="A66" s="161"/>
      <c r="B66" s="162"/>
      <c r="C66" s="169"/>
      <c r="D66" s="173" t="s">
        <v>113</v>
      </c>
      <c r="E66" s="174"/>
      <c r="F66" s="180">
        <f>SUMIFS(F53:F62,G53:G62,0.1,I53:I62,"課税(インボイス)")</f>
        <v>0</v>
      </c>
      <c r="G66" s="175">
        <v>0.1</v>
      </c>
      <c r="H66" s="179">
        <f>SUMIFS(H53:H62,G53:G62,0.1,I53:I62,"課税(インボイス)")</f>
        <v>0</v>
      </c>
      <c r="I66" s="171"/>
      <c r="J66" s="171"/>
      <c r="K66" s="238" t="s">
        <v>178</v>
      </c>
      <c r="L66" s="239" t="s">
        <v>179</v>
      </c>
      <c r="M66" s="242" t="s">
        <v>183</v>
      </c>
    </row>
    <row r="67" spans="1:13" ht="30.65" customHeight="1">
      <c r="A67" s="161"/>
      <c r="B67" s="162"/>
      <c r="C67" s="169"/>
      <c r="D67" s="173" t="s">
        <v>114</v>
      </c>
      <c r="E67" s="174"/>
      <c r="F67" s="180">
        <f>SUMIFS(F53:F62,G53:G62,0.1,I53:I62,"課税(非インボイス)")</f>
        <v>0</v>
      </c>
      <c r="G67" s="175">
        <v>0.1</v>
      </c>
      <c r="H67" s="179">
        <f>SUMIFS(H53:H62,G53:G62,0.1,I53:I62,"課税(非インボイス)")</f>
        <v>0</v>
      </c>
      <c r="I67" s="201" t="s">
        <v>105</v>
      </c>
      <c r="J67" s="202">
        <f>SUMIFS(F53:F62,I53:I62,"不課税")</f>
        <v>0</v>
      </c>
      <c r="K67" s="240">
        <f>ROUNDDOWN(SUMIFS(E53:E62,I53:I62,"不課税")*J50,0)</f>
        <v>0</v>
      </c>
      <c r="L67" s="240">
        <f>ROUNDDOWN(SUMIFS(D53:D62,I53:I62,"不課税")*J49,0)</f>
        <v>0</v>
      </c>
      <c r="M67" s="243">
        <f>SUM(J67:L67)</f>
        <v>0</v>
      </c>
    </row>
    <row r="68" spans="1:13" ht="30.65" customHeight="1">
      <c r="A68" s="161"/>
      <c r="B68" s="162"/>
      <c r="C68" s="169"/>
      <c r="D68" s="173" t="s">
        <v>113</v>
      </c>
      <c r="E68" s="174"/>
      <c r="F68" s="180">
        <f>SUMIFS(F53:F62,G53:G62,0.08,I53:I62,"課税(インボイス)")</f>
        <v>0</v>
      </c>
      <c r="G68" s="176">
        <v>0.08</v>
      </c>
      <c r="H68" s="179">
        <f>SUMIFS(H53:H62,G53:G62,0.08,I53:I62,"課税(インボイス)")</f>
        <v>0</v>
      </c>
      <c r="I68" s="201" t="s">
        <v>106</v>
      </c>
      <c r="J68" s="202">
        <f>SUMIFS(F53:F62,I53:I62,"非課税")</f>
        <v>0</v>
      </c>
    </row>
    <row r="69" spans="1:13" ht="30.65" customHeight="1">
      <c r="A69" s="161"/>
      <c r="B69" s="162"/>
      <c r="C69" s="169"/>
      <c r="D69" s="173" t="s">
        <v>114</v>
      </c>
      <c r="E69" s="174"/>
      <c r="F69" s="180">
        <f>SUMIFS(F53:F62,G53:G62,0.08,I53:I62,"課税(非インボイス)")</f>
        <v>0</v>
      </c>
      <c r="G69" s="176">
        <v>0.08</v>
      </c>
      <c r="H69" s="179">
        <f>SUMIFS(H53:H62,G53:G62,0.08,I53:I62,"課税(非インボイス)")</f>
        <v>0</v>
      </c>
      <c r="I69" s="171"/>
      <c r="J69" s="171"/>
    </row>
    <row r="70" spans="1:13" ht="32.5" customHeight="1">
      <c r="A70" s="67"/>
      <c r="B70" s="67"/>
      <c r="C70" s="67"/>
      <c r="D70" s="67"/>
      <c r="E70" s="67"/>
      <c r="F70" s="69"/>
      <c r="G70" s="69"/>
      <c r="H70" s="69"/>
      <c r="I70" s="69"/>
      <c r="J70" s="68"/>
    </row>
    <row r="71" spans="1:13" ht="34.5" customHeight="1">
      <c r="A71" s="182"/>
      <c r="B71" s="64"/>
      <c r="C71" s="63"/>
      <c r="D71" s="63"/>
      <c r="E71" s="63"/>
      <c r="F71" s="63"/>
      <c r="G71" s="48"/>
      <c r="H71" s="63"/>
      <c r="I71" s="63" t="s">
        <v>85</v>
      </c>
      <c r="J71" s="249"/>
    </row>
    <row r="72" spans="1:13" ht="34.5" customHeight="1">
      <c r="A72" s="199"/>
      <c r="B72" s="47"/>
      <c r="C72" s="48"/>
      <c r="D72" s="48"/>
      <c r="E72" s="48"/>
      <c r="F72" s="49"/>
      <c r="G72" s="48"/>
      <c r="H72" s="49"/>
      <c r="I72" s="49" t="s">
        <v>87</v>
      </c>
      <c r="J72" s="250"/>
    </row>
    <row r="73" spans="1:13" ht="34.5" customHeight="1">
      <c r="A73" s="425" t="s">
        <v>71</v>
      </c>
      <c r="B73" s="427" t="s">
        <v>96</v>
      </c>
      <c r="C73" s="429" t="s">
        <v>97</v>
      </c>
      <c r="D73" s="429" t="s">
        <v>98</v>
      </c>
      <c r="E73" s="431"/>
      <c r="F73" s="431"/>
      <c r="G73" s="416" t="s">
        <v>99</v>
      </c>
      <c r="H73" s="416" t="s">
        <v>219</v>
      </c>
      <c r="I73" s="416" t="s">
        <v>101</v>
      </c>
      <c r="J73" s="418" t="s">
        <v>102</v>
      </c>
    </row>
    <row r="74" spans="1:13" ht="34.5" customHeight="1" thickBot="1">
      <c r="A74" s="426"/>
      <c r="B74" s="428"/>
      <c r="C74" s="430"/>
      <c r="D74" s="151" t="s">
        <v>85</v>
      </c>
      <c r="E74" s="74" t="str">
        <f>I72</f>
        <v>現地通貨</v>
      </c>
      <c r="F74" s="75" t="s">
        <v>104</v>
      </c>
      <c r="G74" s="417"/>
      <c r="H74" s="417"/>
      <c r="I74" s="417"/>
      <c r="J74" s="419"/>
    </row>
    <row r="75" spans="1:13" ht="31.5" customHeight="1" thickTop="1">
      <c r="A75" s="140">
        <v>1</v>
      </c>
      <c r="B75" s="52"/>
      <c r="C75" s="51"/>
      <c r="D75" s="53"/>
      <c r="E75" s="53"/>
      <c r="F75" s="55"/>
      <c r="G75" s="159"/>
      <c r="H75" s="181"/>
      <c r="I75" s="157"/>
      <c r="J75" s="155"/>
    </row>
    <row r="76" spans="1:13" ht="31.5" customHeight="1">
      <c r="A76" s="141">
        <v>2</v>
      </c>
      <c r="B76" s="57"/>
      <c r="C76" s="56"/>
      <c r="D76" s="58"/>
      <c r="E76" s="58"/>
      <c r="F76" s="55"/>
      <c r="G76" s="159"/>
      <c r="H76" s="181"/>
      <c r="I76" s="157"/>
      <c r="J76" s="164"/>
    </row>
    <row r="77" spans="1:13" ht="31.5" customHeight="1">
      <c r="A77" s="140">
        <v>3</v>
      </c>
      <c r="B77" s="57"/>
      <c r="C77" s="56"/>
      <c r="D77" s="58"/>
      <c r="E77" s="54"/>
      <c r="F77" s="55"/>
      <c r="G77" s="159"/>
      <c r="H77" s="181"/>
      <c r="I77" s="157"/>
      <c r="J77" s="164"/>
    </row>
    <row r="78" spans="1:13" ht="31.5" customHeight="1">
      <c r="A78" s="141">
        <v>4</v>
      </c>
      <c r="B78" s="57"/>
      <c r="C78" s="56"/>
      <c r="D78" s="58"/>
      <c r="E78" s="59"/>
      <c r="F78" s="55"/>
      <c r="G78" s="159"/>
      <c r="H78" s="181"/>
      <c r="I78" s="157"/>
      <c r="J78" s="164"/>
    </row>
    <row r="79" spans="1:13" ht="31.5" customHeight="1">
      <c r="A79" s="141">
        <v>5</v>
      </c>
      <c r="B79" s="57"/>
      <c r="C79" s="56"/>
      <c r="D79" s="58"/>
      <c r="E79" s="59"/>
      <c r="F79" s="55"/>
      <c r="G79" s="159"/>
      <c r="H79" s="181"/>
      <c r="I79" s="157"/>
      <c r="J79" s="164"/>
    </row>
    <row r="80" spans="1:13" ht="31.5" customHeight="1">
      <c r="A80" s="141">
        <v>6</v>
      </c>
      <c r="B80" s="57"/>
      <c r="C80" s="56"/>
      <c r="D80" s="58"/>
      <c r="E80" s="59"/>
      <c r="F80" s="55"/>
      <c r="G80" s="159"/>
      <c r="H80" s="181"/>
      <c r="I80" s="157"/>
      <c r="J80" s="164"/>
    </row>
    <row r="81" spans="1:13" ht="31.5" customHeight="1">
      <c r="A81" s="141">
        <v>7</v>
      </c>
      <c r="B81" s="57"/>
      <c r="C81" s="56"/>
      <c r="D81" s="58"/>
      <c r="E81" s="59"/>
      <c r="F81" s="55"/>
      <c r="G81" s="159"/>
      <c r="H81" s="181"/>
      <c r="I81" s="157"/>
      <c r="J81" s="164"/>
    </row>
    <row r="82" spans="1:13" ht="31.5" customHeight="1">
      <c r="A82" s="141">
        <v>8</v>
      </c>
      <c r="B82" s="57"/>
      <c r="C82" s="66"/>
      <c r="D82" s="58"/>
      <c r="E82" s="59"/>
      <c r="F82" s="55"/>
      <c r="G82" s="159"/>
      <c r="H82" s="181"/>
      <c r="I82" s="157"/>
      <c r="J82" s="164"/>
    </row>
    <row r="83" spans="1:13" ht="31.5" customHeight="1">
      <c r="A83" s="141">
        <v>9</v>
      </c>
      <c r="B83" s="60"/>
      <c r="C83" s="61"/>
      <c r="D83" s="62"/>
      <c r="E83" s="58"/>
      <c r="F83" s="55"/>
      <c r="G83" s="159"/>
      <c r="H83" s="181"/>
      <c r="I83" s="157"/>
      <c r="J83" s="164"/>
    </row>
    <row r="84" spans="1:13" ht="31.5" customHeight="1">
      <c r="A84" s="141">
        <v>10</v>
      </c>
      <c r="B84" s="57"/>
      <c r="C84" s="56"/>
      <c r="D84" s="58"/>
      <c r="E84" s="59"/>
      <c r="F84" s="148"/>
      <c r="G84" s="160"/>
      <c r="H84" s="181"/>
      <c r="I84" s="158"/>
      <c r="J84" s="164"/>
    </row>
    <row r="85" spans="1:13" ht="31.5" customHeight="1">
      <c r="A85" s="420" t="s">
        <v>108</v>
      </c>
      <c r="B85" s="421"/>
      <c r="C85" s="422"/>
      <c r="D85" s="170">
        <f>SUM(D75:D84)</f>
        <v>0</v>
      </c>
      <c r="E85" s="170">
        <f>SUM(E75:E84)</f>
        <v>0</v>
      </c>
      <c r="F85" s="102">
        <f>SUM(F75:F84)</f>
        <v>0</v>
      </c>
      <c r="G85" s="178"/>
      <c r="H85" s="423" t="s">
        <v>109</v>
      </c>
      <c r="I85" s="166"/>
      <c r="J85" s="166"/>
    </row>
    <row r="86" spans="1:13" ht="31.5" customHeight="1">
      <c r="A86" s="420" t="s">
        <v>110</v>
      </c>
      <c r="B86" s="421"/>
      <c r="C86" s="422"/>
      <c r="D86" s="154">
        <f>ROUNDDOWN(D85*J71,0)</f>
        <v>0</v>
      </c>
      <c r="E86" s="154">
        <f>ROUNDDOWN(E85*J72,0)</f>
        <v>0</v>
      </c>
      <c r="F86" s="167"/>
      <c r="G86" s="168"/>
      <c r="H86" s="424"/>
      <c r="I86" s="177">
        <f>D86+E86+F85</f>
        <v>0</v>
      </c>
      <c r="J86" s="166"/>
    </row>
    <row r="87" spans="1:13" ht="31.5" customHeight="1">
      <c r="A87" s="165"/>
      <c r="B87" s="162"/>
      <c r="C87" s="163"/>
      <c r="D87" s="415" t="s">
        <v>111</v>
      </c>
      <c r="E87" s="415"/>
      <c r="F87" s="172" t="s">
        <v>112</v>
      </c>
      <c r="G87" s="172" t="s">
        <v>99</v>
      </c>
      <c r="H87" s="172" t="s">
        <v>100</v>
      </c>
      <c r="I87" s="161"/>
      <c r="J87" s="163"/>
    </row>
    <row r="88" spans="1:13" ht="31.5" customHeight="1">
      <c r="A88" s="161"/>
      <c r="B88" s="162"/>
      <c r="C88" s="169"/>
      <c r="D88" s="173" t="s">
        <v>113</v>
      </c>
      <c r="E88" s="174"/>
      <c r="F88" s="180">
        <f>SUMIFS(F75:F84,G75:G84,0.1,I75:I84,"課税(インボイス)")</f>
        <v>0</v>
      </c>
      <c r="G88" s="175">
        <v>0.1</v>
      </c>
      <c r="H88" s="179">
        <f>SUMIFS(H75:H84,G75:G84,0.1,I75:I84,"課税(インボイス)")</f>
        <v>0</v>
      </c>
      <c r="I88" s="171"/>
      <c r="J88" s="171"/>
      <c r="K88" s="238" t="s">
        <v>178</v>
      </c>
      <c r="L88" s="239" t="s">
        <v>179</v>
      </c>
      <c r="M88" s="242" t="s">
        <v>183</v>
      </c>
    </row>
    <row r="89" spans="1:13" ht="31.5" customHeight="1">
      <c r="A89" s="161"/>
      <c r="B89" s="162"/>
      <c r="C89" s="169"/>
      <c r="D89" s="173" t="s">
        <v>114</v>
      </c>
      <c r="E89" s="174"/>
      <c r="F89" s="180">
        <f>SUMIFS(F75:F84,G75:G84,0.1,I75:I84,"課税(非インボイス)")</f>
        <v>0</v>
      </c>
      <c r="G89" s="175">
        <v>0.1</v>
      </c>
      <c r="H89" s="179">
        <f>SUMIFS(H75:H84,G75:G84,0.1,I75:I84,"課税(非インボイス)")</f>
        <v>0</v>
      </c>
      <c r="I89" s="201" t="s">
        <v>105</v>
      </c>
      <c r="J89" s="202">
        <f>SUMIFS(F75:F84,I75:I84,"不課税")</f>
        <v>0</v>
      </c>
      <c r="K89" s="240">
        <f>ROUNDDOWN(SUMIFS(E75:E84,I75:I84,"不課税")*J72,0)</f>
        <v>0</v>
      </c>
      <c r="L89" s="240">
        <f>ROUNDDOWN(SUMIFS(D75:D84,I75:I84,"不課税")*J71,0)</f>
        <v>0</v>
      </c>
      <c r="M89" s="243">
        <f>SUM(J89:L89)</f>
        <v>0</v>
      </c>
    </row>
    <row r="90" spans="1:13" ht="31.5" customHeight="1">
      <c r="A90" s="161"/>
      <c r="B90" s="162"/>
      <c r="C90" s="169"/>
      <c r="D90" s="173" t="s">
        <v>113</v>
      </c>
      <c r="E90" s="174"/>
      <c r="F90" s="180">
        <f>SUMIFS(F75:F84,G75:G84,0.08,I75:I84,"課税(インボイス)")</f>
        <v>0</v>
      </c>
      <c r="G90" s="176">
        <v>0.08</v>
      </c>
      <c r="H90" s="179">
        <f>SUMIFS(H75:H84,G75:G84,0.08,I75:I84,"課税(インボイス)")</f>
        <v>0</v>
      </c>
      <c r="I90" s="201" t="s">
        <v>106</v>
      </c>
      <c r="J90" s="202">
        <f>SUMIFS(F75:F84,I75:I84,"非課税")</f>
        <v>0</v>
      </c>
    </row>
    <row r="91" spans="1:13" ht="31.5" customHeight="1">
      <c r="A91" s="161"/>
      <c r="B91" s="162"/>
      <c r="C91" s="169"/>
      <c r="D91" s="173" t="s">
        <v>114</v>
      </c>
      <c r="E91" s="174"/>
      <c r="F91" s="180">
        <f>SUMIFS(F75:F84,G75:G84,0.08,I75:I84,"課税(非インボイス)")</f>
        <v>0</v>
      </c>
      <c r="G91" s="176">
        <v>0.08</v>
      </c>
      <c r="H91" s="179">
        <f>SUMIFS(H75:H84,G75:G84,0.08,I75:I84,"課税(非インボイス)")</f>
        <v>0</v>
      </c>
      <c r="I91" s="171"/>
      <c r="J91" s="171"/>
    </row>
    <row r="92" spans="1:13" ht="31.5" customHeight="1">
      <c r="A92" s="67"/>
      <c r="B92" s="67"/>
      <c r="C92" s="67"/>
      <c r="D92" s="67"/>
      <c r="E92" s="67"/>
      <c r="F92" s="69"/>
      <c r="G92" s="69"/>
      <c r="H92" s="69"/>
      <c r="I92" s="69"/>
      <c r="J92" s="68"/>
    </row>
    <row r="93" spans="1:13" ht="31.5" customHeight="1">
      <c r="A93" s="122"/>
      <c r="B93" s="64"/>
      <c r="C93" s="63"/>
      <c r="D93" s="63"/>
      <c r="E93" s="63"/>
      <c r="F93" s="63"/>
      <c r="G93" s="48"/>
      <c r="H93" s="63"/>
      <c r="I93" s="63" t="s">
        <v>85</v>
      </c>
      <c r="J93" s="249"/>
    </row>
    <row r="94" spans="1:13" ht="31.5" customHeight="1">
      <c r="A94" s="199"/>
      <c r="B94" s="47"/>
      <c r="C94" s="48"/>
      <c r="D94" s="48"/>
      <c r="E94" s="48"/>
      <c r="F94" s="49"/>
      <c r="G94" s="48"/>
      <c r="H94" s="49"/>
      <c r="I94" s="49" t="s">
        <v>87</v>
      </c>
      <c r="J94" s="250"/>
    </row>
    <row r="95" spans="1:13" ht="31.5" customHeight="1">
      <c r="A95" s="425" t="s">
        <v>71</v>
      </c>
      <c r="B95" s="427" t="s">
        <v>96</v>
      </c>
      <c r="C95" s="429" t="s">
        <v>97</v>
      </c>
      <c r="D95" s="429" t="s">
        <v>98</v>
      </c>
      <c r="E95" s="431"/>
      <c r="F95" s="431"/>
      <c r="G95" s="416" t="s">
        <v>99</v>
      </c>
      <c r="H95" s="416" t="s">
        <v>219</v>
      </c>
      <c r="I95" s="416" t="s">
        <v>101</v>
      </c>
      <c r="J95" s="418" t="s">
        <v>102</v>
      </c>
    </row>
    <row r="96" spans="1:13" ht="31.5" customHeight="1" thickBot="1">
      <c r="A96" s="426"/>
      <c r="B96" s="428"/>
      <c r="C96" s="430"/>
      <c r="D96" s="151" t="s">
        <v>85</v>
      </c>
      <c r="E96" s="74" t="str">
        <f>I94</f>
        <v>現地通貨</v>
      </c>
      <c r="F96" s="75" t="s">
        <v>104</v>
      </c>
      <c r="G96" s="417"/>
      <c r="H96" s="417"/>
      <c r="I96" s="417"/>
      <c r="J96" s="419"/>
    </row>
    <row r="97" spans="1:13" ht="31.5" customHeight="1" thickTop="1">
      <c r="A97" s="140">
        <v>1</v>
      </c>
      <c r="B97" s="52"/>
      <c r="C97" s="51"/>
      <c r="D97" s="53"/>
      <c r="E97" s="53"/>
      <c r="F97" s="55"/>
      <c r="G97" s="159"/>
      <c r="H97" s="181"/>
      <c r="I97" s="157"/>
      <c r="J97" s="155"/>
    </row>
    <row r="98" spans="1:13" ht="31.5" customHeight="1">
      <c r="A98" s="141">
        <v>2</v>
      </c>
      <c r="B98" s="57"/>
      <c r="C98" s="56"/>
      <c r="D98" s="58"/>
      <c r="E98" s="58"/>
      <c r="F98" s="55"/>
      <c r="G98" s="159"/>
      <c r="H98" s="181"/>
      <c r="I98" s="157"/>
      <c r="J98" s="164"/>
    </row>
    <row r="99" spans="1:13" ht="31.5" customHeight="1">
      <c r="A99" s="140">
        <v>3</v>
      </c>
      <c r="B99" s="57"/>
      <c r="C99" s="56"/>
      <c r="D99" s="58"/>
      <c r="E99" s="54"/>
      <c r="F99" s="55"/>
      <c r="G99" s="159"/>
      <c r="H99" s="181"/>
      <c r="I99" s="157"/>
      <c r="J99" s="164"/>
    </row>
    <row r="100" spans="1:13" ht="31.5" customHeight="1">
      <c r="A100" s="141">
        <v>4</v>
      </c>
      <c r="B100" s="57"/>
      <c r="C100" s="56"/>
      <c r="D100" s="58"/>
      <c r="E100" s="59"/>
      <c r="F100" s="55"/>
      <c r="G100" s="159"/>
      <c r="H100" s="181"/>
      <c r="I100" s="157"/>
      <c r="J100" s="164"/>
    </row>
    <row r="101" spans="1:13" ht="31.5" customHeight="1">
      <c r="A101" s="141">
        <v>5</v>
      </c>
      <c r="B101" s="57"/>
      <c r="C101" s="56"/>
      <c r="D101" s="58"/>
      <c r="E101" s="59"/>
      <c r="F101" s="55"/>
      <c r="G101" s="159"/>
      <c r="H101" s="181"/>
      <c r="I101" s="157"/>
      <c r="J101" s="164"/>
    </row>
    <row r="102" spans="1:13" ht="31.5" customHeight="1">
      <c r="A102" s="141">
        <v>6</v>
      </c>
      <c r="B102" s="57"/>
      <c r="C102" s="56"/>
      <c r="D102" s="58"/>
      <c r="E102" s="59"/>
      <c r="F102" s="55"/>
      <c r="G102" s="159"/>
      <c r="H102" s="181"/>
      <c r="I102" s="157"/>
      <c r="J102" s="164"/>
    </row>
    <row r="103" spans="1:13" ht="31.5" customHeight="1">
      <c r="A103" s="141">
        <v>7</v>
      </c>
      <c r="B103" s="57"/>
      <c r="C103" s="56"/>
      <c r="D103" s="58"/>
      <c r="E103" s="59"/>
      <c r="F103" s="55"/>
      <c r="G103" s="159"/>
      <c r="H103" s="181"/>
      <c r="I103" s="157"/>
      <c r="J103" s="164"/>
    </row>
    <row r="104" spans="1:13" ht="31.5" customHeight="1">
      <c r="A104" s="141">
        <v>8</v>
      </c>
      <c r="B104" s="57"/>
      <c r="C104" s="66"/>
      <c r="D104" s="58"/>
      <c r="E104" s="59"/>
      <c r="F104" s="55"/>
      <c r="G104" s="159"/>
      <c r="H104" s="181"/>
      <c r="I104" s="157"/>
      <c r="J104" s="164"/>
    </row>
    <row r="105" spans="1:13" ht="31.5" customHeight="1">
      <c r="A105" s="141">
        <v>9</v>
      </c>
      <c r="B105" s="60"/>
      <c r="C105" s="61"/>
      <c r="D105" s="62"/>
      <c r="E105" s="58"/>
      <c r="F105" s="55"/>
      <c r="G105" s="159"/>
      <c r="H105" s="181"/>
      <c r="I105" s="157"/>
      <c r="J105" s="164"/>
    </row>
    <row r="106" spans="1:13" ht="31.5" customHeight="1">
      <c r="A106" s="141">
        <v>10</v>
      </c>
      <c r="B106" s="57"/>
      <c r="C106" s="56"/>
      <c r="D106" s="58"/>
      <c r="E106" s="59"/>
      <c r="F106" s="148"/>
      <c r="G106" s="160"/>
      <c r="H106" s="181"/>
      <c r="I106" s="158"/>
      <c r="J106" s="164"/>
    </row>
    <row r="107" spans="1:13" ht="31.5" customHeight="1">
      <c r="A107" s="420" t="s">
        <v>108</v>
      </c>
      <c r="B107" s="421"/>
      <c r="C107" s="422"/>
      <c r="D107" s="170">
        <f>SUM(D97:D106)</f>
        <v>0</v>
      </c>
      <c r="E107" s="170">
        <f>SUM(E97:E106)</f>
        <v>0</v>
      </c>
      <c r="F107" s="102">
        <f>SUM(F97:F106)</f>
        <v>0</v>
      </c>
      <c r="G107" s="178"/>
      <c r="H107" s="423" t="s">
        <v>109</v>
      </c>
      <c r="I107" s="166"/>
      <c r="J107" s="166"/>
    </row>
    <row r="108" spans="1:13" ht="31.5" customHeight="1">
      <c r="A108" s="420" t="s">
        <v>110</v>
      </c>
      <c r="B108" s="421"/>
      <c r="C108" s="422"/>
      <c r="D108" s="154">
        <f>ROUNDDOWN(D107*J93,0)</f>
        <v>0</v>
      </c>
      <c r="E108" s="154">
        <f>ROUNDDOWN(E107*J94,0)</f>
        <v>0</v>
      </c>
      <c r="F108" s="167"/>
      <c r="G108" s="168"/>
      <c r="H108" s="424"/>
      <c r="I108" s="177">
        <f>D108+E108+F107</f>
        <v>0</v>
      </c>
      <c r="J108" s="166"/>
    </row>
    <row r="109" spans="1:13" ht="31.5" customHeight="1">
      <c r="A109" s="165"/>
      <c r="B109" s="162"/>
      <c r="C109" s="163"/>
      <c r="D109" s="415" t="s">
        <v>111</v>
      </c>
      <c r="E109" s="415"/>
      <c r="F109" s="172" t="s">
        <v>112</v>
      </c>
      <c r="G109" s="172" t="s">
        <v>99</v>
      </c>
      <c r="H109" s="172" t="s">
        <v>100</v>
      </c>
      <c r="I109" s="161"/>
      <c r="J109" s="163"/>
    </row>
    <row r="110" spans="1:13" ht="31.5" customHeight="1">
      <c r="A110" s="161"/>
      <c r="B110" s="162"/>
      <c r="C110" s="169"/>
      <c r="D110" s="173" t="s">
        <v>113</v>
      </c>
      <c r="E110" s="174"/>
      <c r="F110" s="180">
        <f>SUMIFS(F97:F106,G97:G106,0.1,I97:I106,"課税(インボイス)")</f>
        <v>0</v>
      </c>
      <c r="G110" s="175">
        <v>0.1</v>
      </c>
      <c r="H110" s="179">
        <f>SUMIFS(H97:H106,G97:G106,0.1,I97:I106,"課税(インボイス)")</f>
        <v>0</v>
      </c>
      <c r="I110" s="171"/>
      <c r="J110" s="171"/>
      <c r="K110" s="238" t="s">
        <v>178</v>
      </c>
      <c r="L110" s="239" t="s">
        <v>179</v>
      </c>
      <c r="M110" s="242" t="s">
        <v>183</v>
      </c>
    </row>
    <row r="111" spans="1:13" ht="31.5" customHeight="1">
      <c r="A111" s="161"/>
      <c r="B111" s="162"/>
      <c r="C111" s="169"/>
      <c r="D111" s="173" t="s">
        <v>114</v>
      </c>
      <c r="E111" s="174"/>
      <c r="F111" s="180">
        <f>SUMIFS(F97:F106,G97:G106,0.1,I97:I106,"課税(非インボイス)")</f>
        <v>0</v>
      </c>
      <c r="G111" s="175">
        <v>0.1</v>
      </c>
      <c r="H111" s="179">
        <f>SUMIFS(H97:H106,G97:G106,0.1,I97:I106,"課税(非インボイス)")</f>
        <v>0</v>
      </c>
      <c r="I111" s="201" t="s">
        <v>105</v>
      </c>
      <c r="J111" s="202">
        <f>SUMIFS(F97:F106,I97:I106,"不課税")</f>
        <v>0</v>
      </c>
      <c r="K111" s="240">
        <f>ROUNDDOWN(SUMIFS(E97:E106,I97:I106,"不課税")*J94,0)</f>
        <v>0</v>
      </c>
      <c r="L111" s="240">
        <f>ROUNDDOWN(SUMIFS(D97:D106,I97:I106,"不課税")*J93,0)</f>
        <v>0</v>
      </c>
      <c r="M111" s="243">
        <f>SUM(J111:L111)</f>
        <v>0</v>
      </c>
    </row>
    <row r="112" spans="1:13" ht="31.5" customHeight="1">
      <c r="A112" s="161"/>
      <c r="B112" s="162"/>
      <c r="C112" s="169"/>
      <c r="D112" s="173" t="s">
        <v>113</v>
      </c>
      <c r="E112" s="174"/>
      <c r="F112" s="180">
        <f>SUMIFS(F97:F106,G97:G106,0.08,I97:I106,"課税(インボイス)")</f>
        <v>0</v>
      </c>
      <c r="G112" s="176">
        <v>0.08</v>
      </c>
      <c r="H112" s="179">
        <f>SUMIFS(H97:H106,G97:G106,0.08,I97:I106,"課税(インボイス)")</f>
        <v>0</v>
      </c>
      <c r="I112" s="201" t="s">
        <v>106</v>
      </c>
      <c r="J112" s="202">
        <f>SUMIFS(F97:F106,I97:I106,"非課税")</f>
        <v>0</v>
      </c>
    </row>
    <row r="113" spans="1:10" ht="31.5" customHeight="1">
      <c r="A113" s="161"/>
      <c r="B113" s="162"/>
      <c r="C113" s="169"/>
      <c r="D113" s="173" t="s">
        <v>114</v>
      </c>
      <c r="E113" s="174"/>
      <c r="F113" s="180">
        <f>SUMIFS(F97:F106,G97:G106,0.08,I97:I106,"課税(非インボイス)")</f>
        <v>0</v>
      </c>
      <c r="G113" s="176">
        <v>0.08</v>
      </c>
      <c r="H113" s="179">
        <f>SUMIFS(H97:H106,G97:G106,0.08,I97:I106,"課税(非インボイス)")</f>
        <v>0</v>
      </c>
      <c r="I113" s="171"/>
      <c r="J113" s="171"/>
    </row>
    <row r="114" spans="1:10" ht="31.5" customHeight="1">
      <c r="A114" s="67"/>
      <c r="B114" s="67"/>
      <c r="C114" s="67"/>
      <c r="D114" s="67"/>
      <c r="E114" s="67"/>
      <c r="F114" s="69"/>
      <c r="G114" s="69"/>
      <c r="H114" s="69"/>
      <c r="I114" s="69"/>
      <c r="J114" s="68"/>
    </row>
    <row r="115" spans="1:10" ht="31.5" customHeight="1">
      <c r="A115" s="122"/>
      <c r="B115" s="64"/>
      <c r="C115" s="63"/>
      <c r="D115" s="63"/>
      <c r="E115" s="63"/>
      <c r="F115" s="63"/>
      <c r="G115" s="48"/>
      <c r="H115" s="63"/>
      <c r="I115" s="63" t="s">
        <v>85</v>
      </c>
      <c r="J115" s="249"/>
    </row>
    <row r="116" spans="1:10" ht="31.5" customHeight="1">
      <c r="A116" s="199"/>
      <c r="B116" s="47"/>
      <c r="C116" s="48"/>
      <c r="D116" s="48"/>
      <c r="E116" s="48"/>
      <c r="F116" s="49"/>
      <c r="G116" s="48"/>
      <c r="H116" s="49"/>
      <c r="I116" s="49" t="s">
        <v>87</v>
      </c>
      <c r="J116" s="250"/>
    </row>
    <row r="117" spans="1:10" ht="31.5" customHeight="1">
      <c r="A117" s="425" t="s">
        <v>71</v>
      </c>
      <c r="B117" s="427" t="s">
        <v>96</v>
      </c>
      <c r="C117" s="429" t="s">
        <v>97</v>
      </c>
      <c r="D117" s="429" t="s">
        <v>98</v>
      </c>
      <c r="E117" s="431"/>
      <c r="F117" s="431"/>
      <c r="G117" s="416" t="s">
        <v>99</v>
      </c>
      <c r="H117" s="416" t="s">
        <v>219</v>
      </c>
      <c r="I117" s="416" t="s">
        <v>101</v>
      </c>
      <c r="J117" s="418" t="s">
        <v>102</v>
      </c>
    </row>
    <row r="118" spans="1:10" ht="31.5" customHeight="1" thickBot="1">
      <c r="A118" s="426"/>
      <c r="B118" s="428"/>
      <c r="C118" s="430"/>
      <c r="D118" s="151" t="s">
        <v>85</v>
      </c>
      <c r="E118" s="74" t="str">
        <f>I116</f>
        <v>現地通貨</v>
      </c>
      <c r="F118" s="75" t="s">
        <v>104</v>
      </c>
      <c r="G118" s="417"/>
      <c r="H118" s="417"/>
      <c r="I118" s="417"/>
      <c r="J118" s="419"/>
    </row>
    <row r="119" spans="1:10" ht="31.5" customHeight="1" thickTop="1">
      <c r="A119" s="140">
        <v>1</v>
      </c>
      <c r="B119" s="52"/>
      <c r="C119" s="51"/>
      <c r="D119" s="53"/>
      <c r="E119" s="53"/>
      <c r="F119" s="55"/>
      <c r="G119" s="159"/>
      <c r="H119" s="181"/>
      <c r="I119" s="157"/>
      <c r="J119" s="155"/>
    </row>
    <row r="120" spans="1:10" ht="31.5" customHeight="1">
      <c r="A120" s="141">
        <v>2</v>
      </c>
      <c r="B120" s="57"/>
      <c r="C120" s="56"/>
      <c r="D120" s="58"/>
      <c r="E120" s="58"/>
      <c r="F120" s="55"/>
      <c r="G120" s="159"/>
      <c r="H120" s="181"/>
      <c r="I120" s="157"/>
      <c r="J120" s="164"/>
    </row>
    <row r="121" spans="1:10" ht="31.5" customHeight="1">
      <c r="A121" s="140">
        <v>3</v>
      </c>
      <c r="B121" s="57"/>
      <c r="C121" s="56"/>
      <c r="D121" s="58"/>
      <c r="E121" s="54"/>
      <c r="F121" s="55"/>
      <c r="G121" s="159"/>
      <c r="H121" s="181"/>
      <c r="I121" s="157"/>
      <c r="J121" s="164"/>
    </row>
    <row r="122" spans="1:10" ht="31.5" customHeight="1">
      <c r="A122" s="141">
        <v>4</v>
      </c>
      <c r="B122" s="57"/>
      <c r="C122" s="56"/>
      <c r="D122" s="58"/>
      <c r="E122" s="59"/>
      <c r="F122" s="55"/>
      <c r="G122" s="159"/>
      <c r="H122" s="181"/>
      <c r="I122" s="157"/>
      <c r="J122" s="164"/>
    </row>
    <row r="123" spans="1:10" ht="31.5" customHeight="1">
      <c r="A123" s="141">
        <v>5</v>
      </c>
      <c r="B123" s="57"/>
      <c r="C123" s="56"/>
      <c r="D123" s="58"/>
      <c r="E123" s="59"/>
      <c r="F123" s="55"/>
      <c r="G123" s="159"/>
      <c r="H123" s="181"/>
      <c r="I123" s="157"/>
      <c r="J123" s="164"/>
    </row>
    <row r="124" spans="1:10" ht="31.5" customHeight="1">
      <c r="A124" s="141">
        <v>6</v>
      </c>
      <c r="B124" s="57"/>
      <c r="C124" s="56"/>
      <c r="D124" s="58"/>
      <c r="E124" s="59"/>
      <c r="F124" s="55"/>
      <c r="G124" s="159"/>
      <c r="H124" s="181"/>
      <c r="I124" s="157"/>
      <c r="J124" s="164"/>
    </row>
    <row r="125" spans="1:10" ht="31.5" customHeight="1">
      <c r="A125" s="141">
        <v>7</v>
      </c>
      <c r="B125" s="57"/>
      <c r="C125" s="56"/>
      <c r="D125" s="58"/>
      <c r="E125" s="59"/>
      <c r="F125" s="55"/>
      <c r="G125" s="159"/>
      <c r="H125" s="181"/>
      <c r="I125" s="157"/>
      <c r="J125" s="164"/>
    </row>
    <row r="126" spans="1:10" ht="31.5" customHeight="1">
      <c r="A126" s="141">
        <v>8</v>
      </c>
      <c r="B126" s="57"/>
      <c r="C126" s="66"/>
      <c r="D126" s="58"/>
      <c r="E126" s="59"/>
      <c r="F126" s="55"/>
      <c r="G126" s="159"/>
      <c r="H126" s="181"/>
      <c r="I126" s="157"/>
      <c r="J126" s="164"/>
    </row>
    <row r="127" spans="1:10" ht="31.5" customHeight="1">
      <c r="A127" s="141">
        <v>9</v>
      </c>
      <c r="B127" s="60"/>
      <c r="C127" s="61"/>
      <c r="D127" s="62"/>
      <c r="E127" s="58"/>
      <c r="F127" s="55"/>
      <c r="G127" s="159"/>
      <c r="H127" s="181"/>
      <c r="I127" s="157"/>
      <c r="J127" s="164"/>
    </row>
    <row r="128" spans="1:10" ht="31.5" customHeight="1">
      <c r="A128" s="141">
        <v>10</v>
      </c>
      <c r="B128" s="57"/>
      <c r="C128" s="56"/>
      <c r="D128" s="58"/>
      <c r="E128" s="59"/>
      <c r="F128" s="148"/>
      <c r="G128" s="160"/>
      <c r="H128" s="181"/>
      <c r="I128" s="158"/>
      <c r="J128" s="164"/>
    </row>
    <row r="129" spans="1:13" ht="31.5" customHeight="1">
      <c r="A129" s="420" t="s">
        <v>108</v>
      </c>
      <c r="B129" s="421"/>
      <c r="C129" s="422"/>
      <c r="D129" s="170">
        <f>SUM(D119:D128)</f>
        <v>0</v>
      </c>
      <c r="E129" s="170">
        <f>SUM(E119:E128)</f>
        <v>0</v>
      </c>
      <c r="F129" s="102">
        <f>SUM(F119:F128)</f>
        <v>0</v>
      </c>
      <c r="G129" s="178"/>
      <c r="H129" s="423" t="s">
        <v>109</v>
      </c>
      <c r="I129" s="166"/>
      <c r="J129" s="166"/>
    </row>
    <row r="130" spans="1:13" ht="31.5" customHeight="1">
      <c r="A130" s="420" t="s">
        <v>110</v>
      </c>
      <c r="B130" s="421"/>
      <c r="C130" s="422"/>
      <c r="D130" s="154">
        <f>ROUNDDOWN(D129*J115,0)</f>
        <v>0</v>
      </c>
      <c r="E130" s="154">
        <f>ROUNDDOWN(E129*J116,0)</f>
        <v>0</v>
      </c>
      <c r="F130" s="167"/>
      <c r="G130" s="168"/>
      <c r="H130" s="424"/>
      <c r="I130" s="177">
        <f>D130+E130+F129</f>
        <v>0</v>
      </c>
      <c r="J130" s="166"/>
    </row>
    <row r="131" spans="1:13" ht="31.5" customHeight="1">
      <c r="A131" s="165"/>
      <c r="B131" s="162"/>
      <c r="C131" s="163"/>
      <c r="D131" s="415" t="s">
        <v>111</v>
      </c>
      <c r="E131" s="415"/>
      <c r="F131" s="172" t="s">
        <v>112</v>
      </c>
      <c r="G131" s="172" t="s">
        <v>99</v>
      </c>
      <c r="H131" s="172" t="s">
        <v>100</v>
      </c>
      <c r="I131" s="161"/>
      <c r="J131" s="163"/>
    </row>
    <row r="132" spans="1:13" ht="31.5" customHeight="1">
      <c r="A132" s="161"/>
      <c r="B132" s="162"/>
      <c r="C132" s="169"/>
      <c r="D132" s="173" t="s">
        <v>113</v>
      </c>
      <c r="E132" s="174"/>
      <c r="F132" s="180">
        <f>SUMIFS(F119:F128,G119:G128,0.1,I119:I128,"課税(インボイス)")</f>
        <v>0</v>
      </c>
      <c r="G132" s="175">
        <v>0.1</v>
      </c>
      <c r="H132" s="179">
        <f>SUMIFS(H119:H128,G119:G128,0.1,I119:I128,"課税(インボイス)")</f>
        <v>0</v>
      </c>
      <c r="I132" s="171"/>
      <c r="J132" s="171"/>
      <c r="K132" s="238" t="s">
        <v>178</v>
      </c>
      <c r="L132" s="239" t="s">
        <v>179</v>
      </c>
      <c r="M132" s="242" t="s">
        <v>183</v>
      </c>
    </row>
    <row r="133" spans="1:13" ht="31.5" customHeight="1">
      <c r="A133" s="161"/>
      <c r="B133" s="162"/>
      <c r="C133" s="169"/>
      <c r="D133" s="173" t="s">
        <v>114</v>
      </c>
      <c r="E133" s="174"/>
      <c r="F133" s="180">
        <f>SUMIFS(F119:F128,G119:G128,0.1,I119:I128,"課税(非インボイス)")</f>
        <v>0</v>
      </c>
      <c r="G133" s="175">
        <v>0.1</v>
      </c>
      <c r="H133" s="179">
        <f>SUMIFS(H119:H128,G119:G128,0.1,I119:I128,"課税(非インボイス)")</f>
        <v>0</v>
      </c>
      <c r="I133" s="201" t="s">
        <v>105</v>
      </c>
      <c r="J133" s="202">
        <f>SUMIFS(F119:F128,I119:I128,"不課税")</f>
        <v>0</v>
      </c>
      <c r="K133" s="240">
        <f>ROUNDDOWN(SUMIFS(E119:E128,I119:I128,"不課税")*J116,0)</f>
        <v>0</v>
      </c>
      <c r="L133" s="240">
        <f>ROUNDDOWN(SUMIFS(D119:D128,I119:I128,"不課税")*J115,0)</f>
        <v>0</v>
      </c>
      <c r="M133" s="243">
        <f>SUM(J133:L133)</f>
        <v>0</v>
      </c>
    </row>
    <row r="134" spans="1:13" ht="31.5" customHeight="1">
      <c r="A134" s="161"/>
      <c r="B134" s="162"/>
      <c r="C134" s="169"/>
      <c r="D134" s="173" t="s">
        <v>113</v>
      </c>
      <c r="E134" s="174"/>
      <c r="F134" s="180">
        <f>SUMIFS(F119:F128,G119:G128,0.08,I119:I128,"課税(インボイス)")</f>
        <v>0</v>
      </c>
      <c r="G134" s="176">
        <v>0.08</v>
      </c>
      <c r="H134" s="179">
        <f>SUMIFS(H119:H128,G119:G128,0.08,I119:I128,"課税(インボイス)")</f>
        <v>0</v>
      </c>
      <c r="I134" s="201" t="s">
        <v>106</v>
      </c>
      <c r="J134" s="202">
        <f>SUMIFS(F119:F128,I119:I128,"非課税")</f>
        <v>0</v>
      </c>
    </row>
    <row r="135" spans="1:13" ht="31.5" customHeight="1">
      <c r="A135" s="161"/>
      <c r="B135" s="162"/>
      <c r="C135" s="169"/>
      <c r="D135" s="173" t="s">
        <v>114</v>
      </c>
      <c r="E135" s="174"/>
      <c r="F135" s="180">
        <f>SUMIFS(F119:F128,G119:G128,0.08,I119:I128,"課税(非インボイス)")</f>
        <v>0</v>
      </c>
      <c r="G135" s="176">
        <v>0.08</v>
      </c>
      <c r="H135" s="179">
        <f>SUMIFS(H119:H128,G119:G128,0.08,I119:I128,"課税(非インボイス)")</f>
        <v>0</v>
      </c>
      <c r="I135" s="171"/>
      <c r="J135" s="171"/>
    </row>
    <row r="136" spans="1:13" ht="31.5" customHeight="1">
      <c r="A136" s="67"/>
      <c r="B136" s="67"/>
      <c r="C136" s="67"/>
      <c r="D136" s="67"/>
      <c r="E136" s="67"/>
      <c r="F136" s="69"/>
      <c r="G136" s="69"/>
      <c r="H136" s="69"/>
      <c r="I136" s="69"/>
      <c r="J136" s="68"/>
    </row>
    <row r="137" spans="1:13" ht="31.5" customHeight="1">
      <c r="A137" s="182" t="s">
        <v>119</v>
      </c>
      <c r="B137" s="64"/>
      <c r="C137" s="63"/>
      <c r="D137" s="63"/>
      <c r="E137" s="63"/>
      <c r="F137" s="63"/>
      <c r="G137" s="48"/>
      <c r="H137" s="63"/>
      <c r="I137" s="63" t="s">
        <v>85</v>
      </c>
      <c r="J137" s="249"/>
    </row>
    <row r="138" spans="1:13" ht="31.5" customHeight="1">
      <c r="A138" s="199"/>
      <c r="B138" s="47"/>
      <c r="C138" s="48"/>
      <c r="D138" s="48"/>
      <c r="E138" s="48"/>
      <c r="F138" s="49"/>
      <c r="G138" s="48"/>
      <c r="H138" s="49"/>
      <c r="I138" s="49" t="s">
        <v>87</v>
      </c>
      <c r="J138" s="250"/>
    </row>
    <row r="139" spans="1:13" ht="31.5" customHeight="1">
      <c r="A139" s="425" t="s">
        <v>71</v>
      </c>
      <c r="B139" s="427" t="s">
        <v>96</v>
      </c>
      <c r="C139" s="429" t="s">
        <v>97</v>
      </c>
      <c r="D139" s="429" t="s">
        <v>98</v>
      </c>
      <c r="E139" s="431"/>
      <c r="F139" s="431"/>
      <c r="G139" s="416" t="s">
        <v>99</v>
      </c>
      <c r="H139" s="416" t="s">
        <v>219</v>
      </c>
      <c r="I139" s="416" t="s">
        <v>101</v>
      </c>
      <c r="J139" s="418" t="s">
        <v>102</v>
      </c>
    </row>
    <row r="140" spans="1:13" ht="31.5" customHeight="1" thickBot="1">
      <c r="A140" s="426"/>
      <c r="B140" s="428"/>
      <c r="C140" s="430"/>
      <c r="D140" s="151" t="s">
        <v>85</v>
      </c>
      <c r="E140" s="74" t="str">
        <f>I138</f>
        <v>現地通貨</v>
      </c>
      <c r="F140" s="75" t="s">
        <v>104</v>
      </c>
      <c r="G140" s="417"/>
      <c r="H140" s="417"/>
      <c r="I140" s="417"/>
      <c r="J140" s="419"/>
    </row>
    <row r="141" spans="1:13" ht="31.5" customHeight="1" thickTop="1">
      <c r="A141" s="140">
        <v>1</v>
      </c>
      <c r="B141" s="52"/>
      <c r="C141" s="51"/>
      <c r="D141" s="53"/>
      <c r="E141" s="53"/>
      <c r="F141" s="55"/>
      <c r="G141" s="159"/>
      <c r="H141" s="181"/>
      <c r="I141" s="157"/>
      <c r="J141" s="155"/>
    </row>
    <row r="142" spans="1:13" ht="31.5" customHeight="1">
      <c r="A142" s="141">
        <v>2</v>
      </c>
      <c r="B142" s="57"/>
      <c r="C142" s="56"/>
      <c r="D142" s="58"/>
      <c r="E142" s="58"/>
      <c r="F142" s="55"/>
      <c r="G142" s="159"/>
      <c r="H142" s="181"/>
      <c r="I142" s="157"/>
      <c r="J142" s="164"/>
    </row>
    <row r="143" spans="1:13" ht="31.5" customHeight="1">
      <c r="A143" s="140">
        <v>3</v>
      </c>
      <c r="B143" s="57"/>
      <c r="C143" s="56"/>
      <c r="D143" s="58"/>
      <c r="E143" s="54"/>
      <c r="F143" s="55"/>
      <c r="G143" s="159"/>
      <c r="H143" s="181"/>
      <c r="I143" s="157"/>
      <c r="J143" s="164"/>
    </row>
    <row r="144" spans="1:13" ht="31.5" customHeight="1">
      <c r="A144" s="141">
        <v>4</v>
      </c>
      <c r="B144" s="57"/>
      <c r="C144" s="56"/>
      <c r="D144" s="58"/>
      <c r="E144" s="59"/>
      <c r="F144" s="55"/>
      <c r="G144" s="159"/>
      <c r="H144" s="181"/>
      <c r="I144" s="157"/>
      <c r="J144" s="164"/>
    </row>
    <row r="145" spans="1:13" ht="31.5" customHeight="1">
      <c r="A145" s="141">
        <v>5</v>
      </c>
      <c r="B145" s="57"/>
      <c r="C145" s="56"/>
      <c r="D145" s="58"/>
      <c r="E145" s="59"/>
      <c r="F145" s="55"/>
      <c r="G145" s="159"/>
      <c r="H145" s="181"/>
      <c r="I145" s="157"/>
      <c r="J145" s="164"/>
    </row>
    <row r="146" spans="1:13" ht="31.5" customHeight="1">
      <c r="A146" s="141">
        <v>6</v>
      </c>
      <c r="B146" s="57"/>
      <c r="C146" s="56"/>
      <c r="D146" s="58"/>
      <c r="E146" s="59"/>
      <c r="F146" s="55"/>
      <c r="G146" s="159"/>
      <c r="H146" s="181"/>
      <c r="I146" s="157"/>
      <c r="J146" s="164"/>
    </row>
    <row r="147" spans="1:13" ht="31.5" customHeight="1">
      <c r="A147" s="141">
        <v>7</v>
      </c>
      <c r="B147" s="57"/>
      <c r="C147" s="56"/>
      <c r="D147" s="58"/>
      <c r="E147" s="59"/>
      <c r="F147" s="55"/>
      <c r="G147" s="159"/>
      <c r="H147" s="181"/>
      <c r="I147" s="157"/>
      <c r="J147" s="164"/>
    </row>
    <row r="148" spans="1:13" ht="31.5" customHeight="1">
      <c r="A148" s="141">
        <v>8</v>
      </c>
      <c r="B148" s="57"/>
      <c r="C148" s="66"/>
      <c r="D148" s="58"/>
      <c r="E148" s="59"/>
      <c r="F148" s="55"/>
      <c r="G148" s="159"/>
      <c r="H148" s="181"/>
      <c r="I148" s="157"/>
      <c r="J148" s="164"/>
    </row>
    <row r="149" spans="1:13" ht="31.5" customHeight="1">
      <c r="A149" s="141">
        <v>9</v>
      </c>
      <c r="B149" s="60"/>
      <c r="C149" s="61"/>
      <c r="D149" s="62"/>
      <c r="E149" s="58"/>
      <c r="F149" s="55"/>
      <c r="G149" s="159"/>
      <c r="H149" s="181"/>
      <c r="I149" s="157"/>
      <c r="J149" s="164"/>
    </row>
    <row r="150" spans="1:13" ht="31.5" customHeight="1">
      <c r="A150" s="141">
        <v>10</v>
      </c>
      <c r="B150" s="57"/>
      <c r="C150" s="56"/>
      <c r="D150" s="58"/>
      <c r="E150" s="59"/>
      <c r="F150" s="148"/>
      <c r="G150" s="160"/>
      <c r="H150" s="181"/>
      <c r="I150" s="158"/>
      <c r="J150" s="164"/>
    </row>
    <row r="151" spans="1:13" ht="31.5" customHeight="1">
      <c r="A151" s="420" t="s">
        <v>108</v>
      </c>
      <c r="B151" s="421"/>
      <c r="C151" s="422"/>
      <c r="D151" s="170">
        <f>SUM(D141:D150)</f>
        <v>0</v>
      </c>
      <c r="E151" s="170">
        <f>SUM(E141:E150)</f>
        <v>0</v>
      </c>
      <c r="F151" s="102">
        <f>SUM(F141:F150)</f>
        <v>0</v>
      </c>
      <c r="G151" s="178"/>
      <c r="H151" s="423" t="s">
        <v>109</v>
      </c>
      <c r="I151" s="166"/>
      <c r="J151" s="166"/>
    </row>
    <row r="152" spans="1:13" ht="31.5" customHeight="1">
      <c r="A152" s="420" t="s">
        <v>110</v>
      </c>
      <c r="B152" s="421"/>
      <c r="C152" s="422"/>
      <c r="D152" s="154">
        <f>ROUNDDOWN(D151*J137,0)</f>
        <v>0</v>
      </c>
      <c r="E152" s="154">
        <f>ROUNDDOWN(E151*J138,0)</f>
        <v>0</v>
      </c>
      <c r="F152" s="167"/>
      <c r="G152" s="168"/>
      <c r="H152" s="424"/>
      <c r="I152" s="177">
        <f>D152+E152+F151</f>
        <v>0</v>
      </c>
      <c r="J152" s="166"/>
    </row>
    <row r="153" spans="1:13" ht="31.5" customHeight="1">
      <c r="A153" s="165"/>
      <c r="B153" s="162"/>
      <c r="C153" s="163"/>
      <c r="D153" s="415" t="s">
        <v>111</v>
      </c>
      <c r="E153" s="415"/>
      <c r="F153" s="172" t="s">
        <v>112</v>
      </c>
      <c r="G153" s="172" t="s">
        <v>99</v>
      </c>
      <c r="H153" s="172" t="s">
        <v>100</v>
      </c>
      <c r="I153" s="161"/>
      <c r="J153" s="163"/>
    </row>
    <row r="154" spans="1:13" ht="31.5" customHeight="1">
      <c r="A154" s="161"/>
      <c r="B154" s="162"/>
      <c r="C154" s="169"/>
      <c r="D154" s="173" t="s">
        <v>113</v>
      </c>
      <c r="E154" s="174"/>
      <c r="F154" s="180">
        <f>SUMIFS(F141:F150,G141:G150,0.1,I141:I150,"課税(インボイス)")</f>
        <v>0</v>
      </c>
      <c r="G154" s="175">
        <v>0.1</v>
      </c>
      <c r="H154" s="179">
        <f>SUMIFS(H141:H150,G141:G150,0.1,I141:I150,"課税(インボイス)")</f>
        <v>0</v>
      </c>
      <c r="I154" s="171"/>
      <c r="J154" s="171"/>
      <c r="K154" s="238" t="s">
        <v>178</v>
      </c>
      <c r="L154" s="239" t="s">
        <v>179</v>
      </c>
      <c r="M154" s="242" t="s">
        <v>183</v>
      </c>
    </row>
    <row r="155" spans="1:13" ht="31.5" customHeight="1">
      <c r="A155" s="161"/>
      <c r="B155" s="162"/>
      <c r="C155" s="169"/>
      <c r="D155" s="173" t="s">
        <v>114</v>
      </c>
      <c r="E155" s="174"/>
      <c r="F155" s="180">
        <f>SUMIFS(F141:F150,G141:G150,0.1,I141:I150,"課税(非インボイス)")</f>
        <v>0</v>
      </c>
      <c r="G155" s="175">
        <v>0.1</v>
      </c>
      <c r="H155" s="179">
        <f>SUMIFS(H141:H150,G141:G150,0.1,I141:I150,"課税(非インボイス)")</f>
        <v>0</v>
      </c>
      <c r="I155" s="201" t="s">
        <v>105</v>
      </c>
      <c r="J155" s="202">
        <f>SUMIFS(F141:F150,I141:I150,"不課税")</f>
        <v>0</v>
      </c>
      <c r="K155" s="240">
        <f>ROUNDDOWN(SUMIFS(E141:E150,I141:I150,"不課税")*J138,0)</f>
        <v>0</v>
      </c>
      <c r="L155" s="240">
        <f>ROUNDDOWN(SUMIFS(D141:D150,I141:I150,"不課税")*J137,0)</f>
        <v>0</v>
      </c>
      <c r="M155" s="243">
        <f>SUM(J155:L155)</f>
        <v>0</v>
      </c>
    </row>
    <row r="156" spans="1:13" ht="31.5" customHeight="1">
      <c r="A156" s="161"/>
      <c r="B156" s="162"/>
      <c r="C156" s="169"/>
      <c r="D156" s="173" t="s">
        <v>113</v>
      </c>
      <c r="E156" s="174"/>
      <c r="F156" s="180">
        <f>SUMIFS(F141:F150,G141:G150,0.08,I141:I150,"課税(インボイス)")</f>
        <v>0</v>
      </c>
      <c r="G156" s="176">
        <v>0.08</v>
      </c>
      <c r="H156" s="179">
        <f>SUMIFS(H141:H150,G141:G150,0.08,I141:I150,"課税(インボイス)")</f>
        <v>0</v>
      </c>
      <c r="I156" s="201" t="s">
        <v>106</v>
      </c>
      <c r="J156" s="202">
        <f>SUMIFS(F141:F150,I141:I150,"非課税")</f>
        <v>0</v>
      </c>
    </row>
    <row r="157" spans="1:13" ht="31.5" customHeight="1">
      <c r="A157" s="161"/>
      <c r="B157" s="162"/>
      <c r="C157" s="169"/>
      <c r="D157" s="173" t="s">
        <v>114</v>
      </c>
      <c r="E157" s="174"/>
      <c r="F157" s="180">
        <f>SUMIFS(F141:F150,G141:G150,0.08,I141:I150,"課税(非インボイス)")</f>
        <v>0</v>
      </c>
      <c r="G157" s="176">
        <v>0.08</v>
      </c>
      <c r="H157" s="179">
        <f>SUMIFS(H141:H150,G141:G150,0.08,I141:I150,"課税(非インボイス)")</f>
        <v>0</v>
      </c>
      <c r="I157" s="171"/>
      <c r="J157" s="171"/>
    </row>
    <row r="158" spans="1:13" ht="31.5" customHeight="1">
      <c r="A158" s="67"/>
      <c r="B158" s="67"/>
      <c r="C158" s="67"/>
      <c r="D158" s="67"/>
      <c r="E158" s="67"/>
      <c r="F158" s="69"/>
      <c r="G158" s="69"/>
      <c r="H158" s="69"/>
      <c r="I158" s="69"/>
      <c r="J158" s="68"/>
    </row>
    <row r="159" spans="1:13" ht="31.5" customHeight="1">
      <c r="A159" s="122"/>
      <c r="B159" s="64"/>
      <c r="C159" s="63"/>
      <c r="D159" s="63"/>
      <c r="E159" s="63"/>
      <c r="F159" s="63"/>
      <c r="G159" s="48"/>
      <c r="H159" s="63"/>
      <c r="I159" s="63" t="s">
        <v>85</v>
      </c>
      <c r="J159" s="249"/>
    </row>
    <row r="160" spans="1:13" ht="31.5" customHeight="1">
      <c r="A160" s="199"/>
      <c r="B160" s="47"/>
      <c r="C160" s="48"/>
      <c r="D160" s="48"/>
      <c r="E160" s="48"/>
      <c r="F160" s="49"/>
      <c r="G160" s="48"/>
      <c r="H160" s="49"/>
      <c r="I160" s="49" t="s">
        <v>87</v>
      </c>
      <c r="J160" s="250"/>
    </row>
    <row r="161" spans="1:13" ht="31.5" customHeight="1">
      <c r="A161" s="425" t="s">
        <v>71</v>
      </c>
      <c r="B161" s="427" t="s">
        <v>96</v>
      </c>
      <c r="C161" s="429" t="s">
        <v>97</v>
      </c>
      <c r="D161" s="429" t="s">
        <v>98</v>
      </c>
      <c r="E161" s="431"/>
      <c r="F161" s="431"/>
      <c r="G161" s="416" t="s">
        <v>99</v>
      </c>
      <c r="H161" s="416" t="s">
        <v>219</v>
      </c>
      <c r="I161" s="416" t="s">
        <v>101</v>
      </c>
      <c r="J161" s="418" t="s">
        <v>102</v>
      </c>
    </row>
    <row r="162" spans="1:13" ht="31.5" customHeight="1" thickBot="1">
      <c r="A162" s="426"/>
      <c r="B162" s="428"/>
      <c r="C162" s="430"/>
      <c r="D162" s="151" t="s">
        <v>85</v>
      </c>
      <c r="E162" s="74" t="str">
        <f>I160</f>
        <v>現地通貨</v>
      </c>
      <c r="F162" s="75" t="s">
        <v>104</v>
      </c>
      <c r="G162" s="417"/>
      <c r="H162" s="417"/>
      <c r="I162" s="417"/>
      <c r="J162" s="419"/>
    </row>
    <row r="163" spans="1:13" ht="31.5" customHeight="1" thickTop="1">
      <c r="A163" s="140">
        <v>1</v>
      </c>
      <c r="B163" s="52"/>
      <c r="C163" s="51"/>
      <c r="D163" s="53"/>
      <c r="E163" s="53"/>
      <c r="F163" s="55"/>
      <c r="G163" s="159"/>
      <c r="H163" s="181"/>
      <c r="I163" s="157"/>
      <c r="J163" s="155"/>
    </row>
    <row r="164" spans="1:13" ht="31.5" customHeight="1">
      <c r="A164" s="141">
        <v>2</v>
      </c>
      <c r="B164" s="57"/>
      <c r="C164" s="56"/>
      <c r="D164" s="58"/>
      <c r="E164" s="58"/>
      <c r="F164" s="55"/>
      <c r="G164" s="159"/>
      <c r="H164" s="181"/>
      <c r="I164" s="157"/>
      <c r="J164" s="164"/>
    </row>
    <row r="165" spans="1:13" ht="31.5" customHeight="1">
      <c r="A165" s="140">
        <v>3</v>
      </c>
      <c r="B165" s="57"/>
      <c r="C165" s="56"/>
      <c r="D165" s="58"/>
      <c r="E165" s="54"/>
      <c r="F165" s="55"/>
      <c r="G165" s="159"/>
      <c r="H165" s="181"/>
      <c r="I165" s="157"/>
      <c r="J165" s="164"/>
    </row>
    <row r="166" spans="1:13" ht="31.5" customHeight="1">
      <c r="A166" s="141">
        <v>4</v>
      </c>
      <c r="B166" s="57"/>
      <c r="C166" s="56"/>
      <c r="D166" s="58"/>
      <c r="E166" s="59"/>
      <c r="F166" s="55"/>
      <c r="G166" s="159"/>
      <c r="H166" s="181"/>
      <c r="I166" s="157"/>
      <c r="J166" s="164"/>
    </row>
    <row r="167" spans="1:13" ht="31.5" customHeight="1">
      <c r="A167" s="141">
        <v>5</v>
      </c>
      <c r="B167" s="57"/>
      <c r="C167" s="56"/>
      <c r="D167" s="58"/>
      <c r="E167" s="59"/>
      <c r="F167" s="55"/>
      <c r="G167" s="159"/>
      <c r="H167" s="181"/>
      <c r="I167" s="157"/>
      <c r="J167" s="164"/>
    </row>
    <row r="168" spans="1:13" ht="31.5" customHeight="1">
      <c r="A168" s="141">
        <v>6</v>
      </c>
      <c r="B168" s="57"/>
      <c r="C168" s="56"/>
      <c r="D168" s="58"/>
      <c r="E168" s="59"/>
      <c r="F168" s="55"/>
      <c r="G168" s="159"/>
      <c r="H168" s="181"/>
      <c r="I168" s="157"/>
      <c r="J168" s="164"/>
    </row>
    <row r="169" spans="1:13" ht="31.5" customHeight="1">
      <c r="A169" s="141">
        <v>7</v>
      </c>
      <c r="B169" s="57"/>
      <c r="C169" s="56"/>
      <c r="D169" s="58"/>
      <c r="E169" s="59"/>
      <c r="F169" s="55"/>
      <c r="G169" s="159"/>
      <c r="H169" s="181"/>
      <c r="I169" s="157"/>
      <c r="J169" s="164"/>
    </row>
    <row r="170" spans="1:13" ht="31.5" customHeight="1">
      <c r="A170" s="141">
        <v>8</v>
      </c>
      <c r="B170" s="57"/>
      <c r="C170" s="66"/>
      <c r="D170" s="58"/>
      <c r="E170" s="59"/>
      <c r="F170" s="55"/>
      <c r="G170" s="159"/>
      <c r="H170" s="181"/>
      <c r="I170" s="157"/>
      <c r="J170" s="164"/>
    </row>
    <row r="171" spans="1:13" ht="31.5" customHeight="1">
      <c r="A171" s="141">
        <v>9</v>
      </c>
      <c r="B171" s="60"/>
      <c r="C171" s="61"/>
      <c r="D171" s="62"/>
      <c r="E171" s="58"/>
      <c r="F171" s="55"/>
      <c r="G171" s="159"/>
      <c r="H171" s="181"/>
      <c r="I171" s="157"/>
      <c r="J171" s="164"/>
    </row>
    <row r="172" spans="1:13" ht="31.5" customHeight="1">
      <c r="A172" s="141">
        <v>10</v>
      </c>
      <c r="B172" s="57"/>
      <c r="C172" s="56"/>
      <c r="D172" s="58"/>
      <c r="E172" s="59"/>
      <c r="F172" s="148"/>
      <c r="G172" s="160"/>
      <c r="H172" s="181"/>
      <c r="I172" s="158"/>
      <c r="J172" s="164"/>
    </row>
    <row r="173" spans="1:13" ht="31.5" customHeight="1">
      <c r="A173" s="420" t="s">
        <v>108</v>
      </c>
      <c r="B173" s="421"/>
      <c r="C173" s="422"/>
      <c r="D173" s="170">
        <f>SUM(D163:D172)</f>
        <v>0</v>
      </c>
      <c r="E173" s="170">
        <f>SUM(E163:E172)</f>
        <v>0</v>
      </c>
      <c r="F173" s="102">
        <f>SUM(F163:F172)</f>
        <v>0</v>
      </c>
      <c r="G173" s="178"/>
      <c r="H173" s="423" t="s">
        <v>109</v>
      </c>
      <c r="I173" s="166"/>
      <c r="J173" s="166"/>
    </row>
    <row r="174" spans="1:13" ht="31.5" customHeight="1">
      <c r="A174" s="420" t="s">
        <v>110</v>
      </c>
      <c r="B174" s="421"/>
      <c r="C174" s="422"/>
      <c r="D174" s="154">
        <f>ROUNDDOWN(D173*J159,0)</f>
        <v>0</v>
      </c>
      <c r="E174" s="154">
        <f>ROUNDDOWN(E173*J160,0)</f>
        <v>0</v>
      </c>
      <c r="F174" s="167"/>
      <c r="G174" s="168"/>
      <c r="H174" s="424"/>
      <c r="I174" s="177">
        <f>D174+E174+F173</f>
        <v>0</v>
      </c>
      <c r="J174" s="166"/>
    </row>
    <row r="175" spans="1:13" ht="31.5" customHeight="1">
      <c r="A175" s="165"/>
      <c r="B175" s="162"/>
      <c r="C175" s="163"/>
      <c r="D175" s="415" t="s">
        <v>111</v>
      </c>
      <c r="E175" s="415"/>
      <c r="F175" s="172" t="s">
        <v>112</v>
      </c>
      <c r="G175" s="172" t="s">
        <v>99</v>
      </c>
      <c r="H175" s="172" t="s">
        <v>100</v>
      </c>
      <c r="I175" s="161"/>
      <c r="J175" s="163"/>
    </row>
    <row r="176" spans="1:13" ht="31.5" customHeight="1">
      <c r="A176" s="161"/>
      <c r="B176" s="162"/>
      <c r="C176" s="169"/>
      <c r="D176" s="173" t="s">
        <v>113</v>
      </c>
      <c r="E176" s="174"/>
      <c r="F176" s="180">
        <f>SUMIFS(F163:F172,G163:G172,0.1,I163:I172,"課税(インボイス)")</f>
        <v>0</v>
      </c>
      <c r="G176" s="175">
        <v>0.1</v>
      </c>
      <c r="H176" s="179">
        <f>SUMIFS(H163:H172,G163:G172,0.1,I163:I172,"課税(インボイス)")</f>
        <v>0</v>
      </c>
      <c r="I176" s="171"/>
      <c r="J176" s="171"/>
      <c r="K176" s="238" t="s">
        <v>178</v>
      </c>
      <c r="L176" s="239" t="s">
        <v>179</v>
      </c>
      <c r="M176" s="242" t="s">
        <v>183</v>
      </c>
    </row>
    <row r="177" spans="1:13" ht="31.5" customHeight="1">
      <c r="A177" s="161"/>
      <c r="B177" s="162"/>
      <c r="C177" s="169"/>
      <c r="D177" s="173" t="s">
        <v>114</v>
      </c>
      <c r="E177" s="174"/>
      <c r="F177" s="180">
        <f>SUMIFS(F163:F172,G163:G172,0.1,I163:I172,"課税(非インボイス)")</f>
        <v>0</v>
      </c>
      <c r="G177" s="175">
        <v>0.1</v>
      </c>
      <c r="H177" s="179">
        <f>SUMIFS(H163:H172,G163:G172,0.1,I163:I172,"課税(非インボイス)")</f>
        <v>0</v>
      </c>
      <c r="I177" s="201" t="s">
        <v>105</v>
      </c>
      <c r="J177" s="202">
        <f>SUMIFS(F163:F172,I163:I172,"不課税")</f>
        <v>0</v>
      </c>
      <c r="K177" s="240">
        <f>ROUNDDOWN(SUMIFS(E163:E172,I163:I172,"不課税")*J160,0)</f>
        <v>0</v>
      </c>
      <c r="L177" s="240">
        <f>ROUNDDOWN(SUMIFS(D163:D172,I163:I172,"不課税")*J159,0)</f>
        <v>0</v>
      </c>
      <c r="M177" s="243">
        <f>SUM(J177:L177)</f>
        <v>0</v>
      </c>
    </row>
    <row r="178" spans="1:13" ht="31.5" customHeight="1">
      <c r="A178" s="161"/>
      <c r="B178" s="162"/>
      <c r="C178" s="169"/>
      <c r="D178" s="173" t="s">
        <v>113</v>
      </c>
      <c r="E178" s="174"/>
      <c r="F178" s="180">
        <f>SUMIFS(F163:F172,G163:G172,0.08,I163:I172,"課税(インボイス)")</f>
        <v>0</v>
      </c>
      <c r="G178" s="176">
        <v>0.08</v>
      </c>
      <c r="H178" s="179">
        <f>SUMIFS(H163:H172,G163:G172,0.08,I163:I172,"課税(インボイス)")</f>
        <v>0</v>
      </c>
      <c r="I178" s="201" t="s">
        <v>106</v>
      </c>
      <c r="J178" s="202">
        <f>SUMIFS(F163:F172,I163:I172,"非課税")</f>
        <v>0</v>
      </c>
    </row>
    <row r="179" spans="1:13" ht="31.5" customHeight="1">
      <c r="A179" s="161"/>
      <c r="B179" s="162"/>
      <c r="C179" s="169"/>
      <c r="D179" s="173" t="s">
        <v>114</v>
      </c>
      <c r="E179" s="174"/>
      <c r="F179" s="180">
        <f>SUMIFS(F163:F172,G163:G172,0.08,I163:I172,"課税(非インボイス)")</f>
        <v>0</v>
      </c>
      <c r="G179" s="176">
        <v>0.08</v>
      </c>
      <c r="H179" s="179">
        <f>SUMIFS(H163:H172,G163:G172,0.08,I163:I172,"課税(非インボイス)")</f>
        <v>0</v>
      </c>
      <c r="I179" s="171"/>
      <c r="J179" s="171"/>
    </row>
    <row r="180" spans="1:13" ht="31.5" customHeight="1">
      <c r="A180" s="67"/>
      <c r="B180" s="67"/>
      <c r="C180" s="67"/>
      <c r="D180" s="67"/>
      <c r="E180" s="67"/>
      <c r="F180" s="69"/>
      <c r="G180" s="69"/>
      <c r="H180" s="69"/>
      <c r="I180" s="69"/>
      <c r="J180" s="68"/>
    </row>
    <row r="181" spans="1:13" ht="31.5" customHeight="1">
      <c r="A181" s="122"/>
      <c r="B181" s="64"/>
      <c r="C181" s="63"/>
      <c r="D181" s="63"/>
      <c r="E181" s="63"/>
      <c r="F181" s="63"/>
      <c r="G181" s="48"/>
      <c r="H181" s="63"/>
      <c r="I181" s="63" t="s">
        <v>85</v>
      </c>
      <c r="J181" s="249"/>
    </row>
    <row r="182" spans="1:13" ht="31.5" customHeight="1">
      <c r="A182" s="199"/>
      <c r="B182" s="47"/>
      <c r="C182" s="48"/>
      <c r="D182" s="48"/>
      <c r="E182" s="48"/>
      <c r="F182" s="49"/>
      <c r="G182" s="48"/>
      <c r="H182" s="49"/>
      <c r="I182" s="49" t="s">
        <v>87</v>
      </c>
      <c r="J182" s="250"/>
    </row>
    <row r="183" spans="1:13" ht="31.5" customHeight="1">
      <c r="A183" s="425" t="s">
        <v>71</v>
      </c>
      <c r="B183" s="427" t="s">
        <v>96</v>
      </c>
      <c r="C183" s="429" t="s">
        <v>97</v>
      </c>
      <c r="D183" s="429" t="s">
        <v>98</v>
      </c>
      <c r="E183" s="431"/>
      <c r="F183" s="431"/>
      <c r="G183" s="416" t="s">
        <v>99</v>
      </c>
      <c r="H183" s="416" t="s">
        <v>219</v>
      </c>
      <c r="I183" s="416" t="s">
        <v>101</v>
      </c>
      <c r="J183" s="418" t="s">
        <v>102</v>
      </c>
    </row>
    <row r="184" spans="1:13" ht="31.5" customHeight="1" thickBot="1">
      <c r="A184" s="426"/>
      <c r="B184" s="428"/>
      <c r="C184" s="430"/>
      <c r="D184" s="151" t="s">
        <v>85</v>
      </c>
      <c r="E184" s="74" t="str">
        <f>I182</f>
        <v>現地通貨</v>
      </c>
      <c r="F184" s="75" t="s">
        <v>104</v>
      </c>
      <c r="G184" s="417"/>
      <c r="H184" s="417"/>
      <c r="I184" s="417"/>
      <c r="J184" s="419"/>
    </row>
    <row r="185" spans="1:13" ht="31.5" customHeight="1" thickTop="1">
      <c r="A185" s="140">
        <v>1</v>
      </c>
      <c r="B185" s="52"/>
      <c r="C185" s="51"/>
      <c r="D185" s="53"/>
      <c r="E185" s="53"/>
      <c r="F185" s="55"/>
      <c r="G185" s="159"/>
      <c r="H185" s="181"/>
      <c r="I185" s="157"/>
      <c r="J185" s="155"/>
    </row>
    <row r="186" spans="1:13" ht="31.5" customHeight="1">
      <c r="A186" s="141">
        <v>2</v>
      </c>
      <c r="B186" s="57"/>
      <c r="C186" s="56"/>
      <c r="D186" s="58"/>
      <c r="E186" s="58"/>
      <c r="F186" s="55"/>
      <c r="G186" s="159"/>
      <c r="H186" s="181"/>
      <c r="I186" s="157"/>
      <c r="J186" s="164"/>
    </row>
    <row r="187" spans="1:13" ht="31.5" customHeight="1">
      <c r="A187" s="140">
        <v>3</v>
      </c>
      <c r="B187" s="57"/>
      <c r="C187" s="56"/>
      <c r="D187" s="58"/>
      <c r="E187" s="54"/>
      <c r="F187" s="55"/>
      <c r="G187" s="159"/>
      <c r="H187" s="181"/>
      <c r="I187" s="157"/>
      <c r="J187" s="164"/>
    </row>
    <row r="188" spans="1:13" ht="31.5" customHeight="1">
      <c r="A188" s="141">
        <v>4</v>
      </c>
      <c r="B188" s="57"/>
      <c r="C188" s="56"/>
      <c r="D188" s="58"/>
      <c r="E188" s="59"/>
      <c r="F188" s="55"/>
      <c r="G188" s="159"/>
      <c r="H188" s="181"/>
      <c r="I188" s="157"/>
      <c r="J188" s="164"/>
    </row>
    <row r="189" spans="1:13" ht="31.5" customHeight="1">
      <c r="A189" s="141">
        <v>5</v>
      </c>
      <c r="B189" s="57"/>
      <c r="C189" s="56"/>
      <c r="D189" s="58"/>
      <c r="E189" s="59"/>
      <c r="F189" s="55"/>
      <c r="G189" s="159"/>
      <c r="H189" s="181"/>
      <c r="I189" s="157"/>
      <c r="J189" s="164"/>
    </row>
    <row r="190" spans="1:13" ht="31.5" customHeight="1">
      <c r="A190" s="141">
        <v>6</v>
      </c>
      <c r="B190" s="57"/>
      <c r="C190" s="56"/>
      <c r="D190" s="58"/>
      <c r="E190" s="59"/>
      <c r="F190" s="55"/>
      <c r="G190" s="159"/>
      <c r="H190" s="181"/>
      <c r="I190" s="157"/>
      <c r="J190" s="164"/>
    </row>
    <row r="191" spans="1:13" ht="31.5" customHeight="1">
      <c r="A191" s="141">
        <v>7</v>
      </c>
      <c r="B191" s="57"/>
      <c r="C191" s="56"/>
      <c r="D191" s="58"/>
      <c r="E191" s="59"/>
      <c r="F191" s="55"/>
      <c r="G191" s="159"/>
      <c r="H191" s="181"/>
      <c r="I191" s="157"/>
      <c r="J191" s="164"/>
    </row>
    <row r="192" spans="1:13" ht="31.5" customHeight="1">
      <c r="A192" s="141">
        <v>8</v>
      </c>
      <c r="B192" s="57"/>
      <c r="C192" s="66"/>
      <c r="D192" s="58"/>
      <c r="E192" s="59"/>
      <c r="F192" s="55"/>
      <c r="G192" s="159"/>
      <c r="H192" s="181"/>
      <c r="I192" s="157"/>
      <c r="J192" s="164"/>
    </row>
    <row r="193" spans="1:13" ht="31.5" customHeight="1">
      <c r="A193" s="141">
        <v>9</v>
      </c>
      <c r="B193" s="60"/>
      <c r="C193" s="61"/>
      <c r="D193" s="62"/>
      <c r="E193" s="58"/>
      <c r="F193" s="55"/>
      <c r="G193" s="159"/>
      <c r="H193" s="181"/>
      <c r="I193" s="157"/>
      <c r="J193" s="164"/>
    </row>
    <row r="194" spans="1:13" ht="31.5" customHeight="1">
      <c r="A194" s="141">
        <v>10</v>
      </c>
      <c r="B194" s="57"/>
      <c r="C194" s="56"/>
      <c r="D194" s="58"/>
      <c r="E194" s="59"/>
      <c r="F194" s="148"/>
      <c r="G194" s="160"/>
      <c r="H194" s="181"/>
      <c r="I194" s="158"/>
      <c r="J194" s="164"/>
    </row>
    <row r="195" spans="1:13" ht="31.5" customHeight="1">
      <c r="A195" s="420" t="s">
        <v>108</v>
      </c>
      <c r="B195" s="421"/>
      <c r="C195" s="422"/>
      <c r="D195" s="170">
        <f>SUM(D185:D194)</f>
        <v>0</v>
      </c>
      <c r="E195" s="170">
        <f>SUM(E185:E194)</f>
        <v>0</v>
      </c>
      <c r="F195" s="102">
        <f>SUM(F185:F194)</f>
        <v>0</v>
      </c>
      <c r="G195" s="178"/>
      <c r="H195" s="423" t="s">
        <v>109</v>
      </c>
      <c r="I195" s="166"/>
      <c r="J195" s="166"/>
    </row>
    <row r="196" spans="1:13" ht="31.5" customHeight="1">
      <c r="A196" s="420" t="s">
        <v>110</v>
      </c>
      <c r="B196" s="421"/>
      <c r="C196" s="422"/>
      <c r="D196" s="154">
        <f>ROUNDDOWN(D195*J181,0)</f>
        <v>0</v>
      </c>
      <c r="E196" s="154">
        <f>ROUNDDOWN(E195*J182,0)</f>
        <v>0</v>
      </c>
      <c r="F196" s="167"/>
      <c r="G196" s="168"/>
      <c r="H196" s="424"/>
      <c r="I196" s="177">
        <f>D196+E196+F195</f>
        <v>0</v>
      </c>
      <c r="J196" s="166"/>
    </row>
    <row r="197" spans="1:13" ht="31.5" customHeight="1">
      <c r="A197" s="165"/>
      <c r="B197" s="162"/>
      <c r="C197" s="163"/>
      <c r="D197" s="415" t="s">
        <v>111</v>
      </c>
      <c r="E197" s="415"/>
      <c r="F197" s="172" t="s">
        <v>112</v>
      </c>
      <c r="G197" s="172" t="s">
        <v>99</v>
      </c>
      <c r="H197" s="172" t="s">
        <v>100</v>
      </c>
      <c r="I197" s="161"/>
      <c r="J197" s="163"/>
    </row>
    <row r="198" spans="1:13" ht="31.5" customHeight="1">
      <c r="A198" s="161"/>
      <c r="B198" s="162"/>
      <c r="C198" s="169"/>
      <c r="D198" s="173" t="s">
        <v>113</v>
      </c>
      <c r="E198" s="174"/>
      <c r="F198" s="180">
        <f>SUMIFS(F185:F194,G185:G194,0.1,I185:I194,"課税(インボイス)")</f>
        <v>0</v>
      </c>
      <c r="G198" s="175">
        <v>0.1</v>
      </c>
      <c r="H198" s="179">
        <f>SUMIFS(H185:H194,G185:G194,0.1,I185:I194,"課税(インボイス)")</f>
        <v>0</v>
      </c>
      <c r="I198" s="171"/>
      <c r="J198" s="171"/>
      <c r="K198" s="238" t="s">
        <v>178</v>
      </c>
      <c r="L198" s="239" t="s">
        <v>179</v>
      </c>
      <c r="M198" s="242" t="s">
        <v>183</v>
      </c>
    </row>
    <row r="199" spans="1:13" ht="31.5" customHeight="1">
      <c r="A199" s="161"/>
      <c r="B199" s="162"/>
      <c r="C199" s="169"/>
      <c r="D199" s="173" t="s">
        <v>114</v>
      </c>
      <c r="E199" s="174"/>
      <c r="F199" s="180">
        <f>SUMIFS(F185:F194,G185:G194,0.1,I185:I194,"課税(非インボイス)")</f>
        <v>0</v>
      </c>
      <c r="G199" s="175">
        <v>0.1</v>
      </c>
      <c r="H199" s="179">
        <f>SUMIFS(H185:H194,G185:G194,0.1,I185:I194,"課税(非インボイス)")</f>
        <v>0</v>
      </c>
      <c r="I199" s="201" t="s">
        <v>105</v>
      </c>
      <c r="J199" s="202">
        <f>SUMIFS(F185:F194,I185:I194,"不課税")</f>
        <v>0</v>
      </c>
      <c r="K199" s="240">
        <f>ROUNDDOWN(SUMIFS(E185:E194,I185:I194,"不課税")*J182,0)</f>
        <v>0</v>
      </c>
      <c r="L199" s="240">
        <f>ROUNDDOWN(SUMIFS(D185:D194,I185:I194,"不課税")*J181,0)</f>
        <v>0</v>
      </c>
      <c r="M199" s="243">
        <f>SUM(J199:L199)</f>
        <v>0</v>
      </c>
    </row>
    <row r="200" spans="1:13" ht="31.5" customHeight="1">
      <c r="A200" s="161"/>
      <c r="B200" s="162"/>
      <c r="C200" s="169"/>
      <c r="D200" s="173" t="s">
        <v>113</v>
      </c>
      <c r="E200" s="174"/>
      <c r="F200" s="180">
        <f>SUMIFS(F185:F194,G185:G194,0.08,I185:I194,"課税(インボイス)")</f>
        <v>0</v>
      </c>
      <c r="G200" s="176">
        <v>0.08</v>
      </c>
      <c r="H200" s="179">
        <f>SUMIFS(H185:H194,G185:G194,0.08,I185:I194,"課税(インボイス)")</f>
        <v>0</v>
      </c>
      <c r="I200" s="201" t="s">
        <v>106</v>
      </c>
      <c r="J200" s="202">
        <f>SUMIFS(F185:F194,I185:I194,"非課税")</f>
        <v>0</v>
      </c>
    </row>
    <row r="201" spans="1:13" ht="31.5" customHeight="1">
      <c r="A201" s="161"/>
      <c r="B201" s="162"/>
      <c r="C201" s="169"/>
      <c r="D201" s="173" t="s">
        <v>114</v>
      </c>
      <c r="E201" s="174"/>
      <c r="F201" s="180">
        <f>SUMIFS(F185:F194,G185:G194,0.08,I185:I194,"課税(非インボイス)")</f>
        <v>0</v>
      </c>
      <c r="G201" s="176">
        <v>0.08</v>
      </c>
      <c r="H201" s="179">
        <f>SUMIFS(H185:H194,G185:G194,0.08,I185:I194,"課税(非インボイス)")</f>
        <v>0</v>
      </c>
      <c r="I201" s="171"/>
      <c r="J201" s="171"/>
    </row>
    <row r="202" spans="1:13" ht="31.5" customHeight="1">
      <c r="A202" s="67"/>
      <c r="B202" s="67"/>
      <c r="C202" s="67"/>
      <c r="D202" s="67"/>
      <c r="E202" s="67"/>
      <c r="F202" s="69"/>
      <c r="G202" s="69"/>
      <c r="H202" s="69"/>
      <c r="I202" s="69"/>
      <c r="J202" s="68"/>
    </row>
    <row r="203" spans="1:13" ht="31.5" customHeight="1">
      <c r="A203" s="182"/>
      <c r="B203" s="64"/>
      <c r="C203" s="63"/>
      <c r="D203" s="63"/>
      <c r="E203" s="63"/>
      <c r="F203" s="63"/>
      <c r="G203" s="48"/>
      <c r="H203" s="63"/>
      <c r="I203" s="63" t="s">
        <v>85</v>
      </c>
      <c r="J203" s="249"/>
    </row>
    <row r="204" spans="1:13" ht="31.5" customHeight="1">
      <c r="A204" s="199"/>
      <c r="B204" s="47"/>
      <c r="C204" s="48"/>
      <c r="D204" s="48"/>
      <c r="E204" s="48"/>
      <c r="F204" s="49"/>
      <c r="G204" s="48"/>
      <c r="H204" s="49"/>
      <c r="I204" s="49" t="s">
        <v>87</v>
      </c>
      <c r="J204" s="250"/>
    </row>
    <row r="205" spans="1:13" ht="31.5" customHeight="1">
      <c r="A205" s="425" t="s">
        <v>71</v>
      </c>
      <c r="B205" s="427" t="s">
        <v>96</v>
      </c>
      <c r="C205" s="429" t="s">
        <v>97</v>
      </c>
      <c r="D205" s="429" t="s">
        <v>98</v>
      </c>
      <c r="E205" s="431"/>
      <c r="F205" s="431"/>
      <c r="G205" s="416" t="s">
        <v>99</v>
      </c>
      <c r="H205" s="416" t="s">
        <v>219</v>
      </c>
      <c r="I205" s="416" t="s">
        <v>101</v>
      </c>
      <c r="J205" s="418" t="s">
        <v>102</v>
      </c>
    </row>
    <row r="206" spans="1:13" ht="31.5" customHeight="1" thickBot="1">
      <c r="A206" s="426"/>
      <c r="B206" s="428"/>
      <c r="C206" s="430"/>
      <c r="D206" s="151" t="s">
        <v>85</v>
      </c>
      <c r="E206" s="74" t="str">
        <f>I204</f>
        <v>現地通貨</v>
      </c>
      <c r="F206" s="75" t="s">
        <v>104</v>
      </c>
      <c r="G206" s="417"/>
      <c r="H206" s="417"/>
      <c r="I206" s="417"/>
      <c r="J206" s="419"/>
    </row>
    <row r="207" spans="1:13" ht="31.5" customHeight="1" thickTop="1">
      <c r="A207" s="140">
        <v>1</v>
      </c>
      <c r="B207" s="52"/>
      <c r="C207" s="51"/>
      <c r="D207" s="53"/>
      <c r="E207" s="53"/>
      <c r="F207" s="55"/>
      <c r="G207" s="159"/>
      <c r="H207" s="181"/>
      <c r="I207" s="157"/>
      <c r="J207" s="155"/>
    </row>
    <row r="208" spans="1:13" ht="31.5" customHeight="1">
      <c r="A208" s="141">
        <v>2</v>
      </c>
      <c r="B208" s="57"/>
      <c r="C208" s="56"/>
      <c r="D208" s="58"/>
      <c r="E208" s="58"/>
      <c r="F208" s="55"/>
      <c r="G208" s="159"/>
      <c r="H208" s="181"/>
      <c r="I208" s="157"/>
      <c r="J208" s="164"/>
    </row>
    <row r="209" spans="1:13" ht="31.5" customHeight="1">
      <c r="A209" s="140">
        <v>3</v>
      </c>
      <c r="B209" s="57"/>
      <c r="C209" s="56"/>
      <c r="D209" s="58"/>
      <c r="E209" s="54"/>
      <c r="F209" s="55"/>
      <c r="G209" s="159"/>
      <c r="H209" s="181"/>
      <c r="I209" s="157"/>
      <c r="J209" s="164"/>
    </row>
    <row r="210" spans="1:13" ht="31.5" customHeight="1">
      <c r="A210" s="141">
        <v>4</v>
      </c>
      <c r="B210" s="57"/>
      <c r="C210" s="56"/>
      <c r="D210" s="58"/>
      <c r="E210" s="59"/>
      <c r="F210" s="55"/>
      <c r="G210" s="159"/>
      <c r="H210" s="181"/>
      <c r="I210" s="157"/>
      <c r="J210" s="164"/>
    </row>
    <row r="211" spans="1:13" ht="31.5" customHeight="1">
      <c r="A211" s="141">
        <v>5</v>
      </c>
      <c r="B211" s="57"/>
      <c r="C211" s="56"/>
      <c r="D211" s="58"/>
      <c r="E211" s="59"/>
      <c r="F211" s="55"/>
      <c r="G211" s="159"/>
      <c r="H211" s="181"/>
      <c r="I211" s="157"/>
      <c r="J211" s="164"/>
    </row>
    <row r="212" spans="1:13" ht="31.5" customHeight="1">
      <c r="A212" s="141">
        <v>6</v>
      </c>
      <c r="B212" s="57"/>
      <c r="C212" s="56"/>
      <c r="D212" s="58"/>
      <c r="E212" s="59"/>
      <c r="F212" s="55"/>
      <c r="G212" s="159"/>
      <c r="H212" s="181"/>
      <c r="I212" s="157"/>
      <c r="J212" s="164"/>
    </row>
    <row r="213" spans="1:13" ht="31.5" customHeight="1">
      <c r="A213" s="141">
        <v>7</v>
      </c>
      <c r="B213" s="57"/>
      <c r="C213" s="56"/>
      <c r="D213" s="58"/>
      <c r="E213" s="59"/>
      <c r="F213" s="55"/>
      <c r="G213" s="159"/>
      <c r="H213" s="181"/>
      <c r="I213" s="157"/>
      <c r="J213" s="164"/>
    </row>
    <row r="214" spans="1:13" ht="31.5" customHeight="1">
      <c r="A214" s="141">
        <v>8</v>
      </c>
      <c r="B214" s="57"/>
      <c r="C214" s="66"/>
      <c r="D214" s="58"/>
      <c r="E214" s="59"/>
      <c r="F214" s="55"/>
      <c r="G214" s="159"/>
      <c r="H214" s="181"/>
      <c r="I214" s="157"/>
      <c r="J214" s="164"/>
    </row>
    <row r="215" spans="1:13" ht="31.5" customHeight="1">
      <c r="A215" s="141">
        <v>9</v>
      </c>
      <c r="B215" s="60"/>
      <c r="C215" s="61"/>
      <c r="D215" s="62"/>
      <c r="E215" s="58"/>
      <c r="F215" s="55"/>
      <c r="G215" s="159"/>
      <c r="H215" s="181"/>
      <c r="I215" s="157"/>
      <c r="J215" s="164"/>
    </row>
    <row r="216" spans="1:13" ht="31.5" customHeight="1">
      <c r="A216" s="141">
        <v>10</v>
      </c>
      <c r="B216" s="57"/>
      <c r="C216" s="56"/>
      <c r="D216" s="58"/>
      <c r="E216" s="59"/>
      <c r="F216" s="148"/>
      <c r="G216" s="160"/>
      <c r="H216" s="181"/>
      <c r="I216" s="158"/>
      <c r="J216" s="164"/>
    </row>
    <row r="217" spans="1:13" ht="31.5" customHeight="1">
      <c r="A217" s="420" t="s">
        <v>108</v>
      </c>
      <c r="B217" s="421"/>
      <c r="C217" s="422"/>
      <c r="D217" s="170">
        <f>SUM(D207:D216)</f>
        <v>0</v>
      </c>
      <c r="E217" s="170">
        <f>SUM(E207:E216)</f>
        <v>0</v>
      </c>
      <c r="F217" s="102">
        <f>SUM(F207:F216)</f>
        <v>0</v>
      </c>
      <c r="G217" s="178"/>
      <c r="H217" s="423" t="s">
        <v>109</v>
      </c>
      <c r="I217" s="166"/>
      <c r="J217" s="166"/>
    </row>
    <row r="218" spans="1:13" ht="31.5" customHeight="1">
      <c r="A218" s="420" t="s">
        <v>110</v>
      </c>
      <c r="B218" s="421"/>
      <c r="C218" s="422"/>
      <c r="D218" s="154">
        <f>ROUNDDOWN(D217*J203,0)</f>
        <v>0</v>
      </c>
      <c r="E218" s="154">
        <f>ROUNDDOWN(E217*J204,0)</f>
        <v>0</v>
      </c>
      <c r="F218" s="167"/>
      <c r="G218" s="168"/>
      <c r="H218" s="424"/>
      <c r="I218" s="177">
        <f>D218+E218+F217</f>
        <v>0</v>
      </c>
      <c r="J218" s="166"/>
    </row>
    <row r="219" spans="1:13" ht="31.5" customHeight="1">
      <c r="A219" s="165"/>
      <c r="B219" s="162"/>
      <c r="C219" s="163"/>
      <c r="D219" s="415" t="s">
        <v>111</v>
      </c>
      <c r="E219" s="415"/>
      <c r="F219" s="172" t="s">
        <v>112</v>
      </c>
      <c r="G219" s="172" t="s">
        <v>99</v>
      </c>
      <c r="H219" s="172" t="s">
        <v>100</v>
      </c>
      <c r="I219" s="161"/>
      <c r="J219" s="163"/>
    </row>
    <row r="220" spans="1:13" ht="31.5" customHeight="1">
      <c r="A220" s="161"/>
      <c r="B220" s="162"/>
      <c r="C220" s="169"/>
      <c r="D220" s="173" t="s">
        <v>113</v>
      </c>
      <c r="E220" s="174"/>
      <c r="F220" s="180">
        <f>SUMIFS(F207:F216,G207:G216,0.1,I207:I216,"課税(インボイス)")</f>
        <v>0</v>
      </c>
      <c r="G220" s="175">
        <v>0.1</v>
      </c>
      <c r="H220" s="179">
        <f>SUMIFS(H207:H216,G207:G216,0.1,I207:I216,"課税(インボイス)")</f>
        <v>0</v>
      </c>
      <c r="I220" s="171"/>
      <c r="J220" s="171"/>
      <c r="K220" s="238" t="s">
        <v>178</v>
      </c>
      <c r="L220" s="239" t="s">
        <v>179</v>
      </c>
      <c r="M220" s="242" t="s">
        <v>183</v>
      </c>
    </row>
    <row r="221" spans="1:13" ht="31.5" customHeight="1">
      <c r="A221" s="161"/>
      <c r="B221" s="162"/>
      <c r="C221" s="169"/>
      <c r="D221" s="173" t="s">
        <v>114</v>
      </c>
      <c r="E221" s="174"/>
      <c r="F221" s="180">
        <f>SUMIFS(F207:F216,G207:G216,0.1,I207:I216,"課税(非インボイス)")</f>
        <v>0</v>
      </c>
      <c r="G221" s="175">
        <v>0.1</v>
      </c>
      <c r="H221" s="179">
        <f>SUMIFS(H207:H216,G207:G216,0.1,I207:I216,"課税(非インボイス)")</f>
        <v>0</v>
      </c>
      <c r="I221" s="201" t="s">
        <v>105</v>
      </c>
      <c r="J221" s="202">
        <f>SUMIFS(F207:F216,I207:I216,"不課税")</f>
        <v>0</v>
      </c>
      <c r="K221" s="240">
        <f>ROUNDDOWN(SUMIFS(E207:E216,I207:I216,"不課税")*J204,0)</f>
        <v>0</v>
      </c>
      <c r="L221" s="240">
        <f>ROUNDDOWN(SUMIFS(D207:D216,I207:I216,"不課税")*J203,0)</f>
        <v>0</v>
      </c>
      <c r="M221" s="243">
        <f>SUM(J221:L221)</f>
        <v>0</v>
      </c>
    </row>
    <row r="222" spans="1:13" ht="31.5" customHeight="1">
      <c r="A222" s="161"/>
      <c r="B222" s="162"/>
      <c r="C222" s="169"/>
      <c r="D222" s="173" t="s">
        <v>113</v>
      </c>
      <c r="E222" s="174"/>
      <c r="F222" s="180">
        <f>SUMIFS(F207:F216,G207:G216,0.08,I207:I216,"課税(インボイス)")</f>
        <v>0</v>
      </c>
      <c r="G222" s="176">
        <v>0.08</v>
      </c>
      <c r="H222" s="179">
        <f>SUMIFS(H207:H216,G207:G216,0.08,I207:I216,"課税(インボイス)")</f>
        <v>0</v>
      </c>
      <c r="I222" s="201" t="s">
        <v>106</v>
      </c>
      <c r="J222" s="202">
        <f>SUMIFS(F207:F216,I207:I216,"非課税")</f>
        <v>0</v>
      </c>
    </row>
    <row r="223" spans="1:13" ht="31.5" customHeight="1">
      <c r="A223" s="161"/>
      <c r="B223" s="162"/>
      <c r="C223" s="169"/>
      <c r="D223" s="173" t="s">
        <v>114</v>
      </c>
      <c r="E223" s="174"/>
      <c r="F223" s="180">
        <f>SUMIFS(F207:F216,G207:G216,0.08,I207:I216,"課税(非インボイス)")</f>
        <v>0</v>
      </c>
      <c r="G223" s="176">
        <v>0.08</v>
      </c>
      <c r="H223" s="179">
        <f>SUMIFS(H207:H216,G207:G216,0.08,I207:I216,"課税(非インボイス)")</f>
        <v>0</v>
      </c>
      <c r="I223" s="171"/>
      <c r="J223" s="171"/>
    </row>
    <row r="224" spans="1:13" ht="31.5" customHeight="1">
      <c r="A224" s="67"/>
      <c r="B224" s="67"/>
      <c r="C224" s="67"/>
      <c r="D224" s="67"/>
      <c r="E224" s="67"/>
      <c r="F224" s="69"/>
      <c r="G224" s="69"/>
      <c r="H224" s="69"/>
      <c r="I224" s="69"/>
      <c r="J224" s="68"/>
    </row>
    <row r="225" spans="1:10" ht="31.5" customHeight="1">
      <c r="A225" s="122"/>
      <c r="B225" s="64"/>
      <c r="C225" s="63"/>
      <c r="D225" s="63"/>
      <c r="E225" s="63"/>
      <c r="F225" s="63"/>
      <c r="G225" s="48"/>
      <c r="H225" s="63"/>
      <c r="I225" s="63" t="s">
        <v>85</v>
      </c>
      <c r="J225" s="249"/>
    </row>
    <row r="226" spans="1:10" ht="31.5" customHeight="1">
      <c r="A226" s="199"/>
      <c r="B226" s="47"/>
      <c r="C226" s="48"/>
      <c r="D226" s="48"/>
      <c r="E226" s="48"/>
      <c r="F226" s="49"/>
      <c r="G226" s="48"/>
      <c r="H226" s="49"/>
      <c r="I226" s="49" t="s">
        <v>87</v>
      </c>
      <c r="J226" s="250"/>
    </row>
    <row r="227" spans="1:10" ht="31.5" customHeight="1">
      <c r="A227" s="425" t="s">
        <v>71</v>
      </c>
      <c r="B227" s="427" t="s">
        <v>96</v>
      </c>
      <c r="C227" s="429" t="s">
        <v>97</v>
      </c>
      <c r="D227" s="429" t="s">
        <v>98</v>
      </c>
      <c r="E227" s="431"/>
      <c r="F227" s="431"/>
      <c r="G227" s="416" t="s">
        <v>99</v>
      </c>
      <c r="H227" s="416" t="s">
        <v>219</v>
      </c>
      <c r="I227" s="416" t="s">
        <v>101</v>
      </c>
      <c r="J227" s="418" t="s">
        <v>102</v>
      </c>
    </row>
    <row r="228" spans="1:10" ht="31.5" customHeight="1" thickBot="1">
      <c r="A228" s="426"/>
      <c r="B228" s="428"/>
      <c r="C228" s="430"/>
      <c r="D228" s="151" t="s">
        <v>85</v>
      </c>
      <c r="E228" s="74" t="str">
        <f>I226</f>
        <v>現地通貨</v>
      </c>
      <c r="F228" s="75" t="s">
        <v>104</v>
      </c>
      <c r="G228" s="417"/>
      <c r="H228" s="417"/>
      <c r="I228" s="417"/>
      <c r="J228" s="419"/>
    </row>
    <row r="229" spans="1:10" ht="31.5" customHeight="1" thickTop="1">
      <c r="A229" s="140">
        <v>1</v>
      </c>
      <c r="B229" s="52"/>
      <c r="C229" s="51"/>
      <c r="D229" s="53"/>
      <c r="E229" s="53"/>
      <c r="F229" s="55"/>
      <c r="G229" s="159"/>
      <c r="H229" s="181"/>
      <c r="I229" s="157"/>
      <c r="J229" s="155"/>
    </row>
    <row r="230" spans="1:10" ht="31.5" customHeight="1">
      <c r="A230" s="141">
        <v>2</v>
      </c>
      <c r="B230" s="57"/>
      <c r="C230" s="56"/>
      <c r="D230" s="58"/>
      <c r="E230" s="58"/>
      <c r="F230" s="55"/>
      <c r="G230" s="159"/>
      <c r="H230" s="181"/>
      <c r="I230" s="157"/>
      <c r="J230" s="164"/>
    </row>
    <row r="231" spans="1:10" ht="31.5" customHeight="1">
      <c r="A231" s="140">
        <v>3</v>
      </c>
      <c r="B231" s="57"/>
      <c r="C231" s="56"/>
      <c r="D231" s="58"/>
      <c r="E231" s="54"/>
      <c r="F231" s="55"/>
      <c r="G231" s="159"/>
      <c r="H231" s="181"/>
      <c r="I231" s="157"/>
      <c r="J231" s="164"/>
    </row>
    <row r="232" spans="1:10" ht="31.5" customHeight="1">
      <c r="A232" s="141">
        <v>4</v>
      </c>
      <c r="B232" s="57"/>
      <c r="C232" s="56"/>
      <c r="D232" s="58"/>
      <c r="E232" s="59"/>
      <c r="F232" s="55"/>
      <c r="G232" s="159"/>
      <c r="H232" s="181"/>
      <c r="I232" s="157"/>
      <c r="J232" s="164"/>
    </row>
    <row r="233" spans="1:10" ht="31.5" customHeight="1">
      <c r="A233" s="141">
        <v>5</v>
      </c>
      <c r="B233" s="57"/>
      <c r="C233" s="56"/>
      <c r="D233" s="58"/>
      <c r="E233" s="59"/>
      <c r="F233" s="55"/>
      <c r="G233" s="159"/>
      <c r="H233" s="181"/>
      <c r="I233" s="157"/>
      <c r="J233" s="164"/>
    </row>
    <row r="234" spans="1:10" ht="31.5" customHeight="1">
      <c r="A234" s="141">
        <v>6</v>
      </c>
      <c r="B234" s="57"/>
      <c r="C234" s="56"/>
      <c r="D234" s="58"/>
      <c r="E234" s="59"/>
      <c r="F234" s="55"/>
      <c r="G234" s="159"/>
      <c r="H234" s="181"/>
      <c r="I234" s="157"/>
      <c r="J234" s="164"/>
    </row>
    <row r="235" spans="1:10" ht="31.5" customHeight="1">
      <c r="A235" s="141">
        <v>7</v>
      </c>
      <c r="B235" s="57"/>
      <c r="C235" s="56"/>
      <c r="D235" s="58"/>
      <c r="E235" s="59"/>
      <c r="F235" s="55"/>
      <c r="G235" s="159"/>
      <c r="H235" s="181"/>
      <c r="I235" s="157"/>
      <c r="J235" s="164"/>
    </row>
    <row r="236" spans="1:10" ht="31.5" customHeight="1">
      <c r="A236" s="141">
        <v>8</v>
      </c>
      <c r="B236" s="57"/>
      <c r="C236" s="66"/>
      <c r="D236" s="58"/>
      <c r="E236" s="59"/>
      <c r="F236" s="55"/>
      <c r="G236" s="159"/>
      <c r="H236" s="181"/>
      <c r="I236" s="157"/>
      <c r="J236" s="164"/>
    </row>
    <row r="237" spans="1:10" ht="31.5" customHeight="1">
      <c r="A237" s="141">
        <v>9</v>
      </c>
      <c r="B237" s="60"/>
      <c r="C237" s="61"/>
      <c r="D237" s="62"/>
      <c r="E237" s="58"/>
      <c r="F237" s="55"/>
      <c r="G237" s="159"/>
      <c r="H237" s="181"/>
      <c r="I237" s="157"/>
      <c r="J237" s="164"/>
    </row>
    <row r="238" spans="1:10" ht="31.5" customHeight="1">
      <c r="A238" s="141">
        <v>10</v>
      </c>
      <c r="B238" s="57"/>
      <c r="C238" s="56"/>
      <c r="D238" s="58"/>
      <c r="E238" s="59"/>
      <c r="F238" s="148"/>
      <c r="G238" s="160"/>
      <c r="H238" s="181"/>
      <c r="I238" s="158"/>
      <c r="J238" s="164"/>
    </row>
    <row r="239" spans="1:10" ht="31.5" customHeight="1">
      <c r="A239" s="420" t="s">
        <v>108</v>
      </c>
      <c r="B239" s="421"/>
      <c r="C239" s="422"/>
      <c r="D239" s="170">
        <f>SUM(D229:D238)</f>
        <v>0</v>
      </c>
      <c r="E239" s="170">
        <f>SUM(E229:E238)</f>
        <v>0</v>
      </c>
      <c r="F239" s="102">
        <f>SUM(F229:F238)</f>
        <v>0</v>
      </c>
      <c r="G239" s="178"/>
      <c r="H239" s="423" t="s">
        <v>109</v>
      </c>
      <c r="I239" s="166"/>
      <c r="J239" s="166"/>
    </row>
    <row r="240" spans="1:10" ht="31.5" customHeight="1">
      <c r="A240" s="420" t="s">
        <v>110</v>
      </c>
      <c r="B240" s="421"/>
      <c r="C240" s="422"/>
      <c r="D240" s="154">
        <f>ROUNDDOWN(D239*J225,0)</f>
        <v>0</v>
      </c>
      <c r="E240" s="154">
        <f>ROUNDDOWN(E239*J226,0)</f>
        <v>0</v>
      </c>
      <c r="F240" s="167"/>
      <c r="G240" s="168"/>
      <c r="H240" s="424"/>
      <c r="I240" s="177">
        <f>D240+E240+F239</f>
        <v>0</v>
      </c>
      <c r="J240" s="166"/>
    </row>
    <row r="241" spans="1:13" ht="31.5" customHeight="1">
      <c r="A241" s="165"/>
      <c r="B241" s="162"/>
      <c r="C241" s="163"/>
      <c r="D241" s="415" t="s">
        <v>111</v>
      </c>
      <c r="E241" s="415"/>
      <c r="F241" s="172" t="s">
        <v>112</v>
      </c>
      <c r="G241" s="172" t="s">
        <v>99</v>
      </c>
      <c r="H241" s="172" t="s">
        <v>100</v>
      </c>
      <c r="I241" s="161"/>
      <c r="J241" s="163"/>
    </row>
    <row r="242" spans="1:13" ht="31.5" customHeight="1">
      <c r="A242" s="161"/>
      <c r="B242" s="162"/>
      <c r="C242" s="169"/>
      <c r="D242" s="173" t="s">
        <v>113</v>
      </c>
      <c r="E242" s="174"/>
      <c r="F242" s="180">
        <f>SUMIFS(F229:F238,G229:G238,0.1,I229:I238,"課税(インボイス)")</f>
        <v>0</v>
      </c>
      <c r="G242" s="175">
        <v>0.1</v>
      </c>
      <c r="H242" s="179">
        <f>SUMIFS(H229:H238,G229:G238,0.1,I229:I238,"課税(インボイス)")</f>
        <v>0</v>
      </c>
      <c r="I242" s="171"/>
      <c r="J242" s="171"/>
      <c r="K242" s="238" t="s">
        <v>178</v>
      </c>
      <c r="L242" s="239" t="s">
        <v>179</v>
      </c>
      <c r="M242" s="242" t="s">
        <v>183</v>
      </c>
    </row>
    <row r="243" spans="1:13" ht="31.5" customHeight="1">
      <c r="A243" s="161"/>
      <c r="B243" s="162"/>
      <c r="C243" s="169"/>
      <c r="D243" s="173" t="s">
        <v>114</v>
      </c>
      <c r="E243" s="174"/>
      <c r="F243" s="180">
        <f>SUMIFS(F229:F238,G229:G238,0.1,I229:I238,"課税(非インボイス)")</f>
        <v>0</v>
      </c>
      <c r="G243" s="175">
        <v>0.1</v>
      </c>
      <c r="H243" s="179">
        <f>SUMIFS(H229:H238,G229:G238,0.1,I229:I238,"課税(非インボイス)")</f>
        <v>0</v>
      </c>
      <c r="I243" s="201" t="s">
        <v>105</v>
      </c>
      <c r="J243" s="202">
        <f>SUMIFS(F229:F238,I229:I238,"不課税")</f>
        <v>0</v>
      </c>
      <c r="K243" s="240">
        <f>ROUNDDOWN(SUMIFS(E229:E238,I229:I238,"不課税")*J226,0)</f>
        <v>0</v>
      </c>
      <c r="L243" s="240">
        <f>ROUNDDOWN(SUMIFS(D229:D238,I229:I238,"不課税")*J225,0)</f>
        <v>0</v>
      </c>
      <c r="M243" s="243">
        <f>SUM(J243:L243)</f>
        <v>0</v>
      </c>
    </row>
    <row r="244" spans="1:13" ht="31.5" customHeight="1">
      <c r="A244" s="161"/>
      <c r="B244" s="162"/>
      <c r="C244" s="169"/>
      <c r="D244" s="173" t="s">
        <v>113</v>
      </c>
      <c r="E244" s="174"/>
      <c r="F244" s="180">
        <f>SUMIFS(F229:F238,G229:G238,0.08,I229:I238,"課税(インボイス)")</f>
        <v>0</v>
      </c>
      <c r="G244" s="176">
        <v>0.08</v>
      </c>
      <c r="H244" s="179">
        <f>SUMIFS(H229:H238,G229:G238,0.08,I229:I238,"課税(インボイス)")</f>
        <v>0</v>
      </c>
      <c r="I244" s="201" t="s">
        <v>106</v>
      </c>
      <c r="J244" s="202">
        <f>SUMIFS(F229:F238,I229:I238,"非課税")</f>
        <v>0</v>
      </c>
    </row>
    <row r="245" spans="1:13" ht="31.5" customHeight="1">
      <c r="A245" s="161"/>
      <c r="B245" s="162"/>
      <c r="C245" s="169"/>
      <c r="D245" s="173" t="s">
        <v>114</v>
      </c>
      <c r="E245" s="174"/>
      <c r="F245" s="180">
        <f>SUMIFS(F229:F238,G229:G238,0.08,I229:I238,"課税(非インボイス)")</f>
        <v>0</v>
      </c>
      <c r="G245" s="176">
        <v>0.08</v>
      </c>
      <c r="H245" s="179">
        <f>SUMIFS(H229:H238,G229:G238,0.08,I229:I238,"課税(非インボイス)")</f>
        <v>0</v>
      </c>
      <c r="I245" s="171"/>
      <c r="J245" s="171"/>
    </row>
    <row r="246" spans="1:13" ht="31.5" customHeight="1">
      <c r="A246" s="67"/>
      <c r="B246" s="67"/>
      <c r="C246" s="67"/>
      <c r="D246" s="67"/>
      <c r="E246" s="67"/>
      <c r="F246" s="69"/>
      <c r="G246" s="69"/>
      <c r="H246" s="69"/>
      <c r="I246" s="69"/>
      <c r="J246" s="68"/>
    </row>
    <row r="247" spans="1:13" ht="31.5" customHeight="1">
      <c r="A247" s="122"/>
      <c r="B247" s="64"/>
      <c r="C247" s="63"/>
      <c r="D247" s="63"/>
      <c r="E247" s="63"/>
      <c r="F247" s="63"/>
      <c r="G247" s="48"/>
      <c r="H247" s="63"/>
      <c r="I247" s="63" t="s">
        <v>85</v>
      </c>
      <c r="J247" s="249"/>
    </row>
    <row r="248" spans="1:13" ht="31.5" customHeight="1">
      <c r="A248" s="199"/>
      <c r="B248" s="47"/>
      <c r="C248" s="48"/>
      <c r="D248" s="48"/>
      <c r="E248" s="48"/>
      <c r="F248" s="49"/>
      <c r="G248" s="48"/>
      <c r="H248" s="49"/>
      <c r="I248" s="49" t="s">
        <v>87</v>
      </c>
      <c r="J248" s="250"/>
    </row>
    <row r="249" spans="1:13" ht="31.5" customHeight="1">
      <c r="A249" s="425" t="s">
        <v>71</v>
      </c>
      <c r="B249" s="427" t="s">
        <v>96</v>
      </c>
      <c r="C249" s="429" t="s">
        <v>97</v>
      </c>
      <c r="D249" s="429" t="s">
        <v>98</v>
      </c>
      <c r="E249" s="431"/>
      <c r="F249" s="431"/>
      <c r="G249" s="416" t="s">
        <v>99</v>
      </c>
      <c r="H249" s="416" t="s">
        <v>219</v>
      </c>
      <c r="I249" s="416" t="s">
        <v>101</v>
      </c>
      <c r="J249" s="418" t="s">
        <v>102</v>
      </c>
    </row>
    <row r="250" spans="1:13" ht="31.5" customHeight="1" thickBot="1">
      <c r="A250" s="426"/>
      <c r="B250" s="428"/>
      <c r="C250" s="430"/>
      <c r="D250" s="151" t="s">
        <v>85</v>
      </c>
      <c r="E250" s="74" t="str">
        <f>I248</f>
        <v>現地通貨</v>
      </c>
      <c r="F250" s="75" t="s">
        <v>104</v>
      </c>
      <c r="G250" s="417"/>
      <c r="H250" s="417"/>
      <c r="I250" s="417"/>
      <c r="J250" s="419"/>
    </row>
    <row r="251" spans="1:13" ht="31.5" customHeight="1" thickTop="1">
      <c r="A251" s="140">
        <v>1</v>
      </c>
      <c r="B251" s="52"/>
      <c r="C251" s="51"/>
      <c r="D251" s="53"/>
      <c r="E251" s="53"/>
      <c r="F251" s="55"/>
      <c r="G251" s="159"/>
      <c r="H251" s="181"/>
      <c r="I251" s="157"/>
      <c r="J251" s="155"/>
    </row>
    <row r="252" spans="1:13" ht="31.5" customHeight="1">
      <c r="A252" s="141">
        <v>2</v>
      </c>
      <c r="B252" s="57"/>
      <c r="C252" s="56"/>
      <c r="D252" s="58"/>
      <c r="E252" s="58"/>
      <c r="F252" s="55"/>
      <c r="G252" s="159"/>
      <c r="H252" s="181"/>
      <c r="I252" s="157"/>
      <c r="J252" s="164"/>
    </row>
    <row r="253" spans="1:13" ht="31.5" customHeight="1">
      <c r="A253" s="140">
        <v>3</v>
      </c>
      <c r="B253" s="57"/>
      <c r="C253" s="56"/>
      <c r="D253" s="58"/>
      <c r="E253" s="54"/>
      <c r="F253" s="55"/>
      <c r="G253" s="159"/>
      <c r="H253" s="181"/>
      <c r="I253" s="157"/>
      <c r="J253" s="164"/>
    </row>
    <row r="254" spans="1:13" ht="31.5" customHeight="1">
      <c r="A254" s="141">
        <v>4</v>
      </c>
      <c r="B254" s="57"/>
      <c r="C254" s="56"/>
      <c r="D254" s="58"/>
      <c r="E254" s="59"/>
      <c r="F254" s="55"/>
      <c r="G254" s="159"/>
      <c r="H254" s="181"/>
      <c r="I254" s="157"/>
      <c r="J254" s="164"/>
    </row>
    <row r="255" spans="1:13" ht="31.5" customHeight="1">
      <c r="A255" s="141">
        <v>5</v>
      </c>
      <c r="B255" s="57"/>
      <c r="C255" s="56"/>
      <c r="D255" s="58"/>
      <c r="E255" s="59"/>
      <c r="F255" s="55"/>
      <c r="G255" s="159"/>
      <c r="H255" s="181"/>
      <c r="I255" s="157"/>
      <c r="J255" s="164"/>
    </row>
    <row r="256" spans="1:13" ht="31.5" customHeight="1">
      <c r="A256" s="141">
        <v>6</v>
      </c>
      <c r="B256" s="57"/>
      <c r="C256" s="56"/>
      <c r="D256" s="58"/>
      <c r="E256" s="59"/>
      <c r="F256" s="55"/>
      <c r="G256" s="159"/>
      <c r="H256" s="181"/>
      <c r="I256" s="157"/>
      <c r="J256" s="164"/>
    </row>
    <row r="257" spans="1:13" ht="31.5" customHeight="1">
      <c r="A257" s="141">
        <v>7</v>
      </c>
      <c r="B257" s="57"/>
      <c r="C257" s="56"/>
      <c r="D257" s="58"/>
      <c r="E257" s="59"/>
      <c r="F257" s="55"/>
      <c r="G257" s="159"/>
      <c r="H257" s="181"/>
      <c r="I257" s="157"/>
      <c r="J257" s="164"/>
    </row>
    <row r="258" spans="1:13" ht="31.5" customHeight="1">
      <c r="A258" s="141">
        <v>8</v>
      </c>
      <c r="B258" s="57"/>
      <c r="C258" s="66"/>
      <c r="D258" s="58"/>
      <c r="E258" s="59"/>
      <c r="F258" s="55"/>
      <c r="G258" s="159"/>
      <c r="H258" s="181"/>
      <c r="I258" s="157"/>
      <c r="J258" s="164"/>
    </row>
    <row r="259" spans="1:13" ht="31.5" customHeight="1">
      <c r="A259" s="141">
        <v>9</v>
      </c>
      <c r="B259" s="60"/>
      <c r="C259" s="61"/>
      <c r="D259" s="62"/>
      <c r="E259" s="58"/>
      <c r="F259" s="55"/>
      <c r="G259" s="159"/>
      <c r="H259" s="181"/>
      <c r="I259" s="157"/>
      <c r="J259" s="164"/>
    </row>
    <row r="260" spans="1:13" ht="31.5" customHeight="1">
      <c r="A260" s="141">
        <v>10</v>
      </c>
      <c r="B260" s="57"/>
      <c r="C260" s="56"/>
      <c r="D260" s="58"/>
      <c r="E260" s="59"/>
      <c r="F260" s="148"/>
      <c r="G260" s="160"/>
      <c r="H260" s="181"/>
      <c r="I260" s="158"/>
      <c r="J260" s="164"/>
    </row>
    <row r="261" spans="1:13" ht="31.5" customHeight="1">
      <c r="A261" s="420" t="s">
        <v>108</v>
      </c>
      <c r="B261" s="421"/>
      <c r="C261" s="422"/>
      <c r="D261" s="170">
        <f>SUM(D251:D260)</f>
        <v>0</v>
      </c>
      <c r="E261" s="170">
        <f>SUM(E251:E260)</f>
        <v>0</v>
      </c>
      <c r="F261" s="102">
        <f>SUM(F251:F260)</f>
        <v>0</v>
      </c>
      <c r="G261" s="178"/>
      <c r="H261" s="423" t="s">
        <v>109</v>
      </c>
      <c r="I261" s="166"/>
      <c r="J261" s="166"/>
    </row>
    <row r="262" spans="1:13" ht="31.5" customHeight="1">
      <c r="A262" s="420" t="s">
        <v>110</v>
      </c>
      <c r="B262" s="421"/>
      <c r="C262" s="422"/>
      <c r="D262" s="154">
        <f>ROUNDDOWN(D261*J247,0)</f>
        <v>0</v>
      </c>
      <c r="E262" s="154">
        <f>ROUNDDOWN(E261*J248,0)</f>
        <v>0</v>
      </c>
      <c r="F262" s="167"/>
      <c r="G262" s="168"/>
      <c r="H262" s="424"/>
      <c r="I262" s="177">
        <f>D262+E262+F261</f>
        <v>0</v>
      </c>
      <c r="J262" s="166"/>
    </row>
    <row r="263" spans="1:13" ht="31.5" customHeight="1">
      <c r="A263" s="165"/>
      <c r="B263" s="162"/>
      <c r="C263" s="163"/>
      <c r="D263" s="415" t="s">
        <v>111</v>
      </c>
      <c r="E263" s="415"/>
      <c r="F263" s="172" t="s">
        <v>112</v>
      </c>
      <c r="G263" s="172" t="s">
        <v>99</v>
      </c>
      <c r="H263" s="172" t="s">
        <v>100</v>
      </c>
      <c r="I263" s="161"/>
      <c r="J263" s="163"/>
    </row>
    <row r="264" spans="1:13" ht="31.5" customHeight="1">
      <c r="A264" s="161"/>
      <c r="B264" s="162"/>
      <c r="C264" s="169"/>
      <c r="D264" s="173" t="s">
        <v>113</v>
      </c>
      <c r="E264" s="174"/>
      <c r="F264" s="180">
        <f>SUMIFS(F251:F260,G251:G260,0.1,I251:I260,"課税(インボイス)")</f>
        <v>0</v>
      </c>
      <c r="G264" s="175">
        <v>0.1</v>
      </c>
      <c r="H264" s="179">
        <f>SUMIFS(H251:H260,G251:G260,0.1,I251:I260,"課税(インボイス)")</f>
        <v>0</v>
      </c>
      <c r="I264" s="171"/>
      <c r="J264" s="171"/>
      <c r="K264" s="238" t="s">
        <v>178</v>
      </c>
      <c r="L264" s="239" t="s">
        <v>179</v>
      </c>
      <c r="M264" s="242" t="s">
        <v>183</v>
      </c>
    </row>
    <row r="265" spans="1:13" ht="31.5" customHeight="1">
      <c r="A265" s="161"/>
      <c r="B265" s="162"/>
      <c r="C265" s="169"/>
      <c r="D265" s="173" t="s">
        <v>114</v>
      </c>
      <c r="E265" s="174"/>
      <c r="F265" s="180">
        <f>SUMIFS(F251:F260,G251:G260,0.1,I251:I260,"課税(非インボイス)")</f>
        <v>0</v>
      </c>
      <c r="G265" s="175">
        <v>0.1</v>
      </c>
      <c r="H265" s="179">
        <f>SUMIFS(H251:H260,G251:G260,0.1,I251:I260,"課税(非インボイス)")</f>
        <v>0</v>
      </c>
      <c r="I265" s="201" t="s">
        <v>105</v>
      </c>
      <c r="J265" s="202">
        <f>SUMIFS(F251:F260,I251:I260,"不課税")</f>
        <v>0</v>
      </c>
      <c r="K265" s="240">
        <f>ROUNDDOWN(SUMIFS(E251:E260,I251:I260,"不課税")*J248,0)</f>
        <v>0</v>
      </c>
      <c r="L265" s="240">
        <f>ROUNDDOWN(SUMIFS(D251:D260,I251:I260,"不課税")*J247,0)</f>
        <v>0</v>
      </c>
      <c r="M265" s="243">
        <f>SUM(J265:L265)</f>
        <v>0</v>
      </c>
    </row>
    <row r="266" spans="1:13" ht="31.5" customHeight="1">
      <c r="A266" s="161"/>
      <c r="B266" s="162"/>
      <c r="C266" s="169"/>
      <c r="D266" s="173" t="s">
        <v>113</v>
      </c>
      <c r="E266" s="174"/>
      <c r="F266" s="180">
        <f>SUMIFS(F251:F260,G251:G260,0.08,I251:I260,"課税(インボイス)")</f>
        <v>0</v>
      </c>
      <c r="G266" s="176">
        <v>0.08</v>
      </c>
      <c r="H266" s="179">
        <f>SUMIFS(H251:H260,G251:G260,0.08,I251:I260,"課税(インボイス)")</f>
        <v>0</v>
      </c>
      <c r="I266" s="201" t="s">
        <v>106</v>
      </c>
      <c r="J266" s="202">
        <f>SUMIFS(F251:F260,I251:I260,"非課税")</f>
        <v>0</v>
      </c>
    </row>
    <row r="267" spans="1:13" ht="31.5" customHeight="1">
      <c r="A267" s="161"/>
      <c r="B267" s="162"/>
      <c r="C267" s="169"/>
      <c r="D267" s="173" t="s">
        <v>114</v>
      </c>
      <c r="E267" s="174"/>
      <c r="F267" s="180">
        <f>SUMIFS(F251:F260,G251:G260,0.08,I251:I260,"課税(非インボイス)")</f>
        <v>0</v>
      </c>
      <c r="G267" s="176">
        <v>0.08</v>
      </c>
      <c r="H267" s="179">
        <f>SUMIFS(H251:H260,G251:G260,0.08,I251:I260,"課税(非インボイス)")</f>
        <v>0</v>
      </c>
      <c r="I267" s="171"/>
      <c r="J267" s="171"/>
    </row>
    <row r="268" spans="1:13" ht="31.5" customHeight="1" thickBot="1">
      <c r="A268" s="67"/>
      <c r="B268" s="67"/>
      <c r="C268" s="67"/>
      <c r="D268" s="67"/>
      <c r="E268" s="67"/>
      <c r="F268" s="69"/>
      <c r="G268" s="68"/>
      <c r="H268" s="68"/>
      <c r="I268" s="68"/>
    </row>
    <row r="269" spans="1:13" ht="31.5" customHeight="1" thickBot="1">
      <c r="B269" s="439" t="s">
        <v>120</v>
      </c>
      <c r="C269" s="440"/>
      <c r="D269" s="440"/>
      <c r="E269" s="441"/>
      <c r="F269" s="71">
        <f>I20+I42+I64+I86+I108+I130+I152+I174+I196+I218+I240+I262</f>
        <v>0</v>
      </c>
      <c r="H269" s="442" t="s">
        <v>113</v>
      </c>
      <c r="I269" s="442"/>
      <c r="J269" s="200">
        <f>F22+F24+F44+F46+F66+F68+F88+F90+F110+F112+F132+F134+F154+F156+F176+F178+F198+F200+F220+F222+F242+F244+F264+F266</f>
        <v>0</v>
      </c>
    </row>
    <row r="270" spans="1:13" ht="31.5" customHeight="1">
      <c r="H270" s="442" t="s">
        <v>114</v>
      </c>
      <c r="I270" s="442"/>
      <c r="J270" s="200">
        <f>F23+F25+F45+F47+F67+F69+F89+F91+F111+F113+F133+F135+F155+F157+F177+F179+F199+F201+F221+F223+F243+F245+F265+F267</f>
        <v>0</v>
      </c>
    </row>
    <row r="271" spans="1:13" ht="31.5" customHeight="1">
      <c r="H271" s="434" t="s">
        <v>105</v>
      </c>
      <c r="I271" s="435"/>
      <c r="J271" s="200">
        <f>M23+M45+M67+M89+M111+M133+M155+M177+M199+M221+M243+M265</f>
        <v>0</v>
      </c>
    </row>
    <row r="272" spans="1:13" ht="31.5" customHeight="1">
      <c r="H272" s="434" t="s">
        <v>106</v>
      </c>
      <c r="I272" s="435"/>
      <c r="J272" s="200">
        <f>J24+J46+J68+J90+J112+J134+J156+J178+J200+J222+J244+J266</f>
        <v>0</v>
      </c>
    </row>
  </sheetData>
  <mergeCells count="149">
    <mergeCell ref="D131:E131"/>
    <mergeCell ref="B269:E269"/>
    <mergeCell ref="G117:G118"/>
    <mergeCell ref="H117:H118"/>
    <mergeCell ref="I117:I118"/>
    <mergeCell ref="H269:I269"/>
    <mergeCell ref="H139:H140"/>
    <mergeCell ref="I139:I140"/>
    <mergeCell ref="H161:H162"/>
    <mergeCell ref="I161:I162"/>
    <mergeCell ref="H183:H184"/>
    <mergeCell ref="I183:I184"/>
    <mergeCell ref="H205:H206"/>
    <mergeCell ref="I205:I206"/>
    <mergeCell ref="H227:H228"/>
    <mergeCell ref="I227:I228"/>
    <mergeCell ref="D263:E263"/>
    <mergeCell ref="H249:H250"/>
    <mergeCell ref="I249:I250"/>
    <mergeCell ref="H95:H96"/>
    <mergeCell ref="I95:I96"/>
    <mergeCell ref="J95:J96"/>
    <mergeCell ref="A107:C107"/>
    <mergeCell ref="H107:H108"/>
    <mergeCell ref="A108:C108"/>
    <mergeCell ref="J117:J118"/>
    <mergeCell ref="A129:C129"/>
    <mergeCell ref="H129:H130"/>
    <mergeCell ref="A130:C130"/>
    <mergeCell ref="D109:E109"/>
    <mergeCell ref="A117:A118"/>
    <mergeCell ref="B117:B118"/>
    <mergeCell ref="C117:C118"/>
    <mergeCell ref="D117:F117"/>
    <mergeCell ref="J73:J74"/>
    <mergeCell ref="A85:C85"/>
    <mergeCell ref="H85:H86"/>
    <mergeCell ref="A86:C86"/>
    <mergeCell ref="A73:A74"/>
    <mergeCell ref="B73:B74"/>
    <mergeCell ref="C73:C74"/>
    <mergeCell ref="D73:F73"/>
    <mergeCell ref="G73:G74"/>
    <mergeCell ref="J51:J52"/>
    <mergeCell ref="A63:C63"/>
    <mergeCell ref="H63:H64"/>
    <mergeCell ref="A64:C64"/>
    <mergeCell ref="G51:G52"/>
    <mergeCell ref="H51:H52"/>
    <mergeCell ref="D65:E65"/>
    <mergeCell ref="A51:A52"/>
    <mergeCell ref="B51:B52"/>
    <mergeCell ref="C51:C52"/>
    <mergeCell ref="D51:F51"/>
    <mergeCell ref="J7:J8"/>
    <mergeCell ref="A19:C19"/>
    <mergeCell ref="H19:H20"/>
    <mergeCell ref="A20:C20"/>
    <mergeCell ref="G7:G8"/>
    <mergeCell ref="H7:H8"/>
    <mergeCell ref="J29:J30"/>
    <mergeCell ref="A41:C41"/>
    <mergeCell ref="H41:H42"/>
    <mergeCell ref="A42:C42"/>
    <mergeCell ref="G29:G30"/>
    <mergeCell ref="H29:H30"/>
    <mergeCell ref="H270:I270"/>
    <mergeCell ref="H271:I271"/>
    <mergeCell ref="H272:I272"/>
    <mergeCell ref="D21:E21"/>
    <mergeCell ref="A7:A8"/>
    <mergeCell ref="B7:B8"/>
    <mergeCell ref="C7:C8"/>
    <mergeCell ref="D7:F7"/>
    <mergeCell ref="I7:I8"/>
    <mergeCell ref="D43:E43"/>
    <mergeCell ref="A29:A30"/>
    <mergeCell ref="B29:B30"/>
    <mergeCell ref="C29:C30"/>
    <mergeCell ref="D29:F29"/>
    <mergeCell ref="I29:I30"/>
    <mergeCell ref="I51:I52"/>
    <mergeCell ref="H73:H74"/>
    <mergeCell ref="I73:I74"/>
    <mergeCell ref="D87:E87"/>
    <mergeCell ref="A95:A96"/>
    <mergeCell ref="B95:B96"/>
    <mergeCell ref="C95:C96"/>
    <mergeCell ref="D95:F95"/>
    <mergeCell ref="G95:G96"/>
    <mergeCell ref="J139:J140"/>
    <mergeCell ref="A151:C151"/>
    <mergeCell ref="H151:H152"/>
    <mergeCell ref="A152:C152"/>
    <mergeCell ref="D153:E153"/>
    <mergeCell ref="A139:A140"/>
    <mergeCell ref="B139:B140"/>
    <mergeCell ref="C139:C140"/>
    <mergeCell ref="D139:F139"/>
    <mergeCell ref="G139:G140"/>
    <mergeCell ref="J161:J162"/>
    <mergeCell ref="A173:C173"/>
    <mergeCell ref="H173:H174"/>
    <mergeCell ref="A174:C174"/>
    <mergeCell ref="D175:E175"/>
    <mergeCell ref="A161:A162"/>
    <mergeCell ref="B161:B162"/>
    <mergeCell ref="C161:C162"/>
    <mergeCell ref="D161:F161"/>
    <mergeCell ref="G161:G162"/>
    <mergeCell ref="J183:J184"/>
    <mergeCell ref="A195:C195"/>
    <mergeCell ref="H195:H196"/>
    <mergeCell ref="A196:C196"/>
    <mergeCell ref="D197:E197"/>
    <mergeCell ref="A183:A184"/>
    <mergeCell ref="B183:B184"/>
    <mergeCell ref="C183:C184"/>
    <mergeCell ref="D183:F183"/>
    <mergeCell ref="G183:G184"/>
    <mergeCell ref="J205:J206"/>
    <mergeCell ref="A217:C217"/>
    <mergeCell ref="H217:H218"/>
    <mergeCell ref="A218:C218"/>
    <mergeCell ref="D219:E219"/>
    <mergeCell ref="A205:A206"/>
    <mergeCell ref="B205:B206"/>
    <mergeCell ref="C205:C206"/>
    <mergeCell ref="D205:F205"/>
    <mergeCell ref="G205:G206"/>
    <mergeCell ref="J227:J228"/>
    <mergeCell ref="A239:C239"/>
    <mergeCell ref="H239:H240"/>
    <mergeCell ref="A240:C240"/>
    <mergeCell ref="D241:E241"/>
    <mergeCell ref="A227:A228"/>
    <mergeCell ref="B227:B228"/>
    <mergeCell ref="C227:C228"/>
    <mergeCell ref="D227:F227"/>
    <mergeCell ref="G227:G228"/>
    <mergeCell ref="J249:J250"/>
    <mergeCell ref="A261:C261"/>
    <mergeCell ref="H261:H262"/>
    <mergeCell ref="A262:C262"/>
    <mergeCell ref="A249:A250"/>
    <mergeCell ref="B249:B250"/>
    <mergeCell ref="C249:C250"/>
    <mergeCell ref="D249:F249"/>
    <mergeCell ref="G249:G250"/>
  </mergeCells>
  <phoneticPr fontId="3"/>
  <dataValidations count="2">
    <dataValidation type="list" allowBlank="1" showInputMessage="1" showErrorMessage="1" sqref="G9:G18 G31:G40 G53:G62 G75:G84 G97:G106 G119:G128 G141:G150 G163:G172 G185:G194 G207:G216 G229:G238 G251:G260" xr:uid="{96FED40D-EAA5-49C1-B6BB-ADA11F68B1A5}">
      <formula1>"10%,8%,0%"</formula1>
    </dataValidation>
    <dataValidation type="list" allowBlank="1" showInputMessage="1" showErrorMessage="1" sqref="I9:I18 I31:I40 I53:I62 I75:I84 I97:I106 I119:I128 I141:I150 I163:I172 I185:I194 I207:I216 I229:I238 I251:I260" xr:uid="{AD0D21A5-44EC-4402-9D3F-C48B1D4B0CDA}">
      <formula1>$S$6:$S$10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2F3E8-75EC-4871-93C8-4FF6B0841C01}">
  <sheetPr>
    <tabColor rgb="FF92D050"/>
    <pageSetUpPr fitToPage="1"/>
  </sheetPr>
  <dimension ref="A1:R273"/>
  <sheetViews>
    <sheetView zoomScale="70" zoomScaleNormal="70" workbookViewId="0">
      <selection activeCell="O269" sqref="O269:O270"/>
    </sheetView>
  </sheetViews>
  <sheetFormatPr defaultColWidth="9" defaultRowHeight="14"/>
  <cols>
    <col min="1" max="1" width="11.08203125" style="42" customWidth="1"/>
    <col min="2" max="2" width="8" style="44" customWidth="1"/>
    <col min="3" max="3" width="48.83203125" style="42" customWidth="1"/>
    <col min="4" max="5" width="18.08203125" style="42" customWidth="1"/>
    <col min="6" max="6" width="22.58203125" style="42" customWidth="1"/>
    <col min="7" max="7" width="8.75" style="42" customWidth="1"/>
    <col min="8" max="8" width="18.83203125" style="42" customWidth="1"/>
    <col min="9" max="10" width="26.83203125" style="42" customWidth="1"/>
    <col min="11" max="11" width="25.33203125" style="42" customWidth="1"/>
    <col min="12" max="12" width="20.1640625" style="42" customWidth="1"/>
    <col min="13" max="16384" width="9" style="42"/>
  </cols>
  <sheetData>
    <row r="1" spans="1:18" s="39" customFormat="1" ht="25.5" customHeight="1">
      <c r="A1" s="120" t="str">
        <f>'1.旅費(1)現地渡航費（航空運賃）'!A1</f>
        <v>団体名：</v>
      </c>
      <c r="B1" s="121" t="str">
        <f>'★マスタ（最初にこちらを入力）'!D7</f>
        <v>●●</v>
      </c>
      <c r="C1" s="37"/>
      <c r="D1" s="37"/>
      <c r="E1" s="37"/>
      <c r="F1" s="38"/>
      <c r="J1" s="153" t="s">
        <v>150</v>
      </c>
    </row>
    <row r="2" spans="1:18" s="39" customFormat="1" ht="25.5" customHeight="1">
      <c r="A2" s="120" t="str">
        <f>'1.旅費(1)現地渡航費（航空運賃）'!A2</f>
        <v>対象国：</v>
      </c>
      <c r="B2" s="121" t="str">
        <f>'★マスタ（最初にこちらを入力）'!D8</f>
        <v>●●</v>
      </c>
      <c r="C2" s="40"/>
      <c r="G2" s="41"/>
      <c r="H2" s="41"/>
      <c r="I2" s="41"/>
    </row>
    <row r="3" spans="1:18" s="39" customFormat="1" ht="17.149999999999999" customHeight="1">
      <c r="A3" s="120"/>
      <c r="B3" s="121"/>
      <c r="C3" s="40"/>
      <c r="G3" s="41"/>
      <c r="H3" s="41"/>
      <c r="I3" s="41"/>
    </row>
    <row r="4" spans="1:18" ht="29.5" customHeight="1">
      <c r="A4" s="156"/>
      <c r="B4" s="156"/>
      <c r="C4" s="156"/>
      <c r="D4" s="156"/>
      <c r="E4" s="152" t="s">
        <v>94</v>
      </c>
      <c r="F4" s="156"/>
      <c r="G4" s="156"/>
      <c r="H4" s="156"/>
      <c r="I4" s="156"/>
      <c r="J4" s="156"/>
    </row>
    <row r="5" spans="1:18" s="48" customFormat="1" ht="29.25" customHeight="1">
      <c r="A5" s="182" t="s">
        <v>60</v>
      </c>
      <c r="B5" s="64"/>
      <c r="C5" s="63"/>
      <c r="D5" s="63"/>
      <c r="E5" s="63"/>
      <c r="F5" s="63"/>
      <c r="H5" s="63"/>
      <c r="I5" s="63" t="s">
        <v>85</v>
      </c>
      <c r="J5" s="249"/>
    </row>
    <row r="6" spans="1:18" s="48" customFormat="1" ht="30.65" customHeight="1">
      <c r="A6" s="199"/>
      <c r="B6" s="47"/>
      <c r="F6" s="49"/>
      <c r="H6" s="49"/>
      <c r="I6" s="49" t="s">
        <v>87</v>
      </c>
      <c r="J6" s="250"/>
      <c r="R6" s="46" t="s">
        <v>95</v>
      </c>
    </row>
    <row r="7" spans="1:18" s="48" customFormat="1" ht="30.75" customHeight="1">
      <c r="A7" s="425" t="s">
        <v>71</v>
      </c>
      <c r="B7" s="427" t="s">
        <v>96</v>
      </c>
      <c r="C7" s="429" t="s">
        <v>97</v>
      </c>
      <c r="D7" s="429" t="s">
        <v>98</v>
      </c>
      <c r="E7" s="431"/>
      <c r="F7" s="431"/>
      <c r="G7" s="416" t="s">
        <v>99</v>
      </c>
      <c r="H7" s="416" t="s">
        <v>219</v>
      </c>
      <c r="I7" s="416" t="s">
        <v>101</v>
      </c>
      <c r="J7" s="418" t="s">
        <v>102</v>
      </c>
      <c r="R7" s="46" t="s">
        <v>103</v>
      </c>
    </row>
    <row r="8" spans="1:18" s="48" customFormat="1" ht="30.75" customHeight="1" thickBot="1">
      <c r="A8" s="426"/>
      <c r="B8" s="428"/>
      <c r="C8" s="430"/>
      <c r="D8" s="151" t="s">
        <v>85</v>
      </c>
      <c r="E8" s="74" t="str">
        <f>I6</f>
        <v>現地通貨</v>
      </c>
      <c r="F8" s="75" t="s">
        <v>104</v>
      </c>
      <c r="G8" s="417"/>
      <c r="H8" s="417"/>
      <c r="I8" s="417"/>
      <c r="J8" s="419"/>
      <c r="R8" s="46" t="s">
        <v>105</v>
      </c>
    </row>
    <row r="9" spans="1:18" s="48" customFormat="1" ht="30" customHeight="1" thickTop="1">
      <c r="A9" s="140">
        <v>1</v>
      </c>
      <c r="B9" s="52"/>
      <c r="C9" s="51"/>
      <c r="D9" s="53"/>
      <c r="E9" s="53"/>
      <c r="F9" s="55"/>
      <c r="G9" s="159"/>
      <c r="H9" s="181"/>
      <c r="I9" s="157"/>
      <c r="J9" s="155"/>
      <c r="R9" s="46" t="s">
        <v>106</v>
      </c>
    </row>
    <row r="10" spans="1:18" s="48" customFormat="1" ht="30" customHeight="1">
      <c r="A10" s="141">
        <v>2</v>
      </c>
      <c r="B10" s="57"/>
      <c r="C10" s="56"/>
      <c r="D10" s="58"/>
      <c r="E10" s="58"/>
      <c r="F10" s="55"/>
      <c r="G10" s="159"/>
      <c r="H10" s="181"/>
      <c r="I10" s="157"/>
      <c r="J10" s="164"/>
      <c r="R10" s="46" t="s">
        <v>107</v>
      </c>
    </row>
    <row r="11" spans="1:18" s="48" customFormat="1" ht="30" customHeight="1">
      <c r="A11" s="140">
        <v>3</v>
      </c>
      <c r="B11" s="57"/>
      <c r="C11" s="56"/>
      <c r="D11" s="58"/>
      <c r="E11" s="54"/>
      <c r="F11" s="55"/>
      <c r="G11" s="159"/>
      <c r="H11" s="181"/>
      <c r="I11" s="157"/>
      <c r="J11" s="164"/>
    </row>
    <row r="12" spans="1:18" s="48" customFormat="1" ht="30" customHeight="1">
      <c r="A12" s="141">
        <v>4</v>
      </c>
      <c r="B12" s="57"/>
      <c r="C12" s="56"/>
      <c r="D12" s="58"/>
      <c r="E12" s="59"/>
      <c r="F12" s="55"/>
      <c r="G12" s="159"/>
      <c r="H12" s="181"/>
      <c r="I12" s="157"/>
      <c r="J12" s="164"/>
    </row>
    <row r="13" spans="1:18" s="48" customFormat="1" ht="30" customHeight="1">
      <c r="A13" s="141">
        <v>5</v>
      </c>
      <c r="B13" s="57"/>
      <c r="C13" s="56"/>
      <c r="D13" s="58"/>
      <c r="E13" s="59"/>
      <c r="F13" s="55"/>
      <c r="G13" s="159"/>
      <c r="H13" s="181"/>
      <c r="I13" s="157"/>
      <c r="J13" s="164"/>
    </row>
    <row r="14" spans="1:18" s="48" customFormat="1" ht="30" customHeight="1">
      <c r="A14" s="141">
        <v>6</v>
      </c>
      <c r="B14" s="57"/>
      <c r="C14" s="56"/>
      <c r="D14" s="58"/>
      <c r="E14" s="59"/>
      <c r="F14" s="55"/>
      <c r="G14" s="159"/>
      <c r="H14" s="181"/>
      <c r="I14" s="157"/>
      <c r="J14" s="164"/>
    </row>
    <row r="15" spans="1:18" s="48" customFormat="1" ht="30" customHeight="1">
      <c r="A15" s="141">
        <v>7</v>
      </c>
      <c r="B15" s="57"/>
      <c r="C15" s="56"/>
      <c r="D15" s="58"/>
      <c r="E15" s="59"/>
      <c r="F15" s="55"/>
      <c r="G15" s="159"/>
      <c r="H15" s="181"/>
      <c r="I15" s="157"/>
      <c r="J15" s="164"/>
    </row>
    <row r="16" spans="1:18" s="48" customFormat="1" ht="30" customHeight="1">
      <c r="A16" s="141">
        <v>8</v>
      </c>
      <c r="B16" s="57"/>
      <c r="C16" s="66"/>
      <c r="D16" s="58"/>
      <c r="E16" s="59"/>
      <c r="F16" s="55"/>
      <c r="G16" s="159"/>
      <c r="H16" s="181"/>
      <c r="I16" s="157"/>
      <c r="J16" s="164"/>
    </row>
    <row r="17" spans="1:13" s="48" customFormat="1" ht="30" customHeight="1">
      <c r="A17" s="141">
        <v>9</v>
      </c>
      <c r="B17" s="60"/>
      <c r="C17" s="61"/>
      <c r="D17" s="62"/>
      <c r="E17" s="58"/>
      <c r="F17" s="55"/>
      <c r="G17" s="159"/>
      <c r="H17" s="181"/>
      <c r="I17" s="157"/>
      <c r="J17" s="164"/>
    </row>
    <row r="18" spans="1:13" s="48" customFormat="1" ht="30" customHeight="1">
      <c r="A18" s="141">
        <v>10</v>
      </c>
      <c r="B18" s="57"/>
      <c r="C18" s="56"/>
      <c r="D18" s="58"/>
      <c r="E18" s="59"/>
      <c r="F18" s="148"/>
      <c r="G18" s="160"/>
      <c r="H18" s="181"/>
      <c r="I18" s="158"/>
      <c r="J18" s="164"/>
    </row>
    <row r="19" spans="1:13" s="48" customFormat="1" ht="30" customHeight="1">
      <c r="A19" s="420" t="s">
        <v>108</v>
      </c>
      <c r="B19" s="421"/>
      <c r="C19" s="422"/>
      <c r="D19" s="170">
        <f>SUM(D9:D18)</f>
        <v>0</v>
      </c>
      <c r="E19" s="170">
        <f>SUM(E9:E18)</f>
        <v>0</v>
      </c>
      <c r="F19" s="102">
        <f>SUM(F9:F18)</f>
        <v>0</v>
      </c>
      <c r="G19" s="178"/>
      <c r="H19" s="423" t="s">
        <v>109</v>
      </c>
      <c r="I19" s="166"/>
      <c r="J19" s="166"/>
    </row>
    <row r="20" spans="1:13" s="48" customFormat="1" ht="30" customHeight="1">
      <c r="A20" s="420" t="s">
        <v>110</v>
      </c>
      <c r="B20" s="421"/>
      <c r="C20" s="422"/>
      <c r="D20" s="154">
        <f>ROUNDDOWN(D19*J5,0)</f>
        <v>0</v>
      </c>
      <c r="E20" s="154">
        <f>ROUNDDOWN(E19*J6,0)</f>
        <v>0</v>
      </c>
      <c r="F20" s="167"/>
      <c r="G20" s="168"/>
      <c r="H20" s="424"/>
      <c r="I20" s="177">
        <f>D20+E20+F19</f>
        <v>0</v>
      </c>
      <c r="J20" s="166"/>
    </row>
    <row r="21" spans="1:13" ht="30" customHeight="1">
      <c r="A21" s="165"/>
      <c r="B21" s="162"/>
      <c r="C21" s="163"/>
      <c r="D21" s="415" t="s">
        <v>111</v>
      </c>
      <c r="E21" s="415"/>
      <c r="F21" s="172" t="s">
        <v>112</v>
      </c>
      <c r="G21" s="172" t="s">
        <v>99</v>
      </c>
      <c r="H21" s="172" t="s">
        <v>100</v>
      </c>
      <c r="I21" s="161"/>
      <c r="J21" s="163"/>
    </row>
    <row r="22" spans="1:13" ht="30" customHeight="1">
      <c r="A22" s="161"/>
      <c r="B22" s="162"/>
      <c r="C22" s="169"/>
      <c r="D22" s="173" t="s">
        <v>113</v>
      </c>
      <c r="E22" s="174"/>
      <c r="F22" s="180">
        <f>SUMIFS(F9:F18,G9:G18,0.1,I9:I18,"課税(インボイス)")</f>
        <v>0</v>
      </c>
      <c r="G22" s="175">
        <v>0.1</v>
      </c>
      <c r="H22" s="179">
        <f>SUMIFS(H9:H18,G9:G18,0.1,I9:I18,"課税(インボイス)")</f>
        <v>0</v>
      </c>
      <c r="I22" s="171"/>
      <c r="J22" s="245" t="s">
        <v>181</v>
      </c>
      <c r="K22" s="238" t="s">
        <v>178</v>
      </c>
      <c r="L22" s="239" t="s">
        <v>179</v>
      </c>
      <c r="M22" s="242" t="s">
        <v>183</v>
      </c>
    </row>
    <row r="23" spans="1:13" ht="30" customHeight="1">
      <c r="A23" s="161"/>
      <c r="B23" s="162"/>
      <c r="C23" s="169"/>
      <c r="D23" s="173" t="s">
        <v>114</v>
      </c>
      <c r="E23" s="174"/>
      <c r="F23" s="180">
        <f>SUMIFS(F9:F18,G9:G18,0.1,I9:I18,"課税(非インボイス)")</f>
        <v>0</v>
      </c>
      <c r="G23" s="175">
        <v>0.1</v>
      </c>
      <c r="H23" s="179">
        <f>SUMIFS(H9:H18,G9:G18,0.1,I9:I18,"課税(非インボイス)")</f>
        <v>0</v>
      </c>
      <c r="I23" s="201" t="s">
        <v>105</v>
      </c>
      <c r="J23" s="202">
        <f>SUMIFS(F9:F18,I9:I18,"不課税")</f>
        <v>0</v>
      </c>
      <c r="K23" s="240">
        <f>ROUNDDOWN(SUMIFS(E9:E18,I9:I18,"不課税")*J6,0)</f>
        <v>0</v>
      </c>
      <c r="L23" s="240">
        <f>ROUNDDOWN(SUMIFS(D9:D18,I9:I18,"不課税")*J5,0)</f>
        <v>0</v>
      </c>
      <c r="M23" s="243">
        <f>SUM(J23:L23)</f>
        <v>0</v>
      </c>
    </row>
    <row r="24" spans="1:13" ht="30" customHeight="1">
      <c r="A24" s="161"/>
      <c r="B24" s="162"/>
      <c r="C24" s="169"/>
      <c r="D24" s="173" t="s">
        <v>113</v>
      </c>
      <c r="E24" s="174"/>
      <c r="F24" s="180">
        <f>SUMIFS(F9:F18,G9:G18,0.08,I9:I18,"課税(インボイス)")</f>
        <v>0</v>
      </c>
      <c r="G24" s="176">
        <v>0.08</v>
      </c>
      <c r="H24" s="179">
        <f>SUMIFS(H9:H18,G9:G18,0.08,I9:I18,"課税(インボイス)")</f>
        <v>0</v>
      </c>
      <c r="I24" s="201" t="s">
        <v>106</v>
      </c>
      <c r="J24" s="202">
        <f>SUMIFS(F9:F18,I9:I18,"非課税")</f>
        <v>0</v>
      </c>
    </row>
    <row r="25" spans="1:13" ht="30" customHeight="1">
      <c r="A25" s="161"/>
      <c r="B25" s="162"/>
      <c r="C25" s="169"/>
      <c r="D25" s="173" t="s">
        <v>114</v>
      </c>
      <c r="E25" s="174"/>
      <c r="F25" s="180">
        <f>SUMIFS(F9:F18,G9:G18,0.08,I9:I18,"課税(非インボイス)")</f>
        <v>0</v>
      </c>
      <c r="G25" s="176">
        <v>0.08</v>
      </c>
      <c r="H25" s="179">
        <f>SUMIFS(H9:H18,G9:G18,0.08,I9:I18,"課税(非インボイス)")</f>
        <v>0</v>
      </c>
      <c r="I25" s="171"/>
      <c r="J25" s="171"/>
    </row>
    <row r="26" spans="1:13" ht="30" customHeight="1">
      <c r="A26" s="67"/>
      <c r="B26" s="67"/>
      <c r="C26" s="67"/>
      <c r="D26" s="67"/>
      <c r="E26" s="67"/>
      <c r="F26" s="69"/>
      <c r="G26" s="69"/>
      <c r="H26" s="69"/>
      <c r="I26" s="69"/>
      <c r="J26" s="68"/>
    </row>
    <row r="27" spans="1:13" ht="30" customHeight="1">
      <c r="A27" s="122"/>
      <c r="B27" s="64"/>
      <c r="C27" s="63"/>
      <c r="D27" s="63"/>
      <c r="E27" s="63"/>
      <c r="F27" s="63"/>
      <c r="G27" s="48"/>
      <c r="H27" s="63"/>
      <c r="I27" s="63" t="s">
        <v>85</v>
      </c>
      <c r="J27" s="249"/>
    </row>
    <row r="28" spans="1:13" ht="30" customHeight="1">
      <c r="A28" s="199"/>
      <c r="B28" s="47"/>
      <c r="C28" s="48"/>
      <c r="D28" s="48"/>
      <c r="E28" s="48"/>
      <c r="F28" s="49"/>
      <c r="G28" s="48"/>
      <c r="H28" s="49"/>
      <c r="I28" s="49" t="s">
        <v>87</v>
      </c>
      <c r="J28" s="250"/>
    </row>
    <row r="29" spans="1:13" ht="30" customHeight="1">
      <c r="A29" s="425" t="s">
        <v>71</v>
      </c>
      <c r="B29" s="427" t="s">
        <v>96</v>
      </c>
      <c r="C29" s="429" t="s">
        <v>97</v>
      </c>
      <c r="D29" s="429" t="s">
        <v>98</v>
      </c>
      <c r="E29" s="431"/>
      <c r="F29" s="431"/>
      <c r="G29" s="416" t="s">
        <v>99</v>
      </c>
      <c r="H29" s="416" t="s">
        <v>219</v>
      </c>
      <c r="I29" s="416" t="s">
        <v>101</v>
      </c>
      <c r="J29" s="418" t="s">
        <v>102</v>
      </c>
    </row>
    <row r="30" spans="1:13" ht="30" customHeight="1" thickBot="1">
      <c r="A30" s="426"/>
      <c r="B30" s="428"/>
      <c r="C30" s="430"/>
      <c r="D30" s="151" t="s">
        <v>85</v>
      </c>
      <c r="E30" s="74" t="str">
        <f>I28</f>
        <v>現地通貨</v>
      </c>
      <c r="F30" s="75" t="s">
        <v>104</v>
      </c>
      <c r="G30" s="417"/>
      <c r="H30" s="417"/>
      <c r="I30" s="417"/>
      <c r="J30" s="419"/>
    </row>
    <row r="31" spans="1:13" ht="32.5" customHeight="1" thickTop="1">
      <c r="A31" s="140">
        <v>1</v>
      </c>
      <c r="B31" s="52"/>
      <c r="C31" s="51"/>
      <c r="D31" s="53"/>
      <c r="E31" s="53"/>
      <c r="F31" s="55"/>
      <c r="G31" s="159"/>
      <c r="H31" s="181"/>
      <c r="I31" s="157"/>
      <c r="J31" s="155"/>
    </row>
    <row r="32" spans="1:13" ht="32.5" customHeight="1">
      <c r="A32" s="141">
        <v>2</v>
      </c>
      <c r="B32" s="57"/>
      <c r="C32" s="56"/>
      <c r="D32" s="58"/>
      <c r="E32" s="58"/>
      <c r="F32" s="55"/>
      <c r="G32" s="159"/>
      <c r="H32" s="181"/>
      <c r="I32" s="157"/>
      <c r="J32" s="164"/>
    </row>
    <row r="33" spans="1:13" ht="32.5" customHeight="1">
      <c r="A33" s="140">
        <v>3</v>
      </c>
      <c r="B33" s="57"/>
      <c r="C33" s="56"/>
      <c r="D33" s="58"/>
      <c r="E33" s="54"/>
      <c r="F33" s="55"/>
      <c r="G33" s="159"/>
      <c r="H33" s="181"/>
      <c r="I33" s="157"/>
      <c r="J33" s="164"/>
    </row>
    <row r="34" spans="1:13" ht="32.5" customHeight="1">
      <c r="A34" s="141">
        <v>4</v>
      </c>
      <c r="B34" s="57"/>
      <c r="C34" s="56"/>
      <c r="D34" s="58"/>
      <c r="E34" s="59"/>
      <c r="F34" s="55"/>
      <c r="G34" s="159"/>
      <c r="H34" s="181"/>
      <c r="I34" s="157"/>
      <c r="J34" s="164"/>
    </row>
    <row r="35" spans="1:13" ht="32.5" customHeight="1">
      <c r="A35" s="141">
        <v>5</v>
      </c>
      <c r="B35" s="57"/>
      <c r="C35" s="56"/>
      <c r="D35" s="58"/>
      <c r="E35" s="59"/>
      <c r="F35" s="55"/>
      <c r="G35" s="159"/>
      <c r="H35" s="181"/>
      <c r="I35" s="157"/>
      <c r="J35" s="164"/>
    </row>
    <row r="36" spans="1:13" ht="32.5" customHeight="1">
      <c r="A36" s="141">
        <v>6</v>
      </c>
      <c r="B36" s="57"/>
      <c r="C36" s="56"/>
      <c r="D36" s="58"/>
      <c r="E36" s="59"/>
      <c r="F36" s="55"/>
      <c r="G36" s="159"/>
      <c r="H36" s="181"/>
      <c r="I36" s="157"/>
      <c r="J36" s="164"/>
    </row>
    <row r="37" spans="1:13" ht="32.5" customHeight="1">
      <c r="A37" s="141">
        <v>7</v>
      </c>
      <c r="B37" s="57"/>
      <c r="C37" s="56"/>
      <c r="D37" s="58"/>
      <c r="E37" s="59"/>
      <c r="F37" s="55"/>
      <c r="G37" s="159"/>
      <c r="H37" s="181"/>
      <c r="I37" s="157"/>
      <c r="J37" s="164"/>
    </row>
    <row r="38" spans="1:13" ht="32.5" customHeight="1">
      <c r="A38" s="141">
        <v>8</v>
      </c>
      <c r="B38" s="57"/>
      <c r="C38" s="66"/>
      <c r="D38" s="58"/>
      <c r="E38" s="59"/>
      <c r="F38" s="55"/>
      <c r="G38" s="159"/>
      <c r="H38" s="181"/>
      <c r="I38" s="157"/>
      <c r="J38" s="164"/>
    </row>
    <row r="39" spans="1:13" ht="32.5" customHeight="1">
      <c r="A39" s="141">
        <v>9</v>
      </c>
      <c r="B39" s="60"/>
      <c r="C39" s="61"/>
      <c r="D39" s="62"/>
      <c r="E39" s="58"/>
      <c r="F39" s="55"/>
      <c r="G39" s="159"/>
      <c r="H39" s="181"/>
      <c r="I39" s="157"/>
      <c r="J39" s="164"/>
    </row>
    <row r="40" spans="1:13" ht="32.5" customHeight="1">
      <c r="A40" s="141">
        <v>10</v>
      </c>
      <c r="B40" s="57"/>
      <c r="C40" s="56"/>
      <c r="D40" s="58"/>
      <c r="E40" s="59"/>
      <c r="F40" s="148"/>
      <c r="G40" s="160"/>
      <c r="H40" s="181"/>
      <c r="I40" s="158"/>
      <c r="J40" s="164"/>
    </row>
    <row r="41" spans="1:13" ht="32.5" customHeight="1">
      <c r="A41" s="420" t="s">
        <v>108</v>
      </c>
      <c r="B41" s="421"/>
      <c r="C41" s="422"/>
      <c r="D41" s="170">
        <f>SUM(D31:D40)</f>
        <v>0</v>
      </c>
      <c r="E41" s="170">
        <f>SUM(E31:E40)</f>
        <v>0</v>
      </c>
      <c r="F41" s="102">
        <f>SUM(F31:F40)</f>
        <v>0</v>
      </c>
      <c r="G41" s="178"/>
      <c r="H41" s="423" t="s">
        <v>109</v>
      </c>
      <c r="I41" s="166"/>
      <c r="J41" s="166"/>
    </row>
    <row r="42" spans="1:13" ht="32.5" customHeight="1">
      <c r="A42" s="420" t="s">
        <v>110</v>
      </c>
      <c r="B42" s="421"/>
      <c r="C42" s="422"/>
      <c r="D42" s="154">
        <f>ROUNDDOWN(D41*J27,0)</f>
        <v>0</v>
      </c>
      <c r="E42" s="154">
        <f>ROUNDDOWN(E41*J28,0)</f>
        <v>0</v>
      </c>
      <c r="F42" s="167"/>
      <c r="G42" s="168"/>
      <c r="H42" s="424"/>
      <c r="I42" s="177">
        <f>D42+E42+F41</f>
        <v>0</v>
      </c>
      <c r="J42" s="166"/>
      <c r="K42" s="70"/>
    </row>
    <row r="43" spans="1:13" s="72" customFormat="1" ht="32.5" customHeight="1">
      <c r="A43" s="165"/>
      <c r="B43" s="162"/>
      <c r="C43" s="163"/>
      <c r="D43" s="415" t="s">
        <v>111</v>
      </c>
      <c r="E43" s="415"/>
      <c r="F43" s="172" t="s">
        <v>112</v>
      </c>
      <c r="G43" s="172" t="s">
        <v>99</v>
      </c>
      <c r="H43" s="172" t="s">
        <v>100</v>
      </c>
      <c r="I43" s="161"/>
      <c r="J43" s="163"/>
      <c r="K43" s="73"/>
    </row>
    <row r="44" spans="1:13" s="43" customFormat="1" ht="32.5" customHeight="1">
      <c r="A44" s="161"/>
      <c r="B44" s="162"/>
      <c r="C44" s="169"/>
      <c r="D44" s="173" t="s">
        <v>113</v>
      </c>
      <c r="E44" s="174"/>
      <c r="F44" s="180">
        <f>SUMIFS(F31:F40,G31:G40,0.1,I31:I40,"課税(インボイス)")</f>
        <v>0</v>
      </c>
      <c r="G44" s="175">
        <v>0.1</v>
      </c>
      <c r="H44" s="179">
        <f>SUMIFS(H31:H40,G31:G40,0.1,I31:I40,"課税(インボイス)")</f>
        <v>0</v>
      </c>
      <c r="I44" s="171"/>
      <c r="J44" s="245" t="s">
        <v>181</v>
      </c>
      <c r="K44" s="238" t="s">
        <v>178</v>
      </c>
      <c r="L44" s="239" t="s">
        <v>179</v>
      </c>
      <c r="M44" s="242" t="s">
        <v>183</v>
      </c>
    </row>
    <row r="45" spans="1:13" ht="32.5" customHeight="1">
      <c r="A45" s="161"/>
      <c r="B45" s="162"/>
      <c r="C45" s="169"/>
      <c r="D45" s="173" t="s">
        <v>114</v>
      </c>
      <c r="E45" s="174"/>
      <c r="F45" s="180">
        <f>SUMIFS(F31:F40,G31:G40,0.1,I31:I40,"課税(非インボイス)")</f>
        <v>0</v>
      </c>
      <c r="G45" s="175">
        <v>0.1</v>
      </c>
      <c r="H45" s="179">
        <f>SUMIFS(H31:H40,G31:G40,0.1,I31:I40,"課税(非インボイス)")</f>
        <v>0</v>
      </c>
      <c r="I45" s="201" t="s">
        <v>105</v>
      </c>
      <c r="J45" s="202">
        <f>SUMIFS(F31:F40,I31:I40,"不課税")</f>
        <v>0</v>
      </c>
      <c r="K45" s="240">
        <f>ROUNDDOWN(SUMIFS(E31:E40,I31:I40,"不課税")*J28,0)</f>
        <v>0</v>
      </c>
      <c r="L45" s="240">
        <f>ROUNDDOWN(SUMIFS(D31:D40,I31:I40,"不課税")*J27,0)</f>
        <v>0</v>
      </c>
      <c r="M45" s="243">
        <f>SUM(J45:L45)</f>
        <v>0</v>
      </c>
    </row>
    <row r="46" spans="1:13" ht="32.5" customHeight="1">
      <c r="A46" s="161"/>
      <c r="B46" s="162"/>
      <c r="C46" s="169"/>
      <c r="D46" s="173" t="s">
        <v>113</v>
      </c>
      <c r="E46" s="174"/>
      <c r="F46" s="180">
        <f>SUMIFS(F31:F40,G31:G40,0.08,I31:I40,"課税(インボイス)")</f>
        <v>0</v>
      </c>
      <c r="G46" s="176">
        <v>0.08</v>
      </c>
      <c r="H46" s="179">
        <f>SUMIFS(H31:H40,G31:G40,0.08,I31:I40,"課税(インボイス)")</f>
        <v>0</v>
      </c>
      <c r="I46" s="201" t="s">
        <v>106</v>
      </c>
      <c r="J46" s="202">
        <f>SUMIFS(F31:F40,I31:I40,"非課税")</f>
        <v>0</v>
      </c>
    </row>
    <row r="47" spans="1:13" ht="32.5" customHeight="1">
      <c r="A47" s="161"/>
      <c r="B47" s="162"/>
      <c r="C47" s="169"/>
      <c r="D47" s="173" t="s">
        <v>114</v>
      </c>
      <c r="E47" s="174"/>
      <c r="F47" s="180">
        <f>SUMIFS(F31:F40,G31:G40,0.08,I31:I40,"課税(非インボイス)")</f>
        <v>0</v>
      </c>
      <c r="G47" s="176">
        <v>0.08</v>
      </c>
      <c r="H47" s="179">
        <f>SUMIFS(H31:H40,G31:G40,0.08,I31:I40,"課税(非インボイス)")</f>
        <v>0</v>
      </c>
      <c r="I47" s="171"/>
      <c r="J47" s="171"/>
    </row>
    <row r="48" spans="1:13" ht="28.5" customHeight="1">
      <c r="A48" s="67"/>
      <c r="B48" s="67"/>
      <c r="C48" s="67"/>
      <c r="D48" s="67"/>
      <c r="E48" s="67"/>
      <c r="F48" s="69"/>
      <c r="G48" s="69"/>
      <c r="H48" s="69"/>
      <c r="I48" s="69"/>
      <c r="J48" s="68"/>
    </row>
    <row r="49" spans="1:10" ht="32.5" customHeight="1">
      <c r="A49" s="122"/>
      <c r="B49" s="64"/>
      <c r="C49" s="63"/>
      <c r="D49" s="63"/>
      <c r="E49" s="63"/>
      <c r="F49" s="63"/>
      <c r="G49" s="48"/>
      <c r="H49" s="63"/>
      <c r="I49" s="63" t="s">
        <v>85</v>
      </c>
      <c r="J49" s="249"/>
    </row>
    <row r="50" spans="1:10" ht="32.5" customHeight="1">
      <c r="A50" s="199"/>
      <c r="B50" s="47"/>
      <c r="C50" s="48"/>
      <c r="D50" s="48"/>
      <c r="E50" s="48"/>
      <c r="F50" s="49"/>
      <c r="G50" s="48"/>
      <c r="H50" s="49"/>
      <c r="I50" s="49" t="s">
        <v>87</v>
      </c>
      <c r="J50" s="250"/>
    </row>
    <row r="51" spans="1:10" ht="30.65" customHeight="1">
      <c r="A51" s="425" t="s">
        <v>71</v>
      </c>
      <c r="B51" s="427" t="s">
        <v>96</v>
      </c>
      <c r="C51" s="429" t="s">
        <v>97</v>
      </c>
      <c r="D51" s="429" t="s">
        <v>98</v>
      </c>
      <c r="E51" s="431"/>
      <c r="F51" s="431"/>
      <c r="G51" s="416" t="s">
        <v>99</v>
      </c>
      <c r="H51" s="416" t="s">
        <v>219</v>
      </c>
      <c r="I51" s="416" t="s">
        <v>101</v>
      </c>
      <c r="J51" s="418" t="s">
        <v>102</v>
      </c>
    </row>
    <row r="52" spans="1:10" ht="30.65" customHeight="1" thickBot="1">
      <c r="A52" s="426"/>
      <c r="B52" s="428"/>
      <c r="C52" s="430"/>
      <c r="D52" s="151" t="s">
        <v>85</v>
      </c>
      <c r="E52" s="74" t="str">
        <f>I50</f>
        <v>現地通貨</v>
      </c>
      <c r="F52" s="75" t="s">
        <v>104</v>
      </c>
      <c r="G52" s="417"/>
      <c r="H52" s="417"/>
      <c r="I52" s="417"/>
      <c r="J52" s="419"/>
    </row>
    <row r="53" spans="1:10" ht="30.65" customHeight="1" thickTop="1">
      <c r="A53" s="140">
        <v>1</v>
      </c>
      <c r="B53" s="52"/>
      <c r="C53" s="51"/>
      <c r="D53" s="53"/>
      <c r="E53" s="53"/>
      <c r="F53" s="55"/>
      <c r="G53" s="159"/>
      <c r="H53" s="181"/>
      <c r="I53" s="157"/>
      <c r="J53" s="155"/>
    </row>
    <row r="54" spans="1:10" ht="30.65" customHeight="1">
      <c r="A54" s="141">
        <v>2</v>
      </c>
      <c r="B54" s="57"/>
      <c r="C54" s="56"/>
      <c r="D54" s="58"/>
      <c r="E54" s="58"/>
      <c r="F54" s="55"/>
      <c r="G54" s="159"/>
      <c r="H54" s="181"/>
      <c r="I54" s="157"/>
      <c r="J54" s="164"/>
    </row>
    <row r="55" spans="1:10" ht="30.65" customHeight="1">
      <c r="A55" s="140">
        <v>3</v>
      </c>
      <c r="B55" s="57"/>
      <c r="C55" s="56"/>
      <c r="D55" s="58"/>
      <c r="E55" s="54"/>
      <c r="F55" s="55"/>
      <c r="G55" s="159"/>
      <c r="H55" s="181"/>
      <c r="I55" s="157"/>
      <c r="J55" s="164"/>
    </row>
    <row r="56" spans="1:10" ht="30.65" customHeight="1">
      <c r="A56" s="141">
        <v>4</v>
      </c>
      <c r="B56" s="57"/>
      <c r="C56" s="56"/>
      <c r="D56" s="58"/>
      <c r="E56" s="59"/>
      <c r="F56" s="55"/>
      <c r="G56" s="159"/>
      <c r="H56" s="181"/>
      <c r="I56" s="157"/>
      <c r="J56" s="164"/>
    </row>
    <row r="57" spans="1:10" ht="30.65" customHeight="1">
      <c r="A57" s="141">
        <v>5</v>
      </c>
      <c r="B57" s="57"/>
      <c r="C57" s="56"/>
      <c r="D57" s="58"/>
      <c r="E57" s="59"/>
      <c r="F57" s="55"/>
      <c r="G57" s="159"/>
      <c r="H57" s="181"/>
      <c r="I57" s="157"/>
      <c r="J57" s="164"/>
    </row>
    <row r="58" spans="1:10" ht="30.65" customHeight="1">
      <c r="A58" s="141">
        <v>6</v>
      </c>
      <c r="B58" s="57"/>
      <c r="C58" s="56"/>
      <c r="D58" s="58"/>
      <c r="E58" s="59"/>
      <c r="F58" s="55"/>
      <c r="G58" s="159"/>
      <c r="H58" s="181"/>
      <c r="I58" s="157"/>
      <c r="J58" s="164"/>
    </row>
    <row r="59" spans="1:10" ht="30.65" customHeight="1">
      <c r="A59" s="141">
        <v>7</v>
      </c>
      <c r="B59" s="57"/>
      <c r="C59" s="56"/>
      <c r="D59" s="58"/>
      <c r="E59" s="59"/>
      <c r="F59" s="55"/>
      <c r="G59" s="159"/>
      <c r="H59" s="181"/>
      <c r="I59" s="157"/>
      <c r="J59" s="164"/>
    </row>
    <row r="60" spans="1:10" ht="30.65" customHeight="1">
      <c r="A60" s="141">
        <v>8</v>
      </c>
      <c r="B60" s="57"/>
      <c r="C60" s="66"/>
      <c r="D60" s="58"/>
      <c r="E60" s="59"/>
      <c r="F60" s="55"/>
      <c r="G60" s="159"/>
      <c r="H60" s="181"/>
      <c r="I60" s="157"/>
      <c r="J60" s="164"/>
    </row>
    <row r="61" spans="1:10" ht="30.65" customHeight="1">
      <c r="A61" s="141">
        <v>9</v>
      </c>
      <c r="B61" s="60"/>
      <c r="C61" s="61"/>
      <c r="D61" s="62"/>
      <c r="E61" s="58"/>
      <c r="F61" s="55"/>
      <c r="G61" s="159"/>
      <c r="H61" s="181"/>
      <c r="I61" s="157"/>
      <c r="J61" s="164"/>
    </row>
    <row r="62" spans="1:10" ht="30.65" customHeight="1">
      <c r="A62" s="141">
        <v>10</v>
      </c>
      <c r="B62" s="57"/>
      <c r="C62" s="56"/>
      <c r="D62" s="58"/>
      <c r="E62" s="59"/>
      <c r="F62" s="148"/>
      <c r="G62" s="160"/>
      <c r="H62" s="181"/>
      <c r="I62" s="158"/>
      <c r="J62" s="164"/>
    </row>
    <row r="63" spans="1:10" ht="30.65" customHeight="1">
      <c r="A63" s="420" t="s">
        <v>108</v>
      </c>
      <c r="B63" s="421"/>
      <c r="C63" s="422"/>
      <c r="D63" s="170">
        <f>SUM(D53:D62)</f>
        <v>0</v>
      </c>
      <c r="E63" s="170">
        <f>SUM(E53:E62)</f>
        <v>0</v>
      </c>
      <c r="F63" s="102">
        <f>SUM(F53:F62)</f>
        <v>0</v>
      </c>
      <c r="G63" s="178"/>
      <c r="H63" s="423" t="s">
        <v>109</v>
      </c>
      <c r="I63" s="166"/>
      <c r="J63" s="166"/>
    </row>
    <row r="64" spans="1:10" ht="30.65" customHeight="1">
      <c r="A64" s="420" t="s">
        <v>110</v>
      </c>
      <c r="B64" s="421"/>
      <c r="C64" s="422"/>
      <c r="D64" s="154">
        <f>ROUNDDOWN(D63*J49,0)</f>
        <v>0</v>
      </c>
      <c r="E64" s="154">
        <f>ROUNDDOWN(E63*J50,0)</f>
        <v>0</v>
      </c>
      <c r="F64" s="167"/>
      <c r="G64" s="168"/>
      <c r="H64" s="424"/>
      <c r="I64" s="177">
        <f>D64+E64+F63</f>
        <v>0</v>
      </c>
      <c r="J64" s="166"/>
    </row>
    <row r="65" spans="1:13" ht="30.65" customHeight="1">
      <c r="A65" s="165"/>
      <c r="B65" s="162"/>
      <c r="C65" s="163"/>
      <c r="D65" s="415" t="s">
        <v>111</v>
      </c>
      <c r="E65" s="415"/>
      <c r="F65" s="172" t="s">
        <v>112</v>
      </c>
      <c r="G65" s="172" t="s">
        <v>99</v>
      </c>
      <c r="H65" s="172" t="s">
        <v>100</v>
      </c>
      <c r="I65" s="161"/>
      <c r="J65" s="163"/>
    </row>
    <row r="66" spans="1:13" ht="30.65" customHeight="1">
      <c r="A66" s="161"/>
      <c r="B66" s="162"/>
      <c r="C66" s="169"/>
      <c r="D66" s="173" t="s">
        <v>113</v>
      </c>
      <c r="E66" s="174"/>
      <c r="F66" s="180">
        <f>SUMIFS(F53:F62,G53:G62,0.1,I53:I62,"課税(インボイス)")</f>
        <v>0</v>
      </c>
      <c r="G66" s="175">
        <v>0.1</v>
      </c>
      <c r="H66" s="179">
        <f>SUMIFS(H53:H62,G53:G62,0.1,I53:I62,"課税(インボイス)")</f>
        <v>0</v>
      </c>
      <c r="I66" s="171"/>
      <c r="J66" s="245" t="s">
        <v>181</v>
      </c>
      <c r="K66" s="238" t="s">
        <v>178</v>
      </c>
      <c r="L66" s="239" t="s">
        <v>179</v>
      </c>
      <c r="M66" s="242" t="s">
        <v>183</v>
      </c>
    </row>
    <row r="67" spans="1:13" ht="30.65" customHeight="1">
      <c r="A67" s="161"/>
      <c r="B67" s="162"/>
      <c r="C67" s="169"/>
      <c r="D67" s="173" t="s">
        <v>114</v>
      </c>
      <c r="E67" s="174"/>
      <c r="F67" s="180">
        <f>SUMIFS(F53:F62,G53:G62,0.1,I53:I62,"課税(非インボイス)")</f>
        <v>0</v>
      </c>
      <c r="G67" s="175">
        <v>0.1</v>
      </c>
      <c r="H67" s="179">
        <f>SUMIFS(H53:H62,G53:G62,0.1,I53:I62,"課税(非インボイス)")</f>
        <v>0</v>
      </c>
      <c r="I67" s="201" t="s">
        <v>105</v>
      </c>
      <c r="J67" s="202">
        <f>SUMIFS(F53:F62,I53:I62,"不課税")</f>
        <v>0</v>
      </c>
      <c r="K67" s="240">
        <f>ROUNDDOWN(SUMIFS(E53:E62,I53:I62,"不課税")*J50,0)</f>
        <v>0</v>
      </c>
      <c r="L67" s="240">
        <f>ROUNDDOWN(SUMIFS(D53:D62,I53:I62,"不課税")*J49,0)</f>
        <v>0</v>
      </c>
      <c r="M67" s="243">
        <f>SUM(J67:L67)</f>
        <v>0</v>
      </c>
    </row>
    <row r="68" spans="1:13" ht="30.65" customHeight="1">
      <c r="A68" s="161"/>
      <c r="B68" s="162"/>
      <c r="C68" s="169"/>
      <c r="D68" s="173" t="s">
        <v>113</v>
      </c>
      <c r="E68" s="174"/>
      <c r="F68" s="180">
        <f>SUMIFS(F53:F62,G53:G62,0.08,I53:I62,"課税(インボイス)")</f>
        <v>0</v>
      </c>
      <c r="G68" s="176">
        <v>0.08</v>
      </c>
      <c r="H68" s="179">
        <f>SUMIFS(H53:H62,G53:G62,0.08,I53:I62,"課税(インボイス)")</f>
        <v>0</v>
      </c>
      <c r="I68" s="201" t="s">
        <v>106</v>
      </c>
      <c r="J68" s="202">
        <f>SUMIFS(F53:F62,I53:I62,"非課税")</f>
        <v>0</v>
      </c>
    </row>
    <row r="69" spans="1:13" ht="30.65" customHeight="1">
      <c r="A69" s="161"/>
      <c r="B69" s="162"/>
      <c r="C69" s="169"/>
      <c r="D69" s="173" t="s">
        <v>114</v>
      </c>
      <c r="E69" s="174"/>
      <c r="F69" s="180">
        <f>SUMIFS(F53:F62,G53:G62,0.08,I53:I62,"課税(非インボイス)")</f>
        <v>0</v>
      </c>
      <c r="G69" s="176">
        <v>0.08</v>
      </c>
      <c r="H69" s="179">
        <f>SUMIFS(H53:H62,G53:G62,0.08,I53:I62,"課税(非インボイス)")</f>
        <v>0</v>
      </c>
      <c r="I69" s="171"/>
      <c r="J69" s="171"/>
    </row>
    <row r="70" spans="1:13" ht="30.65" customHeight="1">
      <c r="A70" s="67"/>
      <c r="B70" s="67"/>
      <c r="C70" s="67"/>
      <c r="D70" s="67"/>
      <c r="E70" s="67"/>
      <c r="F70" s="69"/>
      <c r="G70" s="69"/>
      <c r="H70" s="69"/>
      <c r="I70" s="69"/>
      <c r="J70" s="68"/>
    </row>
    <row r="71" spans="1:13" ht="34.5" customHeight="1">
      <c r="A71" s="182"/>
      <c r="B71" s="64"/>
      <c r="C71" s="63"/>
      <c r="D71" s="63"/>
      <c r="E71" s="63"/>
      <c r="F71" s="63"/>
      <c r="G71" s="48"/>
      <c r="H71" s="63"/>
      <c r="I71" s="63" t="s">
        <v>85</v>
      </c>
      <c r="J71" s="249"/>
    </row>
    <row r="72" spans="1:13" ht="34.5" customHeight="1">
      <c r="A72" s="199"/>
      <c r="B72" s="47"/>
      <c r="C72" s="48"/>
      <c r="D72" s="48"/>
      <c r="E72" s="48"/>
      <c r="F72" s="49"/>
      <c r="G72" s="48"/>
      <c r="H72" s="49"/>
      <c r="I72" s="49" t="s">
        <v>87</v>
      </c>
      <c r="J72" s="250"/>
    </row>
    <row r="73" spans="1:13" ht="34.5" customHeight="1">
      <c r="A73" s="425" t="s">
        <v>71</v>
      </c>
      <c r="B73" s="427" t="s">
        <v>96</v>
      </c>
      <c r="C73" s="429" t="s">
        <v>97</v>
      </c>
      <c r="D73" s="429" t="s">
        <v>98</v>
      </c>
      <c r="E73" s="431"/>
      <c r="F73" s="431"/>
      <c r="G73" s="416" t="s">
        <v>99</v>
      </c>
      <c r="H73" s="416" t="s">
        <v>219</v>
      </c>
      <c r="I73" s="416" t="s">
        <v>101</v>
      </c>
      <c r="J73" s="418" t="s">
        <v>102</v>
      </c>
    </row>
    <row r="74" spans="1:13" ht="34.5" customHeight="1" thickBot="1">
      <c r="A74" s="426"/>
      <c r="B74" s="428"/>
      <c r="C74" s="430"/>
      <c r="D74" s="151" t="s">
        <v>85</v>
      </c>
      <c r="E74" s="74" t="str">
        <f>I72</f>
        <v>現地通貨</v>
      </c>
      <c r="F74" s="75" t="s">
        <v>104</v>
      </c>
      <c r="G74" s="417"/>
      <c r="H74" s="417"/>
      <c r="I74" s="417"/>
      <c r="J74" s="419"/>
    </row>
    <row r="75" spans="1:13" ht="31.5" customHeight="1" thickTop="1">
      <c r="A75" s="140">
        <v>1</v>
      </c>
      <c r="B75" s="52"/>
      <c r="C75" s="51"/>
      <c r="D75" s="53"/>
      <c r="E75" s="53"/>
      <c r="F75" s="55"/>
      <c r="G75" s="159"/>
      <c r="H75" s="181"/>
      <c r="I75" s="157"/>
      <c r="J75" s="155"/>
    </row>
    <row r="76" spans="1:13" ht="31.5" customHeight="1">
      <c r="A76" s="141">
        <v>2</v>
      </c>
      <c r="B76" s="57"/>
      <c r="C76" s="56"/>
      <c r="D76" s="58"/>
      <c r="E76" s="58"/>
      <c r="F76" s="55"/>
      <c r="G76" s="159"/>
      <c r="H76" s="181"/>
      <c r="I76" s="157"/>
      <c r="J76" s="164"/>
    </row>
    <row r="77" spans="1:13" ht="31.5" customHeight="1">
      <c r="A77" s="140">
        <v>3</v>
      </c>
      <c r="B77" s="57"/>
      <c r="C77" s="56"/>
      <c r="D77" s="58"/>
      <c r="E77" s="54"/>
      <c r="F77" s="55"/>
      <c r="G77" s="159"/>
      <c r="H77" s="181"/>
      <c r="I77" s="157"/>
      <c r="J77" s="164"/>
    </row>
    <row r="78" spans="1:13" ht="31.5" customHeight="1">
      <c r="A78" s="141">
        <v>4</v>
      </c>
      <c r="B78" s="57"/>
      <c r="C78" s="56"/>
      <c r="D78" s="58"/>
      <c r="E78" s="59"/>
      <c r="F78" s="55"/>
      <c r="G78" s="159"/>
      <c r="H78" s="181"/>
      <c r="I78" s="157"/>
      <c r="J78" s="164"/>
    </row>
    <row r="79" spans="1:13" ht="31.5" customHeight="1">
      <c r="A79" s="141">
        <v>5</v>
      </c>
      <c r="B79" s="57"/>
      <c r="C79" s="56"/>
      <c r="D79" s="58"/>
      <c r="E79" s="59"/>
      <c r="F79" s="55"/>
      <c r="G79" s="159"/>
      <c r="H79" s="181"/>
      <c r="I79" s="157"/>
      <c r="J79" s="164"/>
    </row>
    <row r="80" spans="1:13" ht="31.5" customHeight="1">
      <c r="A80" s="141">
        <v>6</v>
      </c>
      <c r="B80" s="57"/>
      <c r="C80" s="56"/>
      <c r="D80" s="58"/>
      <c r="E80" s="59"/>
      <c r="F80" s="55"/>
      <c r="G80" s="159"/>
      <c r="H80" s="181"/>
      <c r="I80" s="157"/>
      <c r="J80" s="164"/>
    </row>
    <row r="81" spans="1:13" ht="31.5" customHeight="1">
      <c r="A81" s="141">
        <v>7</v>
      </c>
      <c r="B81" s="57"/>
      <c r="C81" s="56"/>
      <c r="D81" s="58"/>
      <c r="E81" s="59"/>
      <c r="F81" s="55"/>
      <c r="G81" s="159"/>
      <c r="H81" s="181"/>
      <c r="I81" s="157"/>
      <c r="J81" s="164"/>
    </row>
    <row r="82" spans="1:13" ht="31.5" customHeight="1">
      <c r="A82" s="141">
        <v>8</v>
      </c>
      <c r="B82" s="57"/>
      <c r="C82" s="66"/>
      <c r="D82" s="58"/>
      <c r="E82" s="59"/>
      <c r="F82" s="55"/>
      <c r="G82" s="159"/>
      <c r="H82" s="181"/>
      <c r="I82" s="157"/>
      <c r="J82" s="164"/>
    </row>
    <row r="83" spans="1:13" ht="31.5" customHeight="1">
      <c r="A83" s="141">
        <v>9</v>
      </c>
      <c r="B83" s="60"/>
      <c r="C83" s="61"/>
      <c r="D83" s="62"/>
      <c r="E83" s="58"/>
      <c r="F83" s="55"/>
      <c r="G83" s="159"/>
      <c r="H83" s="181"/>
      <c r="I83" s="157"/>
      <c r="J83" s="164"/>
    </row>
    <row r="84" spans="1:13" ht="31.5" customHeight="1">
      <c r="A84" s="141">
        <v>10</v>
      </c>
      <c r="B84" s="57"/>
      <c r="C84" s="56"/>
      <c r="D84" s="58"/>
      <c r="E84" s="59"/>
      <c r="F84" s="148"/>
      <c r="G84" s="160"/>
      <c r="H84" s="181"/>
      <c r="I84" s="158"/>
      <c r="J84" s="164"/>
    </row>
    <row r="85" spans="1:13" ht="31.5" customHeight="1">
      <c r="A85" s="420" t="s">
        <v>108</v>
      </c>
      <c r="B85" s="421"/>
      <c r="C85" s="422"/>
      <c r="D85" s="170">
        <f>SUM(D75:D84)</f>
        <v>0</v>
      </c>
      <c r="E85" s="170">
        <f>SUM(E75:E84)</f>
        <v>0</v>
      </c>
      <c r="F85" s="102">
        <f>SUM(F75:F84)</f>
        <v>0</v>
      </c>
      <c r="G85" s="178"/>
      <c r="H85" s="423" t="s">
        <v>109</v>
      </c>
      <c r="I85" s="166"/>
      <c r="J85" s="166"/>
    </row>
    <row r="86" spans="1:13" ht="31.5" customHeight="1">
      <c r="A86" s="420" t="s">
        <v>110</v>
      </c>
      <c r="B86" s="421"/>
      <c r="C86" s="422"/>
      <c r="D86" s="154">
        <f>ROUNDDOWN(D85*J71,0)</f>
        <v>0</v>
      </c>
      <c r="E86" s="154">
        <f>ROUNDDOWN(E85*J72,0)</f>
        <v>0</v>
      </c>
      <c r="F86" s="167"/>
      <c r="G86" s="168"/>
      <c r="H86" s="424"/>
      <c r="I86" s="177">
        <f>D86+E86+F85</f>
        <v>0</v>
      </c>
      <c r="J86" s="166"/>
    </row>
    <row r="87" spans="1:13" ht="31.5" customHeight="1">
      <c r="A87" s="165"/>
      <c r="B87" s="162"/>
      <c r="C87" s="163"/>
      <c r="D87" s="415" t="s">
        <v>111</v>
      </c>
      <c r="E87" s="415"/>
      <c r="F87" s="172" t="s">
        <v>112</v>
      </c>
      <c r="G87" s="172" t="s">
        <v>99</v>
      </c>
      <c r="H87" s="172" t="s">
        <v>100</v>
      </c>
      <c r="I87" s="161"/>
      <c r="J87" s="163"/>
    </row>
    <row r="88" spans="1:13" ht="31.5" customHeight="1">
      <c r="A88" s="161"/>
      <c r="B88" s="162"/>
      <c r="C88" s="169"/>
      <c r="D88" s="173" t="s">
        <v>113</v>
      </c>
      <c r="E88" s="174"/>
      <c r="F88" s="180">
        <f>SUMIFS(F75:F84,G75:G84,0.1,I75:I84,"課税(インボイス)")</f>
        <v>0</v>
      </c>
      <c r="G88" s="175">
        <v>0.1</v>
      </c>
      <c r="H88" s="179">
        <f>SUMIFS(H75:H84,G75:G84,0.1,I75:I84,"課税(インボイス)")</f>
        <v>0</v>
      </c>
      <c r="I88" s="171"/>
      <c r="J88" s="245" t="s">
        <v>181</v>
      </c>
      <c r="K88" s="238" t="s">
        <v>178</v>
      </c>
      <c r="L88" s="239" t="s">
        <v>179</v>
      </c>
      <c r="M88" s="242" t="s">
        <v>183</v>
      </c>
    </row>
    <row r="89" spans="1:13" ht="31.5" customHeight="1">
      <c r="A89" s="161"/>
      <c r="B89" s="162"/>
      <c r="C89" s="169"/>
      <c r="D89" s="173" t="s">
        <v>114</v>
      </c>
      <c r="E89" s="174"/>
      <c r="F89" s="180">
        <f>SUMIFS(F75:F84,G75:G84,0.1,I75:I84,"課税(非インボイス)")</f>
        <v>0</v>
      </c>
      <c r="G89" s="175">
        <v>0.1</v>
      </c>
      <c r="H89" s="179">
        <f>SUMIFS(H75:H84,G75:G84,0.1,I75:I84,"課税(非インボイス)")</f>
        <v>0</v>
      </c>
      <c r="I89" s="201" t="s">
        <v>105</v>
      </c>
      <c r="J89" s="202">
        <f>SUMIFS(F75:F84,I75:I84,"不課税")</f>
        <v>0</v>
      </c>
      <c r="K89" s="240">
        <f>ROUNDDOWN(SUMIFS(E75:E84,I75:I84,"不課税")*J72,0)</f>
        <v>0</v>
      </c>
      <c r="L89" s="240">
        <f>ROUNDDOWN(SUMIFS(D75:D84,I75:I84,"不課税")*J71,0)</f>
        <v>0</v>
      </c>
      <c r="M89" s="243">
        <f>SUM(J89:L89)</f>
        <v>0</v>
      </c>
    </row>
    <row r="90" spans="1:13" ht="31.5" customHeight="1">
      <c r="A90" s="161"/>
      <c r="B90" s="162"/>
      <c r="C90" s="169"/>
      <c r="D90" s="173" t="s">
        <v>113</v>
      </c>
      <c r="E90" s="174"/>
      <c r="F90" s="180">
        <f>SUMIFS(F75:F84,G75:G84,0.08,I75:I84,"課税(インボイス)")</f>
        <v>0</v>
      </c>
      <c r="G90" s="176">
        <v>0.08</v>
      </c>
      <c r="H90" s="179">
        <f>SUMIFS(H75:H84,G75:G84,0.08,I75:I84,"課税(インボイス)")</f>
        <v>0</v>
      </c>
      <c r="I90" s="201" t="s">
        <v>106</v>
      </c>
      <c r="J90" s="202">
        <f>SUMIFS(F75:F84,I75:I84,"非課税")</f>
        <v>0</v>
      </c>
    </row>
    <row r="91" spans="1:13" ht="31.5" customHeight="1">
      <c r="A91" s="161"/>
      <c r="B91" s="162"/>
      <c r="C91" s="169"/>
      <c r="D91" s="173" t="s">
        <v>114</v>
      </c>
      <c r="E91" s="174"/>
      <c r="F91" s="180">
        <f>SUMIFS(F75:F84,G75:G84,0.08,I75:I84,"課税(非インボイス)")</f>
        <v>0</v>
      </c>
      <c r="G91" s="176">
        <v>0.08</v>
      </c>
      <c r="H91" s="179">
        <f>SUMIFS(H75:H84,G75:G84,0.08,I75:I84,"課税(非インボイス)")</f>
        <v>0</v>
      </c>
      <c r="I91" s="171"/>
      <c r="J91" s="171"/>
    </row>
    <row r="92" spans="1:13" ht="31.5" customHeight="1">
      <c r="A92" s="67"/>
      <c r="B92" s="67"/>
      <c r="C92" s="67"/>
      <c r="D92" s="67"/>
      <c r="E92" s="67"/>
      <c r="F92" s="69"/>
      <c r="G92" s="69"/>
      <c r="H92" s="69"/>
      <c r="I92" s="69"/>
      <c r="J92" s="68"/>
    </row>
    <row r="93" spans="1:13" ht="31.5" customHeight="1">
      <c r="A93" s="122"/>
      <c r="B93" s="64"/>
      <c r="C93" s="63"/>
      <c r="D93" s="63"/>
      <c r="E93" s="63"/>
      <c r="F93" s="63"/>
      <c r="G93" s="48"/>
      <c r="H93" s="63"/>
      <c r="I93" s="63" t="s">
        <v>85</v>
      </c>
      <c r="J93" s="249"/>
    </row>
    <row r="94" spans="1:13" ht="31.5" customHeight="1">
      <c r="A94" s="199"/>
      <c r="B94" s="47"/>
      <c r="C94" s="48"/>
      <c r="D94" s="48"/>
      <c r="E94" s="48"/>
      <c r="F94" s="49"/>
      <c r="G94" s="48"/>
      <c r="H94" s="49"/>
      <c r="I94" s="49" t="s">
        <v>87</v>
      </c>
      <c r="J94" s="250"/>
    </row>
    <row r="95" spans="1:13" ht="31.5" customHeight="1">
      <c r="A95" s="425" t="s">
        <v>71</v>
      </c>
      <c r="B95" s="427" t="s">
        <v>96</v>
      </c>
      <c r="C95" s="429" t="s">
        <v>97</v>
      </c>
      <c r="D95" s="429" t="s">
        <v>98</v>
      </c>
      <c r="E95" s="431"/>
      <c r="F95" s="431"/>
      <c r="G95" s="416" t="s">
        <v>99</v>
      </c>
      <c r="H95" s="416" t="s">
        <v>219</v>
      </c>
      <c r="I95" s="416" t="s">
        <v>101</v>
      </c>
      <c r="J95" s="418" t="s">
        <v>102</v>
      </c>
    </row>
    <row r="96" spans="1:13" ht="31.5" customHeight="1" thickBot="1">
      <c r="A96" s="426"/>
      <c r="B96" s="428"/>
      <c r="C96" s="430"/>
      <c r="D96" s="151" t="s">
        <v>85</v>
      </c>
      <c r="E96" s="74" t="str">
        <f>I94</f>
        <v>現地通貨</v>
      </c>
      <c r="F96" s="75" t="s">
        <v>104</v>
      </c>
      <c r="G96" s="417"/>
      <c r="H96" s="417"/>
      <c r="I96" s="417"/>
      <c r="J96" s="419"/>
    </row>
    <row r="97" spans="1:13" ht="31.5" customHeight="1" thickTop="1">
      <c r="A97" s="140">
        <v>1</v>
      </c>
      <c r="B97" s="52"/>
      <c r="C97" s="51"/>
      <c r="D97" s="53"/>
      <c r="E97" s="53"/>
      <c r="F97" s="55"/>
      <c r="G97" s="159"/>
      <c r="H97" s="181"/>
      <c r="I97" s="157"/>
      <c r="J97" s="155"/>
    </row>
    <row r="98" spans="1:13" ht="31.5" customHeight="1">
      <c r="A98" s="141">
        <v>2</v>
      </c>
      <c r="B98" s="57"/>
      <c r="C98" s="56"/>
      <c r="D98" s="58"/>
      <c r="E98" s="58"/>
      <c r="F98" s="55"/>
      <c r="G98" s="159"/>
      <c r="H98" s="181"/>
      <c r="I98" s="157"/>
      <c r="J98" s="164"/>
    </row>
    <row r="99" spans="1:13" ht="31.5" customHeight="1">
      <c r="A99" s="140">
        <v>3</v>
      </c>
      <c r="B99" s="57"/>
      <c r="C99" s="56"/>
      <c r="D99" s="58"/>
      <c r="E99" s="54"/>
      <c r="F99" s="55"/>
      <c r="G99" s="159"/>
      <c r="H99" s="181"/>
      <c r="I99" s="157"/>
      <c r="J99" s="164"/>
    </row>
    <row r="100" spans="1:13" ht="31.5" customHeight="1">
      <c r="A100" s="141">
        <v>4</v>
      </c>
      <c r="B100" s="57"/>
      <c r="C100" s="56"/>
      <c r="D100" s="58"/>
      <c r="E100" s="59"/>
      <c r="F100" s="55"/>
      <c r="G100" s="159"/>
      <c r="H100" s="181"/>
      <c r="I100" s="157"/>
      <c r="J100" s="164"/>
    </row>
    <row r="101" spans="1:13" ht="31.5" customHeight="1">
      <c r="A101" s="141">
        <v>5</v>
      </c>
      <c r="B101" s="57"/>
      <c r="C101" s="56"/>
      <c r="D101" s="58"/>
      <c r="E101" s="59"/>
      <c r="F101" s="55"/>
      <c r="G101" s="159"/>
      <c r="H101" s="181"/>
      <c r="I101" s="157"/>
      <c r="J101" s="164"/>
    </row>
    <row r="102" spans="1:13" ht="31.5" customHeight="1">
      <c r="A102" s="141">
        <v>6</v>
      </c>
      <c r="B102" s="57"/>
      <c r="C102" s="56"/>
      <c r="D102" s="58"/>
      <c r="E102" s="59"/>
      <c r="F102" s="55"/>
      <c r="G102" s="159"/>
      <c r="H102" s="181"/>
      <c r="I102" s="157"/>
      <c r="J102" s="164"/>
    </row>
    <row r="103" spans="1:13" ht="31.5" customHeight="1">
      <c r="A103" s="141">
        <v>7</v>
      </c>
      <c r="B103" s="57"/>
      <c r="C103" s="56"/>
      <c r="D103" s="58"/>
      <c r="E103" s="59"/>
      <c r="F103" s="55"/>
      <c r="G103" s="159"/>
      <c r="H103" s="181"/>
      <c r="I103" s="157"/>
      <c r="J103" s="164"/>
    </row>
    <row r="104" spans="1:13" ht="31.5" customHeight="1">
      <c r="A104" s="141">
        <v>8</v>
      </c>
      <c r="B104" s="57"/>
      <c r="C104" s="66"/>
      <c r="D104" s="58"/>
      <c r="E104" s="59"/>
      <c r="F104" s="55"/>
      <c r="G104" s="159"/>
      <c r="H104" s="181"/>
      <c r="I104" s="157"/>
      <c r="J104" s="164"/>
    </row>
    <row r="105" spans="1:13" ht="31.5" customHeight="1">
      <c r="A105" s="141">
        <v>9</v>
      </c>
      <c r="B105" s="60"/>
      <c r="C105" s="61"/>
      <c r="D105" s="62"/>
      <c r="E105" s="58"/>
      <c r="F105" s="55"/>
      <c r="G105" s="159"/>
      <c r="H105" s="181"/>
      <c r="I105" s="157"/>
      <c r="J105" s="164"/>
    </row>
    <row r="106" spans="1:13" ht="31.5" customHeight="1">
      <c r="A106" s="141">
        <v>10</v>
      </c>
      <c r="B106" s="57"/>
      <c r="C106" s="56"/>
      <c r="D106" s="58"/>
      <c r="E106" s="59"/>
      <c r="F106" s="148"/>
      <c r="G106" s="160"/>
      <c r="H106" s="181"/>
      <c r="I106" s="158"/>
      <c r="J106" s="164"/>
    </row>
    <row r="107" spans="1:13" ht="31.5" customHeight="1">
      <c r="A107" s="420" t="s">
        <v>108</v>
      </c>
      <c r="B107" s="421"/>
      <c r="C107" s="422"/>
      <c r="D107" s="170">
        <f>SUM(D97:D106)</f>
        <v>0</v>
      </c>
      <c r="E107" s="170">
        <f>SUM(E97:E106)</f>
        <v>0</v>
      </c>
      <c r="F107" s="102">
        <f>SUM(F97:F106)</f>
        <v>0</v>
      </c>
      <c r="G107" s="178"/>
      <c r="H107" s="423" t="s">
        <v>109</v>
      </c>
      <c r="I107" s="166"/>
      <c r="J107" s="166"/>
    </row>
    <row r="108" spans="1:13" ht="31.5" customHeight="1">
      <c r="A108" s="420" t="s">
        <v>110</v>
      </c>
      <c r="B108" s="421"/>
      <c r="C108" s="422"/>
      <c r="D108" s="154">
        <f>ROUNDDOWN(D107*J93,0)</f>
        <v>0</v>
      </c>
      <c r="E108" s="154">
        <f>ROUNDDOWN(E107*J94,0)</f>
        <v>0</v>
      </c>
      <c r="F108" s="167"/>
      <c r="G108" s="168"/>
      <c r="H108" s="424"/>
      <c r="I108" s="177">
        <f>D108+E108+F107</f>
        <v>0</v>
      </c>
      <c r="J108" s="166"/>
    </row>
    <row r="109" spans="1:13" ht="31.5" customHeight="1">
      <c r="A109" s="165"/>
      <c r="B109" s="162"/>
      <c r="C109" s="163"/>
      <c r="D109" s="415" t="s">
        <v>111</v>
      </c>
      <c r="E109" s="415"/>
      <c r="F109" s="172" t="s">
        <v>112</v>
      </c>
      <c r="G109" s="172" t="s">
        <v>99</v>
      </c>
      <c r="H109" s="172" t="s">
        <v>100</v>
      </c>
      <c r="I109" s="161"/>
      <c r="J109" s="163"/>
    </row>
    <row r="110" spans="1:13" ht="31.5" customHeight="1">
      <c r="A110" s="161"/>
      <c r="B110" s="162"/>
      <c r="C110" s="169"/>
      <c r="D110" s="173" t="s">
        <v>113</v>
      </c>
      <c r="E110" s="174"/>
      <c r="F110" s="180">
        <f>SUMIFS(F97:F106,G97:G106,0.1,I97:I106,"課税(インボイス)")</f>
        <v>0</v>
      </c>
      <c r="G110" s="175">
        <v>0.1</v>
      </c>
      <c r="H110" s="179">
        <f>SUMIFS(H97:H106,G97:G106,0.1,I97:I106,"課税(インボイス)")</f>
        <v>0</v>
      </c>
      <c r="I110" s="171"/>
      <c r="J110" s="245" t="s">
        <v>181</v>
      </c>
      <c r="K110" s="238" t="s">
        <v>178</v>
      </c>
      <c r="L110" s="239" t="s">
        <v>179</v>
      </c>
      <c r="M110" s="242" t="s">
        <v>183</v>
      </c>
    </row>
    <row r="111" spans="1:13" ht="31.5" customHeight="1">
      <c r="A111" s="161"/>
      <c r="B111" s="162"/>
      <c r="C111" s="169"/>
      <c r="D111" s="173" t="s">
        <v>114</v>
      </c>
      <c r="E111" s="174"/>
      <c r="F111" s="180">
        <f>SUMIFS(F97:F106,G97:G106,0.1,I97:I106,"課税(非インボイス)")</f>
        <v>0</v>
      </c>
      <c r="G111" s="175">
        <v>0.1</v>
      </c>
      <c r="H111" s="179">
        <f>SUMIFS(H97:H106,G97:G106,0.1,I97:I106,"課税(非インボイス)")</f>
        <v>0</v>
      </c>
      <c r="I111" s="201" t="s">
        <v>105</v>
      </c>
      <c r="J111" s="202">
        <f>SUMIFS(F97:F106,I97:I106,"不課税")</f>
        <v>0</v>
      </c>
      <c r="K111" s="240">
        <f>ROUNDDOWN(SUMIFS(E97:E106,I97:I106,"不課税")*J94,0)</f>
        <v>0</v>
      </c>
      <c r="L111" s="240">
        <f>ROUNDDOWN(SUMIFS(D97:D106,I97:I106,"不課税")*J93,0)</f>
        <v>0</v>
      </c>
      <c r="M111" s="243">
        <f>SUM(J111:L111)</f>
        <v>0</v>
      </c>
    </row>
    <row r="112" spans="1:13" ht="31.5" customHeight="1">
      <c r="A112" s="161"/>
      <c r="B112" s="162"/>
      <c r="C112" s="169"/>
      <c r="D112" s="173" t="s">
        <v>113</v>
      </c>
      <c r="E112" s="174"/>
      <c r="F112" s="180">
        <f>SUMIFS(F97:F106,G97:G106,0.08,I97:I106,"課税(インボイス)")</f>
        <v>0</v>
      </c>
      <c r="G112" s="176">
        <v>0.08</v>
      </c>
      <c r="H112" s="179">
        <f>SUMIFS(H97:H106,G97:G106,0.08,I97:I106,"課税(インボイス)")</f>
        <v>0</v>
      </c>
      <c r="I112" s="201" t="s">
        <v>106</v>
      </c>
      <c r="J112" s="202">
        <f>SUMIFS(F97:F106,I97:I106,"非課税")</f>
        <v>0</v>
      </c>
    </row>
    <row r="113" spans="1:10" ht="31.5" customHeight="1">
      <c r="A113" s="161"/>
      <c r="B113" s="162"/>
      <c r="C113" s="169"/>
      <c r="D113" s="173" t="s">
        <v>114</v>
      </c>
      <c r="E113" s="174"/>
      <c r="F113" s="180">
        <f>SUMIFS(F97:F106,G97:G106,0.08,I97:I106,"課税(非インボイス)")</f>
        <v>0</v>
      </c>
      <c r="G113" s="176">
        <v>0.08</v>
      </c>
      <c r="H113" s="179">
        <f>SUMIFS(H97:H106,G97:G106,0.08,I97:I106,"課税(非インボイス)")</f>
        <v>0</v>
      </c>
      <c r="I113" s="171"/>
      <c r="J113" s="171"/>
    </row>
    <row r="114" spans="1:10" ht="31.5" customHeight="1">
      <c r="A114" s="67"/>
      <c r="B114" s="67"/>
      <c r="C114" s="67"/>
      <c r="D114" s="67"/>
      <c r="E114" s="67"/>
      <c r="F114" s="69"/>
      <c r="G114" s="69"/>
      <c r="H114" s="69"/>
      <c r="I114" s="69"/>
      <c r="J114" s="68"/>
    </row>
    <row r="115" spans="1:10" ht="31.5" customHeight="1">
      <c r="A115" s="122"/>
      <c r="B115" s="64"/>
      <c r="C115" s="63"/>
      <c r="D115" s="63"/>
      <c r="E115" s="63"/>
      <c r="F115" s="63"/>
      <c r="G115" s="48"/>
      <c r="H115" s="63"/>
      <c r="I115" s="63" t="s">
        <v>85</v>
      </c>
      <c r="J115" s="249"/>
    </row>
    <row r="116" spans="1:10" ht="31.5" customHeight="1">
      <c r="A116" s="199"/>
      <c r="B116" s="47"/>
      <c r="C116" s="48"/>
      <c r="D116" s="48"/>
      <c r="E116" s="48"/>
      <c r="F116" s="49"/>
      <c r="G116" s="48"/>
      <c r="H116" s="49"/>
      <c r="I116" s="49" t="s">
        <v>87</v>
      </c>
      <c r="J116" s="250"/>
    </row>
    <row r="117" spans="1:10" ht="31.5" customHeight="1">
      <c r="A117" s="425" t="s">
        <v>71</v>
      </c>
      <c r="B117" s="427" t="s">
        <v>96</v>
      </c>
      <c r="C117" s="429" t="s">
        <v>97</v>
      </c>
      <c r="D117" s="429" t="s">
        <v>98</v>
      </c>
      <c r="E117" s="431"/>
      <c r="F117" s="431"/>
      <c r="G117" s="416" t="s">
        <v>99</v>
      </c>
      <c r="H117" s="416" t="s">
        <v>219</v>
      </c>
      <c r="I117" s="416" t="s">
        <v>101</v>
      </c>
      <c r="J117" s="418" t="s">
        <v>102</v>
      </c>
    </row>
    <row r="118" spans="1:10" ht="31.5" customHeight="1" thickBot="1">
      <c r="A118" s="426"/>
      <c r="B118" s="428"/>
      <c r="C118" s="430"/>
      <c r="D118" s="151" t="s">
        <v>85</v>
      </c>
      <c r="E118" s="74" t="str">
        <f>I116</f>
        <v>現地通貨</v>
      </c>
      <c r="F118" s="75" t="s">
        <v>104</v>
      </c>
      <c r="G118" s="417"/>
      <c r="H118" s="417"/>
      <c r="I118" s="417"/>
      <c r="J118" s="419"/>
    </row>
    <row r="119" spans="1:10" ht="31.5" customHeight="1" thickTop="1">
      <c r="A119" s="140">
        <v>1</v>
      </c>
      <c r="B119" s="52"/>
      <c r="C119" s="51"/>
      <c r="D119" s="53"/>
      <c r="E119" s="53"/>
      <c r="F119" s="55"/>
      <c r="G119" s="159"/>
      <c r="H119" s="181"/>
      <c r="I119" s="157"/>
      <c r="J119" s="155"/>
    </row>
    <row r="120" spans="1:10" ht="31.5" customHeight="1">
      <c r="A120" s="141">
        <v>2</v>
      </c>
      <c r="B120" s="57"/>
      <c r="C120" s="56"/>
      <c r="D120" s="58"/>
      <c r="E120" s="58"/>
      <c r="F120" s="55"/>
      <c r="G120" s="159"/>
      <c r="H120" s="181"/>
      <c r="I120" s="157"/>
      <c r="J120" s="164"/>
    </row>
    <row r="121" spans="1:10" ht="31.5" customHeight="1">
      <c r="A121" s="140">
        <v>3</v>
      </c>
      <c r="B121" s="57"/>
      <c r="C121" s="56"/>
      <c r="D121" s="58"/>
      <c r="E121" s="54"/>
      <c r="F121" s="55"/>
      <c r="G121" s="159"/>
      <c r="H121" s="181"/>
      <c r="I121" s="157"/>
      <c r="J121" s="164"/>
    </row>
    <row r="122" spans="1:10" ht="31.5" customHeight="1">
      <c r="A122" s="141">
        <v>4</v>
      </c>
      <c r="B122" s="57"/>
      <c r="C122" s="56"/>
      <c r="D122" s="58"/>
      <c r="E122" s="59"/>
      <c r="F122" s="55"/>
      <c r="G122" s="159"/>
      <c r="H122" s="181"/>
      <c r="I122" s="157"/>
      <c r="J122" s="164"/>
    </row>
    <row r="123" spans="1:10" ht="31.5" customHeight="1">
      <c r="A123" s="141">
        <v>5</v>
      </c>
      <c r="B123" s="57"/>
      <c r="C123" s="56"/>
      <c r="D123" s="58"/>
      <c r="E123" s="59"/>
      <c r="F123" s="55"/>
      <c r="G123" s="159"/>
      <c r="H123" s="181"/>
      <c r="I123" s="157"/>
      <c r="J123" s="164"/>
    </row>
    <row r="124" spans="1:10" ht="31.5" customHeight="1">
      <c r="A124" s="141">
        <v>6</v>
      </c>
      <c r="B124" s="57"/>
      <c r="C124" s="56"/>
      <c r="D124" s="58"/>
      <c r="E124" s="59"/>
      <c r="F124" s="55"/>
      <c r="G124" s="159"/>
      <c r="H124" s="181"/>
      <c r="I124" s="157"/>
      <c r="J124" s="164"/>
    </row>
    <row r="125" spans="1:10" ht="31.5" customHeight="1">
      <c r="A125" s="141">
        <v>7</v>
      </c>
      <c r="B125" s="57"/>
      <c r="C125" s="56"/>
      <c r="D125" s="58"/>
      <c r="E125" s="59"/>
      <c r="F125" s="55"/>
      <c r="G125" s="159"/>
      <c r="H125" s="181"/>
      <c r="I125" s="157"/>
      <c r="J125" s="164"/>
    </row>
    <row r="126" spans="1:10" ht="31.5" customHeight="1">
      <c r="A126" s="141">
        <v>8</v>
      </c>
      <c r="B126" s="57"/>
      <c r="C126" s="66"/>
      <c r="D126" s="58"/>
      <c r="E126" s="59"/>
      <c r="F126" s="55"/>
      <c r="G126" s="159"/>
      <c r="H126" s="181"/>
      <c r="I126" s="157"/>
      <c r="J126" s="164"/>
    </row>
    <row r="127" spans="1:10" ht="31.5" customHeight="1">
      <c r="A127" s="141">
        <v>9</v>
      </c>
      <c r="B127" s="60"/>
      <c r="C127" s="61"/>
      <c r="D127" s="62"/>
      <c r="E127" s="58"/>
      <c r="F127" s="55"/>
      <c r="G127" s="159"/>
      <c r="H127" s="181"/>
      <c r="I127" s="157"/>
      <c r="J127" s="164"/>
    </row>
    <row r="128" spans="1:10" ht="31.5" customHeight="1">
      <c r="A128" s="141">
        <v>10</v>
      </c>
      <c r="B128" s="57"/>
      <c r="C128" s="56"/>
      <c r="D128" s="58"/>
      <c r="E128" s="59"/>
      <c r="F128" s="148"/>
      <c r="G128" s="160"/>
      <c r="H128" s="181"/>
      <c r="I128" s="158"/>
      <c r="J128" s="164"/>
    </row>
    <row r="129" spans="1:13" ht="31.5" customHeight="1">
      <c r="A129" s="420" t="s">
        <v>108</v>
      </c>
      <c r="B129" s="421"/>
      <c r="C129" s="422"/>
      <c r="D129" s="170">
        <f>SUM(D119:D128)</f>
        <v>0</v>
      </c>
      <c r="E129" s="170">
        <f>SUM(E119:E128)</f>
        <v>0</v>
      </c>
      <c r="F129" s="102">
        <f>SUM(F119:F128)</f>
        <v>0</v>
      </c>
      <c r="G129" s="178"/>
      <c r="H129" s="423" t="s">
        <v>109</v>
      </c>
      <c r="I129" s="166"/>
      <c r="J129" s="166"/>
    </row>
    <row r="130" spans="1:13" ht="31.5" customHeight="1">
      <c r="A130" s="420" t="s">
        <v>110</v>
      </c>
      <c r="B130" s="421"/>
      <c r="C130" s="422"/>
      <c r="D130" s="154">
        <f>ROUNDDOWN(D129*J115,0)</f>
        <v>0</v>
      </c>
      <c r="E130" s="154">
        <f>ROUNDDOWN(E129*J116,0)</f>
        <v>0</v>
      </c>
      <c r="F130" s="167"/>
      <c r="G130" s="168"/>
      <c r="H130" s="424"/>
      <c r="I130" s="177">
        <f>D130+E130+F129</f>
        <v>0</v>
      </c>
      <c r="J130" s="166"/>
    </row>
    <row r="131" spans="1:13" ht="31.5" customHeight="1">
      <c r="A131" s="165"/>
      <c r="B131" s="162"/>
      <c r="C131" s="163"/>
      <c r="D131" s="415" t="s">
        <v>111</v>
      </c>
      <c r="E131" s="415"/>
      <c r="F131" s="172" t="s">
        <v>112</v>
      </c>
      <c r="G131" s="172" t="s">
        <v>99</v>
      </c>
      <c r="H131" s="172" t="s">
        <v>100</v>
      </c>
      <c r="I131" s="161"/>
      <c r="J131" s="163"/>
    </row>
    <row r="132" spans="1:13" ht="31.5" customHeight="1">
      <c r="A132" s="161"/>
      <c r="B132" s="162"/>
      <c r="C132" s="169"/>
      <c r="D132" s="173" t="s">
        <v>113</v>
      </c>
      <c r="E132" s="174"/>
      <c r="F132" s="180">
        <f>SUMIFS(F119:F128,G119:G128,0.1,I119:I128,"課税(インボイス)")</f>
        <v>0</v>
      </c>
      <c r="G132" s="175">
        <v>0.1</v>
      </c>
      <c r="H132" s="179">
        <f>SUMIFS(H119:H128,G119:G128,0.1,I119:I128,"課税(インボイス)")</f>
        <v>0</v>
      </c>
      <c r="I132" s="171"/>
      <c r="J132" s="245" t="s">
        <v>181</v>
      </c>
      <c r="K132" s="238" t="s">
        <v>178</v>
      </c>
      <c r="L132" s="239" t="s">
        <v>179</v>
      </c>
      <c r="M132" s="242" t="s">
        <v>183</v>
      </c>
    </row>
    <row r="133" spans="1:13" ht="31.5" customHeight="1">
      <c r="A133" s="161"/>
      <c r="B133" s="162"/>
      <c r="C133" s="169"/>
      <c r="D133" s="173" t="s">
        <v>114</v>
      </c>
      <c r="E133" s="174"/>
      <c r="F133" s="180">
        <f>SUMIFS(F119:F128,G119:G128,0.1,I119:I128,"課税(非インボイス)")</f>
        <v>0</v>
      </c>
      <c r="G133" s="175">
        <v>0.1</v>
      </c>
      <c r="H133" s="179">
        <f>SUMIFS(H119:H128,G119:G128,0.1,I119:I128,"課税(非インボイス)")</f>
        <v>0</v>
      </c>
      <c r="I133" s="201" t="s">
        <v>105</v>
      </c>
      <c r="J133" s="202">
        <f>SUMIFS(F119:F128,I119:I128,"不課税")</f>
        <v>0</v>
      </c>
      <c r="K133" s="240">
        <f>ROUNDDOWN(SUMIFS(E119:E128,I119:I128,"不課税")*J116,0)</f>
        <v>0</v>
      </c>
      <c r="L133" s="240">
        <f>ROUNDDOWN(SUMIFS(D119:D128,I119:I128,"不課税")*J115,0)</f>
        <v>0</v>
      </c>
      <c r="M133" s="243">
        <f>SUM(J133:L133)</f>
        <v>0</v>
      </c>
    </row>
    <row r="134" spans="1:13" ht="31.5" customHeight="1">
      <c r="A134" s="161"/>
      <c r="B134" s="162"/>
      <c r="C134" s="169"/>
      <c r="D134" s="173" t="s">
        <v>113</v>
      </c>
      <c r="E134" s="174"/>
      <c r="F134" s="180">
        <f>SUMIFS(F119:F128,G119:G128,0.08,I119:I128,"課税(インボイス)")</f>
        <v>0</v>
      </c>
      <c r="G134" s="176">
        <v>0.08</v>
      </c>
      <c r="H134" s="179">
        <f>SUMIFS(H119:H128,G119:G128,0.08,I119:I128,"課税(インボイス)")</f>
        <v>0</v>
      </c>
      <c r="I134" s="201" t="s">
        <v>106</v>
      </c>
      <c r="J134" s="202">
        <f>SUMIFS(F119:F128,I119:I128,"非課税")</f>
        <v>0</v>
      </c>
    </row>
    <row r="135" spans="1:13" ht="31.5" customHeight="1">
      <c r="A135" s="161"/>
      <c r="B135" s="162"/>
      <c r="C135" s="169"/>
      <c r="D135" s="173" t="s">
        <v>114</v>
      </c>
      <c r="E135" s="174"/>
      <c r="F135" s="180">
        <f>SUMIFS(F119:F128,G119:G128,0.08,I119:I128,"課税(非インボイス)")</f>
        <v>0</v>
      </c>
      <c r="G135" s="176">
        <v>0.08</v>
      </c>
      <c r="H135" s="179">
        <f>SUMIFS(H119:H128,G119:G128,0.08,I119:I128,"課税(非インボイス)")</f>
        <v>0</v>
      </c>
      <c r="I135" s="171"/>
      <c r="J135" s="171"/>
    </row>
    <row r="136" spans="1:13" ht="31.5" customHeight="1">
      <c r="A136" s="67"/>
      <c r="B136" s="67"/>
      <c r="C136" s="67"/>
      <c r="D136" s="67"/>
      <c r="E136" s="67"/>
      <c r="F136" s="69"/>
      <c r="G136" s="69"/>
      <c r="H136" s="69"/>
      <c r="I136" s="69"/>
      <c r="J136" s="68"/>
    </row>
    <row r="137" spans="1:13" ht="31.5" customHeight="1">
      <c r="A137" s="182"/>
      <c r="B137" s="64"/>
      <c r="C137" s="63"/>
      <c r="D137" s="63"/>
      <c r="E137" s="63"/>
      <c r="F137" s="63"/>
      <c r="G137" s="48"/>
      <c r="H137" s="63"/>
      <c r="I137" s="63" t="s">
        <v>85</v>
      </c>
      <c r="J137" s="249"/>
    </row>
    <row r="138" spans="1:13" ht="31.5" customHeight="1">
      <c r="A138" s="199"/>
      <c r="B138" s="47"/>
      <c r="C138" s="48"/>
      <c r="D138" s="48"/>
      <c r="E138" s="48"/>
      <c r="F138" s="49"/>
      <c r="G138" s="48"/>
      <c r="H138" s="49"/>
      <c r="I138" s="49" t="s">
        <v>87</v>
      </c>
      <c r="J138" s="250"/>
    </row>
    <row r="139" spans="1:13" ht="31.5" customHeight="1">
      <c r="A139" s="425" t="s">
        <v>71</v>
      </c>
      <c r="B139" s="427" t="s">
        <v>96</v>
      </c>
      <c r="C139" s="429" t="s">
        <v>97</v>
      </c>
      <c r="D139" s="429" t="s">
        <v>98</v>
      </c>
      <c r="E139" s="431"/>
      <c r="F139" s="431"/>
      <c r="G139" s="416" t="s">
        <v>99</v>
      </c>
      <c r="H139" s="416" t="s">
        <v>219</v>
      </c>
      <c r="I139" s="416" t="s">
        <v>101</v>
      </c>
      <c r="J139" s="418" t="s">
        <v>102</v>
      </c>
    </row>
    <row r="140" spans="1:13" ht="31.5" customHeight="1" thickBot="1">
      <c r="A140" s="426"/>
      <c r="B140" s="428"/>
      <c r="C140" s="430"/>
      <c r="D140" s="151" t="s">
        <v>85</v>
      </c>
      <c r="E140" s="74" t="str">
        <f>I138</f>
        <v>現地通貨</v>
      </c>
      <c r="F140" s="75" t="s">
        <v>104</v>
      </c>
      <c r="G140" s="417"/>
      <c r="H140" s="417"/>
      <c r="I140" s="417"/>
      <c r="J140" s="419"/>
    </row>
    <row r="141" spans="1:13" ht="31.5" customHeight="1" thickTop="1">
      <c r="A141" s="140">
        <v>1</v>
      </c>
      <c r="B141" s="52"/>
      <c r="C141" s="51"/>
      <c r="D141" s="53"/>
      <c r="E141" s="53"/>
      <c r="F141" s="55"/>
      <c r="G141" s="159"/>
      <c r="H141" s="181"/>
      <c r="I141" s="157"/>
      <c r="J141" s="155"/>
    </row>
    <row r="142" spans="1:13" ht="31.5" customHeight="1">
      <c r="A142" s="141">
        <v>2</v>
      </c>
      <c r="B142" s="57"/>
      <c r="C142" s="56"/>
      <c r="D142" s="58"/>
      <c r="E142" s="58"/>
      <c r="F142" s="55"/>
      <c r="G142" s="159"/>
      <c r="H142" s="181"/>
      <c r="I142" s="157"/>
      <c r="J142" s="164"/>
    </row>
    <row r="143" spans="1:13" ht="31.5" customHeight="1">
      <c r="A143" s="140">
        <v>3</v>
      </c>
      <c r="B143" s="57"/>
      <c r="C143" s="56"/>
      <c r="D143" s="58"/>
      <c r="E143" s="54"/>
      <c r="F143" s="55"/>
      <c r="G143" s="159"/>
      <c r="H143" s="181"/>
      <c r="I143" s="157"/>
      <c r="J143" s="164"/>
    </row>
    <row r="144" spans="1:13" ht="31.5" customHeight="1">
      <c r="A144" s="141">
        <v>4</v>
      </c>
      <c r="B144" s="57"/>
      <c r="C144" s="56"/>
      <c r="D144" s="58"/>
      <c r="E144" s="59"/>
      <c r="F144" s="55"/>
      <c r="G144" s="159"/>
      <c r="H144" s="181"/>
      <c r="I144" s="157"/>
      <c r="J144" s="164"/>
    </row>
    <row r="145" spans="1:13" ht="31.5" customHeight="1">
      <c r="A145" s="141">
        <v>5</v>
      </c>
      <c r="B145" s="57"/>
      <c r="C145" s="56"/>
      <c r="D145" s="58"/>
      <c r="E145" s="59"/>
      <c r="F145" s="55"/>
      <c r="G145" s="159"/>
      <c r="H145" s="181"/>
      <c r="I145" s="157"/>
      <c r="J145" s="164"/>
    </row>
    <row r="146" spans="1:13" ht="31.5" customHeight="1">
      <c r="A146" s="141">
        <v>6</v>
      </c>
      <c r="B146" s="57"/>
      <c r="C146" s="56"/>
      <c r="D146" s="58"/>
      <c r="E146" s="59"/>
      <c r="F146" s="55"/>
      <c r="G146" s="159"/>
      <c r="H146" s="181"/>
      <c r="I146" s="157"/>
      <c r="J146" s="164"/>
    </row>
    <row r="147" spans="1:13" ht="31.5" customHeight="1">
      <c r="A147" s="141">
        <v>7</v>
      </c>
      <c r="B147" s="57"/>
      <c r="C147" s="56"/>
      <c r="D147" s="58"/>
      <c r="E147" s="59"/>
      <c r="F147" s="55"/>
      <c r="G147" s="159"/>
      <c r="H147" s="181"/>
      <c r="I147" s="157"/>
      <c r="J147" s="164"/>
    </row>
    <row r="148" spans="1:13" ht="31.5" customHeight="1">
      <c r="A148" s="141">
        <v>8</v>
      </c>
      <c r="B148" s="57"/>
      <c r="C148" s="66"/>
      <c r="D148" s="58"/>
      <c r="E148" s="59"/>
      <c r="F148" s="55"/>
      <c r="G148" s="159"/>
      <c r="H148" s="181"/>
      <c r="I148" s="157"/>
      <c r="J148" s="164"/>
    </row>
    <row r="149" spans="1:13" ht="31.5" customHeight="1">
      <c r="A149" s="141">
        <v>9</v>
      </c>
      <c r="B149" s="60"/>
      <c r="C149" s="61"/>
      <c r="D149" s="62"/>
      <c r="E149" s="58"/>
      <c r="F149" s="55"/>
      <c r="G149" s="159"/>
      <c r="H149" s="181"/>
      <c r="I149" s="157"/>
      <c r="J149" s="164"/>
    </row>
    <row r="150" spans="1:13" ht="31.5" customHeight="1">
      <c r="A150" s="141">
        <v>10</v>
      </c>
      <c r="B150" s="57"/>
      <c r="C150" s="56"/>
      <c r="D150" s="58"/>
      <c r="E150" s="59"/>
      <c r="F150" s="148"/>
      <c r="G150" s="160"/>
      <c r="H150" s="181"/>
      <c r="I150" s="158"/>
      <c r="J150" s="164"/>
    </row>
    <row r="151" spans="1:13" ht="31.5" customHeight="1">
      <c r="A151" s="420" t="s">
        <v>108</v>
      </c>
      <c r="B151" s="421"/>
      <c r="C151" s="422"/>
      <c r="D151" s="170">
        <f>SUM(D141:D150)</f>
        <v>0</v>
      </c>
      <c r="E151" s="170">
        <f>SUM(E141:E150)</f>
        <v>0</v>
      </c>
      <c r="F151" s="102">
        <f>SUM(F141:F150)</f>
        <v>0</v>
      </c>
      <c r="G151" s="178"/>
      <c r="H151" s="423" t="s">
        <v>109</v>
      </c>
      <c r="I151" s="166"/>
      <c r="J151" s="166"/>
    </row>
    <row r="152" spans="1:13" ht="31.5" customHeight="1">
      <c r="A152" s="420" t="s">
        <v>110</v>
      </c>
      <c r="B152" s="421"/>
      <c r="C152" s="422"/>
      <c r="D152" s="154">
        <f>ROUNDDOWN(D151*J137,0)</f>
        <v>0</v>
      </c>
      <c r="E152" s="154">
        <f>ROUNDDOWN(E151*J138,0)</f>
        <v>0</v>
      </c>
      <c r="F152" s="167"/>
      <c r="G152" s="168"/>
      <c r="H152" s="424"/>
      <c r="I152" s="177">
        <f>D152+E152+F151</f>
        <v>0</v>
      </c>
      <c r="J152" s="166"/>
    </row>
    <row r="153" spans="1:13" ht="31.5" customHeight="1">
      <c r="A153" s="165"/>
      <c r="B153" s="162"/>
      <c r="C153" s="163"/>
      <c r="D153" s="415" t="s">
        <v>111</v>
      </c>
      <c r="E153" s="415"/>
      <c r="F153" s="172" t="s">
        <v>112</v>
      </c>
      <c r="G153" s="172" t="s">
        <v>99</v>
      </c>
      <c r="H153" s="172" t="s">
        <v>100</v>
      </c>
      <c r="I153" s="161"/>
      <c r="J153" s="163"/>
    </row>
    <row r="154" spans="1:13" ht="31.5" customHeight="1">
      <c r="A154" s="161"/>
      <c r="B154" s="162"/>
      <c r="C154" s="169"/>
      <c r="D154" s="173" t="s">
        <v>113</v>
      </c>
      <c r="E154" s="174"/>
      <c r="F154" s="180">
        <f>SUMIFS(F141:F150,G141:G150,0.1,I141:I150,"課税(インボイス)")</f>
        <v>0</v>
      </c>
      <c r="G154" s="175">
        <v>0.1</v>
      </c>
      <c r="H154" s="179">
        <f>SUMIFS(H141:H150,G141:G150,0.1,I141:I150,"課税(インボイス)")</f>
        <v>0</v>
      </c>
      <c r="I154" s="171"/>
      <c r="J154" s="245" t="s">
        <v>181</v>
      </c>
      <c r="K154" s="238" t="s">
        <v>178</v>
      </c>
      <c r="L154" s="239" t="s">
        <v>179</v>
      </c>
      <c r="M154" s="242" t="s">
        <v>183</v>
      </c>
    </row>
    <row r="155" spans="1:13" ht="31.5" customHeight="1">
      <c r="A155" s="161"/>
      <c r="B155" s="162"/>
      <c r="C155" s="169"/>
      <c r="D155" s="173" t="s">
        <v>114</v>
      </c>
      <c r="E155" s="174"/>
      <c r="F155" s="180">
        <f>SUMIFS(F141:F150,G141:G150,0.1,I141:I150,"課税(非インボイス)")</f>
        <v>0</v>
      </c>
      <c r="G155" s="175">
        <v>0.1</v>
      </c>
      <c r="H155" s="179">
        <f>SUMIFS(H141:H150,G141:G150,0.1,I141:I150,"課税(非インボイス)")</f>
        <v>0</v>
      </c>
      <c r="I155" s="201" t="s">
        <v>105</v>
      </c>
      <c r="J155" s="202">
        <f>SUMIFS(F141:F150,I141:I150,"不課税")</f>
        <v>0</v>
      </c>
      <c r="K155" s="240">
        <f>ROUNDDOWN(SUMIFS(E141:E150,I141:I150,"不課税")*J138,0)</f>
        <v>0</v>
      </c>
      <c r="L155" s="240">
        <f>ROUNDDOWN(SUMIFS(D141:D150,I141:I150,"不課税")*J137,0)</f>
        <v>0</v>
      </c>
      <c r="M155" s="243">
        <f>SUM(J155:L155)</f>
        <v>0</v>
      </c>
    </row>
    <row r="156" spans="1:13" ht="31.5" customHeight="1">
      <c r="A156" s="161"/>
      <c r="B156" s="162"/>
      <c r="C156" s="169"/>
      <c r="D156" s="173" t="s">
        <v>113</v>
      </c>
      <c r="E156" s="174"/>
      <c r="F156" s="180">
        <f>SUMIFS(F141:F150,G141:G150,0.08,I141:I150,"課税(インボイス)")</f>
        <v>0</v>
      </c>
      <c r="G156" s="176">
        <v>0.08</v>
      </c>
      <c r="H156" s="179">
        <f>SUMIFS(H141:H150,G141:G150,0.08,I141:I150,"課税(インボイス)")</f>
        <v>0</v>
      </c>
      <c r="I156" s="201" t="s">
        <v>106</v>
      </c>
      <c r="J156" s="202">
        <f>SUMIFS(F141:F150,I141:I150,"非課税")</f>
        <v>0</v>
      </c>
    </row>
    <row r="157" spans="1:13" ht="31.5" customHeight="1">
      <c r="A157" s="161"/>
      <c r="B157" s="162"/>
      <c r="C157" s="169"/>
      <c r="D157" s="173" t="s">
        <v>114</v>
      </c>
      <c r="E157" s="174"/>
      <c r="F157" s="180">
        <f>SUMIFS(F141:F150,G141:G150,0.08,I141:I150,"課税(非インボイス)")</f>
        <v>0</v>
      </c>
      <c r="G157" s="176">
        <v>0.08</v>
      </c>
      <c r="H157" s="179">
        <f>SUMIFS(H141:H150,G141:G150,0.08,I141:I150,"課税(非インボイス)")</f>
        <v>0</v>
      </c>
      <c r="I157" s="171"/>
      <c r="J157" s="171"/>
    </row>
    <row r="158" spans="1:13" ht="31.5" customHeight="1">
      <c r="A158" s="67"/>
      <c r="B158" s="67"/>
      <c r="C158" s="67"/>
      <c r="D158" s="67"/>
      <c r="E158" s="67"/>
      <c r="F158" s="69"/>
      <c r="G158" s="69"/>
      <c r="H158" s="69"/>
      <c r="I158" s="69"/>
      <c r="J158" s="68"/>
    </row>
    <row r="159" spans="1:13" ht="31.5" customHeight="1">
      <c r="A159" s="122"/>
      <c r="B159" s="64"/>
      <c r="C159" s="63"/>
      <c r="D159" s="63"/>
      <c r="E159" s="63"/>
      <c r="F159" s="63"/>
      <c r="G159" s="48"/>
      <c r="H159" s="63"/>
      <c r="I159" s="63" t="s">
        <v>85</v>
      </c>
      <c r="J159" s="249"/>
    </row>
    <row r="160" spans="1:13" ht="31.5" customHeight="1">
      <c r="A160" s="199"/>
      <c r="B160" s="47"/>
      <c r="C160" s="48"/>
      <c r="D160" s="48"/>
      <c r="E160" s="48"/>
      <c r="F160" s="49"/>
      <c r="G160" s="48"/>
      <c r="H160" s="49"/>
      <c r="I160" s="49" t="s">
        <v>87</v>
      </c>
      <c r="J160" s="250"/>
    </row>
    <row r="161" spans="1:13" ht="31.5" customHeight="1">
      <c r="A161" s="425" t="s">
        <v>71</v>
      </c>
      <c r="B161" s="427" t="s">
        <v>96</v>
      </c>
      <c r="C161" s="429" t="s">
        <v>97</v>
      </c>
      <c r="D161" s="429" t="s">
        <v>98</v>
      </c>
      <c r="E161" s="431"/>
      <c r="F161" s="431"/>
      <c r="G161" s="416" t="s">
        <v>99</v>
      </c>
      <c r="H161" s="416" t="s">
        <v>219</v>
      </c>
      <c r="I161" s="416" t="s">
        <v>101</v>
      </c>
      <c r="J161" s="418" t="s">
        <v>102</v>
      </c>
    </row>
    <row r="162" spans="1:13" ht="31.5" customHeight="1" thickBot="1">
      <c r="A162" s="426"/>
      <c r="B162" s="428"/>
      <c r="C162" s="430"/>
      <c r="D162" s="151" t="s">
        <v>85</v>
      </c>
      <c r="E162" s="74" t="str">
        <f>I160</f>
        <v>現地通貨</v>
      </c>
      <c r="F162" s="75" t="s">
        <v>104</v>
      </c>
      <c r="G162" s="417"/>
      <c r="H162" s="417"/>
      <c r="I162" s="417"/>
      <c r="J162" s="419"/>
    </row>
    <row r="163" spans="1:13" ht="31.5" customHeight="1" thickTop="1">
      <c r="A163" s="140">
        <v>1</v>
      </c>
      <c r="B163" s="52"/>
      <c r="C163" s="51"/>
      <c r="D163" s="53"/>
      <c r="E163" s="53"/>
      <c r="F163" s="55"/>
      <c r="G163" s="159"/>
      <c r="H163" s="181"/>
      <c r="I163" s="157"/>
      <c r="J163" s="155"/>
    </row>
    <row r="164" spans="1:13" ht="31.5" customHeight="1">
      <c r="A164" s="141">
        <v>2</v>
      </c>
      <c r="B164" s="57"/>
      <c r="C164" s="56"/>
      <c r="D164" s="58"/>
      <c r="E164" s="58"/>
      <c r="F164" s="55"/>
      <c r="G164" s="159"/>
      <c r="H164" s="181"/>
      <c r="I164" s="157"/>
      <c r="J164" s="164"/>
    </row>
    <row r="165" spans="1:13" ht="31.5" customHeight="1">
      <c r="A165" s="140">
        <v>3</v>
      </c>
      <c r="B165" s="57"/>
      <c r="C165" s="56"/>
      <c r="D165" s="58"/>
      <c r="E165" s="54"/>
      <c r="F165" s="55"/>
      <c r="G165" s="159"/>
      <c r="H165" s="181"/>
      <c r="I165" s="157"/>
      <c r="J165" s="164"/>
    </row>
    <row r="166" spans="1:13" ht="31.5" customHeight="1">
      <c r="A166" s="141">
        <v>4</v>
      </c>
      <c r="B166" s="57"/>
      <c r="C166" s="56"/>
      <c r="D166" s="58"/>
      <c r="E166" s="59"/>
      <c r="F166" s="55"/>
      <c r="G166" s="159"/>
      <c r="H166" s="181"/>
      <c r="I166" s="157"/>
      <c r="J166" s="164"/>
    </row>
    <row r="167" spans="1:13" ht="31.5" customHeight="1">
      <c r="A167" s="141">
        <v>5</v>
      </c>
      <c r="B167" s="57"/>
      <c r="C167" s="56"/>
      <c r="D167" s="58"/>
      <c r="E167" s="59"/>
      <c r="F167" s="55"/>
      <c r="G167" s="159"/>
      <c r="H167" s="181"/>
      <c r="I167" s="157"/>
      <c r="J167" s="164"/>
    </row>
    <row r="168" spans="1:13" ht="31.5" customHeight="1">
      <c r="A168" s="141">
        <v>6</v>
      </c>
      <c r="B168" s="57"/>
      <c r="C168" s="56"/>
      <c r="D168" s="58"/>
      <c r="E168" s="59"/>
      <c r="F168" s="55"/>
      <c r="G168" s="159"/>
      <c r="H168" s="181"/>
      <c r="I168" s="157"/>
      <c r="J168" s="164"/>
    </row>
    <row r="169" spans="1:13" ht="31.5" customHeight="1">
      <c r="A169" s="141">
        <v>7</v>
      </c>
      <c r="B169" s="57"/>
      <c r="C169" s="56"/>
      <c r="D169" s="58"/>
      <c r="E169" s="59"/>
      <c r="F169" s="55"/>
      <c r="G169" s="159"/>
      <c r="H169" s="181"/>
      <c r="I169" s="157"/>
      <c r="J169" s="164"/>
    </row>
    <row r="170" spans="1:13" ht="31.5" customHeight="1">
      <c r="A170" s="141">
        <v>8</v>
      </c>
      <c r="B170" s="57"/>
      <c r="C170" s="66"/>
      <c r="D170" s="58"/>
      <c r="E170" s="59"/>
      <c r="F170" s="55"/>
      <c r="G170" s="159"/>
      <c r="H170" s="181"/>
      <c r="I170" s="157"/>
      <c r="J170" s="164"/>
    </row>
    <row r="171" spans="1:13" ht="31.5" customHeight="1">
      <c r="A171" s="141">
        <v>9</v>
      </c>
      <c r="B171" s="60"/>
      <c r="C171" s="61"/>
      <c r="D171" s="62"/>
      <c r="E171" s="58"/>
      <c r="F171" s="55"/>
      <c r="G171" s="159"/>
      <c r="H171" s="181"/>
      <c r="I171" s="157"/>
      <c r="J171" s="164"/>
    </row>
    <row r="172" spans="1:13" ht="31.5" customHeight="1">
      <c r="A172" s="141">
        <v>10</v>
      </c>
      <c r="B172" s="57"/>
      <c r="C172" s="56"/>
      <c r="D172" s="58"/>
      <c r="E172" s="59"/>
      <c r="F172" s="148"/>
      <c r="G172" s="160"/>
      <c r="H172" s="181"/>
      <c r="I172" s="158"/>
      <c r="J172" s="164"/>
    </row>
    <row r="173" spans="1:13" ht="31.5" customHeight="1">
      <c r="A173" s="420" t="s">
        <v>108</v>
      </c>
      <c r="B173" s="421"/>
      <c r="C173" s="422"/>
      <c r="D173" s="170">
        <f>SUM(D163:D172)</f>
        <v>0</v>
      </c>
      <c r="E173" s="170">
        <f>SUM(E163:E172)</f>
        <v>0</v>
      </c>
      <c r="F173" s="102">
        <f>SUM(F163:F172)</f>
        <v>0</v>
      </c>
      <c r="G173" s="178"/>
      <c r="H173" s="423" t="s">
        <v>109</v>
      </c>
      <c r="I173" s="166"/>
      <c r="J173" s="166"/>
    </row>
    <row r="174" spans="1:13" ht="31.5" customHeight="1">
      <c r="A174" s="420" t="s">
        <v>110</v>
      </c>
      <c r="B174" s="421"/>
      <c r="C174" s="422"/>
      <c r="D174" s="154">
        <f>ROUNDDOWN(D173*J159,0)</f>
        <v>0</v>
      </c>
      <c r="E174" s="154">
        <f>ROUNDDOWN(E173*J160,0)</f>
        <v>0</v>
      </c>
      <c r="F174" s="167"/>
      <c r="G174" s="168"/>
      <c r="H174" s="424"/>
      <c r="I174" s="177">
        <f>D174+E174+F173</f>
        <v>0</v>
      </c>
      <c r="J174" s="166"/>
    </row>
    <row r="175" spans="1:13" ht="31.5" customHeight="1">
      <c r="A175" s="165"/>
      <c r="B175" s="162"/>
      <c r="C175" s="163"/>
      <c r="D175" s="415" t="s">
        <v>111</v>
      </c>
      <c r="E175" s="415"/>
      <c r="F175" s="172" t="s">
        <v>112</v>
      </c>
      <c r="G175" s="172" t="s">
        <v>99</v>
      </c>
      <c r="H175" s="172" t="s">
        <v>100</v>
      </c>
      <c r="I175" s="161"/>
      <c r="J175" s="163"/>
    </row>
    <row r="176" spans="1:13" ht="31.5" customHeight="1">
      <c r="A176" s="161"/>
      <c r="B176" s="162"/>
      <c r="C176" s="169"/>
      <c r="D176" s="173" t="s">
        <v>113</v>
      </c>
      <c r="E176" s="174"/>
      <c r="F176" s="180">
        <f>SUMIFS(F163:F172,G163:G172,0.1,I163:I172,"課税(インボイス)")</f>
        <v>0</v>
      </c>
      <c r="G176" s="175">
        <v>0.1</v>
      </c>
      <c r="H176" s="179">
        <f>SUMIFS(H163:H172,G163:G172,0.1,I163:I172,"課税(インボイス)")</f>
        <v>0</v>
      </c>
      <c r="I176" s="171"/>
      <c r="J176" s="245" t="s">
        <v>181</v>
      </c>
      <c r="K176" s="238" t="s">
        <v>178</v>
      </c>
      <c r="L176" s="239" t="s">
        <v>179</v>
      </c>
      <c r="M176" s="242" t="s">
        <v>183</v>
      </c>
    </row>
    <row r="177" spans="1:13" ht="31.5" customHeight="1">
      <c r="A177" s="161"/>
      <c r="B177" s="162"/>
      <c r="C177" s="169"/>
      <c r="D177" s="173" t="s">
        <v>114</v>
      </c>
      <c r="E177" s="174"/>
      <c r="F177" s="180">
        <f>SUMIFS(F163:F172,G163:G172,0.1,I163:I172,"課税(非インボイス)")</f>
        <v>0</v>
      </c>
      <c r="G177" s="175">
        <v>0.1</v>
      </c>
      <c r="H177" s="179">
        <f>SUMIFS(H163:H172,G163:G172,0.1,I163:I172,"課税(非インボイス)")</f>
        <v>0</v>
      </c>
      <c r="I177" s="201" t="s">
        <v>105</v>
      </c>
      <c r="J177" s="202">
        <f>SUMIFS(F163:F172,I163:I172,"不課税")</f>
        <v>0</v>
      </c>
      <c r="K177" s="240">
        <f>ROUNDDOWN(SUMIFS(E163:E172,I163:I172,"不課税")*J160,0)</f>
        <v>0</v>
      </c>
      <c r="L177" s="240">
        <f>ROUNDDOWN(SUMIFS(D163:D172,I163:I172,"不課税")*J159,0)</f>
        <v>0</v>
      </c>
      <c r="M177" s="243">
        <f>SUM(J177:L177)</f>
        <v>0</v>
      </c>
    </row>
    <row r="178" spans="1:13" ht="31.5" customHeight="1">
      <c r="A178" s="161"/>
      <c r="B178" s="162"/>
      <c r="C178" s="169"/>
      <c r="D178" s="173" t="s">
        <v>113</v>
      </c>
      <c r="E178" s="174"/>
      <c r="F178" s="180">
        <f>SUMIFS(F163:F172,G163:G172,0.08,I163:I172,"課税(インボイス)")</f>
        <v>0</v>
      </c>
      <c r="G178" s="176">
        <v>0.08</v>
      </c>
      <c r="H178" s="179">
        <f>SUMIFS(H163:H172,G163:G172,0.08,I163:I172,"課税(インボイス)")</f>
        <v>0</v>
      </c>
      <c r="I178" s="201" t="s">
        <v>106</v>
      </c>
      <c r="J178" s="202">
        <f>SUMIFS(F163:F172,I163:I172,"非課税")</f>
        <v>0</v>
      </c>
    </row>
    <row r="179" spans="1:13" ht="31.5" customHeight="1">
      <c r="A179" s="161"/>
      <c r="B179" s="162"/>
      <c r="C179" s="169"/>
      <c r="D179" s="173" t="s">
        <v>114</v>
      </c>
      <c r="E179" s="174"/>
      <c r="F179" s="180">
        <f>SUMIFS(F163:F172,G163:G172,0.08,I163:I172,"課税(非インボイス)")</f>
        <v>0</v>
      </c>
      <c r="G179" s="176">
        <v>0.08</v>
      </c>
      <c r="H179" s="179">
        <f>SUMIFS(H163:H172,G163:G172,0.08,I163:I172,"課税(非インボイス)")</f>
        <v>0</v>
      </c>
      <c r="I179" s="171"/>
      <c r="J179" s="171"/>
    </row>
    <row r="180" spans="1:13" ht="31.5" customHeight="1">
      <c r="A180" s="67"/>
      <c r="B180" s="67"/>
      <c r="C180" s="67"/>
      <c r="D180" s="67"/>
      <c r="E180" s="67"/>
      <c r="F180" s="69"/>
      <c r="G180" s="69"/>
      <c r="H180" s="69"/>
      <c r="I180" s="69"/>
      <c r="J180" s="68"/>
    </row>
    <row r="181" spans="1:13" ht="31.5" customHeight="1">
      <c r="A181" s="122"/>
      <c r="B181" s="64"/>
      <c r="C181" s="63"/>
      <c r="D181" s="63"/>
      <c r="E181" s="63"/>
      <c r="F181" s="63"/>
      <c r="G181" s="48"/>
      <c r="H181" s="63"/>
      <c r="I181" s="63" t="s">
        <v>85</v>
      </c>
      <c r="J181" s="249"/>
    </row>
    <row r="182" spans="1:13" ht="31.5" customHeight="1">
      <c r="A182" s="199"/>
      <c r="B182" s="47"/>
      <c r="C182" s="48"/>
      <c r="D182" s="48"/>
      <c r="E182" s="48"/>
      <c r="F182" s="49"/>
      <c r="G182" s="48"/>
      <c r="H182" s="49"/>
      <c r="I182" s="49" t="s">
        <v>87</v>
      </c>
      <c r="J182" s="250"/>
    </row>
    <row r="183" spans="1:13" ht="31.5" customHeight="1">
      <c r="A183" s="425" t="s">
        <v>71</v>
      </c>
      <c r="B183" s="427" t="s">
        <v>96</v>
      </c>
      <c r="C183" s="429" t="s">
        <v>97</v>
      </c>
      <c r="D183" s="429" t="s">
        <v>98</v>
      </c>
      <c r="E183" s="431"/>
      <c r="F183" s="431"/>
      <c r="G183" s="416" t="s">
        <v>99</v>
      </c>
      <c r="H183" s="416" t="s">
        <v>219</v>
      </c>
      <c r="I183" s="416" t="s">
        <v>101</v>
      </c>
      <c r="J183" s="418" t="s">
        <v>102</v>
      </c>
    </row>
    <row r="184" spans="1:13" ht="31.5" customHeight="1" thickBot="1">
      <c r="A184" s="426"/>
      <c r="B184" s="428"/>
      <c r="C184" s="430"/>
      <c r="D184" s="151" t="s">
        <v>85</v>
      </c>
      <c r="E184" s="74" t="str">
        <f>I182</f>
        <v>現地通貨</v>
      </c>
      <c r="F184" s="75" t="s">
        <v>104</v>
      </c>
      <c r="G184" s="417"/>
      <c r="H184" s="417"/>
      <c r="I184" s="417"/>
      <c r="J184" s="419"/>
    </row>
    <row r="185" spans="1:13" ht="31.5" customHeight="1" thickTop="1">
      <c r="A185" s="140">
        <v>1</v>
      </c>
      <c r="B185" s="52"/>
      <c r="C185" s="51"/>
      <c r="D185" s="53"/>
      <c r="E185" s="53"/>
      <c r="F185" s="55"/>
      <c r="G185" s="159"/>
      <c r="H185" s="181"/>
      <c r="I185" s="157"/>
      <c r="J185" s="155"/>
    </row>
    <row r="186" spans="1:13" ht="31.5" customHeight="1">
      <c r="A186" s="141">
        <v>2</v>
      </c>
      <c r="B186" s="57"/>
      <c r="C186" s="56"/>
      <c r="D186" s="58"/>
      <c r="E186" s="58"/>
      <c r="F186" s="55"/>
      <c r="G186" s="159"/>
      <c r="H186" s="181"/>
      <c r="I186" s="157"/>
      <c r="J186" s="164"/>
    </row>
    <row r="187" spans="1:13" ht="31.5" customHeight="1">
      <c r="A187" s="140">
        <v>3</v>
      </c>
      <c r="B187" s="57"/>
      <c r="C187" s="56"/>
      <c r="D187" s="58"/>
      <c r="E187" s="54"/>
      <c r="F187" s="55"/>
      <c r="G187" s="159"/>
      <c r="H187" s="181"/>
      <c r="I187" s="157"/>
      <c r="J187" s="164"/>
    </row>
    <row r="188" spans="1:13" ht="31.5" customHeight="1">
      <c r="A188" s="141">
        <v>4</v>
      </c>
      <c r="B188" s="57"/>
      <c r="C188" s="56"/>
      <c r="D188" s="58"/>
      <c r="E188" s="59"/>
      <c r="F188" s="55"/>
      <c r="G188" s="159"/>
      <c r="H188" s="181"/>
      <c r="I188" s="157"/>
      <c r="J188" s="164"/>
    </row>
    <row r="189" spans="1:13" ht="31.5" customHeight="1">
      <c r="A189" s="141">
        <v>5</v>
      </c>
      <c r="B189" s="57"/>
      <c r="C189" s="56"/>
      <c r="D189" s="58"/>
      <c r="E189" s="59"/>
      <c r="F189" s="55"/>
      <c r="G189" s="159"/>
      <c r="H189" s="181"/>
      <c r="I189" s="157"/>
      <c r="J189" s="164"/>
    </row>
    <row r="190" spans="1:13" ht="31.5" customHeight="1">
      <c r="A190" s="141">
        <v>6</v>
      </c>
      <c r="B190" s="57"/>
      <c r="C190" s="56"/>
      <c r="D190" s="58"/>
      <c r="E190" s="59"/>
      <c r="F190" s="55"/>
      <c r="G190" s="159"/>
      <c r="H190" s="181"/>
      <c r="I190" s="157"/>
      <c r="J190" s="164"/>
    </row>
    <row r="191" spans="1:13" ht="31.5" customHeight="1">
      <c r="A191" s="141">
        <v>7</v>
      </c>
      <c r="B191" s="57"/>
      <c r="C191" s="56"/>
      <c r="D191" s="58"/>
      <c r="E191" s="59"/>
      <c r="F191" s="55"/>
      <c r="G191" s="159"/>
      <c r="H191" s="181"/>
      <c r="I191" s="157"/>
      <c r="J191" s="164"/>
    </row>
    <row r="192" spans="1:13" ht="31.5" customHeight="1">
      <c r="A192" s="141">
        <v>8</v>
      </c>
      <c r="B192" s="57"/>
      <c r="C192" s="66"/>
      <c r="D192" s="58"/>
      <c r="E192" s="59"/>
      <c r="F192" s="55"/>
      <c r="G192" s="159"/>
      <c r="H192" s="181"/>
      <c r="I192" s="157"/>
      <c r="J192" s="164"/>
    </row>
    <row r="193" spans="1:13" ht="31.5" customHeight="1">
      <c r="A193" s="141">
        <v>9</v>
      </c>
      <c r="B193" s="60"/>
      <c r="C193" s="61"/>
      <c r="D193" s="62"/>
      <c r="E193" s="58"/>
      <c r="F193" s="55"/>
      <c r="G193" s="159"/>
      <c r="H193" s="181"/>
      <c r="I193" s="157"/>
      <c r="J193" s="164"/>
    </row>
    <row r="194" spans="1:13" ht="31.5" customHeight="1">
      <c r="A194" s="141">
        <v>10</v>
      </c>
      <c r="B194" s="57"/>
      <c r="C194" s="56"/>
      <c r="D194" s="58"/>
      <c r="E194" s="59"/>
      <c r="F194" s="148"/>
      <c r="G194" s="160"/>
      <c r="H194" s="181"/>
      <c r="I194" s="158"/>
      <c r="J194" s="164"/>
    </row>
    <row r="195" spans="1:13" ht="31.5" customHeight="1">
      <c r="A195" s="420" t="s">
        <v>108</v>
      </c>
      <c r="B195" s="421"/>
      <c r="C195" s="422"/>
      <c r="D195" s="170">
        <f>SUM(D185:D194)</f>
        <v>0</v>
      </c>
      <c r="E195" s="170">
        <f>SUM(E185:E194)</f>
        <v>0</v>
      </c>
      <c r="F195" s="102">
        <f>SUM(F185:F194)</f>
        <v>0</v>
      </c>
      <c r="G195" s="178"/>
      <c r="H195" s="423" t="s">
        <v>109</v>
      </c>
      <c r="I195" s="166"/>
      <c r="J195" s="166"/>
    </row>
    <row r="196" spans="1:13" ht="31.5" customHeight="1">
      <c r="A196" s="420" t="s">
        <v>110</v>
      </c>
      <c r="B196" s="421"/>
      <c r="C196" s="422"/>
      <c r="D196" s="154">
        <f>ROUNDDOWN(D195*J181,0)</f>
        <v>0</v>
      </c>
      <c r="E196" s="154">
        <f>ROUNDDOWN(E195*J182,0)</f>
        <v>0</v>
      </c>
      <c r="F196" s="167"/>
      <c r="G196" s="168"/>
      <c r="H196" s="424"/>
      <c r="I196" s="177">
        <f>D196+E196+F195</f>
        <v>0</v>
      </c>
      <c r="J196" s="166"/>
    </row>
    <row r="197" spans="1:13" ht="31.5" customHeight="1">
      <c r="A197" s="165"/>
      <c r="B197" s="162"/>
      <c r="C197" s="163"/>
      <c r="D197" s="415" t="s">
        <v>111</v>
      </c>
      <c r="E197" s="415"/>
      <c r="F197" s="172" t="s">
        <v>112</v>
      </c>
      <c r="G197" s="172" t="s">
        <v>99</v>
      </c>
      <c r="H197" s="172" t="s">
        <v>100</v>
      </c>
      <c r="I197" s="161"/>
      <c r="J197" s="163"/>
    </row>
    <row r="198" spans="1:13" ht="31.5" customHeight="1">
      <c r="A198" s="161"/>
      <c r="B198" s="162"/>
      <c r="C198" s="169"/>
      <c r="D198" s="173" t="s">
        <v>113</v>
      </c>
      <c r="E198" s="174"/>
      <c r="F198" s="180">
        <f>SUMIFS(F185:F194,G185:G194,0.1,I185:I194,"課税(インボイス)")</f>
        <v>0</v>
      </c>
      <c r="G198" s="175">
        <v>0.1</v>
      </c>
      <c r="H198" s="179">
        <f>SUMIFS(H185:H194,G185:G194,0.1,I185:I194,"課税(インボイス)")</f>
        <v>0</v>
      </c>
      <c r="I198" s="171"/>
      <c r="J198" s="245" t="s">
        <v>181</v>
      </c>
      <c r="K198" s="238" t="s">
        <v>178</v>
      </c>
      <c r="L198" s="239" t="s">
        <v>179</v>
      </c>
      <c r="M198" s="242" t="s">
        <v>183</v>
      </c>
    </row>
    <row r="199" spans="1:13" ht="31.5" customHeight="1">
      <c r="A199" s="161"/>
      <c r="B199" s="162"/>
      <c r="C199" s="169"/>
      <c r="D199" s="173" t="s">
        <v>114</v>
      </c>
      <c r="E199" s="174"/>
      <c r="F199" s="180">
        <f>SUMIFS(F185:F194,G185:G194,0.1,I185:I194,"課税(非インボイス)")</f>
        <v>0</v>
      </c>
      <c r="G199" s="175">
        <v>0.1</v>
      </c>
      <c r="H199" s="179">
        <f>SUMIFS(H185:H194,G185:G194,0.1,I185:I194,"課税(非インボイス)")</f>
        <v>0</v>
      </c>
      <c r="I199" s="201" t="s">
        <v>105</v>
      </c>
      <c r="J199" s="202">
        <f>SUMIFS(F185:F194,I185:I194,"不課税")</f>
        <v>0</v>
      </c>
      <c r="K199" s="240">
        <f>ROUNDDOWN(SUMIFS(E185:E194,I185:I194,"不課税")*J182,0)</f>
        <v>0</v>
      </c>
      <c r="L199" s="240">
        <f>ROUNDDOWN(SUMIFS(D185:D194,I185:I194,"不課税")*J181,0)</f>
        <v>0</v>
      </c>
      <c r="M199" s="243">
        <f>SUM(J199:L199)</f>
        <v>0</v>
      </c>
    </row>
    <row r="200" spans="1:13" ht="31.5" customHeight="1">
      <c r="A200" s="161"/>
      <c r="B200" s="162"/>
      <c r="C200" s="169"/>
      <c r="D200" s="173" t="s">
        <v>113</v>
      </c>
      <c r="E200" s="174"/>
      <c r="F200" s="180">
        <f>SUMIFS(F185:F194,G185:G194,0.08,I185:I194,"課税(インボイス)")</f>
        <v>0</v>
      </c>
      <c r="G200" s="176">
        <v>0.08</v>
      </c>
      <c r="H200" s="179">
        <f>SUMIFS(H185:H194,G185:G194,0.08,I185:I194,"課税(インボイス)")</f>
        <v>0</v>
      </c>
      <c r="I200" s="201" t="s">
        <v>106</v>
      </c>
      <c r="J200" s="202">
        <f>SUMIFS(F185:F194,I185:I194,"非課税")</f>
        <v>0</v>
      </c>
    </row>
    <row r="201" spans="1:13" ht="31.5" customHeight="1">
      <c r="A201" s="161"/>
      <c r="B201" s="162"/>
      <c r="C201" s="169"/>
      <c r="D201" s="173" t="s">
        <v>114</v>
      </c>
      <c r="E201" s="174"/>
      <c r="F201" s="180">
        <f>SUMIFS(F185:F194,G185:G194,0.08,I185:I194,"課税(非インボイス)")</f>
        <v>0</v>
      </c>
      <c r="G201" s="176">
        <v>0.08</v>
      </c>
      <c r="H201" s="179">
        <f>SUMIFS(H185:H194,G185:G194,0.08,I185:I194,"課税(非インボイス)")</f>
        <v>0</v>
      </c>
      <c r="I201" s="171"/>
      <c r="J201" s="171"/>
    </row>
    <row r="202" spans="1:13" ht="31.5" customHeight="1">
      <c r="A202" s="67"/>
      <c r="B202" s="67"/>
      <c r="C202" s="67"/>
      <c r="D202" s="67"/>
      <c r="E202" s="67"/>
      <c r="F202" s="69"/>
      <c r="G202" s="69"/>
      <c r="H202" s="69"/>
      <c r="I202" s="69"/>
      <c r="J202" s="68"/>
    </row>
    <row r="203" spans="1:13" ht="31.5" customHeight="1">
      <c r="A203" s="182"/>
      <c r="B203" s="64"/>
      <c r="C203" s="63"/>
      <c r="D203" s="63"/>
      <c r="E203" s="63"/>
      <c r="F203" s="63"/>
      <c r="G203" s="48"/>
      <c r="H203" s="63"/>
      <c r="I203" s="63" t="s">
        <v>85</v>
      </c>
      <c r="J203" s="249"/>
    </row>
    <row r="204" spans="1:13" ht="31.5" customHeight="1">
      <c r="A204" s="199"/>
      <c r="B204" s="47"/>
      <c r="C204" s="48"/>
      <c r="D204" s="48"/>
      <c r="E204" s="48"/>
      <c r="F204" s="49"/>
      <c r="G204" s="48"/>
      <c r="H204" s="49"/>
      <c r="I204" s="49" t="s">
        <v>87</v>
      </c>
      <c r="J204" s="250"/>
    </row>
    <row r="205" spans="1:13" ht="31.5" customHeight="1">
      <c r="A205" s="425" t="s">
        <v>71</v>
      </c>
      <c r="B205" s="427" t="s">
        <v>96</v>
      </c>
      <c r="C205" s="429" t="s">
        <v>97</v>
      </c>
      <c r="D205" s="429" t="s">
        <v>98</v>
      </c>
      <c r="E205" s="431"/>
      <c r="F205" s="431"/>
      <c r="G205" s="416" t="s">
        <v>99</v>
      </c>
      <c r="H205" s="416" t="s">
        <v>219</v>
      </c>
      <c r="I205" s="416" t="s">
        <v>101</v>
      </c>
      <c r="J205" s="418" t="s">
        <v>102</v>
      </c>
    </row>
    <row r="206" spans="1:13" ht="31.5" customHeight="1" thickBot="1">
      <c r="A206" s="426"/>
      <c r="B206" s="428"/>
      <c r="C206" s="430"/>
      <c r="D206" s="151" t="s">
        <v>85</v>
      </c>
      <c r="E206" s="74" t="str">
        <f>I204</f>
        <v>現地通貨</v>
      </c>
      <c r="F206" s="75" t="s">
        <v>104</v>
      </c>
      <c r="G206" s="417"/>
      <c r="H206" s="417"/>
      <c r="I206" s="417"/>
      <c r="J206" s="419"/>
    </row>
    <row r="207" spans="1:13" ht="31.5" customHeight="1" thickTop="1">
      <c r="A207" s="140">
        <v>1</v>
      </c>
      <c r="B207" s="52"/>
      <c r="C207" s="51"/>
      <c r="D207" s="53"/>
      <c r="E207" s="53"/>
      <c r="F207" s="55"/>
      <c r="G207" s="159"/>
      <c r="H207" s="181"/>
      <c r="I207" s="157"/>
      <c r="J207" s="155"/>
    </row>
    <row r="208" spans="1:13" ht="31.5" customHeight="1">
      <c r="A208" s="141">
        <v>2</v>
      </c>
      <c r="B208" s="57"/>
      <c r="C208" s="56"/>
      <c r="D208" s="58"/>
      <c r="E208" s="58"/>
      <c r="F208" s="55"/>
      <c r="G208" s="159"/>
      <c r="H208" s="181"/>
      <c r="I208" s="157"/>
      <c r="J208" s="164"/>
    </row>
    <row r="209" spans="1:13" ht="31.5" customHeight="1">
      <c r="A209" s="140">
        <v>3</v>
      </c>
      <c r="B209" s="57"/>
      <c r="C209" s="56"/>
      <c r="D209" s="58"/>
      <c r="E209" s="54"/>
      <c r="F209" s="55"/>
      <c r="G209" s="159"/>
      <c r="H209" s="181"/>
      <c r="I209" s="157"/>
      <c r="J209" s="164"/>
    </row>
    <row r="210" spans="1:13" ht="31.5" customHeight="1">
      <c r="A210" s="141">
        <v>4</v>
      </c>
      <c r="B210" s="57"/>
      <c r="C210" s="56"/>
      <c r="D210" s="58"/>
      <c r="E210" s="59"/>
      <c r="F210" s="55"/>
      <c r="G210" s="159"/>
      <c r="H210" s="181"/>
      <c r="I210" s="157"/>
      <c r="J210" s="164"/>
    </row>
    <row r="211" spans="1:13" ht="31.5" customHeight="1">
      <c r="A211" s="141">
        <v>5</v>
      </c>
      <c r="B211" s="57"/>
      <c r="C211" s="56"/>
      <c r="D211" s="58"/>
      <c r="E211" s="59"/>
      <c r="F211" s="55"/>
      <c r="G211" s="159"/>
      <c r="H211" s="181"/>
      <c r="I211" s="157"/>
      <c r="J211" s="164"/>
    </row>
    <row r="212" spans="1:13" ht="31.5" customHeight="1">
      <c r="A212" s="141">
        <v>6</v>
      </c>
      <c r="B212" s="57"/>
      <c r="C212" s="56"/>
      <c r="D212" s="58"/>
      <c r="E212" s="59"/>
      <c r="F212" s="55"/>
      <c r="G212" s="159"/>
      <c r="H212" s="181"/>
      <c r="I212" s="157"/>
      <c r="J212" s="164"/>
    </row>
    <row r="213" spans="1:13" ht="31.5" customHeight="1">
      <c r="A213" s="141">
        <v>7</v>
      </c>
      <c r="B213" s="57"/>
      <c r="C213" s="56"/>
      <c r="D213" s="58"/>
      <c r="E213" s="59"/>
      <c r="F213" s="55"/>
      <c r="G213" s="159"/>
      <c r="H213" s="181"/>
      <c r="I213" s="157"/>
      <c r="J213" s="164"/>
    </row>
    <row r="214" spans="1:13" ht="31.5" customHeight="1">
      <c r="A214" s="141">
        <v>8</v>
      </c>
      <c r="B214" s="57"/>
      <c r="C214" s="66"/>
      <c r="D214" s="58"/>
      <c r="E214" s="59"/>
      <c r="F214" s="55"/>
      <c r="G214" s="159"/>
      <c r="H214" s="181"/>
      <c r="I214" s="157"/>
      <c r="J214" s="164"/>
    </row>
    <row r="215" spans="1:13" ht="31.5" customHeight="1">
      <c r="A215" s="141">
        <v>9</v>
      </c>
      <c r="B215" s="60"/>
      <c r="C215" s="61"/>
      <c r="D215" s="62"/>
      <c r="E215" s="58"/>
      <c r="F215" s="55"/>
      <c r="G215" s="159"/>
      <c r="H215" s="181"/>
      <c r="I215" s="157"/>
      <c r="J215" s="164"/>
    </row>
    <row r="216" spans="1:13" ht="31.5" customHeight="1">
      <c r="A216" s="141">
        <v>10</v>
      </c>
      <c r="B216" s="57"/>
      <c r="C216" s="56"/>
      <c r="D216" s="58"/>
      <c r="E216" s="59"/>
      <c r="F216" s="148"/>
      <c r="G216" s="160"/>
      <c r="H216" s="181"/>
      <c r="I216" s="158"/>
      <c r="J216" s="164"/>
    </row>
    <row r="217" spans="1:13" ht="31.5" customHeight="1">
      <c r="A217" s="420" t="s">
        <v>108</v>
      </c>
      <c r="B217" s="421"/>
      <c r="C217" s="422"/>
      <c r="D217" s="170">
        <f>SUM(D207:D216)</f>
        <v>0</v>
      </c>
      <c r="E217" s="170">
        <f>SUM(E207:E216)</f>
        <v>0</v>
      </c>
      <c r="F217" s="102">
        <f>SUM(F207:F216)</f>
        <v>0</v>
      </c>
      <c r="G217" s="178"/>
      <c r="H217" s="423" t="s">
        <v>109</v>
      </c>
      <c r="I217" s="166"/>
      <c r="J217" s="166"/>
    </row>
    <row r="218" spans="1:13" ht="31.5" customHeight="1">
      <c r="A218" s="420" t="s">
        <v>110</v>
      </c>
      <c r="B218" s="421"/>
      <c r="C218" s="422"/>
      <c r="D218" s="154">
        <f>ROUNDDOWN(D217*J203,0)</f>
        <v>0</v>
      </c>
      <c r="E218" s="154">
        <f>ROUNDDOWN(E217*J204,0)</f>
        <v>0</v>
      </c>
      <c r="F218" s="167"/>
      <c r="G218" s="168"/>
      <c r="H218" s="424"/>
      <c r="I218" s="177">
        <f>D218+E218+F217</f>
        <v>0</v>
      </c>
      <c r="J218" s="166"/>
    </row>
    <row r="219" spans="1:13" ht="31.5" customHeight="1">
      <c r="A219" s="165"/>
      <c r="B219" s="162"/>
      <c r="C219" s="163"/>
      <c r="D219" s="415" t="s">
        <v>111</v>
      </c>
      <c r="E219" s="415"/>
      <c r="F219" s="172" t="s">
        <v>112</v>
      </c>
      <c r="G219" s="172" t="s">
        <v>99</v>
      </c>
      <c r="H219" s="172" t="s">
        <v>100</v>
      </c>
      <c r="I219" s="161"/>
      <c r="J219" s="163"/>
    </row>
    <row r="220" spans="1:13" ht="31.5" customHeight="1">
      <c r="A220" s="161"/>
      <c r="B220" s="162"/>
      <c r="C220" s="169"/>
      <c r="D220" s="173" t="s">
        <v>113</v>
      </c>
      <c r="E220" s="174"/>
      <c r="F220" s="180">
        <f>SUMIFS(F207:F216,G207:G216,0.1,I207:I216,"課税(インボイス)")</f>
        <v>0</v>
      </c>
      <c r="G220" s="175">
        <v>0.1</v>
      </c>
      <c r="H220" s="179">
        <f>SUMIFS(H207:H216,G207:G216,0.1,I207:I216,"課税(インボイス)")</f>
        <v>0</v>
      </c>
      <c r="I220" s="171"/>
      <c r="J220" s="245" t="s">
        <v>181</v>
      </c>
      <c r="K220" s="238" t="s">
        <v>178</v>
      </c>
      <c r="L220" s="239" t="s">
        <v>179</v>
      </c>
      <c r="M220" s="242" t="s">
        <v>183</v>
      </c>
    </row>
    <row r="221" spans="1:13" ht="31.5" customHeight="1">
      <c r="A221" s="161"/>
      <c r="B221" s="162"/>
      <c r="C221" s="169"/>
      <c r="D221" s="173" t="s">
        <v>114</v>
      </c>
      <c r="E221" s="174"/>
      <c r="F221" s="180">
        <f>SUMIFS(F207:F216,G207:G216,0.1,I207:I216,"課税(非インボイス)")</f>
        <v>0</v>
      </c>
      <c r="G221" s="175">
        <v>0.1</v>
      </c>
      <c r="H221" s="179">
        <f>SUMIFS(H207:H216,G207:G216,0.1,I207:I216,"課税(非インボイス)")</f>
        <v>0</v>
      </c>
      <c r="I221" s="201" t="s">
        <v>105</v>
      </c>
      <c r="J221" s="202">
        <f>SUMIFS(F207:F216,I207:I216,"不課税")</f>
        <v>0</v>
      </c>
      <c r="K221" s="240">
        <f>ROUNDDOWN(SUMIFS(E207:E216,I207:I216,"不課税")*J204,0)</f>
        <v>0</v>
      </c>
      <c r="L221" s="240">
        <f>ROUNDDOWN(SUMIFS(D207:D216,I207:I216,"不課税")*J203,0)</f>
        <v>0</v>
      </c>
      <c r="M221" s="243">
        <f>SUM(J221:L221)</f>
        <v>0</v>
      </c>
    </row>
    <row r="222" spans="1:13" ht="31.5" customHeight="1">
      <c r="A222" s="161"/>
      <c r="B222" s="162"/>
      <c r="C222" s="169"/>
      <c r="D222" s="173" t="s">
        <v>113</v>
      </c>
      <c r="E222" s="174"/>
      <c r="F222" s="180">
        <f>SUMIFS(F207:F216,G207:G216,0.08,I207:I216,"課税(インボイス)")</f>
        <v>0</v>
      </c>
      <c r="G222" s="176">
        <v>0.08</v>
      </c>
      <c r="H222" s="179">
        <f>SUMIFS(H207:H216,G207:G216,0.08,I207:I216,"課税(インボイス)")</f>
        <v>0</v>
      </c>
      <c r="I222" s="201" t="s">
        <v>106</v>
      </c>
      <c r="J222" s="202">
        <f>SUMIFS(F207:F216,I207:I216,"非課税")</f>
        <v>0</v>
      </c>
    </row>
    <row r="223" spans="1:13" ht="31.5" customHeight="1">
      <c r="A223" s="161"/>
      <c r="B223" s="162"/>
      <c r="C223" s="169"/>
      <c r="D223" s="173" t="s">
        <v>114</v>
      </c>
      <c r="E223" s="174"/>
      <c r="F223" s="180">
        <f>SUMIFS(F207:F216,G207:G216,0.08,I207:I216,"課税(非インボイス)")</f>
        <v>0</v>
      </c>
      <c r="G223" s="176">
        <v>0.08</v>
      </c>
      <c r="H223" s="179">
        <f>SUMIFS(H207:H216,G207:G216,0.08,I207:I216,"課税(非インボイス)")</f>
        <v>0</v>
      </c>
      <c r="I223" s="171"/>
      <c r="J223" s="171"/>
    </row>
    <row r="224" spans="1:13" ht="31.5" customHeight="1">
      <c r="A224" s="67"/>
      <c r="B224" s="67"/>
      <c r="C224" s="67"/>
      <c r="D224" s="67"/>
      <c r="E224" s="67"/>
      <c r="F224" s="69"/>
      <c r="G224" s="69"/>
      <c r="H224" s="69"/>
      <c r="I224" s="69"/>
      <c r="J224" s="68"/>
    </row>
    <row r="225" spans="1:10" ht="31.5" customHeight="1">
      <c r="A225" s="122"/>
      <c r="B225" s="64"/>
      <c r="C225" s="63"/>
      <c r="D225" s="63"/>
      <c r="E225" s="63"/>
      <c r="F225" s="63"/>
      <c r="G225" s="48"/>
      <c r="H225" s="63"/>
      <c r="I225" s="63" t="s">
        <v>85</v>
      </c>
      <c r="J225" s="249"/>
    </row>
    <row r="226" spans="1:10" ht="31.5" customHeight="1">
      <c r="A226" s="199"/>
      <c r="B226" s="47"/>
      <c r="C226" s="48"/>
      <c r="D226" s="48"/>
      <c r="E226" s="48"/>
      <c r="F226" s="49"/>
      <c r="G226" s="48"/>
      <c r="H226" s="49"/>
      <c r="I226" s="49" t="s">
        <v>87</v>
      </c>
      <c r="J226" s="250"/>
    </row>
    <row r="227" spans="1:10" ht="31.5" customHeight="1">
      <c r="A227" s="425" t="s">
        <v>71</v>
      </c>
      <c r="B227" s="427" t="s">
        <v>96</v>
      </c>
      <c r="C227" s="429" t="s">
        <v>97</v>
      </c>
      <c r="D227" s="429" t="s">
        <v>98</v>
      </c>
      <c r="E227" s="431"/>
      <c r="F227" s="431"/>
      <c r="G227" s="416" t="s">
        <v>99</v>
      </c>
      <c r="H227" s="416" t="s">
        <v>219</v>
      </c>
      <c r="I227" s="416" t="s">
        <v>101</v>
      </c>
      <c r="J227" s="418" t="s">
        <v>102</v>
      </c>
    </row>
    <row r="228" spans="1:10" ht="31.5" customHeight="1" thickBot="1">
      <c r="A228" s="426"/>
      <c r="B228" s="428"/>
      <c r="C228" s="430"/>
      <c r="D228" s="151" t="s">
        <v>85</v>
      </c>
      <c r="E228" s="74" t="str">
        <f>I226</f>
        <v>現地通貨</v>
      </c>
      <c r="F228" s="75" t="s">
        <v>104</v>
      </c>
      <c r="G228" s="417"/>
      <c r="H228" s="417"/>
      <c r="I228" s="417"/>
      <c r="J228" s="419"/>
    </row>
    <row r="229" spans="1:10" ht="31.5" customHeight="1" thickTop="1">
      <c r="A229" s="140">
        <v>1</v>
      </c>
      <c r="B229" s="52"/>
      <c r="C229" s="51"/>
      <c r="D229" s="53"/>
      <c r="E229" s="53"/>
      <c r="F229" s="55"/>
      <c r="G229" s="159"/>
      <c r="H229" s="181"/>
      <c r="I229" s="157"/>
      <c r="J229" s="155"/>
    </row>
    <row r="230" spans="1:10" ht="31.5" customHeight="1">
      <c r="A230" s="141">
        <v>2</v>
      </c>
      <c r="B230" s="57"/>
      <c r="C230" s="56"/>
      <c r="D230" s="58"/>
      <c r="E230" s="58"/>
      <c r="F230" s="55"/>
      <c r="G230" s="159"/>
      <c r="H230" s="181"/>
      <c r="I230" s="157"/>
      <c r="J230" s="164"/>
    </row>
    <row r="231" spans="1:10" ht="31.5" customHeight="1">
      <c r="A231" s="140">
        <v>3</v>
      </c>
      <c r="B231" s="57"/>
      <c r="C231" s="56"/>
      <c r="D231" s="58"/>
      <c r="E231" s="54"/>
      <c r="F231" s="55"/>
      <c r="G231" s="159"/>
      <c r="H231" s="181"/>
      <c r="I231" s="157"/>
      <c r="J231" s="164"/>
    </row>
    <row r="232" spans="1:10" ht="31.5" customHeight="1">
      <c r="A232" s="141">
        <v>4</v>
      </c>
      <c r="B232" s="57"/>
      <c r="C232" s="56"/>
      <c r="D232" s="58"/>
      <c r="E232" s="59"/>
      <c r="F232" s="55"/>
      <c r="G232" s="159"/>
      <c r="H232" s="181"/>
      <c r="I232" s="157"/>
      <c r="J232" s="164"/>
    </row>
    <row r="233" spans="1:10" ht="31.5" customHeight="1">
      <c r="A233" s="141">
        <v>5</v>
      </c>
      <c r="B233" s="57"/>
      <c r="C233" s="56"/>
      <c r="D233" s="58"/>
      <c r="E233" s="59"/>
      <c r="F233" s="55"/>
      <c r="G233" s="159"/>
      <c r="H233" s="181"/>
      <c r="I233" s="157"/>
      <c r="J233" s="164"/>
    </row>
    <row r="234" spans="1:10" ht="31.5" customHeight="1">
      <c r="A234" s="141">
        <v>6</v>
      </c>
      <c r="B234" s="57"/>
      <c r="C234" s="56"/>
      <c r="D234" s="58"/>
      <c r="E234" s="59"/>
      <c r="F234" s="55"/>
      <c r="G234" s="159"/>
      <c r="H234" s="181"/>
      <c r="I234" s="157"/>
      <c r="J234" s="164"/>
    </row>
    <row r="235" spans="1:10" ht="31.5" customHeight="1">
      <c r="A235" s="141">
        <v>7</v>
      </c>
      <c r="B235" s="57"/>
      <c r="C235" s="56"/>
      <c r="D235" s="58"/>
      <c r="E235" s="59"/>
      <c r="F235" s="55"/>
      <c r="G235" s="159"/>
      <c r="H235" s="181"/>
      <c r="I235" s="157"/>
      <c r="J235" s="164"/>
    </row>
    <row r="236" spans="1:10" ht="31.5" customHeight="1">
      <c r="A236" s="141">
        <v>8</v>
      </c>
      <c r="B236" s="57"/>
      <c r="C236" s="66"/>
      <c r="D236" s="58"/>
      <c r="E236" s="59"/>
      <c r="F236" s="55"/>
      <c r="G236" s="159"/>
      <c r="H236" s="181"/>
      <c r="I236" s="157"/>
      <c r="J236" s="164"/>
    </row>
    <row r="237" spans="1:10" ht="31.5" customHeight="1">
      <c r="A237" s="141">
        <v>9</v>
      </c>
      <c r="B237" s="60"/>
      <c r="C237" s="61"/>
      <c r="D237" s="62"/>
      <c r="E237" s="58"/>
      <c r="F237" s="55"/>
      <c r="G237" s="159"/>
      <c r="H237" s="181"/>
      <c r="I237" s="157"/>
      <c r="J237" s="164"/>
    </row>
    <row r="238" spans="1:10" ht="31.5" customHeight="1">
      <c r="A238" s="141">
        <v>10</v>
      </c>
      <c r="B238" s="57"/>
      <c r="C238" s="56"/>
      <c r="D238" s="58"/>
      <c r="E238" s="59"/>
      <c r="F238" s="148"/>
      <c r="G238" s="160"/>
      <c r="H238" s="181"/>
      <c r="I238" s="158"/>
      <c r="J238" s="164"/>
    </row>
    <row r="239" spans="1:10" ht="31.5" customHeight="1">
      <c r="A239" s="420" t="s">
        <v>108</v>
      </c>
      <c r="B239" s="421"/>
      <c r="C239" s="422"/>
      <c r="D239" s="170">
        <f>SUM(D229:D238)</f>
        <v>0</v>
      </c>
      <c r="E239" s="170">
        <f>SUM(E229:E238)</f>
        <v>0</v>
      </c>
      <c r="F239" s="102">
        <f>SUM(F229:F238)</f>
        <v>0</v>
      </c>
      <c r="G239" s="178"/>
      <c r="H239" s="423" t="s">
        <v>109</v>
      </c>
      <c r="I239" s="166"/>
      <c r="J239" s="166"/>
    </row>
    <row r="240" spans="1:10" ht="31.5" customHeight="1">
      <c r="A240" s="420" t="s">
        <v>110</v>
      </c>
      <c r="B240" s="421"/>
      <c r="C240" s="422"/>
      <c r="D240" s="154">
        <f>ROUNDDOWN(D239*J225,0)</f>
        <v>0</v>
      </c>
      <c r="E240" s="154">
        <f>ROUNDDOWN(E239*J226,0)</f>
        <v>0</v>
      </c>
      <c r="F240" s="167"/>
      <c r="G240" s="168"/>
      <c r="H240" s="424"/>
      <c r="I240" s="177">
        <f>D240+E240+F239</f>
        <v>0</v>
      </c>
      <c r="J240" s="166"/>
    </row>
    <row r="241" spans="1:13" ht="31.5" customHeight="1">
      <c r="A241" s="165"/>
      <c r="B241" s="162"/>
      <c r="C241" s="163"/>
      <c r="D241" s="415" t="s">
        <v>111</v>
      </c>
      <c r="E241" s="415"/>
      <c r="F241" s="172" t="s">
        <v>112</v>
      </c>
      <c r="G241" s="172" t="s">
        <v>99</v>
      </c>
      <c r="H241" s="172" t="s">
        <v>100</v>
      </c>
      <c r="I241" s="161"/>
      <c r="J241" s="163"/>
    </row>
    <row r="242" spans="1:13" ht="31.5" customHeight="1">
      <c r="A242" s="161"/>
      <c r="B242" s="162"/>
      <c r="C242" s="169"/>
      <c r="D242" s="173" t="s">
        <v>113</v>
      </c>
      <c r="E242" s="174"/>
      <c r="F242" s="180">
        <f>SUMIFS(F229:F238,G229:G238,0.1,I229:I238,"課税(インボイス)")</f>
        <v>0</v>
      </c>
      <c r="G242" s="175">
        <v>0.1</v>
      </c>
      <c r="H242" s="179">
        <f>SUMIFS(H229:H238,G229:G238,0.1,I229:I238,"課税(インボイス)")</f>
        <v>0</v>
      </c>
      <c r="I242" s="171"/>
      <c r="J242" s="245" t="s">
        <v>181</v>
      </c>
      <c r="K242" s="238" t="s">
        <v>178</v>
      </c>
      <c r="L242" s="239" t="s">
        <v>179</v>
      </c>
      <c r="M242" s="242" t="s">
        <v>183</v>
      </c>
    </row>
    <row r="243" spans="1:13" ht="31.5" customHeight="1">
      <c r="A243" s="161"/>
      <c r="B243" s="162"/>
      <c r="C243" s="169"/>
      <c r="D243" s="173" t="s">
        <v>114</v>
      </c>
      <c r="E243" s="174"/>
      <c r="F243" s="180">
        <f>SUMIFS(F229:F238,G229:G238,0.1,I229:I238,"課税(非インボイス)")</f>
        <v>0</v>
      </c>
      <c r="G243" s="175">
        <v>0.1</v>
      </c>
      <c r="H243" s="179">
        <f>SUMIFS(H229:H238,G229:G238,0.1,I229:I238,"課税(非インボイス)")</f>
        <v>0</v>
      </c>
      <c r="I243" s="201" t="s">
        <v>105</v>
      </c>
      <c r="J243" s="202">
        <f>SUMIFS(F229:F238,I229:I238,"不課税")</f>
        <v>0</v>
      </c>
      <c r="K243" s="240">
        <f>ROUNDDOWN(SUMIFS(E229:E238,I229:I238,"不課税")*J226,0)</f>
        <v>0</v>
      </c>
      <c r="L243" s="240">
        <f>ROUNDDOWN(SUMIFS(D229:D238,I229:I238,"不課税")*J225,0)</f>
        <v>0</v>
      </c>
      <c r="M243" s="243">
        <f>SUM(J243:L243)</f>
        <v>0</v>
      </c>
    </row>
    <row r="244" spans="1:13" ht="31.5" customHeight="1">
      <c r="A244" s="161"/>
      <c r="B244" s="162"/>
      <c r="C244" s="169"/>
      <c r="D244" s="173" t="s">
        <v>113</v>
      </c>
      <c r="E244" s="174"/>
      <c r="F244" s="180">
        <f>SUMIFS(F229:F238,G229:G238,0.08,I229:I238,"課税(インボイス)")</f>
        <v>0</v>
      </c>
      <c r="G244" s="176">
        <v>0.08</v>
      </c>
      <c r="H244" s="179">
        <f>SUMIFS(H229:H238,G229:G238,0.08,I229:I238,"課税(インボイス)")</f>
        <v>0</v>
      </c>
      <c r="I244" s="201" t="s">
        <v>106</v>
      </c>
      <c r="J244" s="202">
        <f>SUMIFS(F229:F238,I229:I238,"非課税")</f>
        <v>0</v>
      </c>
    </row>
    <row r="245" spans="1:13" ht="31.5" customHeight="1">
      <c r="A245" s="161"/>
      <c r="B245" s="162"/>
      <c r="C245" s="169"/>
      <c r="D245" s="173" t="s">
        <v>114</v>
      </c>
      <c r="E245" s="174"/>
      <c r="F245" s="180">
        <f>SUMIFS(F229:F238,G229:G238,0.08,I229:I238,"課税(非インボイス)")</f>
        <v>0</v>
      </c>
      <c r="G245" s="176">
        <v>0.08</v>
      </c>
      <c r="H245" s="179">
        <f>SUMIFS(H229:H238,G229:G238,0.08,I229:I238,"課税(非インボイス)")</f>
        <v>0</v>
      </c>
      <c r="I245" s="171"/>
      <c r="J245" s="171"/>
    </row>
    <row r="246" spans="1:13" ht="31.5" customHeight="1">
      <c r="A246" s="67"/>
      <c r="B246" s="67"/>
      <c r="C246" s="67"/>
      <c r="D246" s="67"/>
      <c r="E246" s="67"/>
      <c r="F246" s="69"/>
      <c r="G246" s="69"/>
      <c r="H246" s="69"/>
      <c r="I246" s="69"/>
      <c r="J246" s="68"/>
    </row>
    <row r="247" spans="1:13" ht="31.5" customHeight="1">
      <c r="A247" s="122"/>
      <c r="B247" s="64"/>
      <c r="C247" s="63"/>
      <c r="D247" s="63"/>
      <c r="E247" s="63"/>
      <c r="F247" s="63"/>
      <c r="G247" s="48"/>
      <c r="H247" s="63"/>
      <c r="I247" s="63" t="s">
        <v>85</v>
      </c>
      <c r="J247" s="249"/>
    </row>
    <row r="248" spans="1:13" ht="31.5" customHeight="1">
      <c r="A248" s="199"/>
      <c r="B248" s="47"/>
      <c r="C248" s="48"/>
      <c r="D248" s="48"/>
      <c r="E248" s="48"/>
      <c r="F248" s="49"/>
      <c r="G248" s="48"/>
      <c r="H248" s="49"/>
      <c r="I248" s="49" t="s">
        <v>87</v>
      </c>
      <c r="J248" s="250"/>
    </row>
    <row r="249" spans="1:13" ht="31.5" customHeight="1">
      <c r="A249" s="425" t="s">
        <v>71</v>
      </c>
      <c r="B249" s="427" t="s">
        <v>96</v>
      </c>
      <c r="C249" s="429" t="s">
        <v>97</v>
      </c>
      <c r="D249" s="429" t="s">
        <v>98</v>
      </c>
      <c r="E249" s="431"/>
      <c r="F249" s="431"/>
      <c r="G249" s="416" t="s">
        <v>99</v>
      </c>
      <c r="H249" s="416" t="s">
        <v>219</v>
      </c>
      <c r="I249" s="416" t="s">
        <v>101</v>
      </c>
      <c r="J249" s="418" t="s">
        <v>102</v>
      </c>
    </row>
    <row r="250" spans="1:13" ht="31.5" customHeight="1" thickBot="1">
      <c r="A250" s="426"/>
      <c r="B250" s="428"/>
      <c r="C250" s="430"/>
      <c r="D250" s="151" t="s">
        <v>85</v>
      </c>
      <c r="E250" s="74" t="str">
        <f>I248</f>
        <v>現地通貨</v>
      </c>
      <c r="F250" s="75" t="s">
        <v>104</v>
      </c>
      <c r="G250" s="417"/>
      <c r="H250" s="417"/>
      <c r="I250" s="417"/>
      <c r="J250" s="419"/>
    </row>
    <row r="251" spans="1:13" ht="31.5" customHeight="1" thickTop="1">
      <c r="A251" s="140">
        <v>1</v>
      </c>
      <c r="B251" s="52"/>
      <c r="C251" s="51"/>
      <c r="D251" s="53"/>
      <c r="E251" s="53"/>
      <c r="F251" s="55"/>
      <c r="G251" s="159"/>
      <c r="H251" s="181"/>
      <c r="I251" s="157"/>
      <c r="J251" s="155"/>
    </row>
    <row r="252" spans="1:13" ht="31.5" customHeight="1">
      <c r="A252" s="141">
        <v>2</v>
      </c>
      <c r="B252" s="57"/>
      <c r="C252" s="56"/>
      <c r="D252" s="58"/>
      <c r="E252" s="58"/>
      <c r="F252" s="55"/>
      <c r="G252" s="159"/>
      <c r="H252" s="181"/>
      <c r="I252" s="157"/>
      <c r="J252" s="164"/>
    </row>
    <row r="253" spans="1:13" ht="31.5" customHeight="1">
      <c r="A253" s="140">
        <v>3</v>
      </c>
      <c r="B253" s="57"/>
      <c r="C253" s="56"/>
      <c r="D253" s="58"/>
      <c r="E253" s="54"/>
      <c r="F253" s="55"/>
      <c r="G253" s="159"/>
      <c r="H253" s="181"/>
      <c r="I253" s="157"/>
      <c r="J253" s="164"/>
    </row>
    <row r="254" spans="1:13" ht="31.5" customHeight="1">
      <c r="A254" s="141">
        <v>4</v>
      </c>
      <c r="B254" s="57"/>
      <c r="C254" s="56"/>
      <c r="D254" s="58"/>
      <c r="E254" s="59"/>
      <c r="F254" s="55"/>
      <c r="G254" s="159"/>
      <c r="H254" s="181"/>
      <c r="I254" s="157"/>
      <c r="J254" s="164"/>
    </row>
    <row r="255" spans="1:13" ht="31.5" customHeight="1">
      <c r="A255" s="141">
        <v>5</v>
      </c>
      <c r="B255" s="57"/>
      <c r="C255" s="56"/>
      <c r="D255" s="58"/>
      <c r="E255" s="59"/>
      <c r="F255" s="55"/>
      <c r="G255" s="159"/>
      <c r="H255" s="181"/>
      <c r="I255" s="157"/>
      <c r="J255" s="164"/>
    </row>
    <row r="256" spans="1:13" ht="31.5" customHeight="1">
      <c r="A256" s="141">
        <v>6</v>
      </c>
      <c r="B256" s="57"/>
      <c r="C256" s="56"/>
      <c r="D256" s="58"/>
      <c r="E256" s="59"/>
      <c r="F256" s="55"/>
      <c r="G256" s="159"/>
      <c r="H256" s="181"/>
      <c r="I256" s="157"/>
      <c r="J256" s="164"/>
    </row>
    <row r="257" spans="1:13" ht="31.5" customHeight="1">
      <c r="A257" s="141">
        <v>7</v>
      </c>
      <c r="B257" s="57"/>
      <c r="C257" s="56"/>
      <c r="D257" s="58"/>
      <c r="E257" s="59"/>
      <c r="F257" s="55"/>
      <c r="G257" s="159"/>
      <c r="H257" s="181"/>
      <c r="I257" s="157"/>
      <c r="J257" s="164"/>
    </row>
    <row r="258" spans="1:13" ht="31.5" customHeight="1">
      <c r="A258" s="141">
        <v>8</v>
      </c>
      <c r="B258" s="57"/>
      <c r="C258" s="66"/>
      <c r="D258" s="58"/>
      <c r="E258" s="59"/>
      <c r="F258" s="55"/>
      <c r="G258" s="159"/>
      <c r="H258" s="181"/>
      <c r="I258" s="157"/>
      <c r="J258" s="164"/>
    </row>
    <row r="259" spans="1:13" ht="31.5" customHeight="1">
      <c r="A259" s="141">
        <v>9</v>
      </c>
      <c r="B259" s="60"/>
      <c r="C259" s="61"/>
      <c r="D259" s="62"/>
      <c r="E259" s="58"/>
      <c r="F259" s="55"/>
      <c r="G259" s="159"/>
      <c r="H259" s="181"/>
      <c r="I259" s="157"/>
      <c r="J259" s="164"/>
    </row>
    <row r="260" spans="1:13" ht="31.5" customHeight="1">
      <c r="A260" s="141">
        <v>10</v>
      </c>
      <c r="B260" s="57"/>
      <c r="C260" s="56"/>
      <c r="D260" s="58"/>
      <c r="E260" s="59"/>
      <c r="F260" s="148"/>
      <c r="G260" s="160"/>
      <c r="H260" s="181"/>
      <c r="I260" s="158"/>
      <c r="J260" s="164"/>
    </row>
    <row r="261" spans="1:13" ht="31.5" customHeight="1">
      <c r="A261" s="420" t="s">
        <v>108</v>
      </c>
      <c r="B261" s="421"/>
      <c r="C261" s="422"/>
      <c r="D261" s="170">
        <f>SUM(D251:D260)</f>
        <v>0</v>
      </c>
      <c r="E261" s="170">
        <f>SUM(E251:E260)</f>
        <v>0</v>
      </c>
      <c r="F261" s="102">
        <f>SUM(F251:F260)</f>
        <v>0</v>
      </c>
      <c r="G261" s="178"/>
      <c r="H261" s="423" t="s">
        <v>109</v>
      </c>
      <c r="I261" s="166"/>
      <c r="J261" s="166"/>
    </row>
    <row r="262" spans="1:13" ht="31.5" customHeight="1">
      <c r="A262" s="420" t="s">
        <v>110</v>
      </c>
      <c r="B262" s="421"/>
      <c r="C262" s="422"/>
      <c r="D262" s="154">
        <f>ROUNDDOWN(D261*J247,0)</f>
        <v>0</v>
      </c>
      <c r="E262" s="154">
        <f>ROUNDDOWN(E261*J248,0)</f>
        <v>0</v>
      </c>
      <c r="F262" s="167"/>
      <c r="G262" s="168"/>
      <c r="H262" s="424"/>
      <c r="I262" s="177">
        <f>D262+E262+F261</f>
        <v>0</v>
      </c>
      <c r="J262" s="166"/>
    </row>
    <row r="263" spans="1:13" ht="31.5" customHeight="1">
      <c r="A263" s="165"/>
      <c r="B263" s="162"/>
      <c r="C263" s="163"/>
      <c r="D263" s="415" t="s">
        <v>111</v>
      </c>
      <c r="E263" s="415"/>
      <c r="F263" s="172" t="s">
        <v>112</v>
      </c>
      <c r="G263" s="172" t="s">
        <v>99</v>
      </c>
      <c r="H263" s="172" t="s">
        <v>100</v>
      </c>
      <c r="I263" s="161"/>
      <c r="J263" s="163"/>
    </row>
    <row r="264" spans="1:13" ht="31.5" customHeight="1">
      <c r="A264" s="161"/>
      <c r="B264" s="162"/>
      <c r="C264" s="169"/>
      <c r="D264" s="173" t="s">
        <v>113</v>
      </c>
      <c r="E264" s="174"/>
      <c r="F264" s="180">
        <f>SUMIFS(F251:F260,G251:G260,0.1,I251:I260,"課税(インボイス)")</f>
        <v>0</v>
      </c>
      <c r="G264" s="175">
        <v>0.1</v>
      </c>
      <c r="H264" s="179">
        <f>SUMIFS(H251:H260,G251:G260,0.1,I251:I260,"課税(インボイス)")</f>
        <v>0</v>
      </c>
      <c r="I264" s="171"/>
      <c r="J264" s="245" t="s">
        <v>181</v>
      </c>
      <c r="K264" s="238" t="s">
        <v>178</v>
      </c>
      <c r="L264" s="239" t="s">
        <v>179</v>
      </c>
      <c r="M264" s="242" t="s">
        <v>183</v>
      </c>
    </row>
    <row r="265" spans="1:13" ht="31.5" customHeight="1">
      <c r="A265" s="161"/>
      <c r="B265" s="162"/>
      <c r="C265" s="169"/>
      <c r="D265" s="173" t="s">
        <v>114</v>
      </c>
      <c r="E265" s="174"/>
      <c r="F265" s="180">
        <f>SUMIFS(F251:F260,G251:G260,0.1,I251:I260,"課税(非インボイス)")</f>
        <v>0</v>
      </c>
      <c r="G265" s="175">
        <v>0.1</v>
      </c>
      <c r="H265" s="179">
        <f>SUMIFS(H251:H260,G251:G260,0.1,I251:I260,"課税(非インボイス)")</f>
        <v>0</v>
      </c>
      <c r="I265" s="201" t="s">
        <v>105</v>
      </c>
      <c r="J265" s="202">
        <f>SUMIFS(F251:F260,I251:I260,"不課税")</f>
        <v>0</v>
      </c>
      <c r="K265" s="240">
        <f>ROUNDDOWN(SUMIFS(E251:E260,I251:I260,"不課税")*J248,0)</f>
        <v>0</v>
      </c>
      <c r="L265" s="240">
        <f>ROUNDDOWN(SUMIFS(D251:D260,I251:I260,"不課税")*J247,0)</f>
        <v>0</v>
      </c>
      <c r="M265" s="243">
        <f>SUM(J265:L265)</f>
        <v>0</v>
      </c>
    </row>
    <row r="266" spans="1:13" ht="31.5" customHeight="1">
      <c r="A266" s="161"/>
      <c r="B266" s="162"/>
      <c r="C266" s="169"/>
      <c r="D266" s="173" t="s">
        <v>113</v>
      </c>
      <c r="E266" s="174"/>
      <c r="F266" s="180">
        <f>SUMIFS(F251:F260,G251:G260,0.08,I251:I260,"課税(インボイス)")</f>
        <v>0</v>
      </c>
      <c r="G266" s="176">
        <v>0.08</v>
      </c>
      <c r="H266" s="179">
        <f>SUMIFS(H251:H260,G251:G260,0.08,I251:I260,"課税(インボイス)")</f>
        <v>0</v>
      </c>
      <c r="I266" s="201" t="s">
        <v>106</v>
      </c>
      <c r="J266" s="202">
        <f>SUMIFS(F251:F260,I251:I260,"非課税")</f>
        <v>0</v>
      </c>
    </row>
    <row r="267" spans="1:13" ht="31.5" customHeight="1">
      <c r="A267" s="161"/>
      <c r="B267" s="162"/>
      <c r="C267" s="169"/>
      <c r="D267" s="173" t="s">
        <v>114</v>
      </c>
      <c r="E267" s="174"/>
      <c r="F267" s="180">
        <f>SUMIFS(F251:F260,G251:G260,0.08,I251:I260,"課税(非インボイス)")</f>
        <v>0</v>
      </c>
      <c r="G267" s="176">
        <v>0.08</v>
      </c>
      <c r="H267" s="179">
        <f>SUMIFS(H251:H260,G251:G260,0.08,I251:I260,"課税(非インボイス)")</f>
        <v>0</v>
      </c>
      <c r="I267" s="171"/>
      <c r="J267" s="171"/>
    </row>
    <row r="268" spans="1:13" ht="31.5" customHeight="1" thickBot="1">
      <c r="A268" s="67"/>
      <c r="B268" s="67"/>
      <c r="C268" s="67"/>
      <c r="D268" s="67"/>
      <c r="E268" s="67"/>
      <c r="F268" s="69"/>
      <c r="G268" s="68"/>
      <c r="H268" s="68"/>
      <c r="I268" s="68"/>
    </row>
    <row r="269" spans="1:13" ht="31.5" customHeight="1" thickBot="1">
      <c r="B269" s="439" t="s">
        <v>122</v>
      </c>
      <c r="C269" s="440"/>
      <c r="D269" s="440"/>
      <c r="E269" s="441"/>
      <c r="F269" s="71">
        <f>I20+I42+I64+I86+I108+I130+I152+I174+I196+I218+I240+I262</f>
        <v>0</v>
      </c>
      <c r="H269" s="442" t="s">
        <v>113</v>
      </c>
      <c r="I269" s="442"/>
      <c r="J269" s="200">
        <f>F22+F24+F44+F46+F66+F68+F88+F90+F110+F112+F132+F134+F154+F156+F176+F178+F198+F220+F222+F242+F264+F266</f>
        <v>0</v>
      </c>
    </row>
    <row r="270" spans="1:13" ht="31.5" customHeight="1">
      <c r="H270" s="442" t="s">
        <v>114</v>
      </c>
      <c r="I270" s="442"/>
      <c r="J270" s="200">
        <f>F23+F25+F45+F47+F67+F69+F89+F91+F111+F113+F133+F135+F155+F157+F177+F179+F199+F221+F223+F243+F245+F265+F267</f>
        <v>0</v>
      </c>
    </row>
    <row r="271" spans="1:13" ht="31.5" customHeight="1">
      <c r="H271" s="434" t="s">
        <v>105</v>
      </c>
      <c r="I271" s="435"/>
      <c r="J271" s="200">
        <f>M23+M45+M67+M89+M111+M133+M155+M177+M199+M221+M243+M265</f>
        <v>0</v>
      </c>
    </row>
    <row r="272" spans="1:13" ht="28" customHeight="1">
      <c r="H272" s="434" t="s">
        <v>106</v>
      </c>
      <c r="I272" s="435"/>
      <c r="J272" s="200">
        <f>J24+J46+J68+J90+J112+J134+J156+J178+J200+J222+J244+J266</f>
        <v>0</v>
      </c>
    </row>
    <row r="273" ht="28" customHeight="1"/>
  </sheetData>
  <mergeCells count="149">
    <mergeCell ref="D131:E131"/>
    <mergeCell ref="B269:E269"/>
    <mergeCell ref="G117:G118"/>
    <mergeCell ref="H117:H118"/>
    <mergeCell ref="I117:I118"/>
    <mergeCell ref="H269:I269"/>
    <mergeCell ref="H139:H140"/>
    <mergeCell ref="I139:I140"/>
    <mergeCell ref="H161:H162"/>
    <mergeCell ref="I161:I162"/>
    <mergeCell ref="H183:H184"/>
    <mergeCell ref="I183:I184"/>
    <mergeCell ref="H205:H206"/>
    <mergeCell ref="I205:I206"/>
    <mergeCell ref="H227:H228"/>
    <mergeCell ref="I227:I228"/>
    <mergeCell ref="D263:E263"/>
    <mergeCell ref="H249:H250"/>
    <mergeCell ref="I249:I250"/>
    <mergeCell ref="C139:C140"/>
    <mergeCell ref="D139:F139"/>
    <mergeCell ref="G139:G140"/>
    <mergeCell ref="D197:E197"/>
    <mergeCell ref="D161:F161"/>
    <mergeCell ref="H95:H96"/>
    <mergeCell ref="I95:I96"/>
    <mergeCell ref="J95:J96"/>
    <mergeCell ref="A107:C107"/>
    <mergeCell ref="H107:H108"/>
    <mergeCell ref="A108:C108"/>
    <mergeCell ref="J117:J118"/>
    <mergeCell ref="A129:C129"/>
    <mergeCell ref="H129:H130"/>
    <mergeCell ref="A130:C130"/>
    <mergeCell ref="D109:E109"/>
    <mergeCell ref="A117:A118"/>
    <mergeCell ref="B117:B118"/>
    <mergeCell ref="C117:C118"/>
    <mergeCell ref="D117:F117"/>
    <mergeCell ref="D95:F95"/>
    <mergeCell ref="G95:G96"/>
    <mergeCell ref="J51:J52"/>
    <mergeCell ref="A63:C63"/>
    <mergeCell ref="H63:H64"/>
    <mergeCell ref="A64:C64"/>
    <mergeCell ref="G51:G52"/>
    <mergeCell ref="H51:H52"/>
    <mergeCell ref="D65:E65"/>
    <mergeCell ref="A51:A52"/>
    <mergeCell ref="B51:B52"/>
    <mergeCell ref="C51:C52"/>
    <mergeCell ref="J73:J74"/>
    <mergeCell ref="A85:C85"/>
    <mergeCell ref="H85:H86"/>
    <mergeCell ref="A86:C86"/>
    <mergeCell ref="A73:A74"/>
    <mergeCell ref="B73:B74"/>
    <mergeCell ref="C73:C74"/>
    <mergeCell ref="D73:F73"/>
    <mergeCell ref="G73:G74"/>
    <mergeCell ref="J7:J8"/>
    <mergeCell ref="A19:C19"/>
    <mergeCell ref="H19:H20"/>
    <mergeCell ref="A20:C20"/>
    <mergeCell ref="G7:G8"/>
    <mergeCell ref="H7:H8"/>
    <mergeCell ref="J29:J30"/>
    <mergeCell ref="A41:C41"/>
    <mergeCell ref="H41:H42"/>
    <mergeCell ref="A42:C42"/>
    <mergeCell ref="G29:G30"/>
    <mergeCell ref="H29:H30"/>
    <mergeCell ref="G161:G162"/>
    <mergeCell ref="H270:I270"/>
    <mergeCell ref="H271:I271"/>
    <mergeCell ref="H272:I272"/>
    <mergeCell ref="D21:E21"/>
    <mergeCell ref="A7:A8"/>
    <mergeCell ref="B7:B8"/>
    <mergeCell ref="C7:C8"/>
    <mergeCell ref="D7:F7"/>
    <mergeCell ref="I7:I8"/>
    <mergeCell ref="D43:E43"/>
    <mergeCell ref="A29:A30"/>
    <mergeCell ref="B29:B30"/>
    <mergeCell ref="C29:C30"/>
    <mergeCell ref="D29:F29"/>
    <mergeCell ref="I29:I30"/>
    <mergeCell ref="I51:I52"/>
    <mergeCell ref="H73:H74"/>
    <mergeCell ref="I73:I74"/>
    <mergeCell ref="D87:E87"/>
    <mergeCell ref="A95:A96"/>
    <mergeCell ref="B95:B96"/>
    <mergeCell ref="C95:C96"/>
    <mergeCell ref="D51:F51"/>
    <mergeCell ref="J139:J140"/>
    <mergeCell ref="A151:C151"/>
    <mergeCell ref="H151:H152"/>
    <mergeCell ref="A152:C152"/>
    <mergeCell ref="D153:E153"/>
    <mergeCell ref="A139:A140"/>
    <mergeCell ref="B139:B140"/>
    <mergeCell ref="J183:J184"/>
    <mergeCell ref="A195:C195"/>
    <mergeCell ref="H195:H196"/>
    <mergeCell ref="A196:C196"/>
    <mergeCell ref="A183:A184"/>
    <mergeCell ref="B183:B184"/>
    <mergeCell ref="C183:C184"/>
    <mergeCell ref="D183:F183"/>
    <mergeCell ref="G183:G184"/>
    <mergeCell ref="J161:J162"/>
    <mergeCell ref="A173:C173"/>
    <mergeCell ref="H173:H174"/>
    <mergeCell ref="A174:C174"/>
    <mergeCell ref="D175:E175"/>
    <mergeCell ref="A161:A162"/>
    <mergeCell ref="B161:B162"/>
    <mergeCell ref="C161:C162"/>
    <mergeCell ref="J205:J206"/>
    <mergeCell ref="A217:C217"/>
    <mergeCell ref="H217:H218"/>
    <mergeCell ref="A218:C218"/>
    <mergeCell ref="D219:E219"/>
    <mergeCell ref="A205:A206"/>
    <mergeCell ref="B205:B206"/>
    <mergeCell ref="C205:C206"/>
    <mergeCell ref="D205:F205"/>
    <mergeCell ref="G205:G206"/>
    <mergeCell ref="J227:J228"/>
    <mergeCell ref="A239:C239"/>
    <mergeCell ref="H239:H240"/>
    <mergeCell ref="A240:C240"/>
    <mergeCell ref="D241:E241"/>
    <mergeCell ref="A227:A228"/>
    <mergeCell ref="B227:B228"/>
    <mergeCell ref="C227:C228"/>
    <mergeCell ref="D227:F227"/>
    <mergeCell ref="G227:G228"/>
    <mergeCell ref="J249:J250"/>
    <mergeCell ref="A261:C261"/>
    <mergeCell ref="H261:H262"/>
    <mergeCell ref="A262:C262"/>
    <mergeCell ref="A249:A250"/>
    <mergeCell ref="B249:B250"/>
    <mergeCell ref="C249:C250"/>
    <mergeCell ref="D249:F249"/>
    <mergeCell ref="G249:G250"/>
  </mergeCells>
  <phoneticPr fontId="3"/>
  <dataValidations count="2">
    <dataValidation type="list" allowBlank="1" showInputMessage="1" showErrorMessage="1" sqref="G9:G18 G31:G40 G53:G62 G75:G84 G97:G106 G119:G128 G141:G150 G163:G172 G185:G194 G207:G216 G229:G238 G251:G260" xr:uid="{73587683-669E-4CCD-84DC-3D021CCA6A83}">
      <formula1>"10%,8%,0%"</formula1>
    </dataValidation>
    <dataValidation type="list" allowBlank="1" showInputMessage="1" showErrorMessage="1" sqref="I9:I18 I251:I260 I229:I238 I207:I216 I185:I194 I163:I172 I141:I150 I119:I128 I97:I106 I75:I84 I53:I62 I31:I40" xr:uid="{8D6DAB55-07EF-44D1-B0B7-0027BA3C9605}">
      <formula1>$R$6:$R$10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7BAAA-9AC5-46F1-B9F6-DBCBCD975841}">
  <sheetPr>
    <tabColor rgb="FFFFFF00"/>
  </sheetPr>
  <dimension ref="A1:H38"/>
  <sheetViews>
    <sheetView zoomScaleNormal="100" workbookViewId="0">
      <selection activeCell="B35" sqref="B35"/>
    </sheetView>
  </sheetViews>
  <sheetFormatPr defaultRowHeight="21" customHeight="1"/>
  <cols>
    <col min="1" max="1" width="19.83203125" style="127" customWidth="1"/>
    <col min="2" max="2" width="89.25" style="127" customWidth="1"/>
    <col min="3" max="3" width="21.5" style="127" customWidth="1"/>
    <col min="4" max="4" width="8.33203125" style="127" customWidth="1"/>
    <col min="5" max="255" width="9.08203125" style="127" bestFit="1" customWidth="1"/>
    <col min="256" max="256" width="11.58203125" style="127" customWidth="1"/>
    <col min="257" max="257" width="7.33203125" style="127" customWidth="1"/>
    <col min="258" max="258" width="59.83203125" style="127" customWidth="1"/>
    <col min="259" max="259" width="21.5" style="127" customWidth="1"/>
    <col min="260" max="511" width="9.08203125" style="127" bestFit="1" customWidth="1"/>
    <col min="512" max="512" width="11.58203125" style="127" customWidth="1"/>
    <col min="513" max="513" width="7.33203125" style="127" customWidth="1"/>
    <col min="514" max="514" width="59.83203125" style="127" customWidth="1"/>
    <col min="515" max="515" width="21.5" style="127" customWidth="1"/>
    <col min="516" max="767" width="9.08203125" style="127" bestFit="1" customWidth="1"/>
    <col min="768" max="768" width="11.58203125" style="127" customWidth="1"/>
    <col min="769" max="769" width="7.33203125" style="127" customWidth="1"/>
    <col min="770" max="770" width="59.83203125" style="127" customWidth="1"/>
    <col min="771" max="771" width="21.5" style="127" customWidth="1"/>
    <col min="772" max="1023" width="9.08203125" style="127" bestFit="1" customWidth="1"/>
    <col min="1024" max="1024" width="11.58203125" style="127" customWidth="1"/>
    <col min="1025" max="1025" width="7.33203125" style="127" customWidth="1"/>
    <col min="1026" max="1026" width="59.83203125" style="127" customWidth="1"/>
    <col min="1027" max="1027" width="21.5" style="127" customWidth="1"/>
    <col min="1028" max="1279" width="9.08203125" style="127" bestFit="1" customWidth="1"/>
    <col min="1280" max="1280" width="11.58203125" style="127" customWidth="1"/>
    <col min="1281" max="1281" width="7.33203125" style="127" customWidth="1"/>
    <col min="1282" max="1282" width="59.83203125" style="127" customWidth="1"/>
    <col min="1283" max="1283" width="21.5" style="127" customWidth="1"/>
    <col min="1284" max="1535" width="9.08203125" style="127" bestFit="1" customWidth="1"/>
    <col min="1536" max="1536" width="11.58203125" style="127" customWidth="1"/>
    <col min="1537" max="1537" width="7.33203125" style="127" customWidth="1"/>
    <col min="1538" max="1538" width="59.83203125" style="127" customWidth="1"/>
    <col min="1539" max="1539" width="21.5" style="127" customWidth="1"/>
    <col min="1540" max="1791" width="9.08203125" style="127" bestFit="1" customWidth="1"/>
    <col min="1792" max="1792" width="11.58203125" style="127" customWidth="1"/>
    <col min="1793" max="1793" width="7.33203125" style="127" customWidth="1"/>
    <col min="1794" max="1794" width="59.83203125" style="127" customWidth="1"/>
    <col min="1795" max="1795" width="21.5" style="127" customWidth="1"/>
    <col min="1796" max="2047" width="9.08203125" style="127" bestFit="1" customWidth="1"/>
    <col min="2048" max="2048" width="11.58203125" style="127" customWidth="1"/>
    <col min="2049" max="2049" width="7.33203125" style="127" customWidth="1"/>
    <col min="2050" max="2050" width="59.83203125" style="127" customWidth="1"/>
    <col min="2051" max="2051" width="21.5" style="127" customWidth="1"/>
    <col min="2052" max="2303" width="9.08203125" style="127" bestFit="1" customWidth="1"/>
    <col min="2304" max="2304" width="11.58203125" style="127" customWidth="1"/>
    <col min="2305" max="2305" width="7.33203125" style="127" customWidth="1"/>
    <col min="2306" max="2306" width="59.83203125" style="127" customWidth="1"/>
    <col min="2307" max="2307" width="21.5" style="127" customWidth="1"/>
    <col min="2308" max="2559" width="9.08203125" style="127" bestFit="1" customWidth="1"/>
    <col min="2560" max="2560" width="11.58203125" style="127" customWidth="1"/>
    <col min="2561" max="2561" width="7.33203125" style="127" customWidth="1"/>
    <col min="2562" max="2562" width="59.83203125" style="127" customWidth="1"/>
    <col min="2563" max="2563" width="21.5" style="127" customWidth="1"/>
    <col min="2564" max="2815" width="9.08203125" style="127" bestFit="1" customWidth="1"/>
    <col min="2816" max="2816" width="11.58203125" style="127" customWidth="1"/>
    <col min="2817" max="2817" width="7.33203125" style="127" customWidth="1"/>
    <col min="2818" max="2818" width="59.83203125" style="127" customWidth="1"/>
    <col min="2819" max="2819" width="21.5" style="127" customWidth="1"/>
    <col min="2820" max="3071" width="9.08203125" style="127" bestFit="1" customWidth="1"/>
    <col min="3072" max="3072" width="11.58203125" style="127" customWidth="1"/>
    <col min="3073" max="3073" width="7.33203125" style="127" customWidth="1"/>
    <col min="3074" max="3074" width="59.83203125" style="127" customWidth="1"/>
    <col min="3075" max="3075" width="21.5" style="127" customWidth="1"/>
    <col min="3076" max="3327" width="9.08203125" style="127" bestFit="1" customWidth="1"/>
    <col min="3328" max="3328" width="11.58203125" style="127" customWidth="1"/>
    <col min="3329" max="3329" width="7.33203125" style="127" customWidth="1"/>
    <col min="3330" max="3330" width="59.83203125" style="127" customWidth="1"/>
    <col min="3331" max="3331" width="21.5" style="127" customWidth="1"/>
    <col min="3332" max="3583" width="9.08203125" style="127" bestFit="1" customWidth="1"/>
    <col min="3584" max="3584" width="11.58203125" style="127" customWidth="1"/>
    <col min="3585" max="3585" width="7.33203125" style="127" customWidth="1"/>
    <col min="3586" max="3586" width="59.83203125" style="127" customWidth="1"/>
    <col min="3587" max="3587" width="21.5" style="127" customWidth="1"/>
    <col min="3588" max="3839" width="9.08203125" style="127" bestFit="1" customWidth="1"/>
    <col min="3840" max="3840" width="11.58203125" style="127" customWidth="1"/>
    <col min="3841" max="3841" width="7.33203125" style="127" customWidth="1"/>
    <col min="3842" max="3842" width="59.83203125" style="127" customWidth="1"/>
    <col min="3843" max="3843" width="21.5" style="127" customWidth="1"/>
    <col min="3844" max="4095" width="9.08203125" style="127" bestFit="1" customWidth="1"/>
    <col min="4096" max="4096" width="11.58203125" style="127" customWidth="1"/>
    <col min="4097" max="4097" width="7.33203125" style="127" customWidth="1"/>
    <col min="4098" max="4098" width="59.83203125" style="127" customWidth="1"/>
    <col min="4099" max="4099" width="21.5" style="127" customWidth="1"/>
    <col min="4100" max="4351" width="9.08203125" style="127" bestFit="1" customWidth="1"/>
    <col min="4352" max="4352" width="11.58203125" style="127" customWidth="1"/>
    <col min="4353" max="4353" width="7.33203125" style="127" customWidth="1"/>
    <col min="4354" max="4354" width="59.83203125" style="127" customWidth="1"/>
    <col min="4355" max="4355" width="21.5" style="127" customWidth="1"/>
    <col min="4356" max="4607" width="9.08203125" style="127" bestFit="1" customWidth="1"/>
    <col min="4608" max="4608" width="11.58203125" style="127" customWidth="1"/>
    <col min="4609" max="4609" width="7.33203125" style="127" customWidth="1"/>
    <col min="4610" max="4610" width="59.83203125" style="127" customWidth="1"/>
    <col min="4611" max="4611" width="21.5" style="127" customWidth="1"/>
    <col min="4612" max="4863" width="9.08203125" style="127" bestFit="1" customWidth="1"/>
    <col min="4864" max="4864" width="11.58203125" style="127" customWidth="1"/>
    <col min="4865" max="4865" width="7.33203125" style="127" customWidth="1"/>
    <col min="4866" max="4866" width="59.83203125" style="127" customWidth="1"/>
    <col min="4867" max="4867" width="21.5" style="127" customWidth="1"/>
    <col min="4868" max="5119" width="9.08203125" style="127" bestFit="1" customWidth="1"/>
    <col min="5120" max="5120" width="11.58203125" style="127" customWidth="1"/>
    <col min="5121" max="5121" width="7.33203125" style="127" customWidth="1"/>
    <col min="5122" max="5122" width="59.83203125" style="127" customWidth="1"/>
    <col min="5123" max="5123" width="21.5" style="127" customWidth="1"/>
    <col min="5124" max="5375" width="9.08203125" style="127" bestFit="1" customWidth="1"/>
    <col min="5376" max="5376" width="11.58203125" style="127" customWidth="1"/>
    <col min="5377" max="5377" width="7.33203125" style="127" customWidth="1"/>
    <col min="5378" max="5378" width="59.83203125" style="127" customWidth="1"/>
    <col min="5379" max="5379" width="21.5" style="127" customWidth="1"/>
    <col min="5380" max="5631" width="9.08203125" style="127" bestFit="1" customWidth="1"/>
    <col min="5632" max="5632" width="11.58203125" style="127" customWidth="1"/>
    <col min="5633" max="5633" width="7.33203125" style="127" customWidth="1"/>
    <col min="5634" max="5634" width="59.83203125" style="127" customWidth="1"/>
    <col min="5635" max="5635" width="21.5" style="127" customWidth="1"/>
    <col min="5636" max="5887" width="9.08203125" style="127" bestFit="1" customWidth="1"/>
    <col min="5888" max="5888" width="11.58203125" style="127" customWidth="1"/>
    <col min="5889" max="5889" width="7.33203125" style="127" customWidth="1"/>
    <col min="5890" max="5890" width="59.83203125" style="127" customWidth="1"/>
    <col min="5891" max="5891" width="21.5" style="127" customWidth="1"/>
    <col min="5892" max="6143" width="9.08203125" style="127" bestFit="1" customWidth="1"/>
    <col min="6144" max="6144" width="11.58203125" style="127" customWidth="1"/>
    <col min="6145" max="6145" width="7.33203125" style="127" customWidth="1"/>
    <col min="6146" max="6146" width="59.83203125" style="127" customWidth="1"/>
    <col min="6147" max="6147" width="21.5" style="127" customWidth="1"/>
    <col min="6148" max="6399" width="9.08203125" style="127" bestFit="1" customWidth="1"/>
    <col min="6400" max="6400" width="11.58203125" style="127" customWidth="1"/>
    <col min="6401" max="6401" width="7.33203125" style="127" customWidth="1"/>
    <col min="6402" max="6402" width="59.83203125" style="127" customWidth="1"/>
    <col min="6403" max="6403" width="21.5" style="127" customWidth="1"/>
    <col min="6404" max="6655" width="9.08203125" style="127" bestFit="1" customWidth="1"/>
    <col min="6656" max="6656" width="11.58203125" style="127" customWidth="1"/>
    <col min="6657" max="6657" width="7.33203125" style="127" customWidth="1"/>
    <col min="6658" max="6658" width="59.83203125" style="127" customWidth="1"/>
    <col min="6659" max="6659" width="21.5" style="127" customWidth="1"/>
    <col min="6660" max="6911" width="9.08203125" style="127" bestFit="1" customWidth="1"/>
    <col min="6912" max="6912" width="11.58203125" style="127" customWidth="1"/>
    <col min="6913" max="6913" width="7.33203125" style="127" customWidth="1"/>
    <col min="6914" max="6914" width="59.83203125" style="127" customWidth="1"/>
    <col min="6915" max="6915" width="21.5" style="127" customWidth="1"/>
    <col min="6916" max="7167" width="9.08203125" style="127" bestFit="1" customWidth="1"/>
    <col min="7168" max="7168" width="11.58203125" style="127" customWidth="1"/>
    <col min="7169" max="7169" width="7.33203125" style="127" customWidth="1"/>
    <col min="7170" max="7170" width="59.83203125" style="127" customWidth="1"/>
    <col min="7171" max="7171" width="21.5" style="127" customWidth="1"/>
    <col min="7172" max="7423" width="9.08203125" style="127" bestFit="1" customWidth="1"/>
    <col min="7424" max="7424" width="11.58203125" style="127" customWidth="1"/>
    <col min="7425" max="7425" width="7.33203125" style="127" customWidth="1"/>
    <col min="7426" max="7426" width="59.83203125" style="127" customWidth="1"/>
    <col min="7427" max="7427" width="21.5" style="127" customWidth="1"/>
    <col min="7428" max="7679" width="9.08203125" style="127" bestFit="1" customWidth="1"/>
    <col min="7680" max="7680" width="11.58203125" style="127" customWidth="1"/>
    <col min="7681" max="7681" width="7.33203125" style="127" customWidth="1"/>
    <col min="7682" max="7682" width="59.83203125" style="127" customWidth="1"/>
    <col min="7683" max="7683" width="21.5" style="127" customWidth="1"/>
    <col min="7684" max="7935" width="9.08203125" style="127" bestFit="1" customWidth="1"/>
    <col min="7936" max="7936" width="11.58203125" style="127" customWidth="1"/>
    <col min="7937" max="7937" width="7.33203125" style="127" customWidth="1"/>
    <col min="7938" max="7938" width="59.83203125" style="127" customWidth="1"/>
    <col min="7939" max="7939" width="21.5" style="127" customWidth="1"/>
    <col min="7940" max="8191" width="9.08203125" style="127" bestFit="1" customWidth="1"/>
    <col min="8192" max="8192" width="11.58203125" style="127" customWidth="1"/>
    <col min="8193" max="8193" width="7.33203125" style="127" customWidth="1"/>
    <col min="8194" max="8194" width="59.83203125" style="127" customWidth="1"/>
    <col min="8195" max="8195" width="21.5" style="127" customWidth="1"/>
    <col min="8196" max="8447" width="9.08203125" style="127" bestFit="1" customWidth="1"/>
    <col min="8448" max="8448" width="11.58203125" style="127" customWidth="1"/>
    <col min="8449" max="8449" width="7.33203125" style="127" customWidth="1"/>
    <col min="8450" max="8450" width="59.83203125" style="127" customWidth="1"/>
    <col min="8451" max="8451" width="21.5" style="127" customWidth="1"/>
    <col min="8452" max="8703" width="9.08203125" style="127" bestFit="1" customWidth="1"/>
    <col min="8704" max="8704" width="11.58203125" style="127" customWidth="1"/>
    <col min="8705" max="8705" width="7.33203125" style="127" customWidth="1"/>
    <col min="8706" max="8706" width="59.83203125" style="127" customWidth="1"/>
    <col min="8707" max="8707" width="21.5" style="127" customWidth="1"/>
    <col min="8708" max="8959" width="9.08203125" style="127" bestFit="1" customWidth="1"/>
    <col min="8960" max="8960" width="11.58203125" style="127" customWidth="1"/>
    <col min="8961" max="8961" width="7.33203125" style="127" customWidth="1"/>
    <col min="8962" max="8962" width="59.83203125" style="127" customWidth="1"/>
    <col min="8963" max="8963" width="21.5" style="127" customWidth="1"/>
    <col min="8964" max="9215" width="9.08203125" style="127" bestFit="1" customWidth="1"/>
    <col min="9216" max="9216" width="11.58203125" style="127" customWidth="1"/>
    <col min="9217" max="9217" width="7.33203125" style="127" customWidth="1"/>
    <col min="9218" max="9218" width="59.83203125" style="127" customWidth="1"/>
    <col min="9219" max="9219" width="21.5" style="127" customWidth="1"/>
    <col min="9220" max="9471" width="9.08203125" style="127" bestFit="1" customWidth="1"/>
    <col min="9472" max="9472" width="11.58203125" style="127" customWidth="1"/>
    <col min="9473" max="9473" width="7.33203125" style="127" customWidth="1"/>
    <col min="9474" max="9474" width="59.83203125" style="127" customWidth="1"/>
    <col min="9475" max="9475" width="21.5" style="127" customWidth="1"/>
    <col min="9476" max="9727" width="9.08203125" style="127" bestFit="1" customWidth="1"/>
    <col min="9728" max="9728" width="11.58203125" style="127" customWidth="1"/>
    <col min="9729" max="9729" width="7.33203125" style="127" customWidth="1"/>
    <col min="9730" max="9730" width="59.83203125" style="127" customWidth="1"/>
    <col min="9731" max="9731" width="21.5" style="127" customWidth="1"/>
    <col min="9732" max="9983" width="9.08203125" style="127" bestFit="1" customWidth="1"/>
    <col min="9984" max="9984" width="11.58203125" style="127" customWidth="1"/>
    <col min="9985" max="9985" width="7.33203125" style="127" customWidth="1"/>
    <col min="9986" max="9986" width="59.83203125" style="127" customWidth="1"/>
    <col min="9987" max="9987" width="21.5" style="127" customWidth="1"/>
    <col min="9988" max="10239" width="9.08203125" style="127" bestFit="1" customWidth="1"/>
    <col min="10240" max="10240" width="11.58203125" style="127" customWidth="1"/>
    <col min="10241" max="10241" width="7.33203125" style="127" customWidth="1"/>
    <col min="10242" max="10242" width="59.83203125" style="127" customWidth="1"/>
    <col min="10243" max="10243" width="21.5" style="127" customWidth="1"/>
    <col min="10244" max="10495" width="9.08203125" style="127" bestFit="1" customWidth="1"/>
    <col min="10496" max="10496" width="11.58203125" style="127" customWidth="1"/>
    <col min="10497" max="10497" width="7.33203125" style="127" customWidth="1"/>
    <col min="10498" max="10498" width="59.83203125" style="127" customWidth="1"/>
    <col min="10499" max="10499" width="21.5" style="127" customWidth="1"/>
    <col min="10500" max="10751" width="9.08203125" style="127" bestFit="1" customWidth="1"/>
    <col min="10752" max="10752" width="11.58203125" style="127" customWidth="1"/>
    <col min="10753" max="10753" width="7.33203125" style="127" customWidth="1"/>
    <col min="10754" max="10754" width="59.83203125" style="127" customWidth="1"/>
    <col min="10755" max="10755" width="21.5" style="127" customWidth="1"/>
    <col min="10756" max="11007" width="9.08203125" style="127" bestFit="1" customWidth="1"/>
    <col min="11008" max="11008" width="11.58203125" style="127" customWidth="1"/>
    <col min="11009" max="11009" width="7.33203125" style="127" customWidth="1"/>
    <col min="11010" max="11010" width="59.83203125" style="127" customWidth="1"/>
    <col min="11011" max="11011" width="21.5" style="127" customWidth="1"/>
    <col min="11012" max="11263" width="9.08203125" style="127" bestFit="1" customWidth="1"/>
    <col min="11264" max="11264" width="11.58203125" style="127" customWidth="1"/>
    <col min="11265" max="11265" width="7.33203125" style="127" customWidth="1"/>
    <col min="11266" max="11266" width="59.83203125" style="127" customWidth="1"/>
    <col min="11267" max="11267" width="21.5" style="127" customWidth="1"/>
    <col min="11268" max="11519" width="9.08203125" style="127" bestFit="1" customWidth="1"/>
    <col min="11520" max="11520" width="11.58203125" style="127" customWidth="1"/>
    <col min="11521" max="11521" width="7.33203125" style="127" customWidth="1"/>
    <col min="11522" max="11522" width="59.83203125" style="127" customWidth="1"/>
    <col min="11523" max="11523" width="21.5" style="127" customWidth="1"/>
    <col min="11524" max="11775" width="9.08203125" style="127" bestFit="1" customWidth="1"/>
    <col min="11776" max="11776" width="11.58203125" style="127" customWidth="1"/>
    <col min="11777" max="11777" width="7.33203125" style="127" customWidth="1"/>
    <col min="11778" max="11778" width="59.83203125" style="127" customWidth="1"/>
    <col min="11779" max="11779" width="21.5" style="127" customWidth="1"/>
    <col min="11780" max="12031" width="9.08203125" style="127" bestFit="1" customWidth="1"/>
    <col min="12032" max="12032" width="11.58203125" style="127" customWidth="1"/>
    <col min="12033" max="12033" width="7.33203125" style="127" customWidth="1"/>
    <col min="12034" max="12034" width="59.83203125" style="127" customWidth="1"/>
    <col min="12035" max="12035" width="21.5" style="127" customWidth="1"/>
    <col min="12036" max="12287" width="9.08203125" style="127" bestFit="1" customWidth="1"/>
    <col min="12288" max="12288" width="11.58203125" style="127" customWidth="1"/>
    <col min="12289" max="12289" width="7.33203125" style="127" customWidth="1"/>
    <col min="12290" max="12290" width="59.83203125" style="127" customWidth="1"/>
    <col min="12291" max="12291" width="21.5" style="127" customWidth="1"/>
    <col min="12292" max="12543" width="9.08203125" style="127" bestFit="1" customWidth="1"/>
    <col min="12544" max="12544" width="11.58203125" style="127" customWidth="1"/>
    <col min="12545" max="12545" width="7.33203125" style="127" customWidth="1"/>
    <col min="12546" max="12546" width="59.83203125" style="127" customWidth="1"/>
    <col min="12547" max="12547" width="21.5" style="127" customWidth="1"/>
    <col min="12548" max="12799" width="9.08203125" style="127" bestFit="1" customWidth="1"/>
    <col min="12800" max="12800" width="11.58203125" style="127" customWidth="1"/>
    <col min="12801" max="12801" width="7.33203125" style="127" customWidth="1"/>
    <col min="12802" max="12802" width="59.83203125" style="127" customWidth="1"/>
    <col min="12803" max="12803" width="21.5" style="127" customWidth="1"/>
    <col min="12804" max="13055" width="9.08203125" style="127" bestFit="1" customWidth="1"/>
    <col min="13056" max="13056" width="11.58203125" style="127" customWidth="1"/>
    <col min="13057" max="13057" width="7.33203125" style="127" customWidth="1"/>
    <col min="13058" max="13058" width="59.83203125" style="127" customWidth="1"/>
    <col min="13059" max="13059" width="21.5" style="127" customWidth="1"/>
    <col min="13060" max="13311" width="9.08203125" style="127" bestFit="1" customWidth="1"/>
    <col min="13312" max="13312" width="11.58203125" style="127" customWidth="1"/>
    <col min="13313" max="13313" width="7.33203125" style="127" customWidth="1"/>
    <col min="13314" max="13314" width="59.83203125" style="127" customWidth="1"/>
    <col min="13315" max="13315" width="21.5" style="127" customWidth="1"/>
    <col min="13316" max="13567" width="9.08203125" style="127" bestFit="1" customWidth="1"/>
    <col min="13568" max="13568" width="11.58203125" style="127" customWidth="1"/>
    <col min="13569" max="13569" width="7.33203125" style="127" customWidth="1"/>
    <col min="13570" max="13570" width="59.83203125" style="127" customWidth="1"/>
    <col min="13571" max="13571" width="21.5" style="127" customWidth="1"/>
    <col min="13572" max="13823" width="9.08203125" style="127" bestFit="1" customWidth="1"/>
    <col min="13824" max="13824" width="11.58203125" style="127" customWidth="1"/>
    <col min="13825" max="13825" width="7.33203125" style="127" customWidth="1"/>
    <col min="13826" max="13826" width="59.83203125" style="127" customWidth="1"/>
    <col min="13827" max="13827" width="21.5" style="127" customWidth="1"/>
    <col min="13828" max="14079" width="9.08203125" style="127" bestFit="1" customWidth="1"/>
    <col min="14080" max="14080" width="11.58203125" style="127" customWidth="1"/>
    <col min="14081" max="14081" width="7.33203125" style="127" customWidth="1"/>
    <col min="14082" max="14082" width="59.83203125" style="127" customWidth="1"/>
    <col min="14083" max="14083" width="21.5" style="127" customWidth="1"/>
    <col min="14084" max="14335" width="9.08203125" style="127" bestFit="1" customWidth="1"/>
    <col min="14336" max="14336" width="11.58203125" style="127" customWidth="1"/>
    <col min="14337" max="14337" width="7.33203125" style="127" customWidth="1"/>
    <col min="14338" max="14338" width="59.83203125" style="127" customWidth="1"/>
    <col min="14339" max="14339" width="21.5" style="127" customWidth="1"/>
    <col min="14340" max="14591" width="9.08203125" style="127" bestFit="1" customWidth="1"/>
    <col min="14592" max="14592" width="11.58203125" style="127" customWidth="1"/>
    <col min="14593" max="14593" width="7.33203125" style="127" customWidth="1"/>
    <col min="14594" max="14594" width="59.83203125" style="127" customWidth="1"/>
    <col min="14595" max="14595" width="21.5" style="127" customWidth="1"/>
    <col min="14596" max="14847" width="9.08203125" style="127" bestFit="1" customWidth="1"/>
    <col min="14848" max="14848" width="11.58203125" style="127" customWidth="1"/>
    <col min="14849" max="14849" width="7.33203125" style="127" customWidth="1"/>
    <col min="14850" max="14850" width="59.83203125" style="127" customWidth="1"/>
    <col min="14851" max="14851" width="21.5" style="127" customWidth="1"/>
    <col min="14852" max="15103" width="9.08203125" style="127" bestFit="1" customWidth="1"/>
    <col min="15104" max="15104" width="11.58203125" style="127" customWidth="1"/>
    <col min="15105" max="15105" width="7.33203125" style="127" customWidth="1"/>
    <col min="15106" max="15106" width="59.83203125" style="127" customWidth="1"/>
    <col min="15107" max="15107" width="21.5" style="127" customWidth="1"/>
    <col min="15108" max="15359" width="9.08203125" style="127" bestFit="1" customWidth="1"/>
    <col min="15360" max="15360" width="11.58203125" style="127" customWidth="1"/>
    <col min="15361" max="15361" width="7.33203125" style="127" customWidth="1"/>
    <col min="15362" max="15362" width="59.83203125" style="127" customWidth="1"/>
    <col min="15363" max="15363" width="21.5" style="127" customWidth="1"/>
    <col min="15364" max="15615" width="9.08203125" style="127" bestFit="1" customWidth="1"/>
    <col min="15616" max="15616" width="11.58203125" style="127" customWidth="1"/>
    <col min="15617" max="15617" width="7.33203125" style="127" customWidth="1"/>
    <col min="15618" max="15618" width="59.83203125" style="127" customWidth="1"/>
    <col min="15619" max="15619" width="21.5" style="127" customWidth="1"/>
    <col min="15620" max="15871" width="9.08203125" style="127" bestFit="1" customWidth="1"/>
    <col min="15872" max="15872" width="11.58203125" style="127" customWidth="1"/>
    <col min="15873" max="15873" width="7.33203125" style="127" customWidth="1"/>
    <col min="15874" max="15874" width="59.83203125" style="127" customWidth="1"/>
    <col min="15875" max="15875" width="21.5" style="127" customWidth="1"/>
    <col min="15876" max="16127" width="9.08203125" style="127" bestFit="1" customWidth="1"/>
    <col min="16128" max="16128" width="11.58203125" style="127" customWidth="1"/>
    <col min="16129" max="16129" width="7.33203125" style="127" customWidth="1"/>
    <col min="16130" max="16130" width="59.83203125" style="127" customWidth="1"/>
    <col min="16131" max="16131" width="21.5" style="127" customWidth="1"/>
    <col min="16132" max="16384" width="8.58203125" style="127"/>
  </cols>
  <sheetData>
    <row r="1" spans="1:8" ht="23.15" customHeight="1" thickBot="1">
      <c r="A1" s="446" t="s">
        <v>153</v>
      </c>
      <c r="B1" s="446"/>
      <c r="C1" s="446"/>
      <c r="D1" s="126"/>
      <c r="E1" s="126"/>
      <c r="F1" s="126"/>
      <c r="G1" s="126"/>
      <c r="H1" s="126"/>
    </row>
    <row r="2" spans="1:8" ht="16.5" thickBot="1">
      <c r="A2" s="139" t="s">
        <v>123</v>
      </c>
      <c r="B2" s="128" t="s">
        <v>124</v>
      </c>
      <c r="C2" s="128" t="s">
        <v>125</v>
      </c>
    </row>
    <row r="3" spans="1:8" ht="32.15" customHeight="1">
      <c r="A3" s="447" t="s">
        <v>126</v>
      </c>
      <c r="B3" s="129" t="s">
        <v>154</v>
      </c>
      <c r="C3" s="146" t="s">
        <v>127</v>
      </c>
    </row>
    <row r="4" spans="1:8" ht="32.15" customHeight="1">
      <c r="A4" s="444"/>
      <c r="B4" s="130" t="s">
        <v>128</v>
      </c>
      <c r="C4" s="136" t="s">
        <v>127</v>
      </c>
    </row>
    <row r="5" spans="1:8" ht="32.15" customHeight="1">
      <c r="A5" s="444"/>
      <c r="B5" s="130" t="s">
        <v>129</v>
      </c>
      <c r="C5" s="136" t="s">
        <v>127</v>
      </c>
    </row>
    <row r="6" spans="1:8" ht="32.15" customHeight="1">
      <c r="A6" s="444"/>
      <c r="B6" s="131" t="s">
        <v>155</v>
      </c>
      <c r="C6" s="136" t="s">
        <v>127</v>
      </c>
    </row>
    <row r="7" spans="1:8" ht="48.65" customHeight="1">
      <c r="A7" s="444"/>
      <c r="B7" s="143" t="s">
        <v>130</v>
      </c>
      <c r="C7" s="448" t="s">
        <v>131</v>
      </c>
    </row>
    <row r="8" spans="1:8" ht="21" customHeight="1">
      <c r="A8" s="444"/>
      <c r="B8" s="144" t="s">
        <v>132</v>
      </c>
      <c r="C8" s="449"/>
    </row>
    <row r="9" spans="1:8" ht="31.5" customHeight="1">
      <c r="A9" s="445"/>
      <c r="B9" s="132" t="s">
        <v>133</v>
      </c>
      <c r="C9" s="132" t="s">
        <v>127</v>
      </c>
    </row>
    <row r="10" spans="1:8" ht="31" customHeight="1">
      <c r="A10" s="450" t="s">
        <v>134</v>
      </c>
      <c r="B10" s="132" t="s">
        <v>156</v>
      </c>
      <c r="C10" s="132" t="s">
        <v>127</v>
      </c>
    </row>
    <row r="11" spans="1:8" ht="31" customHeight="1">
      <c r="A11" s="451"/>
      <c r="B11" s="132" t="s">
        <v>135</v>
      </c>
      <c r="C11" s="132" t="s">
        <v>136</v>
      </c>
    </row>
    <row r="12" spans="1:8" ht="28" customHeight="1">
      <c r="A12" s="443" t="s">
        <v>137</v>
      </c>
      <c r="B12" s="132" t="s">
        <v>157</v>
      </c>
      <c r="C12" s="132" t="s">
        <v>127</v>
      </c>
    </row>
    <row r="13" spans="1:8" ht="28" customHeight="1">
      <c r="A13" s="445"/>
      <c r="B13" s="132" t="s">
        <v>138</v>
      </c>
      <c r="C13" s="132" t="s">
        <v>136</v>
      </c>
    </row>
    <row r="14" spans="1:8" ht="38.15" customHeight="1">
      <c r="A14" s="443" t="s">
        <v>139</v>
      </c>
      <c r="B14" s="132" t="s">
        <v>158</v>
      </c>
      <c r="C14" s="132" t="s">
        <v>136</v>
      </c>
    </row>
    <row r="15" spans="1:8" ht="39" customHeight="1">
      <c r="A15" s="444"/>
      <c r="B15" s="132" t="s">
        <v>159</v>
      </c>
      <c r="C15" s="132" t="s">
        <v>136</v>
      </c>
    </row>
    <row r="16" spans="1:8" ht="29.5" customHeight="1">
      <c r="A16" s="444"/>
      <c r="B16" s="132" t="s">
        <v>160</v>
      </c>
      <c r="C16" s="132" t="s">
        <v>136</v>
      </c>
    </row>
    <row r="17" spans="1:5" ht="31" customHeight="1">
      <c r="A17" s="443" t="s">
        <v>140</v>
      </c>
      <c r="B17" s="132" t="s">
        <v>161</v>
      </c>
      <c r="C17" s="132" t="s">
        <v>136</v>
      </c>
    </row>
    <row r="18" spans="1:5" ht="31" customHeight="1">
      <c r="A18" s="444"/>
      <c r="B18" s="145" t="s">
        <v>162</v>
      </c>
      <c r="C18" s="132" t="s">
        <v>136</v>
      </c>
    </row>
    <row r="19" spans="1:5" ht="40" customHeight="1">
      <c r="A19" s="444"/>
      <c r="B19" s="145" t="s">
        <v>141</v>
      </c>
      <c r="C19" s="132" t="s">
        <v>136</v>
      </c>
      <c r="E19" s="183"/>
    </row>
    <row r="20" spans="1:5" ht="45" customHeight="1">
      <c r="A20" s="444"/>
      <c r="B20" s="145" t="s">
        <v>142</v>
      </c>
      <c r="C20" s="448" t="s">
        <v>136</v>
      </c>
    </row>
    <row r="21" spans="1:5" ht="21" customHeight="1">
      <c r="A21" s="445"/>
      <c r="B21" s="144" t="s">
        <v>143</v>
      </c>
      <c r="C21" s="449"/>
    </row>
    <row r="22" spans="1:5" ht="35.5" customHeight="1">
      <c r="A22" s="443" t="s">
        <v>144</v>
      </c>
      <c r="B22" s="147" t="s">
        <v>163</v>
      </c>
      <c r="C22" s="132" t="s">
        <v>127</v>
      </c>
    </row>
    <row r="23" spans="1:5" ht="30" customHeight="1">
      <c r="A23" s="444"/>
      <c r="B23" s="132" t="s">
        <v>164</v>
      </c>
      <c r="C23" s="132" t="s">
        <v>146</v>
      </c>
      <c r="D23" s="135"/>
    </row>
    <row r="24" spans="1:5" ht="30" customHeight="1">
      <c r="A24" s="444"/>
      <c r="B24" s="132" t="s">
        <v>165</v>
      </c>
      <c r="C24" s="132" t="s">
        <v>146</v>
      </c>
    </row>
    <row r="25" spans="1:5" ht="40.5" customHeight="1">
      <c r="A25" s="444"/>
      <c r="B25" s="134" t="s">
        <v>145</v>
      </c>
      <c r="C25" s="132" t="s">
        <v>146</v>
      </c>
    </row>
    <row r="26" spans="1:5" ht="38.5" customHeight="1">
      <c r="A26" s="444"/>
      <c r="B26" s="132" t="s">
        <v>147</v>
      </c>
      <c r="C26" s="145" t="s">
        <v>136</v>
      </c>
    </row>
    <row r="27" spans="1:5" ht="31" customHeight="1">
      <c r="A27" s="444"/>
      <c r="B27" s="132" t="s">
        <v>148</v>
      </c>
      <c r="C27" s="145" t="s">
        <v>136</v>
      </c>
    </row>
    <row r="28" spans="1:5" ht="25.5" customHeight="1">
      <c r="A28" s="444"/>
      <c r="B28" s="132" t="s">
        <v>166</v>
      </c>
      <c r="C28" s="145" t="s">
        <v>136</v>
      </c>
    </row>
    <row r="29" spans="1:5" ht="30.5" customHeight="1">
      <c r="A29" s="444"/>
      <c r="B29" s="133" t="s">
        <v>167</v>
      </c>
      <c r="C29" s="132" t="s">
        <v>136</v>
      </c>
    </row>
    <row r="30" spans="1:5" ht="40" customHeight="1">
      <c r="A30" s="444"/>
      <c r="B30" s="134" t="s">
        <v>168</v>
      </c>
      <c r="C30" s="132" t="s">
        <v>136</v>
      </c>
    </row>
    <row r="31" spans="1:5" ht="28.5" customHeight="1">
      <c r="A31" s="444"/>
      <c r="B31" s="132" t="s">
        <v>149</v>
      </c>
      <c r="C31" s="132" t="s">
        <v>136</v>
      </c>
      <c r="E31" s="184"/>
    </row>
    <row r="32" spans="1:5" ht="28.5" customHeight="1">
      <c r="A32" s="444"/>
      <c r="B32" s="132" t="s">
        <v>169</v>
      </c>
      <c r="C32" s="132" t="s">
        <v>136</v>
      </c>
    </row>
    <row r="33" spans="1:3" ht="38.5" customHeight="1">
      <c r="A33" s="445"/>
      <c r="B33" s="132" t="s">
        <v>170</v>
      </c>
      <c r="C33" s="132" t="s">
        <v>136</v>
      </c>
    </row>
    <row r="34" spans="1:3" ht="16">
      <c r="A34" s="137"/>
    </row>
    <row r="35" spans="1:3" ht="16">
      <c r="A35" s="138"/>
    </row>
    <row r="37" spans="1:3" ht="16">
      <c r="A37" s="138"/>
    </row>
    <row r="38" spans="1:3" ht="16">
      <c r="A38" s="138"/>
    </row>
  </sheetData>
  <mergeCells count="9">
    <mergeCell ref="A22:A33"/>
    <mergeCell ref="A1:C1"/>
    <mergeCell ref="A3:A9"/>
    <mergeCell ref="C7:C8"/>
    <mergeCell ref="C20:C21"/>
    <mergeCell ref="A17:A21"/>
    <mergeCell ref="A14:A16"/>
    <mergeCell ref="A10:A11"/>
    <mergeCell ref="A12:A13"/>
  </mergeCells>
  <phoneticPr fontId="3"/>
  <hyperlinks>
    <hyperlink ref="B8" r:id="rId1" xr:uid="{408DD940-471D-4AC8-8943-34B14003CB34}"/>
    <hyperlink ref="B21" r:id="rId2" xr:uid="{428A5AFF-C97A-4B43-B1E5-B3FED18DB25D}"/>
  </hyperlinks>
  <printOptions horizontalCentered="1"/>
  <pageMargins left="0.23622047244094491" right="0.23622047244094491" top="0.55118110236220474" bottom="0.35433070866141736" header="0.31496062992125984" footer="0.31496062992125984"/>
  <pageSetup paperSize="9" scale="80"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2D37513A97A3F45A54321060AE3B4F1" ma:contentTypeVersion="25" ma:contentTypeDescription="新しいドキュメントを作成します。" ma:contentTypeScope="" ma:versionID="07eb2e073a9906e467c70c1f2e139b59">
  <xsd:schema xmlns:xsd="http://www.w3.org/2001/XMLSchema" xmlns:xs="http://www.w3.org/2001/XMLSchema" xmlns:p="http://schemas.microsoft.com/office/2006/metadata/properties" xmlns:ns2="22c20337-086b-4770-8b0a-27c46b3e1e10" xmlns:ns3="64734e7d-b9bc-4065-8609-6b9021a35b4f" targetNamespace="http://schemas.microsoft.com/office/2006/metadata/properties" ma:root="true" ma:fieldsID="d2e83618218fab0e2eb3d59c90e1ac1f" ns2:_="" ns3:_="">
    <xsd:import namespace="22c20337-086b-4770-8b0a-27c46b3e1e10"/>
    <xsd:import namespace="64734e7d-b9bc-4065-8609-6b9021a35b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DateTaken" minOccurs="0"/>
                <xsd:element ref="ns2:MediaServiceSearchProperties" minOccurs="0"/>
                <xsd:element ref="ns2:MediaLengthInSeconds" minOccurs="0"/>
                <xsd:element ref="ns2:MediaServiceLocation" minOccurs="0"/>
                <xsd:element ref="ns2:_Flow_SignoffStatus" minOccurs="0"/>
                <xsd:element ref="ns2:MediaServiceBillingMetadata" minOccurs="0"/>
                <xsd:element ref="ns2:_x30ea__x30f3__x30af_"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20337-086b-4770-8b0a-27c46b3e1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_Flow_SignoffStatus" ma:index="26" nillable="true" ma:displayName="承認の状態"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30ea__x30f3__x30af_" ma:index="28" nillable="true" ma:displayName="リンク" ma:format="Hyperlink" ma:internalName="_x30ea__x30f3__x30af_">
      <xsd:complexType>
        <xsd:complexContent>
          <xsd:extension base="dms:URL">
            <xsd:sequence>
              <xsd:element name="Url" type="dms:ValidUrl" minOccurs="0" nillable="true"/>
              <xsd:element name="Description" type="xsd:string" nillable="true"/>
            </xsd:sequence>
          </xsd:extension>
        </xsd:complexContent>
      </xsd:complexType>
    </xsd:element>
    <xsd:element name="_ApprovalAssignedTo" ma:index="29" nillable="true" ma:displayName="承認者"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0" nillable="true" ma:displayName="返信"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31" nillable="true" ma:displayName="承認作成者"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2" nillable="true" ma:displayName="承認の状態"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4734e7d-b9bc-4065-8609-6b9021a35b4f"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ed69a119-16ef-402f-b656-44a921a9e5fa}" ma:internalName="TaxCatchAll" ma:showField="CatchAllData" ma:web="64734e7d-b9bc-4065-8609-6b9021a35b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30ea__x30f3__x30af_ xmlns="22c20337-086b-4770-8b0a-27c46b3e1e10">
      <Url xsi:nil="true"/>
      <Description xsi:nil="true"/>
    </_x30ea__x30f3__x30af_>
    <_ApprovalAssignedTo xmlns="22c20337-086b-4770-8b0a-27c46b3e1e10">
      <UserInfo>
        <DisplayName/>
        <AccountId xsi:nil="true"/>
        <AccountType/>
      </UserInfo>
    </_ApprovalAssignedTo>
    <_ApprovalSentBy xmlns="22c20337-086b-4770-8b0a-27c46b3e1e10">
      <UserInfo>
        <DisplayName/>
        <AccountId xsi:nil="true"/>
        <AccountType/>
      </UserInfo>
    </_ApprovalSentBy>
    <_ApprovalStatus xmlns="22c20337-086b-4770-8b0a-27c46b3e1e10">0</_ApprovalStatus>
    <_Flow_SignoffStatus xmlns="22c20337-086b-4770-8b0a-27c46b3e1e10" xsi:nil="true"/>
    <_ApprovalRespondedBy xmlns="22c20337-086b-4770-8b0a-27c46b3e1e10">
      <UserInfo>
        <DisplayName/>
        <AccountId xsi:nil="true"/>
        <AccountType/>
      </UserInfo>
    </_ApprovalRespondedBy>
    <lcf76f155ced4ddcb4097134ff3c332f xmlns="22c20337-086b-4770-8b0a-27c46b3e1e10">
      <Terms xmlns="http://schemas.microsoft.com/office/infopath/2007/PartnerControls"/>
    </lcf76f155ced4ddcb4097134ff3c332f>
    <TaxCatchAll xmlns="64734e7d-b9bc-4065-8609-6b9021a35b4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2D6CCD-0773-4950-812B-F2EB305893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c20337-086b-4770-8b0a-27c46b3e1e10"/>
    <ds:schemaRef ds:uri="64734e7d-b9bc-4065-8609-6b9021a35b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D84CEE-A673-44EB-826D-7FA95116B30B}">
  <ds:schemaRefs>
    <ds:schemaRef ds:uri="64734e7d-b9bc-4065-8609-6b9021a35b4f"/>
    <ds:schemaRef ds:uri="http://purl.org/dc/dcmitype/"/>
    <ds:schemaRef ds:uri="http://www.w3.org/XML/1998/namespace"/>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22c20337-086b-4770-8b0a-27c46b3e1e10"/>
    <ds:schemaRef ds:uri="http://purl.org/dc/terms/"/>
  </ds:schemaRefs>
</ds:datastoreItem>
</file>

<file path=customXml/itemProps3.xml><?xml version="1.0" encoding="utf-8"?>
<ds:datastoreItem xmlns:ds="http://schemas.openxmlformats.org/officeDocument/2006/customXml" ds:itemID="{B16E9580-8BD6-4021-ACCB-24F09232F1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★マスタ（最初にこちらを入力）</vt:lpstr>
      <vt:lpstr>表紙</vt:lpstr>
      <vt:lpstr>終了時経費精算報告書総括表 </vt:lpstr>
      <vt:lpstr>1.旅費(1)現地渡航費（航空運賃）</vt:lpstr>
      <vt:lpstr>1.旅費(2)本邦渡航費（航空運賃） </vt:lpstr>
      <vt:lpstr>2.活動経費(1)現地・日本国内旅費</vt:lpstr>
      <vt:lpstr>2.活動経費(2)傭人費・謝金</vt:lpstr>
      <vt:lpstr>2.活動経費(3)セミナー等関連費</vt:lpstr>
      <vt:lpstr>2.活動経費(4)物品・機材購入費</vt:lpstr>
      <vt:lpstr>2.活動経費(5)輸送費・遠隔活動費</vt:lpstr>
      <vt:lpstr>2.活動経費(6)保険料</vt:lpstr>
      <vt:lpstr>3.その他経費(1)施設・設備等関連費</vt:lpstr>
      <vt:lpstr>3.その他経費(2)その他経費</vt:lpstr>
      <vt:lpstr>チェックリスト</vt:lpstr>
      <vt:lpstr>'1.旅費(1)現地渡航費（航空運賃）'!Print_Area</vt:lpstr>
      <vt:lpstr>'1.旅費(2)本邦渡航費（航空運賃） '!Print_Area</vt:lpstr>
      <vt:lpstr>'2.活動経費(1)現地・日本国内旅費'!Print_Area</vt:lpstr>
      <vt:lpstr>'2.活動経費(2)傭人費・謝金'!Print_Area</vt:lpstr>
      <vt:lpstr>'2.活動経費(3)セミナー等関連費'!Print_Area</vt:lpstr>
      <vt:lpstr>'2.活動経費(4)物品・機材購入費'!Print_Area</vt:lpstr>
      <vt:lpstr>'2.活動経費(5)輸送費・遠隔活動費'!Print_Area</vt:lpstr>
      <vt:lpstr>'2.活動経費(6)保険料'!Print_Area</vt:lpstr>
      <vt:lpstr>'3.その他経費(1)施設・設備等関連費'!Print_Area</vt:lpstr>
      <vt:lpstr>'3.その他経費(2)その他経費'!Print_Area</vt:lpstr>
      <vt:lpstr>表紙!Print_Area</vt:lpstr>
      <vt:lpstr>'1.旅費(1)現地渡航費（航空運賃）'!Print_Titles</vt:lpstr>
      <vt:lpstr>'1.旅費(2)本邦渡航費（航空運賃） '!Print_Titles</vt:lpstr>
      <vt:lpstr>チェックリスト!Print_Titles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2026-09-14T02:25:15Z</dcterms:created>
  <dcterms:modified xsi:type="dcterms:W3CDTF">2026-09-16T06:07:30Z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0x010100B2D37513A97A3F45A54321060AE3B4F1</vt:lpwstr>
  </property>
</Properties>
</file>