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51\Desktop\21a00507_総合評価_2021-2023年度JICA海外協力隊社会還元促進支援業務\"/>
    </mc:Choice>
  </mc:AlternateContent>
  <bookViews>
    <workbookView xWindow="9720" yWindow="915" windowWidth="3090" windowHeight="6600" tabRatio="387"/>
  </bookViews>
  <sheets>
    <sheet name="積算様式" sheetId="7" r:id="rId1"/>
    <sheet name="【別紙】報酬内訳表" sheetId="6" r:id="rId2"/>
    <sheet name="第1回事前協議" sheetId="4" state="hidden" r:id="rId3"/>
  </sheets>
  <definedNames>
    <definedName name="_xlnm.Print_Area" localSheetId="1">【別紙】報酬内訳表!$B$1:$I$62</definedName>
    <definedName name="_xlnm.Print_Area" localSheetId="2">第1回事前協議!$B$1:$F$78</definedName>
  </definedNames>
  <calcPr calcId="162913"/>
</workbook>
</file>

<file path=xl/calcChain.xml><?xml version="1.0" encoding="utf-8"?>
<calcChain xmlns="http://schemas.openxmlformats.org/spreadsheetml/2006/main">
  <c r="H74" i="7" l="1"/>
  <c r="G14" i="7"/>
  <c r="E14" i="7"/>
  <c r="F14" i="7"/>
  <c r="D11" i="7"/>
  <c r="D12" i="7"/>
  <c r="D13" i="7"/>
  <c r="D10" i="7"/>
  <c r="E58" i="7"/>
  <c r="E53" i="7"/>
  <c r="K63" i="7"/>
  <c r="K64" i="7"/>
  <c r="E48" i="7"/>
  <c r="K73" i="7"/>
  <c r="K72" i="7"/>
  <c r="K68" i="7"/>
  <c r="K67" i="7"/>
  <c r="K66" i="7"/>
  <c r="K65" i="7"/>
  <c r="J74" i="7"/>
  <c r="J15" i="7"/>
  <c r="I74" i="7"/>
  <c r="I15" i="7"/>
  <c r="K71" i="7"/>
  <c r="K70" i="7"/>
  <c r="K69" i="7"/>
  <c r="E43" i="7"/>
  <c r="H52" i="6"/>
  <c r="G52" i="6"/>
  <c r="F52" i="6"/>
  <c r="H51" i="6"/>
  <c r="G51" i="6"/>
  <c r="F51" i="6"/>
  <c r="H50" i="6"/>
  <c r="G50" i="6"/>
  <c r="F50" i="6"/>
  <c r="H49" i="6"/>
  <c r="G49" i="6"/>
  <c r="F49" i="6"/>
  <c r="I24" i="6"/>
  <c r="H24" i="6"/>
  <c r="G24" i="6"/>
  <c r="F24" i="6"/>
  <c r="F27" i="6"/>
  <c r="I19" i="6"/>
  <c r="H19" i="6"/>
  <c r="H27" i="6"/>
  <c r="G19" i="6"/>
  <c r="F19" i="6"/>
  <c r="H7" i="6"/>
  <c r="G7" i="6"/>
  <c r="G27" i="6"/>
  <c r="F7" i="6"/>
  <c r="I7" i="6"/>
  <c r="F77" i="4"/>
  <c r="F78" i="4"/>
  <c r="F18" i="4"/>
  <c r="F63" i="4"/>
  <c r="F56" i="4"/>
  <c r="F58" i="4"/>
  <c r="E56" i="4"/>
  <c r="E51" i="4"/>
  <c r="F53" i="4"/>
  <c r="F16" i="4"/>
  <c r="F15" i="4"/>
  <c r="F14" i="4"/>
  <c r="E14" i="4"/>
  <c r="F12" i="4"/>
  <c r="F11" i="4"/>
  <c r="F10" i="4"/>
  <c r="F9" i="4"/>
  <c r="F8" i="4"/>
  <c r="F17" i="4"/>
  <c r="I51" i="6"/>
  <c r="I52" i="6"/>
  <c r="I49" i="6"/>
  <c r="I50" i="6"/>
  <c r="I27" i="6"/>
  <c r="I29" i="6"/>
  <c r="I34" i="6"/>
  <c r="D14" i="7"/>
  <c r="K74" i="7"/>
  <c r="K15" i="7"/>
  <c r="H15" i="7"/>
</calcChain>
</file>

<file path=xl/sharedStrings.xml><?xml version="1.0" encoding="utf-8"?>
<sst xmlns="http://schemas.openxmlformats.org/spreadsheetml/2006/main" count="328" uniqueCount="169">
  <si>
    <t>合計</t>
    <rPh sb="0" eb="2">
      <t>ゴウケイ</t>
    </rPh>
    <phoneticPr fontId="1"/>
  </si>
  <si>
    <t>契約充当可能金額内訳</t>
  </si>
  <si>
    <t>費目</t>
    <rPh sb="0" eb="2">
      <t>ヒモク</t>
    </rPh>
    <phoneticPr fontId="1"/>
  </si>
  <si>
    <t>合計（円）</t>
    <rPh sb="0" eb="2">
      <t>ゴウケイ</t>
    </rPh>
    <rPh sb="3" eb="4">
      <t>エン</t>
    </rPh>
    <phoneticPr fontId="1"/>
  </si>
  <si>
    <t>1-1 直接人件費（報酬定額分）</t>
    <rPh sb="4" eb="6">
      <t>チョクセツ</t>
    </rPh>
    <rPh sb="6" eb="9">
      <t>ジンケンヒ</t>
    </rPh>
    <rPh sb="10" eb="12">
      <t>ホウシュウ</t>
    </rPh>
    <rPh sb="12" eb="14">
      <t>テイガク</t>
    </rPh>
    <rPh sb="14" eb="15">
      <t>ブン</t>
    </rPh>
    <phoneticPr fontId="1"/>
  </si>
  <si>
    <t>　（イ）テーマ・分野別セミナー実施支援業務</t>
    <rPh sb="8" eb="10">
      <t>ブンヤ</t>
    </rPh>
    <rPh sb="10" eb="11">
      <t>ベツ</t>
    </rPh>
    <rPh sb="15" eb="17">
      <t>ジッシ</t>
    </rPh>
    <rPh sb="17" eb="19">
      <t>シエン</t>
    </rPh>
    <rPh sb="19" eb="21">
      <t>ギョウム</t>
    </rPh>
    <phoneticPr fontId="1"/>
  </si>
  <si>
    <t>1-2 直接人件費(単価契約分)　【※1】</t>
    <rPh sb="4" eb="6">
      <t>チョクセツ</t>
    </rPh>
    <rPh sb="6" eb="9">
      <t>ジンケンヒ</t>
    </rPh>
    <rPh sb="10" eb="12">
      <t>タンカ</t>
    </rPh>
    <rPh sb="12" eb="14">
      <t>ケイヤク</t>
    </rPh>
    <rPh sb="14" eb="15">
      <t>ブン</t>
    </rPh>
    <phoneticPr fontId="1"/>
  </si>
  <si>
    <t>3　直接経費（実費精算分）【※2】</t>
    <rPh sb="2" eb="4">
      <t>チョクセツ</t>
    </rPh>
    <rPh sb="4" eb="6">
      <t>ケイヒ</t>
    </rPh>
    <phoneticPr fontId="1"/>
  </si>
  <si>
    <t>小計</t>
    <rPh sb="0" eb="2">
      <t>ショウケイ</t>
    </rPh>
    <phoneticPr fontId="1"/>
  </si>
  <si>
    <t>消費税（10％）</t>
    <rPh sb="0" eb="3">
      <t>ショウヒゼイ</t>
    </rPh>
    <phoneticPr fontId="1"/>
  </si>
  <si>
    <t>業務人件費単価
（日額）</t>
    <rPh sb="0" eb="2">
      <t>ギョウム</t>
    </rPh>
    <rPh sb="2" eb="5">
      <t>ジンケンヒ</t>
    </rPh>
    <rPh sb="5" eb="7">
      <t>タンカ</t>
    </rPh>
    <rPh sb="9" eb="11">
      <t>ニチガク</t>
    </rPh>
    <phoneticPr fontId="1"/>
  </si>
  <si>
    <t>合計</t>
    <rPh sb="0" eb="2">
      <t>ゴウケイ</t>
    </rPh>
    <phoneticPr fontId="7"/>
  </si>
  <si>
    <t>1件あたり人日</t>
    <rPh sb="1" eb="2">
      <t>ケン</t>
    </rPh>
    <rPh sb="5" eb="6">
      <t>ニン</t>
    </rPh>
    <rPh sb="6" eb="7">
      <t>ニチ</t>
    </rPh>
    <phoneticPr fontId="1"/>
  </si>
  <si>
    <t>件数</t>
    <rPh sb="0" eb="2">
      <t>ケンスウ</t>
    </rPh>
    <phoneticPr fontId="7"/>
  </si>
  <si>
    <t>【※2】直接経費内訳（実費精算分）</t>
    <rPh sb="4" eb="6">
      <t>チョクセツ</t>
    </rPh>
    <rPh sb="6" eb="8">
      <t>ケイヒ</t>
    </rPh>
    <rPh sb="8" eb="10">
      <t>ウチワケ</t>
    </rPh>
    <rPh sb="11" eb="13">
      <t>ジッピ</t>
    </rPh>
    <rPh sb="13" eb="15">
      <t>セイサン</t>
    </rPh>
    <rPh sb="15" eb="16">
      <t>ブン</t>
    </rPh>
    <phoneticPr fontId="1"/>
  </si>
  <si>
    <t>交通費・日当（帰国時プログラム講師、オンライン帰国報告会参加隊員、帰国表敬参加隊員、健康診断受診者）</t>
    <rPh sb="0" eb="2">
      <t>コウツウ</t>
    </rPh>
    <rPh sb="2" eb="3">
      <t>ヒ</t>
    </rPh>
    <rPh sb="4" eb="6">
      <t>ニットウ</t>
    </rPh>
    <rPh sb="46" eb="48">
      <t>ジュシン</t>
    </rPh>
    <rPh sb="48" eb="49">
      <t>シャ</t>
    </rPh>
    <phoneticPr fontId="1"/>
  </si>
  <si>
    <t>講師謝金</t>
    <rPh sb="0" eb="4">
      <t>コウシシャキン</t>
    </rPh>
    <phoneticPr fontId="1"/>
  </si>
  <si>
    <t>　（エ）グローカルプログラム運営支援業務</t>
    <rPh sb="14" eb="16">
      <t>ウンエイ</t>
    </rPh>
    <rPh sb="16" eb="18">
      <t>シエン</t>
    </rPh>
    <rPh sb="18" eb="20">
      <t>ギョウム</t>
    </rPh>
    <phoneticPr fontId="1"/>
  </si>
  <si>
    <t>コーディネーター経費（宿泊費・日当・旅費・PCR検査費）</t>
    <rPh sb="8" eb="10">
      <t>ケイヒ</t>
    </rPh>
    <rPh sb="11" eb="14">
      <t>シュクハクヒ</t>
    </rPh>
    <rPh sb="15" eb="17">
      <t>ニットウ</t>
    </rPh>
    <rPh sb="18" eb="20">
      <t>リョヒ</t>
    </rPh>
    <rPh sb="24" eb="26">
      <t>ケンサ</t>
    </rPh>
    <rPh sb="26" eb="27">
      <t>ヒ</t>
    </rPh>
    <phoneticPr fontId="1"/>
  </si>
  <si>
    <t>研修受入先経費（域内移動費・会場費・謝金）</t>
    <rPh sb="0" eb="2">
      <t>ケンシュウ</t>
    </rPh>
    <rPh sb="2" eb="4">
      <t>ウケイレ</t>
    </rPh>
    <rPh sb="4" eb="5">
      <t>サキ</t>
    </rPh>
    <rPh sb="5" eb="7">
      <t>ケイヒ</t>
    </rPh>
    <rPh sb="8" eb="10">
      <t>イキナイ</t>
    </rPh>
    <rPh sb="10" eb="12">
      <t>イドウ</t>
    </rPh>
    <rPh sb="12" eb="13">
      <t>ヒ</t>
    </rPh>
    <rPh sb="14" eb="16">
      <t>カイジョウ</t>
    </rPh>
    <rPh sb="16" eb="17">
      <t>ヒ</t>
    </rPh>
    <rPh sb="18" eb="20">
      <t>シャキン</t>
    </rPh>
    <phoneticPr fontId="1"/>
  </si>
  <si>
    <t>研修委託先業務諸費（業務人件費・謝金）</t>
    <rPh sb="0" eb="2">
      <t>ケンシュウ</t>
    </rPh>
    <rPh sb="2" eb="5">
      <t>イタクサキ</t>
    </rPh>
    <rPh sb="5" eb="7">
      <t>ギョウム</t>
    </rPh>
    <rPh sb="7" eb="9">
      <t>ショヒ</t>
    </rPh>
    <rPh sb="10" eb="12">
      <t>ギョウム</t>
    </rPh>
    <rPh sb="12" eb="15">
      <t>ジンケンヒ</t>
    </rPh>
    <rPh sb="16" eb="18">
      <t>シャキン</t>
    </rPh>
    <phoneticPr fontId="1"/>
  </si>
  <si>
    <t xml:space="preserve">
「2021-2023年度　JICA海外協力隊社会還元促進支援業務」
</t>
    <rPh sb="11" eb="12">
      <t>ネン</t>
    </rPh>
    <rPh sb="12" eb="13">
      <t>ド</t>
    </rPh>
    <rPh sb="18" eb="20">
      <t>カイガイ</t>
    </rPh>
    <rPh sb="20" eb="23">
      <t>キョウリョクタイ</t>
    </rPh>
    <rPh sb="23" eb="25">
      <t>シャカイ</t>
    </rPh>
    <rPh sb="25" eb="27">
      <t>カンゲン</t>
    </rPh>
    <rPh sb="27" eb="29">
      <t>ソクシン</t>
    </rPh>
    <rPh sb="29" eb="31">
      <t>シエン</t>
    </rPh>
    <rPh sb="31" eb="33">
      <t>ギョウム</t>
    </rPh>
    <phoneticPr fontId="1"/>
  </si>
  <si>
    <t>日額単価</t>
    <phoneticPr fontId="8"/>
  </si>
  <si>
    <t>人日</t>
    <rPh sb="0" eb="1">
      <t>ニン</t>
    </rPh>
    <rPh sb="1" eb="2">
      <t>ニチ</t>
    </rPh>
    <phoneticPr fontId="8"/>
  </si>
  <si>
    <t>　（ア）帰国時プログラム運営・帰国手続き関連業務（帰国表敬運営補助業務を除く）</t>
    <rPh sb="4" eb="6">
      <t>キコク</t>
    </rPh>
    <rPh sb="6" eb="7">
      <t>ジ</t>
    </rPh>
    <rPh sb="12" eb="14">
      <t>ウンエイ</t>
    </rPh>
    <rPh sb="15" eb="17">
      <t>キコク</t>
    </rPh>
    <rPh sb="17" eb="19">
      <t>テツヅ</t>
    </rPh>
    <rPh sb="20" eb="22">
      <t>カンレン</t>
    </rPh>
    <rPh sb="22" eb="24">
      <t>ギョウム</t>
    </rPh>
    <rPh sb="25" eb="27">
      <t>キコク</t>
    </rPh>
    <rPh sb="27" eb="29">
      <t>ヒョウケイ</t>
    </rPh>
    <rPh sb="29" eb="31">
      <t>ウンエイ</t>
    </rPh>
    <rPh sb="31" eb="33">
      <t>ホジョ</t>
    </rPh>
    <rPh sb="33" eb="35">
      <t>ギョウム</t>
    </rPh>
    <rPh sb="36" eb="37">
      <t>ノゾ</t>
    </rPh>
    <phoneticPr fontId="1"/>
  </si>
  <si>
    <t>　（ウ）自治体・企業との交流会支援業務</t>
    <rPh sb="4" eb="7">
      <t>ジチタイ</t>
    </rPh>
    <rPh sb="8" eb="10">
      <t>キギョウ</t>
    </rPh>
    <rPh sb="12" eb="15">
      <t>コウリュウカイ</t>
    </rPh>
    <rPh sb="15" eb="17">
      <t>シエン</t>
    </rPh>
    <rPh sb="17" eb="19">
      <t>ギョウム</t>
    </rPh>
    <phoneticPr fontId="8"/>
  </si>
  <si>
    <t>　（エ）グローカルプログラム運営支援業務</t>
    <phoneticPr fontId="8"/>
  </si>
  <si>
    <t>　（カ）帰国隊員ネットワーク運営管理業務</t>
    <phoneticPr fontId="8"/>
  </si>
  <si>
    <t xml:space="preserve">  （ア）帰国表敬運営補助業務</t>
    <rPh sb="5" eb="7">
      <t>キコク</t>
    </rPh>
    <rPh sb="7" eb="9">
      <t>ヒョウケイ</t>
    </rPh>
    <rPh sb="9" eb="11">
      <t>ウンエイ</t>
    </rPh>
    <rPh sb="11" eb="13">
      <t>ホジョ</t>
    </rPh>
    <rPh sb="13" eb="15">
      <t>ギョウム</t>
    </rPh>
    <phoneticPr fontId="8"/>
  </si>
  <si>
    <t>　（オ）OB／OG会活動支援経費関連支援業務</t>
    <phoneticPr fontId="8"/>
  </si>
  <si>
    <t>　（キ）派遣前訓練における社会還元に関する講座企画業務</t>
    <rPh sb="21" eb="23">
      <t>コウザ</t>
    </rPh>
    <phoneticPr fontId="8"/>
  </si>
  <si>
    <t>人日</t>
    <rPh sb="0" eb="1">
      <t>ニン</t>
    </rPh>
    <rPh sb="1" eb="2">
      <t>ニチ</t>
    </rPh>
    <phoneticPr fontId="1"/>
  </si>
  <si>
    <t>（ア）進路カウンセリング実施業務　（下記無料職業紹介関連業務以外）</t>
    <rPh sb="3" eb="5">
      <t>シンロ</t>
    </rPh>
    <rPh sb="12" eb="14">
      <t>ジッシ</t>
    </rPh>
    <rPh sb="14" eb="16">
      <t>ギョウム</t>
    </rPh>
    <rPh sb="18" eb="20">
      <t>カキ</t>
    </rPh>
    <rPh sb="20" eb="22">
      <t>ムリョウ</t>
    </rPh>
    <rPh sb="22" eb="24">
      <t>ショクギョウ</t>
    </rPh>
    <rPh sb="24" eb="26">
      <t>ショウカイ</t>
    </rPh>
    <rPh sb="26" eb="28">
      <t>カンレン</t>
    </rPh>
    <rPh sb="28" eb="30">
      <t>ギョウム</t>
    </rPh>
    <rPh sb="30" eb="32">
      <t>イガイ</t>
    </rPh>
    <phoneticPr fontId="7"/>
  </si>
  <si>
    <t>計</t>
    <rPh sb="0" eb="1">
      <t>ケイ</t>
    </rPh>
    <phoneticPr fontId="7"/>
  </si>
  <si>
    <t>無料職業紹介関連業務</t>
    <rPh sb="0" eb="6">
      <t>ムリョウショクギョウショウカイ</t>
    </rPh>
    <rPh sb="6" eb="8">
      <t>カンレン</t>
    </rPh>
    <rPh sb="8" eb="10">
      <t>ギョウム</t>
    </rPh>
    <phoneticPr fontId="8"/>
  </si>
  <si>
    <t>（イ）各種データ管理業務</t>
    <rPh sb="3" eb="5">
      <t>カクシュ</t>
    </rPh>
    <rPh sb="8" eb="10">
      <t>カンリ</t>
    </rPh>
    <rPh sb="10" eb="12">
      <t>ギョウム</t>
    </rPh>
    <phoneticPr fontId="7"/>
  </si>
  <si>
    <t>（ウ）帰国後の進路支援制度運用業務</t>
    <rPh sb="3" eb="5">
      <t>キコク</t>
    </rPh>
    <rPh sb="5" eb="6">
      <t>ゴ</t>
    </rPh>
    <rPh sb="7" eb="9">
      <t>シンロ</t>
    </rPh>
    <rPh sb="9" eb="11">
      <t>シエン</t>
    </rPh>
    <rPh sb="11" eb="13">
      <t>セイド</t>
    </rPh>
    <rPh sb="13" eb="15">
      <t>ウンヨウ</t>
    </rPh>
    <rPh sb="15" eb="17">
      <t>ギョウム</t>
    </rPh>
    <phoneticPr fontId="8"/>
  </si>
  <si>
    <t>（エ）現職参加促進補助業務（サポーター宣言WEBサイト更新業務以外）</t>
    <rPh sb="3" eb="5">
      <t>ゲンショク</t>
    </rPh>
    <rPh sb="5" eb="7">
      <t>サンカ</t>
    </rPh>
    <rPh sb="7" eb="9">
      <t>ソクシン</t>
    </rPh>
    <rPh sb="9" eb="11">
      <t>ホジョ</t>
    </rPh>
    <rPh sb="11" eb="13">
      <t>ギョウム</t>
    </rPh>
    <rPh sb="19" eb="31">
      <t>センゲンウェブサイトコウシンギョウム</t>
    </rPh>
    <rPh sb="31" eb="33">
      <t>イガイ</t>
    </rPh>
    <phoneticPr fontId="8"/>
  </si>
  <si>
    <t>（キ）派遣前訓練における社会還元に関する講義企画業務</t>
    <rPh sb="3" eb="5">
      <t>ハケン</t>
    </rPh>
    <rPh sb="5" eb="6">
      <t>マエ</t>
    </rPh>
    <rPh sb="6" eb="8">
      <t>クンレン</t>
    </rPh>
    <rPh sb="12" eb="14">
      <t>シャカイ</t>
    </rPh>
    <rPh sb="14" eb="16">
      <t>カンゲン</t>
    </rPh>
    <rPh sb="17" eb="18">
      <t>カン</t>
    </rPh>
    <rPh sb="20" eb="22">
      <t>コウギ</t>
    </rPh>
    <rPh sb="22" eb="24">
      <t>キカク</t>
    </rPh>
    <rPh sb="24" eb="26">
      <t>ギョウム</t>
    </rPh>
    <phoneticPr fontId="8"/>
  </si>
  <si>
    <t>管理費（30％）</t>
    <rPh sb="0" eb="3">
      <t>カンリヒ</t>
    </rPh>
    <phoneticPr fontId="1"/>
  </si>
  <si>
    <t>【※1】直接人件費（出来高払い分）</t>
    <rPh sb="4" eb="6">
      <t>チョクセツ</t>
    </rPh>
    <rPh sb="6" eb="9">
      <t>ジンケンヒ</t>
    </rPh>
    <rPh sb="10" eb="13">
      <t>デキダカ</t>
    </rPh>
    <rPh sb="13" eb="14">
      <t>バラ</t>
    </rPh>
    <rPh sb="15" eb="16">
      <t>ブン</t>
    </rPh>
    <phoneticPr fontId="8"/>
  </si>
  <si>
    <t>（ア）帰国表敬運営補助業務</t>
    <rPh sb="3" eb="5">
      <t>キコク</t>
    </rPh>
    <rPh sb="5" eb="7">
      <t>ヒョウケイ</t>
    </rPh>
    <rPh sb="7" eb="9">
      <t>ウンエイ</t>
    </rPh>
    <rPh sb="9" eb="11">
      <t>ホジョ</t>
    </rPh>
    <rPh sb="11" eb="13">
      <t>ギョウム</t>
    </rPh>
    <phoneticPr fontId="8"/>
  </si>
  <si>
    <t>費目</t>
    <rPh sb="0" eb="2">
      <t>ヒモク</t>
    </rPh>
    <phoneticPr fontId="8"/>
  </si>
  <si>
    <t>金額</t>
    <rPh sb="0" eb="2">
      <t>キンガク</t>
    </rPh>
    <phoneticPr fontId="8"/>
  </si>
  <si>
    <t>（ア）帰国時プログラム運営支援業務</t>
    <rPh sb="3" eb="5">
      <t>キコク</t>
    </rPh>
    <rPh sb="5" eb="6">
      <t>ジ</t>
    </rPh>
    <rPh sb="11" eb="13">
      <t>ウンエイ</t>
    </rPh>
    <rPh sb="13" eb="15">
      <t>シエン</t>
    </rPh>
    <rPh sb="15" eb="17">
      <t>ギョウム</t>
    </rPh>
    <phoneticPr fontId="8"/>
  </si>
  <si>
    <t>講師謝金（帰国時プログラム）</t>
    <rPh sb="0" eb="4">
      <t>コウシシャキン</t>
    </rPh>
    <rPh sb="5" eb="7">
      <t>キコク</t>
    </rPh>
    <rPh sb="7" eb="8">
      <t>ジ</t>
    </rPh>
    <phoneticPr fontId="1"/>
  </si>
  <si>
    <t>　　　（イ）テーマ・分野別セミナー実施支援業務　</t>
    <rPh sb="10" eb="12">
      <t>ブンヤ</t>
    </rPh>
    <rPh sb="12" eb="13">
      <t>ベツ</t>
    </rPh>
    <rPh sb="17" eb="19">
      <t>ジッシ</t>
    </rPh>
    <rPh sb="19" eb="21">
      <t>シエン</t>
    </rPh>
    <rPh sb="21" eb="23">
      <t>ギョウム</t>
    </rPh>
    <phoneticPr fontId="8"/>
  </si>
  <si>
    <t>交通費</t>
    <rPh sb="0" eb="3">
      <t>コウツウヒ</t>
    </rPh>
    <phoneticPr fontId="8"/>
  </si>
  <si>
    <t>訓練参加者経費（宿泊費・訓練手当・本邦支出対応手当・交通費・旅費・PCR検査費）</t>
    <rPh sb="0" eb="2">
      <t>クンレン</t>
    </rPh>
    <rPh sb="2" eb="4">
      <t>サンカ</t>
    </rPh>
    <rPh sb="4" eb="5">
      <t>シャ</t>
    </rPh>
    <rPh sb="5" eb="7">
      <t>ケイヒ</t>
    </rPh>
    <rPh sb="8" eb="11">
      <t>シュクハクヒ</t>
    </rPh>
    <rPh sb="12" eb="14">
      <t>クンレン</t>
    </rPh>
    <rPh sb="14" eb="16">
      <t>テアテ</t>
    </rPh>
    <rPh sb="17" eb="19">
      <t>ホンポウ</t>
    </rPh>
    <rPh sb="19" eb="21">
      <t>シシュツ</t>
    </rPh>
    <rPh sb="21" eb="23">
      <t>タイオウ</t>
    </rPh>
    <rPh sb="23" eb="25">
      <t>テアテ</t>
    </rPh>
    <rPh sb="26" eb="29">
      <t>コウツウヒ</t>
    </rPh>
    <rPh sb="30" eb="32">
      <t>リョヒ</t>
    </rPh>
    <rPh sb="36" eb="38">
      <t>ケンサ</t>
    </rPh>
    <rPh sb="38" eb="39">
      <t>ヒ</t>
    </rPh>
    <phoneticPr fontId="8"/>
  </si>
  <si>
    <t>調査経費（宿泊費・日当・旅費・車両傭上費）</t>
    <rPh sb="0" eb="2">
      <t>チョウサ</t>
    </rPh>
    <rPh sb="2" eb="4">
      <t>ケイヒ</t>
    </rPh>
    <rPh sb="5" eb="8">
      <t>シュクハクヒ</t>
    </rPh>
    <rPh sb="9" eb="11">
      <t>ニットウ</t>
    </rPh>
    <rPh sb="12" eb="14">
      <t>リョヒ</t>
    </rPh>
    <rPh sb="15" eb="17">
      <t>シャリョウ</t>
    </rPh>
    <rPh sb="17" eb="19">
      <t>ヨウジョウ</t>
    </rPh>
    <rPh sb="19" eb="20">
      <t>ヒ</t>
    </rPh>
    <phoneticPr fontId="8"/>
  </si>
  <si>
    <t>研修諸経費（新型コロナウイルス対策費、通信費、作業物品・事務用品他諸経費）</t>
    <rPh sb="0" eb="2">
      <t>ケンシュウ</t>
    </rPh>
    <rPh sb="2" eb="5">
      <t>ショケイヒ</t>
    </rPh>
    <rPh sb="6" eb="8">
      <t>シンガタ</t>
    </rPh>
    <rPh sb="15" eb="17">
      <t>タイサク</t>
    </rPh>
    <rPh sb="17" eb="18">
      <t>ヒ</t>
    </rPh>
    <rPh sb="19" eb="22">
      <t>ツウシンヒ</t>
    </rPh>
    <rPh sb="23" eb="25">
      <t>サギョウ</t>
    </rPh>
    <rPh sb="25" eb="27">
      <t>ブッピン</t>
    </rPh>
    <rPh sb="28" eb="30">
      <t>ジム</t>
    </rPh>
    <rPh sb="30" eb="32">
      <t>ヨウヒン</t>
    </rPh>
    <rPh sb="32" eb="33">
      <t>ホカ</t>
    </rPh>
    <rPh sb="33" eb="36">
      <t>ショケイヒ</t>
    </rPh>
    <phoneticPr fontId="8"/>
  </si>
  <si>
    <t>小計（グロプロのみ）</t>
    <rPh sb="0" eb="1">
      <t>ショウ</t>
    </rPh>
    <rPh sb="1" eb="2">
      <t>ケイ</t>
    </rPh>
    <phoneticPr fontId="7"/>
  </si>
  <si>
    <t>合計</t>
    <rPh sb="0" eb="2">
      <t>ゴウケイ</t>
    </rPh>
    <phoneticPr fontId="8"/>
  </si>
  <si>
    <t>別紙2</t>
    <rPh sb="0" eb="2">
      <t>ベッシ</t>
    </rPh>
    <phoneticPr fontId="1"/>
  </si>
  <si>
    <t>2　管理費 （1-2を除く）</t>
    <rPh sb="2" eb="5">
      <t>カンリヒ</t>
    </rPh>
    <rPh sb="11" eb="12">
      <t>ノゾ</t>
    </rPh>
    <phoneticPr fontId="8"/>
  </si>
  <si>
    <t>　　　　　　　（オ）OB／OG会活動支援経費関連支援業務</t>
    <phoneticPr fontId="8"/>
  </si>
  <si>
    <t>　　（キ）派遣前訓練における社会還元に関する講座企画業務</t>
    <rPh sb="5" eb="7">
      <t>ハケン</t>
    </rPh>
    <rPh sb="7" eb="8">
      <t>マエ</t>
    </rPh>
    <rPh sb="8" eb="10">
      <t>クンレン</t>
    </rPh>
    <rPh sb="14" eb="18">
      <t>シャカイカンゲン</t>
    </rPh>
    <rPh sb="19" eb="20">
      <t>カン</t>
    </rPh>
    <rPh sb="22" eb="24">
      <t>コウザ</t>
    </rPh>
    <rPh sb="24" eb="26">
      <t>キカク</t>
    </rPh>
    <rPh sb="26" eb="28">
      <t>ギョウム</t>
    </rPh>
    <phoneticPr fontId="8"/>
  </si>
  <si>
    <t>調達コメント</t>
    <rPh sb="0" eb="2">
      <t>チョウタツ</t>
    </rPh>
    <phoneticPr fontId="1"/>
  </si>
  <si>
    <t>・「帰国情報事務管理・現職参加促進支援業務」の事前協議の修正・コメントを反映いただくようお願いします。</t>
    <phoneticPr fontId="1"/>
  </si>
  <si>
    <t>・伺に記載のとおり、人日の表示にばらつきがあり、正しい計算結果を導きだせませんので、統一ください。</t>
    <rPh sb="1" eb="2">
      <t>ウカガイ</t>
    </rPh>
    <rPh sb="3" eb="5">
      <t>キサイ</t>
    </rPh>
    <rPh sb="10" eb="12">
      <t>ニンニチ</t>
    </rPh>
    <rPh sb="13" eb="15">
      <t>ヒョウジ</t>
    </rPh>
    <rPh sb="24" eb="25">
      <t>タダ</t>
    </rPh>
    <rPh sb="27" eb="29">
      <t>ケイサン</t>
    </rPh>
    <rPh sb="29" eb="31">
      <t>ケッカ</t>
    </rPh>
    <rPh sb="32" eb="33">
      <t>ミチビ</t>
    </rPh>
    <rPh sb="42" eb="44">
      <t>トウイツ</t>
    </rPh>
    <phoneticPr fontId="1"/>
  </si>
  <si>
    <t>2022年度</t>
    <rPh sb="4" eb="5">
      <t>ネン</t>
    </rPh>
    <rPh sb="5" eb="6">
      <t>ド</t>
    </rPh>
    <phoneticPr fontId="9"/>
  </si>
  <si>
    <t>総括</t>
    <rPh sb="0" eb="2">
      <t>ソウカツ</t>
    </rPh>
    <phoneticPr fontId="1"/>
  </si>
  <si>
    <t>（ア）帰国表敬運営補助業務</t>
    <rPh sb="3" eb="5">
      <t>キコク</t>
    </rPh>
    <rPh sb="5" eb="7">
      <t>ヒョウケイ</t>
    </rPh>
    <rPh sb="7" eb="9">
      <t>ウンエイ</t>
    </rPh>
    <rPh sb="9" eb="11">
      <t>ホジョ</t>
    </rPh>
    <rPh sb="11" eb="13">
      <t>ギョウム</t>
    </rPh>
    <phoneticPr fontId="9"/>
  </si>
  <si>
    <t>総括</t>
    <rPh sb="0" eb="2">
      <t>ソウカツ</t>
    </rPh>
    <phoneticPr fontId="9"/>
  </si>
  <si>
    <t>事務支援</t>
    <rPh sb="0" eb="2">
      <t>ジム</t>
    </rPh>
    <rPh sb="2" eb="4">
      <t>シエン</t>
    </rPh>
    <phoneticPr fontId="9"/>
  </si>
  <si>
    <t>2021年</t>
    <rPh sb="4" eb="5">
      <t>ネン</t>
    </rPh>
    <phoneticPr fontId="9"/>
  </si>
  <si>
    <t>2023年度</t>
    <rPh sb="4" eb="5">
      <t>ネン</t>
    </rPh>
    <rPh sb="5" eb="6">
      <t>ド</t>
    </rPh>
    <phoneticPr fontId="9"/>
  </si>
  <si>
    <t>（ア）帰国時プログラム運営支援業務</t>
    <rPh sb="3" eb="5">
      <t>キコク</t>
    </rPh>
    <rPh sb="5" eb="6">
      <t>ジ</t>
    </rPh>
    <rPh sb="11" eb="13">
      <t>ウンエイ</t>
    </rPh>
    <rPh sb="13" eb="15">
      <t>シエン</t>
    </rPh>
    <rPh sb="15" eb="17">
      <t>ギョウム</t>
    </rPh>
    <phoneticPr fontId="1"/>
  </si>
  <si>
    <t>日当</t>
    <rPh sb="0" eb="2">
      <t>ニットウ</t>
    </rPh>
    <phoneticPr fontId="9"/>
  </si>
  <si>
    <t>講師謝金</t>
    <rPh sb="0" eb="2">
      <t>コウシ</t>
    </rPh>
    <rPh sb="2" eb="4">
      <t>シャキン</t>
    </rPh>
    <phoneticPr fontId="9"/>
  </si>
  <si>
    <t>（イ）テーマ・分野別セミナー実施支援業務</t>
    <rPh sb="7" eb="9">
      <t>ブンヤ</t>
    </rPh>
    <rPh sb="9" eb="10">
      <t>ベツ</t>
    </rPh>
    <rPh sb="14" eb="20">
      <t>ジッシシエンギョウム</t>
    </rPh>
    <phoneticPr fontId="1"/>
  </si>
  <si>
    <t>交通費</t>
    <rPh sb="0" eb="2">
      <t>コウツウ</t>
    </rPh>
    <rPh sb="2" eb="3">
      <t>ヒ</t>
    </rPh>
    <phoneticPr fontId="9"/>
  </si>
  <si>
    <t>（ウ）グローカルプログラム運営支援業務</t>
    <rPh sb="13" eb="19">
      <t>ウンエイシエンギョウム</t>
    </rPh>
    <phoneticPr fontId="9"/>
  </si>
  <si>
    <t>別紙</t>
    <rPh sb="0" eb="2">
      <t>ベッシ</t>
    </rPh>
    <phoneticPr fontId="1"/>
  </si>
  <si>
    <t>人員配置</t>
    <rPh sb="0" eb="2">
      <t>ジンイン</t>
    </rPh>
    <rPh sb="2" eb="4">
      <t>ハイチ</t>
    </rPh>
    <phoneticPr fontId="10"/>
  </si>
  <si>
    <t>MM</t>
    <phoneticPr fontId="10"/>
  </si>
  <si>
    <t>2021年度（6ヵ月）</t>
    <rPh sb="4" eb="5">
      <t>ネン</t>
    </rPh>
    <rPh sb="5" eb="6">
      <t>ド</t>
    </rPh>
    <rPh sb="9" eb="10">
      <t>ゲツ</t>
    </rPh>
    <phoneticPr fontId="11"/>
  </si>
  <si>
    <t>2022年度</t>
    <rPh sb="4" eb="5">
      <t>ネン</t>
    </rPh>
    <rPh sb="5" eb="6">
      <t>ド</t>
    </rPh>
    <phoneticPr fontId="11"/>
  </si>
  <si>
    <t>2023年度（4ヵ月）</t>
    <rPh sb="4" eb="5">
      <t>ネン</t>
    </rPh>
    <rPh sb="5" eb="6">
      <t>ド</t>
    </rPh>
    <rPh sb="9" eb="10">
      <t>ゲツ</t>
    </rPh>
    <phoneticPr fontId="11"/>
  </si>
  <si>
    <t>事務支援①</t>
    <rPh sb="0" eb="2">
      <t>ジム</t>
    </rPh>
    <rPh sb="2" eb="4">
      <t>シエン</t>
    </rPh>
    <phoneticPr fontId="11"/>
  </si>
  <si>
    <t>事務支援②</t>
    <rPh sb="0" eb="2">
      <t>ジム</t>
    </rPh>
    <rPh sb="2" eb="4">
      <t>シエン</t>
    </rPh>
    <phoneticPr fontId="10"/>
  </si>
  <si>
    <t>2021年度（10件）</t>
    <rPh sb="4" eb="5">
      <t>ネン</t>
    </rPh>
    <rPh sb="5" eb="6">
      <t>ド</t>
    </rPh>
    <rPh sb="9" eb="10">
      <t>ケン</t>
    </rPh>
    <phoneticPr fontId="11"/>
  </si>
  <si>
    <t>2022年度（45件）</t>
    <rPh sb="4" eb="5">
      <t>ネン</t>
    </rPh>
    <rPh sb="5" eb="6">
      <t>ド</t>
    </rPh>
    <rPh sb="9" eb="10">
      <t>ケン</t>
    </rPh>
    <phoneticPr fontId="11"/>
  </si>
  <si>
    <t>2023年度（5件）</t>
    <rPh sb="4" eb="5">
      <t>ネン</t>
    </rPh>
    <rPh sb="5" eb="6">
      <t>ド</t>
    </rPh>
    <rPh sb="8" eb="9">
      <t>ケン</t>
    </rPh>
    <phoneticPr fontId="11"/>
  </si>
  <si>
    <t>費目</t>
    <rPh sb="0" eb="2">
      <t>ヒモク</t>
    </rPh>
    <phoneticPr fontId="11"/>
  </si>
  <si>
    <t>合計（60件）</t>
    <rPh sb="0" eb="2">
      <t>ゴウケイ</t>
    </rPh>
    <rPh sb="5" eb="6">
      <t>ケン</t>
    </rPh>
    <phoneticPr fontId="1"/>
  </si>
  <si>
    <t>交通費</t>
    <rPh sb="0" eb="2">
      <t>コウツウ</t>
    </rPh>
    <rPh sb="2" eb="3">
      <t>ヒ</t>
    </rPh>
    <phoneticPr fontId="11"/>
  </si>
  <si>
    <t>44,640
（ＪＲ　38,160円（19,080円×2回）
出張先でのバス・タクシー料金　6,480円）</t>
    <rPh sb="17" eb="18">
      <t>エン</t>
    </rPh>
    <rPh sb="25" eb="26">
      <t>エン</t>
    </rPh>
    <rPh sb="28" eb="29">
      <t>カイ</t>
    </rPh>
    <rPh sb="31" eb="33">
      <t>シュッチョウ</t>
    </rPh>
    <rPh sb="33" eb="34">
      <t>サキ</t>
    </rPh>
    <rPh sb="43" eb="45">
      <t>リョウキン</t>
    </rPh>
    <rPh sb="51" eb="52">
      <t>エン</t>
    </rPh>
    <phoneticPr fontId="11"/>
  </si>
  <si>
    <t>日当</t>
    <rPh sb="0" eb="2">
      <t>ニットウ</t>
    </rPh>
    <phoneticPr fontId="11"/>
  </si>
  <si>
    <t>2,600
（1,300円×2日）</t>
    <rPh sb="12" eb="13">
      <t>エン</t>
    </rPh>
    <rPh sb="15" eb="16">
      <t>ニチ</t>
    </rPh>
    <phoneticPr fontId="11"/>
  </si>
  <si>
    <t>宿泊費</t>
    <rPh sb="0" eb="3">
      <t>シュクハクヒ</t>
    </rPh>
    <phoneticPr fontId="11"/>
  </si>
  <si>
    <t>（イ）テーマ・分野別セミナー実施支援業務</t>
    <phoneticPr fontId="1"/>
  </si>
  <si>
    <t>（ウ）自治体・企業交流会支援業務</t>
    <rPh sb="3" eb="6">
      <t>ジチタイ</t>
    </rPh>
    <rPh sb="7" eb="9">
      <t>キギョウ</t>
    </rPh>
    <rPh sb="9" eb="12">
      <t>コウリュウカイ</t>
    </rPh>
    <rPh sb="12" eb="14">
      <t>シエン</t>
    </rPh>
    <rPh sb="14" eb="16">
      <t>ギョウム</t>
    </rPh>
    <phoneticPr fontId="9"/>
  </si>
  <si>
    <t>（エ）グローカルプログラム運営支援業務</t>
    <phoneticPr fontId="11"/>
  </si>
  <si>
    <t>（オ）帰国隊員ネットワーク運営管理業務</t>
    <phoneticPr fontId="1"/>
  </si>
  <si>
    <t>事務支援③</t>
    <rPh sb="0" eb="2">
      <t>ジム</t>
    </rPh>
    <rPh sb="2" eb="4">
      <t>シエン</t>
    </rPh>
    <phoneticPr fontId="11"/>
  </si>
  <si>
    <t>（ア）帰国表敬運営補助業務（一件あたり）</t>
    <rPh sb="3" eb="5">
      <t>キコク</t>
    </rPh>
    <rPh sb="5" eb="7">
      <t>ヒョウケイ</t>
    </rPh>
    <rPh sb="7" eb="9">
      <t>ウンエイ</t>
    </rPh>
    <rPh sb="9" eb="11">
      <t>ホジョ</t>
    </rPh>
    <rPh sb="11" eb="13">
      <t>ギョウム</t>
    </rPh>
    <rPh sb="14" eb="16">
      <t>イッケン</t>
    </rPh>
    <phoneticPr fontId="9"/>
  </si>
  <si>
    <t>副総括</t>
    <rPh sb="0" eb="1">
      <t>フク</t>
    </rPh>
    <rPh sb="1" eb="3">
      <t>ソウカツ</t>
    </rPh>
    <phoneticPr fontId="1"/>
  </si>
  <si>
    <t>（ウ）OB／OG会活動支援経費関連支援業務</t>
    <rPh sb="8" eb="9">
      <t>カイ</t>
    </rPh>
    <rPh sb="9" eb="11">
      <t>カツドウ</t>
    </rPh>
    <rPh sb="11" eb="13">
      <t>シエン</t>
    </rPh>
    <rPh sb="13" eb="15">
      <t>ケイヒ</t>
    </rPh>
    <rPh sb="15" eb="17">
      <t>カンレン</t>
    </rPh>
    <rPh sb="17" eb="19">
      <t>シエン</t>
    </rPh>
    <rPh sb="19" eb="21">
      <t>ギョウム</t>
    </rPh>
    <phoneticPr fontId="9"/>
  </si>
  <si>
    <t>（エ）派遣前訓練における社会還元に関する講座企画業務</t>
    <rPh sb="3" eb="5">
      <t>ハケン</t>
    </rPh>
    <rPh sb="5" eb="6">
      <t>マエ</t>
    </rPh>
    <rPh sb="6" eb="8">
      <t>クンレン</t>
    </rPh>
    <rPh sb="12" eb="16">
      <t>シャカイカンゲン</t>
    </rPh>
    <rPh sb="17" eb="18">
      <t>カン</t>
    </rPh>
    <rPh sb="20" eb="26">
      <t>コウザキカクギョウム</t>
    </rPh>
    <phoneticPr fontId="9"/>
  </si>
  <si>
    <t>副総括</t>
    <rPh sb="0" eb="1">
      <t>フク</t>
    </rPh>
    <rPh sb="1" eb="3">
      <t>ソウカツ</t>
    </rPh>
    <phoneticPr fontId="11"/>
  </si>
  <si>
    <t>（イ）外務大臣感謝状授与式（対面実施分）（一回あたり）</t>
    <rPh sb="3" eb="5">
      <t>ガイム</t>
    </rPh>
    <rPh sb="5" eb="7">
      <t>ダイジン</t>
    </rPh>
    <rPh sb="7" eb="9">
      <t>カンシャ</t>
    </rPh>
    <rPh sb="9" eb="10">
      <t>ジョウ</t>
    </rPh>
    <rPh sb="10" eb="12">
      <t>ジュヨ</t>
    </rPh>
    <rPh sb="12" eb="13">
      <t>シキ</t>
    </rPh>
    <rPh sb="14" eb="16">
      <t>タイメン</t>
    </rPh>
    <rPh sb="16" eb="18">
      <t>ジッシ</t>
    </rPh>
    <rPh sb="18" eb="19">
      <t>ブン</t>
    </rPh>
    <rPh sb="21" eb="23">
      <t>イッカイ</t>
    </rPh>
    <phoneticPr fontId="9"/>
  </si>
  <si>
    <t>合計</t>
    <rPh sb="0" eb="2">
      <t>ゴウケイ</t>
    </rPh>
    <phoneticPr fontId="11"/>
  </si>
  <si>
    <t>（エ）派遣前訓練における社会還元に関する講座企画業務（一件あたり）</t>
    <rPh sb="3" eb="5">
      <t>ハケン</t>
    </rPh>
    <rPh sb="5" eb="6">
      <t>マエ</t>
    </rPh>
    <rPh sb="6" eb="8">
      <t>クンレン</t>
    </rPh>
    <rPh sb="12" eb="14">
      <t>シャカイ</t>
    </rPh>
    <rPh sb="14" eb="16">
      <t>カンゲン</t>
    </rPh>
    <rPh sb="17" eb="18">
      <t>カン</t>
    </rPh>
    <rPh sb="20" eb="22">
      <t>コウザ</t>
    </rPh>
    <rPh sb="22" eb="24">
      <t>キカク</t>
    </rPh>
    <rPh sb="24" eb="26">
      <t>ギョウム</t>
    </rPh>
    <phoneticPr fontId="9"/>
  </si>
  <si>
    <t>　（ア）帰国時プログラム運営・帰国手続き関連業務（帰国表敬運営補助業務及び外務大臣感謝状授与式対面型を除く）</t>
    <phoneticPr fontId="1"/>
  </si>
  <si>
    <t>「2021-2023年度　JICA海外協力隊社会還元促進支援業務」
入札金額積算様式　報酬内訳表</t>
    <rPh sb="43" eb="45">
      <t>ホウシュウ</t>
    </rPh>
    <rPh sb="45" eb="48">
      <t>ウチワケヒョウ</t>
    </rPh>
    <phoneticPr fontId="10"/>
  </si>
  <si>
    <r>
      <t>1．報酬（定額</t>
    </r>
    <r>
      <rPr>
        <strike/>
        <sz val="10"/>
        <rFont val="ＭＳ ゴシック"/>
        <family val="3"/>
        <charset val="128"/>
      </rPr>
      <t>報酬</t>
    </r>
    <r>
      <rPr>
        <sz val="10"/>
        <rFont val="ＭＳ ゴシック"/>
        <family val="3"/>
        <charset val="128"/>
      </rPr>
      <t>分）</t>
    </r>
    <rPh sb="2" eb="4">
      <t>ホウシュウ</t>
    </rPh>
    <rPh sb="5" eb="7">
      <t>テイガク</t>
    </rPh>
    <rPh sb="7" eb="9">
      <t>ホウシュウ</t>
    </rPh>
    <rPh sb="9" eb="10">
      <t>ブン</t>
    </rPh>
    <phoneticPr fontId="10"/>
  </si>
  <si>
    <t>報酬単価</t>
    <rPh sb="0" eb="2">
      <t>ホウシュウ</t>
    </rPh>
    <rPh sb="2" eb="4">
      <t>タンカ</t>
    </rPh>
    <phoneticPr fontId="11"/>
  </si>
  <si>
    <t>2．報酬（出来高払分）</t>
    <rPh sb="2" eb="4">
      <t>ホウシュウ</t>
    </rPh>
    <rPh sb="5" eb="8">
      <t>デキダカ</t>
    </rPh>
    <rPh sb="8" eb="9">
      <t>バラ</t>
    </rPh>
    <rPh sb="9" eb="10">
      <t>ブン</t>
    </rPh>
    <phoneticPr fontId="10"/>
  </si>
  <si>
    <t>（ウ）社会還元促進に関する経費関連支援業務（一件あたり）</t>
    <rPh sb="3" eb="5">
      <t>シャカイ</t>
    </rPh>
    <rPh sb="5" eb="7">
      <t>カンゲン</t>
    </rPh>
    <rPh sb="7" eb="9">
      <t>ソクシン</t>
    </rPh>
    <rPh sb="10" eb="11">
      <t>カン</t>
    </rPh>
    <rPh sb="13" eb="15">
      <t>ケイヒ</t>
    </rPh>
    <rPh sb="15" eb="17">
      <t>カンレン</t>
    </rPh>
    <rPh sb="17" eb="19">
      <t>シエン</t>
    </rPh>
    <rPh sb="19" eb="21">
      <t>ギョウム</t>
    </rPh>
    <phoneticPr fontId="9"/>
  </si>
  <si>
    <t>1．総括表</t>
    <rPh sb="2" eb="5">
      <t>ソウカツヒョウ</t>
    </rPh>
    <phoneticPr fontId="14"/>
  </si>
  <si>
    <t>費　目</t>
    <rPh sb="0" eb="1">
      <t>ヒ</t>
    </rPh>
    <rPh sb="2" eb="3">
      <t>メ</t>
    </rPh>
    <phoneticPr fontId="9"/>
  </si>
  <si>
    <t>費　目</t>
    <rPh sb="0" eb="1">
      <t>ヒ</t>
    </rPh>
    <rPh sb="2" eb="3">
      <t>メ</t>
    </rPh>
    <phoneticPr fontId="14"/>
  </si>
  <si>
    <t>業務人件費単価（月額）または
1件当たりの単価</t>
    <rPh sb="16" eb="17">
      <t>ケン</t>
    </rPh>
    <rPh sb="17" eb="18">
      <t>ア</t>
    </rPh>
    <rPh sb="21" eb="23">
      <t>タンカ</t>
    </rPh>
    <phoneticPr fontId="14"/>
  </si>
  <si>
    <t>MMまたは件数</t>
    <rPh sb="5" eb="7">
      <t>ケンスウ</t>
    </rPh>
    <phoneticPr fontId="14"/>
  </si>
  <si>
    <t>年度別金額</t>
    <rPh sb="0" eb="2">
      <t>ネンド</t>
    </rPh>
    <rPh sb="2" eb="3">
      <t>ベツ</t>
    </rPh>
    <rPh sb="3" eb="5">
      <t>キンガク</t>
    </rPh>
    <phoneticPr fontId="14"/>
  </si>
  <si>
    <t>契約期間全体</t>
    <rPh sb="0" eb="2">
      <t>ケイヤク</t>
    </rPh>
    <rPh sb="2" eb="4">
      <t>キカン</t>
    </rPh>
    <rPh sb="4" eb="6">
      <t>ゼンタイ</t>
    </rPh>
    <phoneticPr fontId="14"/>
  </si>
  <si>
    <t>2021年度
（6.5ヵ月）</t>
    <rPh sb="4" eb="5">
      <t>ネン</t>
    </rPh>
    <rPh sb="5" eb="6">
      <t>ド</t>
    </rPh>
    <rPh sb="12" eb="13">
      <t>ゲツ</t>
    </rPh>
    <phoneticPr fontId="14"/>
  </si>
  <si>
    <t>2022年度</t>
    <rPh sb="4" eb="5">
      <t>ネン</t>
    </rPh>
    <rPh sb="5" eb="6">
      <t>ド</t>
    </rPh>
    <phoneticPr fontId="14"/>
  </si>
  <si>
    <t>2023年度
（4ヵ月）</t>
    <rPh sb="4" eb="5">
      <t>ネン</t>
    </rPh>
    <rPh sb="5" eb="6">
      <t>ド</t>
    </rPh>
    <rPh sb="10" eb="11">
      <t>ゲツ</t>
    </rPh>
    <phoneticPr fontId="14"/>
  </si>
  <si>
    <t>2021年度</t>
    <rPh sb="4" eb="5">
      <t>ネン</t>
    </rPh>
    <rPh sb="5" eb="6">
      <t>ド</t>
    </rPh>
    <phoneticPr fontId="14"/>
  </si>
  <si>
    <t>2023年度</t>
    <rPh sb="4" eb="5">
      <t>ネン</t>
    </rPh>
    <rPh sb="5" eb="6">
      <t>ド</t>
    </rPh>
    <phoneticPr fontId="14"/>
  </si>
  <si>
    <t>計</t>
    <rPh sb="0" eb="1">
      <t>ケイ</t>
    </rPh>
    <phoneticPr fontId="14"/>
  </si>
  <si>
    <t>-</t>
    <phoneticPr fontId="14"/>
  </si>
  <si>
    <t>【小計】</t>
    <phoneticPr fontId="14"/>
  </si>
  <si>
    <t>消費税額（10％）</t>
    <phoneticPr fontId="14"/>
  </si>
  <si>
    <t>【合計】</t>
    <phoneticPr fontId="14"/>
  </si>
  <si>
    <t>2．内訳表</t>
    <rPh sb="2" eb="4">
      <t>ウチワケ</t>
    </rPh>
    <rPh sb="4" eb="5">
      <t>ヒョウ</t>
    </rPh>
    <phoneticPr fontId="14"/>
  </si>
  <si>
    <t>MM</t>
    <phoneticPr fontId="14"/>
  </si>
  <si>
    <t>総括</t>
    <rPh sb="0" eb="2">
      <t>ソウカツ</t>
    </rPh>
    <phoneticPr fontId="14"/>
  </si>
  <si>
    <t>事務支援</t>
    <rPh sb="0" eb="2">
      <t>ジム</t>
    </rPh>
    <rPh sb="2" eb="4">
      <t>シエン</t>
    </rPh>
    <phoneticPr fontId="14"/>
  </si>
  <si>
    <t>（２）報酬（出来高払分）　</t>
    <rPh sb="3" eb="5">
      <t>ホウシュウ</t>
    </rPh>
    <rPh sb="6" eb="9">
      <t>デキダカ</t>
    </rPh>
    <rPh sb="9" eb="10">
      <t>バラ</t>
    </rPh>
    <rPh sb="10" eb="11">
      <t>ブン</t>
    </rPh>
    <phoneticPr fontId="14"/>
  </si>
  <si>
    <t>一件あたり単価</t>
    <rPh sb="0" eb="2">
      <t>イッケン</t>
    </rPh>
    <rPh sb="5" eb="7">
      <t>タンカ</t>
    </rPh>
    <phoneticPr fontId="14"/>
  </si>
  <si>
    <t>件数</t>
    <rPh sb="0" eb="2">
      <t>ケンスウ</t>
    </rPh>
    <phoneticPr fontId="14"/>
  </si>
  <si>
    <t>従事者</t>
    <rPh sb="0" eb="3">
      <t>ジュウジシャ</t>
    </rPh>
    <phoneticPr fontId="16"/>
  </si>
  <si>
    <t>報酬単価</t>
    <rPh sb="0" eb="2">
      <t>ホウシュウ</t>
    </rPh>
    <rPh sb="2" eb="4">
      <t>タンカ</t>
    </rPh>
    <phoneticPr fontId="14"/>
  </si>
  <si>
    <r>
      <t>Excel</t>
    </r>
    <r>
      <rPr>
        <sz val="11"/>
        <color indexed="8"/>
        <rFont val="ＭＳ ゴシック"/>
        <family val="3"/>
        <charset val="128"/>
      </rPr>
      <t>様式は、入札説明書等（</t>
    </r>
    <r>
      <rPr>
        <sz val="11"/>
        <color indexed="8"/>
        <rFont val="Arial"/>
        <family val="2"/>
      </rPr>
      <t>PDF</t>
    </r>
    <r>
      <rPr>
        <sz val="11"/>
        <color indexed="8"/>
        <rFont val="ＭＳ ゴシック"/>
        <family val="3"/>
        <charset val="128"/>
      </rPr>
      <t>）の「</t>
    </r>
    <r>
      <rPr>
        <sz val="11"/>
        <color indexed="8"/>
        <rFont val="Arial"/>
        <family val="2"/>
      </rPr>
      <t>2 of 2</t>
    </r>
    <r>
      <rPr>
        <sz val="11"/>
        <color indexed="8"/>
        <rFont val="ＭＳ ゴシック"/>
        <family val="3"/>
        <charset val="128"/>
      </rPr>
      <t>」にて</t>
    </r>
    <r>
      <rPr>
        <sz val="9"/>
        <color indexed="8"/>
        <rFont val="Arial"/>
        <family val="2"/>
      </rPr>
      <t> </t>
    </r>
    <r>
      <rPr>
        <sz val="11"/>
        <color indexed="8"/>
        <rFont val="ＭＳ ゴシック"/>
        <family val="3"/>
        <charset val="128"/>
      </rPr>
      <t>添付しておりますので、ご活用ください。</t>
    </r>
    <phoneticPr fontId="16"/>
  </si>
  <si>
    <t>「2021-2023年度　JICA海外協力隊社会還元促進支援業務」
入札金額積算様式</t>
    <rPh sb="34" eb="36">
      <t>ニュウサツ</t>
    </rPh>
    <rPh sb="36" eb="38">
      <t>キンガク</t>
    </rPh>
    <rPh sb="38" eb="40">
      <t>セキサン</t>
    </rPh>
    <rPh sb="40" eb="42">
      <t>ヨウシキ</t>
    </rPh>
    <phoneticPr fontId="1"/>
  </si>
  <si>
    <t>（１）報酬（定額分）</t>
    <rPh sb="3" eb="5">
      <t>ホウシュウ</t>
    </rPh>
    <rPh sb="6" eb="8">
      <t>テイガク</t>
    </rPh>
    <rPh sb="8" eb="9">
      <t>ブン</t>
    </rPh>
    <phoneticPr fontId="14"/>
  </si>
  <si>
    <t>事務支援</t>
  </si>
  <si>
    <t>（3）直接経費</t>
    <rPh sb="3" eb="7">
      <t>チョクセツケイヒ</t>
    </rPh>
    <phoneticPr fontId="14"/>
  </si>
  <si>
    <t>（２）報酬（出来高払分）</t>
    <phoneticPr fontId="14"/>
  </si>
  <si>
    <t>（３）直接経費　【定額計上】</t>
    <rPh sb="3" eb="7">
      <t>チョクセツケイヒ</t>
    </rPh>
    <rPh sb="9" eb="11">
      <t>テイガク</t>
    </rPh>
    <rPh sb="11" eb="13">
      <t>ケイジョウ</t>
    </rPh>
    <phoneticPr fontId="14"/>
  </si>
  <si>
    <t>内　訳</t>
    <rPh sb="0" eb="1">
      <t>ナイ</t>
    </rPh>
    <rPh sb="2" eb="3">
      <t>ヤク</t>
    </rPh>
    <phoneticPr fontId="9"/>
  </si>
  <si>
    <t>（ア）帰国表敬運営補助業務</t>
    <rPh sb="3" eb="5">
      <t>キコク</t>
    </rPh>
    <rPh sb="5" eb="7">
      <t>ヒョウケイ</t>
    </rPh>
    <rPh sb="7" eb="9">
      <t>ウンエイ</t>
    </rPh>
    <rPh sb="9" eb="11">
      <t>ホジョ</t>
    </rPh>
    <rPh sb="11" eb="13">
      <t>ギョウム</t>
    </rPh>
    <phoneticPr fontId="1"/>
  </si>
  <si>
    <t>（イ）外務大臣感謝状授与式（対面実施分）</t>
    <phoneticPr fontId="1"/>
  </si>
  <si>
    <t>（イ）外務大臣感謝状授与式（対面実施分）</t>
    <rPh sb="3" eb="5">
      <t>ガイム</t>
    </rPh>
    <rPh sb="5" eb="7">
      <t>ダイジン</t>
    </rPh>
    <rPh sb="7" eb="10">
      <t>カンシャジョウ</t>
    </rPh>
    <rPh sb="10" eb="12">
      <t>ジュヨ</t>
    </rPh>
    <rPh sb="12" eb="13">
      <t>シキ</t>
    </rPh>
    <rPh sb="14" eb="16">
      <t>タイメン</t>
    </rPh>
    <rPh sb="16" eb="18">
      <t>ジッシ</t>
    </rPh>
    <rPh sb="18" eb="19">
      <t>ブン</t>
    </rPh>
    <phoneticPr fontId="1"/>
  </si>
  <si>
    <t>（ウ）OB／OG会活動支援経費関連支援業務</t>
    <rPh sb="8" eb="9">
      <t>カイ</t>
    </rPh>
    <rPh sb="9" eb="11">
      <t>カツドウ</t>
    </rPh>
    <rPh sb="11" eb="13">
      <t>シエン</t>
    </rPh>
    <rPh sb="13" eb="15">
      <t>ケイヒ</t>
    </rPh>
    <rPh sb="15" eb="17">
      <t>カンレン</t>
    </rPh>
    <rPh sb="17" eb="19">
      <t>シエン</t>
    </rPh>
    <rPh sb="19" eb="21">
      <t>ギョウム</t>
    </rPh>
    <phoneticPr fontId="1"/>
  </si>
  <si>
    <t>報酬単価（月額）</t>
    <rPh sb="0" eb="2">
      <t>ホウシュウ</t>
    </rPh>
    <phoneticPr fontId="14"/>
  </si>
  <si>
    <t>（エ）グローカルプログラム運営支援業務</t>
    <phoneticPr fontId="14"/>
  </si>
  <si>
    <t>（ウ）自治体・企業交流会支援業務</t>
    <phoneticPr fontId="14"/>
  </si>
  <si>
    <t>（イ）テーマ・分野別セミナー実施支援業務</t>
    <rPh sb="7" eb="9">
      <t>ブンヤ</t>
    </rPh>
    <rPh sb="9" eb="10">
      <t>ベツ</t>
    </rPh>
    <rPh sb="14" eb="16">
      <t>ジッシ</t>
    </rPh>
    <rPh sb="16" eb="18">
      <t>シエン</t>
    </rPh>
    <rPh sb="18" eb="20">
      <t>ギョウム</t>
    </rPh>
    <phoneticPr fontId="1"/>
  </si>
  <si>
    <t>（ア）帰国時プログラム運営・帰国手続き関連業務（帰国表敬運営補助業務及び外務大臣感謝状授与式対面型を除く）</t>
    <rPh sb="3" eb="5">
      <t>キコク</t>
    </rPh>
    <rPh sb="5" eb="6">
      <t>ジ</t>
    </rPh>
    <rPh sb="11" eb="13">
      <t>ウンエイ</t>
    </rPh>
    <rPh sb="14" eb="16">
      <t>キコク</t>
    </rPh>
    <rPh sb="16" eb="18">
      <t>テツヅ</t>
    </rPh>
    <rPh sb="19" eb="21">
      <t>カンレン</t>
    </rPh>
    <rPh sb="21" eb="23">
      <t>ギョウム</t>
    </rPh>
    <rPh sb="24" eb="26">
      <t>キコク</t>
    </rPh>
    <rPh sb="26" eb="28">
      <t>ヒョウケイ</t>
    </rPh>
    <rPh sb="28" eb="30">
      <t>ウンエイ</t>
    </rPh>
    <rPh sb="30" eb="32">
      <t>ホジョ</t>
    </rPh>
    <rPh sb="32" eb="34">
      <t>ギョウム</t>
    </rPh>
    <rPh sb="34" eb="35">
      <t>オヨ</t>
    </rPh>
    <rPh sb="36" eb="38">
      <t>ガイム</t>
    </rPh>
    <rPh sb="38" eb="40">
      <t>ダイジン</t>
    </rPh>
    <rPh sb="40" eb="43">
      <t>カンシャジョウ</t>
    </rPh>
    <rPh sb="43" eb="45">
      <t>ジュヨ</t>
    </rPh>
    <rPh sb="45" eb="46">
      <t>シキ</t>
    </rPh>
    <rPh sb="46" eb="49">
      <t>タイメンガタ</t>
    </rPh>
    <rPh sb="50" eb="51">
      <t>ノゾ</t>
    </rPh>
    <phoneticPr fontId="1"/>
  </si>
  <si>
    <t>（エ）派遣前訓練における社会還元に関する講座企画業務</t>
    <rPh sb="3" eb="5">
      <t>ハケン</t>
    </rPh>
    <rPh sb="5" eb="6">
      <t>マエ</t>
    </rPh>
    <rPh sb="6" eb="8">
      <t>クンレン</t>
    </rPh>
    <rPh sb="12" eb="14">
      <t>シャカイ</t>
    </rPh>
    <rPh sb="14" eb="16">
      <t>カンゲン</t>
    </rPh>
    <rPh sb="17" eb="18">
      <t>カン</t>
    </rPh>
    <rPh sb="20" eb="22">
      <t>コウザ</t>
    </rPh>
    <rPh sb="22" eb="24">
      <t>キカク</t>
    </rPh>
    <rPh sb="24" eb="26">
      <t>ギョウム</t>
    </rPh>
    <phoneticPr fontId="1"/>
  </si>
  <si>
    <t>（２）報酬（出来高払分）　計</t>
    <rPh sb="3" eb="5">
      <t>ホウシュウ</t>
    </rPh>
    <rPh sb="6" eb="8">
      <t>デキ</t>
    </rPh>
    <rPh sb="8" eb="9">
      <t>ダカ</t>
    </rPh>
    <rPh sb="9" eb="10">
      <t>バライ</t>
    </rPh>
    <rPh sb="10" eb="11">
      <t>ブン</t>
    </rPh>
    <rPh sb="13" eb="14">
      <t>ケイ</t>
    </rPh>
    <phoneticPr fontId="1"/>
  </si>
  <si>
    <t>（３）直接経費　計</t>
    <rPh sb="8" eb="9">
      <t>ケイ</t>
    </rPh>
    <phoneticPr fontId="9"/>
  </si>
  <si>
    <t>（１）報酬（定額分）計</t>
    <phoneticPr fontId="14"/>
  </si>
  <si>
    <t>単位：円</t>
    <rPh sb="0" eb="2">
      <t>タンイ</t>
    </rPh>
    <rPh sb="3" eb="4">
      <t>エン</t>
    </rPh>
    <phoneticPr fontId="14"/>
  </si>
  <si>
    <t>※1</t>
    <phoneticPr fontId="16"/>
  </si>
  <si>
    <t>※1　入札金額を積算する際は、税抜の合計金額となります。</t>
    <phoneticPr fontId="9"/>
  </si>
  <si>
    <t>（カ）引継ぎ業務※2</t>
    <rPh sb="3" eb="5">
      <t>ヒキツ</t>
    </rPh>
    <rPh sb="6" eb="8">
      <t>ギョウム</t>
    </rPh>
    <phoneticPr fontId="14"/>
  </si>
  <si>
    <t>※2　現行受注者も必ず入れること。但し、現行受注者が受注した場合は、入札金額からこの金額を除いた金額を契約金額とする。</t>
    <phoneticPr fontId="9"/>
  </si>
  <si>
    <t>想定する配置人数に応じて、行を追加／削除してください。</t>
    <rPh sb="0" eb="2">
      <t>ソウテイ</t>
    </rPh>
    <rPh sb="4" eb="6">
      <t>ハイチ</t>
    </rPh>
    <rPh sb="6" eb="8">
      <t>ニンズ</t>
    </rPh>
    <rPh sb="9" eb="10">
      <t>オウ</t>
    </rPh>
    <rPh sb="13" eb="14">
      <t>ギョウ</t>
    </rPh>
    <rPh sb="15" eb="17">
      <t>ツイカ</t>
    </rPh>
    <rPh sb="18" eb="20">
      <t>サクジョ</t>
    </rPh>
    <phoneticPr fontId="10"/>
  </si>
  <si>
    <t>訓練参加者経費</t>
    <rPh sb="0" eb="2">
      <t>クンレン</t>
    </rPh>
    <rPh sb="2" eb="4">
      <t>サンカ</t>
    </rPh>
    <rPh sb="4" eb="5">
      <t>シャ</t>
    </rPh>
    <rPh sb="5" eb="7">
      <t>ケイヒ</t>
    </rPh>
    <phoneticPr fontId="9"/>
  </si>
  <si>
    <t>コーディネーター経費</t>
    <rPh sb="8" eb="10">
      <t>ケイヒ</t>
    </rPh>
    <phoneticPr fontId="9"/>
  </si>
  <si>
    <t>調査経費</t>
    <rPh sb="0" eb="2">
      <t>チョウサ</t>
    </rPh>
    <rPh sb="2" eb="4">
      <t>ケイヒ</t>
    </rPh>
    <phoneticPr fontId="9"/>
  </si>
  <si>
    <t>研修受入先経費</t>
    <rPh sb="0" eb="2">
      <t>ケンシュウ</t>
    </rPh>
    <rPh sb="2" eb="4">
      <t>ウケイレ</t>
    </rPh>
    <rPh sb="4" eb="5">
      <t>サキ</t>
    </rPh>
    <rPh sb="5" eb="7">
      <t>ケイヒ</t>
    </rPh>
    <phoneticPr fontId="9"/>
  </si>
  <si>
    <t>研修委託先業務諸費</t>
    <rPh sb="0" eb="2">
      <t>ケンシュウ</t>
    </rPh>
    <rPh sb="2" eb="5">
      <t>イタクサキ</t>
    </rPh>
    <rPh sb="5" eb="7">
      <t>ギョウム</t>
    </rPh>
    <rPh sb="7" eb="9">
      <t>ショヒ</t>
    </rPh>
    <phoneticPr fontId="9"/>
  </si>
  <si>
    <t>研修諸経費</t>
    <rPh sb="0" eb="2">
      <t>ケンシュウ</t>
    </rPh>
    <rPh sb="2" eb="5">
      <t>ショケイヒ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</si>
</sst>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);[Red]\(#,##0\)"/>
    <numFmt numFmtId="177" formatCode="0_);[Red]\(0\)"/>
    <numFmt numFmtId="178" formatCode="0.0_);[Red]\(0.0\)"/>
    <numFmt numFmtId="179" formatCode="0.00_);[Red]\(0.00\)"/>
  </numFmts>
  <fonts count="27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409">
    <xf numFmtId="0" fontId="0" fillId="0" borderId="0" xfId="0">
      <alignment vertical="center"/>
    </xf>
    <xf numFmtId="0" fontId="3" fillId="0" borderId="0" xfId="4" applyFont="1">
      <alignment vertical="center"/>
    </xf>
    <xf numFmtId="0" fontId="3" fillId="0" borderId="0" xfId="4" applyFont="1" applyAlignment="1">
      <alignment vertical="center" wrapText="1"/>
    </xf>
    <xf numFmtId="38" fontId="3" fillId="0" borderId="0" xfId="2" applyFont="1">
      <alignment vertical="center"/>
    </xf>
    <xf numFmtId="0" fontId="3" fillId="2" borderId="0" xfId="4" applyFont="1" applyFill="1" applyAlignment="1">
      <alignment horizontal="center" vertical="center"/>
    </xf>
    <xf numFmtId="0" fontId="3" fillId="3" borderId="1" xfId="4" applyFont="1" applyFill="1" applyBorder="1" applyAlignment="1">
      <alignment vertical="center"/>
    </xf>
    <xf numFmtId="0" fontId="3" fillId="3" borderId="2" xfId="4" applyFont="1" applyFill="1" applyBorder="1" applyAlignment="1">
      <alignment vertical="center"/>
    </xf>
    <xf numFmtId="0" fontId="3" fillId="3" borderId="3" xfId="4" applyFont="1" applyFill="1" applyBorder="1" applyAlignment="1">
      <alignment horizontal="center" vertical="center"/>
    </xf>
    <xf numFmtId="0" fontId="3" fillId="3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vertical="center"/>
    </xf>
    <xf numFmtId="0" fontId="3" fillId="2" borderId="0" xfId="4" applyFont="1" applyFill="1">
      <alignment vertical="center"/>
    </xf>
    <xf numFmtId="0" fontId="6" fillId="2" borderId="6" xfId="4" applyFont="1" applyFill="1" applyBorder="1" applyAlignment="1">
      <alignment vertical="center"/>
    </xf>
    <xf numFmtId="0" fontId="6" fillId="2" borderId="7" xfId="4" applyFont="1" applyFill="1" applyBorder="1" applyAlignment="1">
      <alignment vertical="center"/>
    </xf>
    <xf numFmtId="0" fontId="3" fillId="2" borderId="8" xfId="4" applyFont="1" applyFill="1" applyBorder="1" applyAlignment="1">
      <alignment vertical="center"/>
    </xf>
    <xf numFmtId="0" fontId="3" fillId="2" borderId="9" xfId="4" applyFont="1" applyFill="1" applyBorder="1" applyAlignment="1">
      <alignment horizontal="center" vertical="center"/>
    </xf>
    <xf numFmtId="38" fontId="3" fillId="2" borderId="0" xfId="4" applyNumberFormat="1" applyFont="1" applyFill="1">
      <alignment vertical="center"/>
    </xf>
    <xf numFmtId="38" fontId="3" fillId="2" borderId="10" xfId="2" applyFont="1" applyFill="1" applyBorder="1" applyAlignment="1">
      <alignment vertical="center"/>
    </xf>
    <xf numFmtId="38" fontId="3" fillId="2" borderId="11" xfId="2" applyFont="1" applyFill="1" applyBorder="1" applyAlignment="1">
      <alignment vertical="center"/>
    </xf>
    <xf numFmtId="38" fontId="3" fillId="0" borderId="9" xfId="2" applyFont="1" applyFill="1" applyBorder="1" applyAlignment="1">
      <alignment horizontal="right" vertical="center"/>
    </xf>
    <xf numFmtId="38" fontId="3" fillId="2" borderId="12" xfId="2" applyFont="1" applyFill="1" applyBorder="1" applyAlignment="1">
      <alignment vertical="center"/>
    </xf>
    <xf numFmtId="38" fontId="3" fillId="2" borderId="0" xfId="1" applyFont="1" applyFill="1">
      <alignment vertical="center"/>
    </xf>
    <xf numFmtId="0" fontId="3" fillId="2" borderId="6" xfId="4" applyFont="1" applyFill="1" applyBorder="1" applyAlignment="1">
      <alignment vertical="center" wrapText="1"/>
    </xf>
    <xf numFmtId="0" fontId="3" fillId="2" borderId="7" xfId="4" applyFont="1" applyFill="1" applyBorder="1" applyAlignment="1">
      <alignment vertical="center" wrapText="1"/>
    </xf>
    <xf numFmtId="0" fontId="3" fillId="0" borderId="8" xfId="4" applyFont="1" applyFill="1" applyBorder="1" applyAlignment="1">
      <alignment horizontal="right" vertical="center" wrapText="1"/>
    </xf>
    <xf numFmtId="38" fontId="3" fillId="2" borderId="8" xfId="2" applyFont="1" applyFill="1" applyBorder="1">
      <alignment vertical="center"/>
    </xf>
    <xf numFmtId="0" fontId="3" fillId="2" borderId="6" xfId="4" applyFont="1" applyFill="1" applyBorder="1" applyAlignment="1">
      <alignment horizontal="left" vertical="center" wrapText="1"/>
    </xf>
    <xf numFmtId="0" fontId="3" fillId="2" borderId="7" xfId="4" applyFont="1" applyFill="1" applyBorder="1" applyAlignment="1">
      <alignment horizontal="left" vertical="center" wrapText="1"/>
    </xf>
    <xf numFmtId="38" fontId="6" fillId="2" borderId="6" xfId="2" applyFont="1" applyFill="1" applyBorder="1" applyAlignment="1">
      <alignment vertical="center"/>
    </xf>
    <xf numFmtId="38" fontId="3" fillId="2" borderId="7" xfId="2" applyFont="1" applyFill="1" applyBorder="1" applyAlignment="1">
      <alignment vertical="center"/>
    </xf>
    <xf numFmtId="38" fontId="3" fillId="2" borderId="8" xfId="2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0" fontId="3" fillId="2" borderId="10" xfId="4" applyFont="1" applyFill="1" applyBorder="1" applyAlignment="1">
      <alignment vertical="center"/>
    </xf>
    <xf numFmtId="0" fontId="3" fillId="2" borderId="11" xfId="4" applyFont="1" applyFill="1" applyBorder="1" applyAlignment="1">
      <alignment vertical="center"/>
    </xf>
    <xf numFmtId="0" fontId="3" fillId="0" borderId="9" xfId="4" applyFont="1" applyFill="1" applyBorder="1" applyAlignment="1">
      <alignment horizontal="right" vertical="center"/>
    </xf>
    <xf numFmtId="38" fontId="3" fillId="2" borderId="9" xfId="2" applyFont="1" applyFill="1" applyBorder="1">
      <alignment vertical="center"/>
    </xf>
    <xf numFmtId="0" fontId="3" fillId="2" borderId="0" xfId="4" applyFont="1" applyFill="1" applyAlignment="1">
      <alignment horizontal="right" vertical="center"/>
    </xf>
    <xf numFmtId="0" fontId="3" fillId="2" borderId="13" xfId="4" applyFont="1" applyFill="1" applyBorder="1" applyAlignment="1">
      <alignment vertical="center"/>
    </xf>
    <xf numFmtId="0" fontId="3" fillId="2" borderId="14" xfId="4" applyFont="1" applyFill="1" applyBorder="1" applyAlignment="1">
      <alignment vertical="center"/>
    </xf>
    <xf numFmtId="0" fontId="3" fillId="0" borderId="15" xfId="4" applyFont="1" applyFill="1" applyBorder="1" applyAlignment="1">
      <alignment horizontal="right" vertical="center"/>
    </xf>
    <xf numFmtId="38" fontId="3" fillId="2" borderId="15" xfId="2" applyFont="1" applyFill="1" applyBorder="1">
      <alignment vertical="center"/>
    </xf>
    <xf numFmtId="0" fontId="6" fillId="2" borderId="13" xfId="4" applyFont="1" applyFill="1" applyBorder="1" applyAlignment="1">
      <alignment vertical="center"/>
    </xf>
    <xf numFmtId="0" fontId="3" fillId="2" borderId="15" xfId="4" applyFont="1" applyFill="1" applyBorder="1" applyAlignment="1">
      <alignment vertical="center"/>
    </xf>
    <xf numFmtId="0" fontId="3" fillId="2" borderId="16" xfId="4" applyFont="1" applyFill="1" applyBorder="1" applyAlignment="1">
      <alignment vertical="center" wrapText="1"/>
    </xf>
    <xf numFmtId="38" fontId="3" fillId="2" borderId="16" xfId="2" applyFont="1" applyFill="1" applyBorder="1">
      <alignment vertical="center"/>
    </xf>
    <xf numFmtId="38" fontId="3" fillId="0" borderId="0" xfId="1" applyFont="1">
      <alignment vertical="center"/>
    </xf>
    <xf numFmtId="38" fontId="3" fillId="2" borderId="17" xfId="2" applyFont="1" applyFill="1" applyBorder="1">
      <alignment vertical="center"/>
    </xf>
    <xf numFmtId="38" fontId="3" fillId="2" borderId="18" xfId="2" applyFont="1" applyFill="1" applyBorder="1">
      <alignment vertical="center"/>
    </xf>
    <xf numFmtId="0" fontId="3" fillId="3" borderId="9" xfId="4" applyFont="1" applyFill="1" applyBorder="1" applyAlignment="1">
      <alignment horizontal="center" vertical="center"/>
    </xf>
    <xf numFmtId="40" fontId="3" fillId="0" borderId="9" xfId="2" applyNumberFormat="1" applyFont="1" applyBorder="1">
      <alignment vertical="center"/>
    </xf>
    <xf numFmtId="176" fontId="3" fillId="0" borderId="9" xfId="4" applyNumberFormat="1" applyFont="1" applyBorder="1" applyAlignment="1">
      <alignment horizontal="right" vertical="center" wrapText="1"/>
    </xf>
    <xf numFmtId="0" fontId="3" fillId="0" borderId="9" xfId="4" applyFont="1" applyBorder="1" applyAlignment="1">
      <alignment horizontal="center" vertical="center" wrapText="1"/>
    </xf>
    <xf numFmtId="176" fontId="3" fillId="0" borderId="15" xfId="2" applyNumberFormat="1" applyFont="1" applyBorder="1" applyAlignment="1">
      <alignment horizontal="right" vertical="center"/>
    </xf>
    <xf numFmtId="0" fontId="3" fillId="0" borderId="0" xfId="4" applyFont="1" applyBorder="1" applyAlignment="1">
      <alignment horizontal="left" vertical="center"/>
    </xf>
    <xf numFmtId="38" fontId="3" fillId="0" borderId="0" xfId="2" applyFont="1" applyBorder="1" applyAlignment="1">
      <alignment horizontal="center" vertical="center"/>
    </xf>
    <xf numFmtId="40" fontId="3" fillId="0" borderId="0" xfId="2" applyNumberFormat="1" applyFont="1" applyBorder="1">
      <alignment vertical="center"/>
    </xf>
    <xf numFmtId="0" fontId="3" fillId="0" borderId="0" xfId="4" applyFont="1" applyBorder="1" applyAlignment="1">
      <alignment horizontal="left" vertical="center" wrapText="1"/>
    </xf>
    <xf numFmtId="0" fontId="3" fillId="3" borderId="9" xfId="4" applyFont="1" applyFill="1" applyBorder="1">
      <alignment vertical="center"/>
    </xf>
    <xf numFmtId="0" fontId="3" fillId="0" borderId="0" xfId="4" applyFont="1" applyBorder="1">
      <alignment vertical="center"/>
    </xf>
    <xf numFmtId="38" fontId="3" fillId="0" borderId="19" xfId="2" applyFont="1" applyBorder="1" applyAlignment="1">
      <alignment horizontal="center" vertical="center"/>
    </xf>
    <xf numFmtId="177" fontId="3" fillId="0" borderId="9" xfId="2" applyNumberFormat="1" applyFont="1" applyBorder="1">
      <alignment vertical="center"/>
    </xf>
    <xf numFmtId="177" fontId="3" fillId="0" borderId="9" xfId="2" applyNumberFormat="1" applyFont="1" applyBorder="1" applyAlignment="1">
      <alignment horizontal="right" vertical="center"/>
    </xf>
    <xf numFmtId="0" fontId="3" fillId="0" borderId="20" xfId="4" applyFont="1" applyBorder="1" applyAlignment="1">
      <alignment horizontal="center" vertical="center" wrapText="1"/>
    </xf>
    <xf numFmtId="38" fontId="3" fillId="0" borderId="11" xfId="2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176" fontId="3" fillId="0" borderId="0" xfId="2" applyNumberFormat="1" applyFont="1" applyBorder="1" applyAlignment="1">
      <alignment horizontal="right" vertical="center"/>
    </xf>
    <xf numFmtId="0" fontId="3" fillId="0" borderId="0" xfId="4" applyFont="1" applyFill="1" applyAlignment="1">
      <alignment horizontal="center" vertical="center"/>
    </xf>
    <xf numFmtId="40" fontId="3" fillId="0" borderId="21" xfId="2" applyNumberFormat="1" applyFont="1" applyBorder="1">
      <alignment vertical="center"/>
    </xf>
    <xf numFmtId="0" fontId="3" fillId="0" borderId="0" xfId="4" applyFont="1" applyFill="1">
      <alignment vertical="center"/>
    </xf>
    <xf numFmtId="0" fontId="3" fillId="3" borderId="9" xfId="4" applyFont="1" applyFill="1" applyBorder="1" applyAlignment="1">
      <alignment horizontal="center" vertical="center" wrapText="1"/>
    </xf>
    <xf numFmtId="38" fontId="3" fillId="0" borderId="22" xfId="4" applyNumberFormat="1" applyFont="1" applyBorder="1">
      <alignment vertical="center"/>
    </xf>
    <xf numFmtId="38" fontId="3" fillId="4" borderId="9" xfId="2" applyFont="1" applyFill="1" applyBorder="1" applyAlignment="1">
      <alignment vertical="center"/>
    </xf>
    <xf numFmtId="38" fontId="3" fillId="4" borderId="15" xfId="2" applyFont="1" applyFill="1" applyBorder="1" applyAlignment="1">
      <alignment vertical="center"/>
    </xf>
    <xf numFmtId="38" fontId="3" fillId="3" borderId="21" xfId="2" applyFont="1" applyFill="1" applyBorder="1" applyAlignment="1">
      <alignment horizontal="center" vertical="center" wrapText="1"/>
    </xf>
    <xf numFmtId="0" fontId="4" fillId="0" borderId="0" xfId="4" applyFont="1" applyAlignment="1">
      <alignment vertical="center"/>
    </xf>
    <xf numFmtId="38" fontId="3" fillId="2" borderId="6" xfId="2" applyFont="1" applyFill="1" applyBorder="1" applyAlignment="1">
      <alignment vertical="center"/>
    </xf>
    <xf numFmtId="0" fontId="4" fillId="0" borderId="0" xfId="4" applyFont="1" applyAlignment="1">
      <alignment horizontal="left" vertical="center"/>
    </xf>
    <xf numFmtId="0" fontId="3" fillId="0" borderId="0" xfId="4" applyFont="1" applyBorder="1" applyAlignment="1">
      <alignment vertical="center"/>
    </xf>
    <xf numFmtId="0" fontId="3" fillId="3" borderId="8" xfId="4" applyFont="1" applyFill="1" applyBorder="1" applyAlignment="1">
      <alignment horizontal="center" vertical="center"/>
    </xf>
    <xf numFmtId="0" fontId="3" fillId="0" borderId="8" xfId="4" applyFont="1" applyBorder="1" applyAlignment="1">
      <alignment horizontal="center" vertical="center" wrapText="1"/>
    </xf>
    <xf numFmtId="38" fontId="3" fillId="0" borderId="21" xfId="2" applyFont="1" applyBorder="1">
      <alignment vertical="center"/>
    </xf>
    <xf numFmtId="38" fontId="3" fillId="0" borderId="23" xfId="2" applyFont="1" applyBorder="1" applyAlignment="1">
      <alignment horizontal="center" vertical="center"/>
    </xf>
    <xf numFmtId="40" fontId="3" fillId="0" borderId="24" xfId="2" applyNumberFormat="1" applyFont="1" applyBorder="1">
      <alignment vertical="center"/>
    </xf>
    <xf numFmtId="176" fontId="3" fillId="0" borderId="24" xfId="2" applyNumberFormat="1" applyFont="1" applyBorder="1" applyAlignment="1">
      <alignment horizontal="right" vertical="center"/>
    </xf>
    <xf numFmtId="38" fontId="3" fillId="0" borderId="25" xfId="2" applyFont="1" applyBorder="1">
      <alignment vertical="center"/>
    </xf>
    <xf numFmtId="40" fontId="3" fillId="0" borderId="26" xfId="2" applyNumberFormat="1" applyFont="1" applyBorder="1">
      <alignment vertical="center"/>
    </xf>
    <xf numFmtId="176" fontId="3" fillId="0" borderId="26" xfId="4" applyNumberFormat="1" applyFont="1" applyBorder="1" applyAlignment="1">
      <alignment horizontal="right" vertical="center" wrapText="1"/>
    </xf>
    <xf numFmtId="176" fontId="3" fillId="0" borderId="24" xfId="4" applyNumberFormat="1" applyFont="1" applyBorder="1" applyAlignment="1">
      <alignment horizontal="right" vertical="center" wrapText="1"/>
    </xf>
    <xf numFmtId="38" fontId="3" fillId="0" borderId="27" xfId="2" applyFont="1" applyBorder="1" applyAlignment="1">
      <alignment horizontal="center" vertical="center"/>
    </xf>
    <xf numFmtId="40" fontId="3" fillId="0" borderId="8" xfId="2" applyNumberFormat="1" applyFont="1" applyBorder="1">
      <alignment vertical="center"/>
    </xf>
    <xf numFmtId="176" fontId="3" fillId="0" borderId="8" xfId="4" applyNumberFormat="1" applyFont="1" applyBorder="1" applyAlignment="1">
      <alignment horizontal="right" vertical="center" wrapText="1"/>
    </xf>
    <xf numFmtId="0" fontId="3" fillId="2" borderId="28" xfId="4" applyFont="1" applyFill="1" applyBorder="1" applyAlignment="1">
      <alignment horizontal="center" vertical="center" wrapText="1"/>
    </xf>
    <xf numFmtId="0" fontId="3" fillId="2" borderId="24" xfId="4" applyFont="1" applyFill="1" applyBorder="1" applyAlignment="1">
      <alignment horizontal="left" vertical="center" wrapText="1"/>
    </xf>
    <xf numFmtId="38" fontId="3" fillId="2" borderId="24" xfId="2" applyFont="1" applyFill="1" applyBorder="1">
      <alignment vertical="center"/>
    </xf>
    <xf numFmtId="0" fontId="3" fillId="0" borderId="26" xfId="4" applyFont="1" applyBorder="1" applyAlignment="1">
      <alignment horizontal="center" vertical="center" wrapText="1"/>
    </xf>
    <xf numFmtId="38" fontId="3" fillId="0" borderId="26" xfId="2" applyFont="1" applyBorder="1" applyAlignment="1">
      <alignment horizontal="center" vertical="center"/>
    </xf>
    <xf numFmtId="38" fontId="3" fillId="0" borderId="25" xfId="2" applyFont="1" applyBorder="1" applyAlignment="1">
      <alignment horizontal="center" vertical="center"/>
    </xf>
    <xf numFmtId="40" fontId="3" fillId="0" borderId="25" xfId="2" applyNumberFormat="1" applyFont="1" applyBorder="1">
      <alignment vertical="center"/>
    </xf>
    <xf numFmtId="176" fontId="3" fillId="0" borderId="0" xfId="4" applyNumberFormat="1" applyFont="1" applyBorder="1" applyAlignment="1">
      <alignment horizontal="right" vertical="center" wrapText="1"/>
    </xf>
    <xf numFmtId="38" fontId="3" fillId="2" borderId="29" xfId="2" applyFont="1" applyFill="1" applyBorder="1">
      <alignment vertical="center"/>
    </xf>
    <xf numFmtId="38" fontId="3" fillId="0" borderId="0" xfId="4" applyNumberFormat="1" applyFont="1">
      <alignment vertical="center"/>
    </xf>
    <xf numFmtId="38" fontId="3" fillId="4" borderId="8" xfId="2" applyFont="1" applyFill="1" applyBorder="1" applyAlignment="1">
      <alignment vertical="center"/>
    </xf>
    <xf numFmtId="0" fontId="3" fillId="5" borderId="5" xfId="4" applyFont="1" applyFill="1" applyBorder="1" applyAlignment="1">
      <alignment vertical="center"/>
    </xf>
    <xf numFmtId="0" fontId="3" fillId="5" borderId="0" xfId="4" applyFont="1" applyFill="1">
      <alignment vertical="center"/>
    </xf>
    <xf numFmtId="0" fontId="3" fillId="5" borderId="5" xfId="4" applyFont="1" applyFill="1" applyBorder="1" applyAlignment="1">
      <alignment horizontal="left" vertical="center"/>
    </xf>
    <xf numFmtId="178" fontId="3" fillId="0" borderId="0" xfId="4" applyNumberFormat="1" applyFont="1">
      <alignment vertical="center"/>
    </xf>
    <xf numFmtId="178" fontId="3" fillId="0" borderId="0" xfId="4" applyNumberFormat="1" applyFont="1" applyAlignment="1">
      <alignment vertical="center" wrapText="1"/>
    </xf>
    <xf numFmtId="178" fontId="3" fillId="0" borderId="0" xfId="2" applyNumberFormat="1" applyFont="1">
      <alignment vertical="center"/>
    </xf>
    <xf numFmtId="178" fontId="3" fillId="3" borderId="9" xfId="4" applyNumberFormat="1" applyFont="1" applyFill="1" applyBorder="1" applyAlignment="1">
      <alignment horizontal="center" vertical="center"/>
    </xf>
    <xf numFmtId="178" fontId="3" fillId="2" borderId="19" xfId="2" applyNumberFormat="1" applyFont="1" applyFill="1" applyBorder="1" applyAlignment="1">
      <alignment vertical="center"/>
    </xf>
    <xf numFmtId="179" fontId="3" fillId="2" borderId="9" xfId="2" applyNumberFormat="1" applyFont="1" applyFill="1" applyBorder="1" applyAlignment="1">
      <alignment vertical="center"/>
    </xf>
    <xf numFmtId="178" fontId="3" fillId="2" borderId="19" xfId="4" applyNumberFormat="1" applyFont="1" applyFill="1" applyBorder="1" applyAlignment="1">
      <alignment vertical="center" wrapText="1"/>
    </xf>
    <xf numFmtId="177" fontId="3" fillId="2" borderId="8" xfId="2" applyNumberFormat="1" applyFont="1" applyFill="1" applyBorder="1">
      <alignment vertical="center"/>
    </xf>
    <xf numFmtId="178" fontId="3" fillId="2" borderId="9" xfId="4" applyNumberFormat="1" applyFont="1" applyFill="1" applyBorder="1" applyAlignment="1">
      <alignment vertical="center" wrapText="1"/>
    </xf>
    <xf numFmtId="178" fontId="3" fillId="2" borderId="8" xfId="4" applyNumberFormat="1" applyFont="1" applyFill="1" applyBorder="1" applyAlignment="1">
      <alignment vertical="center" wrapText="1"/>
    </xf>
    <xf numFmtId="177" fontId="3" fillId="0" borderId="9" xfId="4" applyNumberFormat="1" applyFont="1" applyBorder="1">
      <alignment vertical="center"/>
    </xf>
    <xf numFmtId="177" fontId="3" fillId="2" borderId="29" xfId="2" applyNumberFormat="1" applyFont="1" applyFill="1" applyBorder="1">
      <alignment vertical="center"/>
    </xf>
    <xf numFmtId="177" fontId="3" fillId="2" borderId="29" xfId="2" applyNumberFormat="1" applyFont="1" applyFill="1" applyBorder="1" applyAlignment="1">
      <alignment vertical="center"/>
    </xf>
    <xf numFmtId="178" fontId="3" fillId="2" borderId="0" xfId="2" applyNumberFormat="1" applyFont="1" applyFill="1" applyBorder="1" applyAlignment="1">
      <alignment vertical="center"/>
    </xf>
    <xf numFmtId="177" fontId="3" fillId="0" borderId="9" xfId="2" applyNumberFormat="1" applyFont="1" applyFill="1" applyBorder="1" applyAlignment="1">
      <alignment horizontal="right" vertical="center"/>
    </xf>
    <xf numFmtId="178" fontId="3" fillId="2" borderId="6" xfId="2" applyNumberFormat="1" applyFont="1" applyFill="1" applyBorder="1" applyAlignment="1">
      <alignment vertical="center"/>
    </xf>
    <xf numFmtId="178" fontId="3" fillId="2" borderId="30" xfId="2" applyNumberFormat="1" applyFont="1" applyFill="1" applyBorder="1" applyAlignment="1">
      <alignment vertical="center"/>
    </xf>
    <xf numFmtId="177" fontId="3" fillId="2" borderId="8" xfId="2" applyNumberFormat="1" applyFont="1" applyFill="1" applyBorder="1" applyAlignment="1">
      <alignment vertical="center"/>
    </xf>
    <xf numFmtId="177" fontId="3" fillId="0" borderId="8" xfId="2" applyNumberFormat="1" applyFont="1" applyFill="1" applyBorder="1" applyAlignment="1">
      <alignment horizontal="right" vertical="center"/>
    </xf>
    <xf numFmtId="177" fontId="3" fillId="2" borderId="15" xfId="2" applyNumberFormat="1" applyFont="1" applyFill="1" applyBorder="1" applyAlignment="1">
      <alignment vertical="center"/>
    </xf>
    <xf numFmtId="177" fontId="3" fillId="0" borderId="8" xfId="4" applyNumberFormat="1" applyFont="1" applyFill="1" applyBorder="1" applyAlignment="1">
      <alignment horizontal="right" vertical="center" wrapText="1"/>
    </xf>
    <xf numFmtId="178" fontId="3" fillId="0" borderId="0" xfId="4" applyNumberFormat="1" applyFont="1" applyBorder="1" applyAlignment="1">
      <alignment vertical="center"/>
    </xf>
    <xf numFmtId="177" fontId="3" fillId="2" borderId="31" xfId="2" applyNumberFormat="1" applyFont="1" applyFill="1" applyBorder="1" applyAlignment="1">
      <alignment vertical="center"/>
    </xf>
    <xf numFmtId="178" fontId="3" fillId="0" borderId="0" xfId="4" applyNumberFormat="1" applyFont="1" applyBorder="1" applyAlignment="1">
      <alignment horizontal="center" vertical="center"/>
    </xf>
    <xf numFmtId="177" fontId="3" fillId="0" borderId="0" xfId="2" applyNumberFormat="1" applyFont="1" applyBorder="1" applyAlignment="1">
      <alignment horizontal="right" vertical="center"/>
    </xf>
    <xf numFmtId="177" fontId="3" fillId="0" borderId="0" xfId="4" applyNumberFormat="1" applyFont="1" applyBorder="1" applyAlignment="1">
      <alignment horizontal="right" vertical="center" wrapText="1"/>
    </xf>
    <xf numFmtId="178" fontId="3" fillId="0" borderId="0" xfId="4" applyNumberFormat="1" applyFont="1" applyFill="1">
      <alignment vertical="center"/>
    </xf>
    <xf numFmtId="178" fontId="3" fillId="0" borderId="0" xfId="4" applyNumberFormat="1" applyFont="1" applyFill="1" applyBorder="1" applyAlignment="1">
      <alignment vertical="center" wrapText="1"/>
    </xf>
    <xf numFmtId="177" fontId="3" fillId="2" borderId="9" xfId="4" applyNumberFormat="1" applyFont="1" applyFill="1" applyBorder="1" applyAlignment="1">
      <alignment horizontal="right" vertical="center" wrapText="1"/>
    </xf>
    <xf numFmtId="177" fontId="3" fillId="2" borderId="21" xfId="4" applyNumberFormat="1" applyFont="1" applyFill="1" applyBorder="1" applyAlignment="1">
      <alignment horizontal="right" vertical="center" wrapText="1"/>
    </xf>
    <xf numFmtId="177" fontId="3" fillId="0" borderId="9" xfId="4" applyNumberFormat="1" applyFont="1" applyBorder="1" applyAlignment="1">
      <alignment vertical="center" wrapText="1"/>
    </xf>
    <xf numFmtId="177" fontId="3" fillId="0" borderId="8" xfId="4" applyNumberFormat="1" applyFont="1" applyBorder="1" applyAlignment="1">
      <alignment vertical="center" wrapText="1"/>
    </xf>
    <xf numFmtId="177" fontId="3" fillId="0" borderId="8" xfId="2" applyNumberFormat="1" applyFont="1" applyBorder="1">
      <alignment vertical="center"/>
    </xf>
    <xf numFmtId="177" fontId="3" fillId="0" borderId="8" xfId="4" applyNumberFormat="1" applyFont="1" applyBorder="1">
      <alignment vertical="center"/>
    </xf>
    <xf numFmtId="177" fontId="3" fillId="0" borderId="32" xfId="4" applyNumberFormat="1" applyFont="1" applyBorder="1" applyAlignment="1">
      <alignment vertical="center" wrapText="1"/>
    </xf>
    <xf numFmtId="177" fontId="3" fillId="0" borderId="32" xfId="2" applyNumberFormat="1" applyFont="1" applyBorder="1">
      <alignment vertical="center"/>
    </xf>
    <xf numFmtId="177" fontId="3" fillId="0" borderId="32" xfId="4" applyNumberFormat="1" applyFont="1" applyBorder="1">
      <alignment vertical="center"/>
    </xf>
    <xf numFmtId="178" fontId="3" fillId="0" borderId="33" xfId="4" applyNumberFormat="1" applyFont="1" applyBorder="1" applyAlignment="1">
      <alignment horizontal="center" vertical="center"/>
    </xf>
    <xf numFmtId="178" fontId="3" fillId="3" borderId="34" xfId="4" applyNumberFormat="1" applyFont="1" applyFill="1" applyBorder="1" applyAlignment="1">
      <alignment horizontal="center" vertical="center"/>
    </xf>
    <xf numFmtId="178" fontId="3" fillId="3" borderId="3" xfId="4" applyNumberFormat="1" applyFont="1" applyFill="1" applyBorder="1" applyAlignment="1">
      <alignment horizontal="center" vertical="center"/>
    </xf>
    <xf numFmtId="178" fontId="3" fillId="3" borderId="35" xfId="4" applyNumberFormat="1" applyFont="1" applyFill="1" applyBorder="1" applyAlignment="1">
      <alignment horizontal="center" vertical="center"/>
    </xf>
    <xf numFmtId="178" fontId="3" fillId="2" borderId="10" xfId="2" applyNumberFormat="1" applyFont="1" applyFill="1" applyBorder="1" applyAlignment="1">
      <alignment vertical="center"/>
    </xf>
    <xf numFmtId="177" fontId="3" fillId="2" borderId="27" xfId="2" applyNumberFormat="1" applyFont="1" applyFill="1" applyBorder="1" applyAlignment="1">
      <alignment vertical="center"/>
    </xf>
    <xf numFmtId="178" fontId="3" fillId="2" borderId="36" xfId="2" applyNumberFormat="1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vertical="center"/>
    </xf>
    <xf numFmtId="177" fontId="3" fillId="2" borderId="0" xfId="2" applyNumberFormat="1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horizontal="right" vertical="center"/>
    </xf>
    <xf numFmtId="177" fontId="3" fillId="2" borderId="37" xfId="2" applyNumberFormat="1" applyFont="1" applyFill="1" applyBorder="1" applyAlignment="1">
      <alignment vertical="center"/>
    </xf>
    <xf numFmtId="177" fontId="3" fillId="0" borderId="37" xfId="4" applyNumberFormat="1" applyFont="1" applyFill="1" applyBorder="1" applyAlignment="1">
      <alignment horizontal="right" vertical="center" wrapText="1"/>
    </xf>
    <xf numFmtId="177" fontId="3" fillId="2" borderId="38" xfId="2" applyNumberFormat="1" applyFont="1" applyFill="1" applyBorder="1">
      <alignment vertical="center"/>
    </xf>
    <xf numFmtId="177" fontId="3" fillId="2" borderId="39" xfId="2" applyNumberFormat="1" applyFont="1" applyFill="1" applyBorder="1">
      <alignment vertical="center"/>
    </xf>
    <xf numFmtId="179" fontId="3" fillId="2" borderId="40" xfId="2" applyNumberFormat="1" applyFont="1" applyFill="1" applyBorder="1" applyAlignment="1">
      <alignment vertical="center"/>
    </xf>
    <xf numFmtId="178" fontId="3" fillId="2" borderId="41" xfId="2" applyNumberFormat="1" applyFont="1" applyFill="1" applyBorder="1" applyAlignment="1">
      <alignment vertical="center"/>
    </xf>
    <xf numFmtId="178" fontId="3" fillId="2" borderId="42" xfId="2" applyNumberFormat="1" applyFont="1" applyFill="1" applyBorder="1" applyAlignment="1">
      <alignment vertical="center"/>
    </xf>
    <xf numFmtId="178" fontId="3" fillId="2" borderId="9" xfId="4" applyNumberFormat="1" applyFont="1" applyFill="1" applyBorder="1" applyAlignment="1">
      <alignment horizontal="center" vertical="center" wrapText="1"/>
    </xf>
    <xf numFmtId="178" fontId="3" fillId="2" borderId="8" xfId="4" applyNumberFormat="1" applyFont="1" applyFill="1" applyBorder="1" applyAlignment="1">
      <alignment horizontal="center" vertical="center" wrapText="1"/>
    </xf>
    <xf numFmtId="177" fontId="3" fillId="2" borderId="43" xfId="2" applyNumberFormat="1" applyFont="1" applyFill="1" applyBorder="1">
      <alignment vertical="center"/>
    </xf>
    <xf numFmtId="177" fontId="3" fillId="0" borderId="0" xfId="4" applyNumberFormat="1" applyFont="1" applyFill="1" applyBorder="1" applyAlignment="1">
      <alignment horizontal="right" vertical="center" wrapText="1"/>
    </xf>
    <xf numFmtId="177" fontId="3" fillId="2" borderId="37" xfId="2" applyNumberFormat="1" applyFont="1" applyFill="1" applyBorder="1">
      <alignment vertical="center"/>
    </xf>
    <xf numFmtId="178" fontId="3" fillId="0" borderId="44" xfId="4" applyNumberFormat="1" applyFont="1" applyBorder="1" applyAlignment="1">
      <alignment vertical="center"/>
    </xf>
    <xf numFmtId="177" fontId="3" fillId="2" borderId="0" xfId="2" applyNumberFormat="1" applyFont="1" applyFill="1" applyBorder="1">
      <alignment vertical="center"/>
    </xf>
    <xf numFmtId="38" fontId="3" fillId="2" borderId="9" xfId="1" applyFont="1" applyFill="1" applyBorder="1" applyAlignment="1">
      <alignment horizontal="right" vertical="center" wrapText="1"/>
    </xf>
    <xf numFmtId="38" fontId="3" fillId="2" borderId="21" xfId="1" applyFont="1" applyFill="1" applyBorder="1" applyAlignment="1">
      <alignment horizontal="right" vertical="center" wrapText="1"/>
    </xf>
    <xf numFmtId="38" fontId="3" fillId="0" borderId="9" xfId="1" applyFont="1" applyBorder="1">
      <alignment vertical="center"/>
    </xf>
    <xf numFmtId="38" fontId="3" fillId="0" borderId="9" xfId="1" applyFont="1" applyBorder="1" applyAlignment="1">
      <alignment vertical="center" wrapText="1"/>
    </xf>
    <xf numFmtId="38" fontId="3" fillId="0" borderId="8" xfId="1" applyFont="1" applyBorder="1" applyAlignment="1">
      <alignment vertical="center" wrapText="1"/>
    </xf>
    <xf numFmtId="38" fontId="3" fillId="0" borderId="8" xfId="1" applyFont="1" applyBorder="1">
      <alignment vertical="center"/>
    </xf>
    <xf numFmtId="38" fontId="3" fillId="0" borderId="31" xfId="1" applyFont="1" applyBorder="1">
      <alignment vertical="center"/>
    </xf>
    <xf numFmtId="179" fontId="3" fillId="2" borderId="45" xfId="2" applyNumberFormat="1" applyFont="1" applyFill="1" applyBorder="1" applyAlignment="1">
      <alignment vertical="center"/>
    </xf>
    <xf numFmtId="178" fontId="3" fillId="2" borderId="40" xfId="2" applyNumberFormat="1" applyFont="1" applyFill="1" applyBorder="1" applyAlignment="1">
      <alignment vertical="center"/>
    </xf>
    <xf numFmtId="178" fontId="3" fillId="2" borderId="46" xfId="2" applyNumberFormat="1" applyFont="1" applyFill="1" applyBorder="1" applyAlignment="1">
      <alignment vertical="center"/>
    </xf>
    <xf numFmtId="179" fontId="3" fillId="0" borderId="40" xfId="2" applyNumberFormat="1" applyFont="1" applyFill="1" applyBorder="1" applyAlignment="1">
      <alignment vertical="center"/>
    </xf>
    <xf numFmtId="179" fontId="3" fillId="2" borderId="46" xfId="2" applyNumberFormat="1" applyFont="1" applyFill="1" applyBorder="1" applyAlignment="1">
      <alignment vertical="center"/>
    </xf>
    <xf numFmtId="177" fontId="3" fillId="0" borderId="9" xfId="2" applyNumberFormat="1" applyFont="1" applyFill="1" applyBorder="1" applyAlignment="1">
      <alignment vertical="center"/>
    </xf>
    <xf numFmtId="177" fontId="3" fillId="0" borderId="47" xfId="2" applyNumberFormat="1" applyFont="1" applyFill="1" applyBorder="1" applyAlignment="1">
      <alignment vertical="center"/>
    </xf>
    <xf numFmtId="177" fontId="3" fillId="0" borderId="8" xfId="2" applyNumberFormat="1" applyFont="1" applyFill="1" applyBorder="1" applyAlignment="1">
      <alignment vertical="center"/>
    </xf>
    <xf numFmtId="177" fontId="3" fillId="0" borderId="15" xfId="2" applyNumberFormat="1" applyFont="1" applyBorder="1" applyAlignment="1">
      <alignment horizontal="right" vertical="center"/>
    </xf>
    <xf numFmtId="177" fontId="3" fillId="0" borderId="47" xfId="2" applyNumberFormat="1" applyFont="1" applyFill="1" applyBorder="1" applyAlignment="1">
      <alignment horizontal="right" vertical="center"/>
    </xf>
    <xf numFmtId="179" fontId="3" fillId="2" borderId="0" xfId="2" applyNumberFormat="1" applyFont="1" applyFill="1" applyBorder="1" applyAlignment="1">
      <alignment vertical="center"/>
    </xf>
    <xf numFmtId="178" fontId="3" fillId="3" borderId="21" xfId="4" applyNumberFormat="1" applyFont="1" applyFill="1" applyBorder="1" applyAlignment="1">
      <alignment horizontal="center" vertical="center"/>
    </xf>
    <xf numFmtId="178" fontId="3" fillId="3" borderId="2" xfId="4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178" fontId="3" fillId="3" borderId="2" xfId="4" applyNumberFormat="1" applyFont="1" applyFill="1" applyBorder="1" applyAlignment="1">
      <alignment horizontal="center" vertical="center"/>
    </xf>
    <xf numFmtId="178" fontId="3" fillId="3" borderId="11" xfId="4" applyNumberFormat="1" applyFont="1" applyFill="1" applyBorder="1" applyAlignment="1">
      <alignment horizontal="center" vertical="center"/>
    </xf>
    <xf numFmtId="178" fontId="3" fillId="2" borderId="48" xfId="2" applyNumberFormat="1" applyFont="1" applyFill="1" applyBorder="1" applyAlignment="1">
      <alignment vertical="center"/>
    </xf>
    <xf numFmtId="177" fontId="3" fillId="0" borderId="18" xfId="2" applyNumberFormat="1" applyFont="1" applyFill="1" applyBorder="1" applyAlignment="1">
      <alignment vertical="center"/>
    </xf>
    <xf numFmtId="38" fontId="5" fillId="0" borderId="0" xfId="3" applyFont="1" applyAlignment="1">
      <alignment horizontal="center" vertical="center" wrapText="1"/>
    </xf>
    <xf numFmtId="38" fontId="3" fillId="0" borderId="0" xfId="3" applyFont="1" applyAlignment="1">
      <alignment vertical="center" wrapText="1"/>
    </xf>
    <xf numFmtId="38" fontId="21" fillId="0" borderId="0" xfId="3" applyFont="1">
      <alignment vertical="center"/>
    </xf>
    <xf numFmtId="38" fontId="15" fillId="0" borderId="0" xfId="3" applyFont="1" applyAlignment="1">
      <alignment horizontal="center" vertical="center"/>
    </xf>
    <xf numFmtId="38" fontId="3" fillId="3" borderId="20" xfId="3" applyFont="1" applyFill="1" applyBorder="1" applyAlignment="1">
      <alignment vertical="center" wrapText="1"/>
    </xf>
    <xf numFmtId="38" fontId="3" fillId="3" borderId="15" xfId="3" applyFont="1" applyFill="1" applyBorder="1" applyAlignment="1">
      <alignment horizontal="center" vertical="center" wrapText="1"/>
    </xf>
    <xf numFmtId="38" fontId="3" fillId="3" borderId="9" xfId="3" applyFont="1" applyFill="1" applyBorder="1" applyAlignment="1">
      <alignment horizontal="center" vertical="center"/>
    </xf>
    <xf numFmtId="38" fontId="3" fillId="2" borderId="19" xfId="3" applyFont="1" applyFill="1" applyBorder="1" applyAlignment="1">
      <alignment vertical="center"/>
    </xf>
    <xf numFmtId="179" fontId="3" fillId="0" borderId="31" xfId="3" applyNumberFormat="1" applyFont="1" applyFill="1" applyBorder="1" applyAlignment="1">
      <alignment horizontal="right" vertical="center" wrapText="1"/>
    </xf>
    <xf numFmtId="179" fontId="3" fillId="0" borderId="31" xfId="2" applyNumberFormat="1" applyFont="1" applyFill="1" applyBorder="1" applyAlignment="1">
      <alignment horizontal="right" vertical="center" wrapText="1"/>
    </xf>
    <xf numFmtId="38" fontId="3" fillId="0" borderId="9" xfId="3" applyFont="1" applyFill="1" applyBorder="1" applyAlignment="1">
      <alignment horizontal="right" vertical="center"/>
    </xf>
    <xf numFmtId="38" fontId="3" fillId="0" borderId="12" xfId="3" applyFont="1" applyFill="1" applyBorder="1" applyAlignment="1">
      <alignment vertical="center"/>
    </xf>
    <xf numFmtId="38" fontId="3" fillId="2" borderId="19" xfId="3" applyFont="1" applyFill="1" applyBorder="1" applyAlignment="1">
      <alignment vertical="center" wrapText="1"/>
    </xf>
    <xf numFmtId="179" fontId="3" fillId="0" borderId="8" xfId="3" applyNumberFormat="1" applyFont="1" applyFill="1" applyBorder="1" applyAlignment="1">
      <alignment horizontal="right" vertical="center" wrapText="1"/>
    </xf>
    <xf numFmtId="38" fontId="3" fillId="0" borderId="8" xfId="3" applyFont="1" applyFill="1" applyBorder="1">
      <alignment vertical="center"/>
    </xf>
    <xf numFmtId="179" fontId="3" fillId="0" borderId="9" xfId="3" applyNumberFormat="1" applyFont="1" applyFill="1" applyBorder="1" applyAlignment="1">
      <alignment vertical="center" wrapText="1"/>
    </xf>
    <xf numFmtId="38" fontId="3" fillId="0" borderId="9" xfId="3" applyFont="1" applyFill="1" applyBorder="1" applyAlignment="1">
      <alignment vertical="center"/>
    </xf>
    <xf numFmtId="38" fontId="3" fillId="2" borderId="8" xfId="3" applyFont="1" applyFill="1" applyBorder="1">
      <alignment vertical="center"/>
    </xf>
    <xf numFmtId="38" fontId="3" fillId="2" borderId="9" xfId="3" applyFont="1" applyFill="1" applyBorder="1" applyAlignment="1">
      <alignment vertical="center" wrapText="1"/>
    </xf>
    <xf numFmtId="177" fontId="3" fillId="0" borderId="9" xfId="3" applyNumberFormat="1" applyFont="1" applyFill="1" applyBorder="1" applyAlignment="1">
      <alignment vertical="center" wrapText="1"/>
    </xf>
    <xf numFmtId="38" fontId="3" fillId="2" borderId="9" xfId="3" applyFont="1" applyFill="1" applyBorder="1" applyAlignment="1">
      <alignment horizontal="right" vertical="center"/>
    </xf>
    <xf numFmtId="38" fontId="3" fillId="0" borderId="47" xfId="3" applyFont="1" applyBorder="1" applyAlignment="1">
      <alignment vertical="center" wrapText="1"/>
    </xf>
    <xf numFmtId="38" fontId="3" fillId="2" borderId="49" xfId="3" applyFont="1" applyFill="1" applyBorder="1" applyAlignment="1">
      <alignment horizontal="right" vertical="center" wrapText="1"/>
    </xf>
    <xf numFmtId="38" fontId="3" fillId="2" borderId="47" xfId="3" applyFont="1" applyFill="1" applyBorder="1">
      <alignment vertical="center"/>
    </xf>
    <xf numFmtId="38" fontId="3" fillId="2" borderId="3" xfId="3" applyFont="1" applyFill="1" applyBorder="1" applyAlignment="1">
      <alignment vertical="center" wrapText="1"/>
    </xf>
    <xf numFmtId="38" fontId="3" fillId="2" borderId="3" xfId="3" applyFont="1" applyFill="1" applyBorder="1">
      <alignment vertical="center"/>
    </xf>
    <xf numFmtId="38" fontId="3" fillId="2" borderId="24" xfId="3" applyFont="1" applyFill="1" applyBorder="1" applyAlignment="1">
      <alignment vertical="center"/>
    </xf>
    <xf numFmtId="38" fontId="3" fillId="2" borderId="15" xfId="3" applyFont="1" applyFill="1" applyBorder="1" applyAlignment="1">
      <alignment vertical="center"/>
    </xf>
    <xf numFmtId="38" fontId="3" fillId="0" borderId="0" xfId="3" applyFont="1" applyFill="1" applyBorder="1" applyAlignment="1">
      <alignment horizontal="right" vertical="center"/>
    </xf>
    <xf numFmtId="38" fontId="22" fillId="0" borderId="0" xfId="3" applyFont="1" applyAlignment="1">
      <alignment horizontal="center" vertical="center"/>
    </xf>
    <xf numFmtId="38" fontId="3" fillId="2" borderId="9" xfId="3" applyFont="1" applyFill="1" applyBorder="1" applyAlignment="1">
      <alignment vertical="center"/>
    </xf>
    <xf numFmtId="40" fontId="23" fillId="0" borderId="9" xfId="3" applyNumberFormat="1" applyFont="1" applyFill="1" applyBorder="1" applyAlignment="1">
      <alignment vertical="center" wrapText="1"/>
    </xf>
    <xf numFmtId="38" fontId="3" fillId="2" borderId="30" xfId="3" applyFont="1" applyFill="1" applyBorder="1" applyAlignment="1">
      <alignment vertical="center"/>
    </xf>
    <xf numFmtId="38" fontId="3" fillId="2" borderId="8" xfId="3" applyFont="1" applyFill="1" applyBorder="1" applyAlignment="1">
      <alignment vertical="center"/>
    </xf>
    <xf numFmtId="38" fontId="3" fillId="0" borderId="8" xfId="3" applyFont="1" applyFill="1" applyBorder="1" applyAlignment="1">
      <alignment vertical="center"/>
    </xf>
    <xf numFmtId="38" fontId="3" fillId="0" borderId="15" xfId="3" applyFont="1" applyFill="1" applyBorder="1" applyAlignment="1">
      <alignment vertical="center"/>
    </xf>
    <xf numFmtId="38" fontId="3" fillId="0" borderId="8" xfId="3" applyFont="1" applyFill="1" applyBorder="1" applyAlignment="1">
      <alignment horizontal="right" vertical="center"/>
    </xf>
    <xf numFmtId="38" fontId="3" fillId="0" borderId="8" xfId="3" applyFont="1" applyFill="1" applyBorder="1" applyAlignment="1">
      <alignment horizontal="right" vertical="center" wrapText="1"/>
    </xf>
    <xf numFmtId="41" fontId="3" fillId="0" borderId="8" xfId="3" applyNumberFormat="1" applyFont="1" applyFill="1" applyBorder="1">
      <alignment vertical="center"/>
    </xf>
    <xf numFmtId="38" fontId="3" fillId="0" borderId="9" xfId="3" applyFont="1" applyFill="1" applyBorder="1" applyAlignment="1">
      <alignment horizontal="right" vertical="center" wrapText="1"/>
    </xf>
    <xf numFmtId="38" fontId="3" fillId="0" borderId="9" xfId="3" applyFont="1" applyFill="1" applyBorder="1">
      <alignment vertical="center"/>
    </xf>
    <xf numFmtId="38" fontId="3" fillId="2" borderId="50" xfId="3" applyFont="1" applyFill="1" applyBorder="1" applyAlignment="1">
      <alignment horizontal="left" vertical="center" wrapText="1"/>
    </xf>
    <xf numFmtId="38" fontId="3" fillId="2" borderId="47" xfId="3" applyFont="1" applyFill="1" applyBorder="1" applyAlignment="1">
      <alignment vertical="center"/>
    </xf>
    <xf numFmtId="38" fontId="3" fillId="2" borderId="50" xfId="3" applyFont="1" applyFill="1" applyBorder="1" applyAlignment="1">
      <alignment vertical="center"/>
    </xf>
    <xf numFmtId="40" fontId="23" fillId="0" borderId="47" xfId="3" applyNumberFormat="1" applyFont="1" applyFill="1" applyBorder="1" applyAlignment="1">
      <alignment vertical="center" wrapText="1"/>
    </xf>
    <xf numFmtId="38" fontId="3" fillId="0" borderId="47" xfId="3" applyFont="1" applyFill="1" applyBorder="1" applyAlignment="1">
      <alignment vertical="center"/>
    </xf>
    <xf numFmtId="38" fontId="3" fillId="0" borderId="47" xfId="3" applyFont="1" applyFill="1" applyBorder="1" applyAlignment="1">
      <alignment horizontal="right" vertical="center" wrapText="1"/>
    </xf>
    <xf numFmtId="41" fontId="3" fillId="0" borderId="47" xfId="3" applyNumberFormat="1" applyFont="1" applyFill="1" applyBorder="1" applyAlignment="1">
      <alignment vertical="center"/>
    </xf>
    <xf numFmtId="38" fontId="3" fillId="2" borderId="51" xfId="3" applyFont="1" applyFill="1" applyBorder="1" applyAlignment="1">
      <alignment vertical="center"/>
    </xf>
    <xf numFmtId="38" fontId="3" fillId="2" borderId="20" xfId="3" applyFont="1" applyFill="1" applyBorder="1" applyAlignment="1">
      <alignment vertical="center"/>
    </xf>
    <xf numFmtId="40" fontId="23" fillId="0" borderId="15" xfId="3" applyNumberFormat="1" applyFont="1" applyFill="1" applyBorder="1" applyAlignment="1">
      <alignment vertical="center" wrapText="1"/>
    </xf>
    <xf numFmtId="38" fontId="3" fillId="0" borderId="51" xfId="3" applyFont="1" applyFill="1" applyBorder="1" applyAlignment="1">
      <alignment horizontal="right" vertical="center" wrapText="1"/>
    </xf>
    <xf numFmtId="38" fontId="3" fillId="0" borderId="15" xfId="3" applyFont="1" applyFill="1" applyBorder="1">
      <alignment vertical="center"/>
    </xf>
    <xf numFmtId="178" fontId="3" fillId="3" borderId="9" xfId="4" applyNumberFormat="1" applyFont="1" applyFill="1" applyBorder="1" applyAlignment="1">
      <alignment vertical="center"/>
    </xf>
    <xf numFmtId="38" fontId="3" fillId="3" borderId="9" xfId="3" applyFont="1" applyFill="1" applyBorder="1" applyAlignment="1">
      <alignment horizontal="center" vertical="center" wrapText="1"/>
    </xf>
    <xf numFmtId="178" fontId="3" fillId="0" borderId="0" xfId="4" applyNumberFormat="1" applyFont="1" applyBorder="1">
      <alignment vertical="center"/>
    </xf>
    <xf numFmtId="178" fontId="3" fillId="2" borderId="50" xfId="2" applyNumberFormat="1" applyFont="1" applyFill="1" applyBorder="1" applyAlignment="1">
      <alignment vertical="center"/>
    </xf>
    <xf numFmtId="179" fontId="3" fillId="2" borderId="47" xfId="2" applyNumberFormat="1" applyFont="1" applyFill="1" applyBorder="1" applyAlignment="1">
      <alignment vertical="center"/>
    </xf>
    <xf numFmtId="38" fontId="24" fillId="0" borderId="0" xfId="3" applyFont="1">
      <alignment vertical="center"/>
    </xf>
    <xf numFmtId="177" fontId="3" fillId="0" borderId="15" xfId="4" applyNumberFormat="1" applyFont="1" applyBorder="1" applyAlignment="1">
      <alignment vertical="center"/>
    </xf>
    <xf numFmtId="38" fontId="21" fillId="0" borderId="0" xfId="3" applyFont="1" applyAlignment="1">
      <alignment vertical="center" wrapText="1"/>
    </xf>
    <xf numFmtId="38" fontId="3" fillId="0" borderId="47" xfId="1" applyFont="1" applyBorder="1" applyAlignment="1">
      <alignment vertical="center" wrapText="1"/>
    </xf>
    <xf numFmtId="38" fontId="3" fillId="0" borderId="47" xfId="1" applyFont="1" applyBorder="1">
      <alignment vertical="center"/>
    </xf>
    <xf numFmtId="38" fontId="3" fillId="0" borderId="15" xfId="1" applyFont="1" applyBorder="1" applyAlignment="1">
      <alignment vertical="center" wrapText="1"/>
    </xf>
    <xf numFmtId="38" fontId="3" fillId="0" borderId="15" xfId="1" applyFont="1" applyBorder="1">
      <alignment vertical="center"/>
    </xf>
    <xf numFmtId="0" fontId="25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38" fontId="3" fillId="2" borderId="7" xfId="3" applyFont="1" applyFill="1" applyBorder="1" applyAlignment="1">
      <alignment vertical="center" wrapText="1"/>
    </xf>
    <xf numFmtId="38" fontId="3" fillId="2" borderId="27" xfId="3" applyFont="1" applyFill="1" applyBorder="1" applyAlignment="1">
      <alignment horizontal="right" vertical="center"/>
    </xf>
    <xf numFmtId="40" fontId="23" fillId="0" borderId="8" xfId="3" applyNumberFormat="1" applyFont="1" applyFill="1" applyBorder="1" applyAlignment="1">
      <alignment vertical="center" wrapText="1"/>
    </xf>
    <xf numFmtId="40" fontId="23" fillId="0" borderId="0" xfId="3" applyNumberFormat="1" applyFont="1" applyFill="1" applyBorder="1" applyAlignment="1">
      <alignment vertical="center" wrapText="1"/>
    </xf>
    <xf numFmtId="38" fontId="3" fillId="0" borderId="0" xfId="3" applyFont="1" applyFill="1" applyBorder="1" applyAlignment="1">
      <alignment vertical="center"/>
    </xf>
    <xf numFmtId="38" fontId="3" fillId="0" borderId="0" xfId="3" applyFont="1" applyFill="1" applyBorder="1" applyAlignment="1">
      <alignment horizontal="right" vertical="center" wrapText="1"/>
    </xf>
    <xf numFmtId="38" fontId="3" fillId="0" borderId="0" xfId="3" applyFont="1" applyFill="1" applyBorder="1">
      <alignment vertical="center"/>
    </xf>
    <xf numFmtId="177" fontId="3" fillId="0" borderId="3" xfId="4" applyNumberFormat="1" applyFont="1" applyBorder="1" applyAlignment="1">
      <alignment vertical="center"/>
    </xf>
    <xf numFmtId="177" fontId="3" fillId="0" borderId="3" xfId="2" applyNumberFormat="1" applyFont="1" applyBorder="1" applyAlignment="1">
      <alignment horizontal="right" vertical="center"/>
    </xf>
    <xf numFmtId="38" fontId="20" fillId="0" borderId="0" xfId="3" applyFont="1" applyAlignment="1">
      <alignment horizontal="right" vertical="center" wrapText="1"/>
    </xf>
    <xf numFmtId="38" fontId="3" fillId="0" borderId="31" xfId="1" applyFont="1" applyFill="1" applyBorder="1" applyAlignment="1">
      <alignment vertical="center" wrapText="1"/>
    </xf>
    <xf numFmtId="38" fontId="3" fillId="0" borderId="9" xfId="1" applyFont="1" applyFill="1" applyBorder="1" applyAlignment="1">
      <alignment vertical="center" wrapText="1"/>
    </xf>
    <xf numFmtId="38" fontId="3" fillId="0" borderId="9" xfId="1" applyFont="1" applyFill="1" applyBorder="1">
      <alignment vertical="center"/>
    </xf>
    <xf numFmtId="38" fontId="3" fillId="0" borderId="31" xfId="1" applyFont="1" applyFill="1" applyBorder="1">
      <alignment vertical="center"/>
    </xf>
    <xf numFmtId="38" fontId="12" fillId="0" borderId="0" xfId="3" applyFont="1" applyAlignment="1">
      <alignment horizontal="left" vertical="center"/>
    </xf>
    <xf numFmtId="38" fontId="3" fillId="0" borderId="8" xfId="3" applyFont="1" applyBorder="1" applyAlignment="1">
      <alignment horizontal="left" vertical="center" wrapText="1"/>
    </xf>
    <xf numFmtId="38" fontId="3" fillId="0" borderId="31" xfId="3" applyFont="1" applyBorder="1" applyAlignment="1">
      <alignment horizontal="left" vertical="center" wrapText="1"/>
    </xf>
    <xf numFmtId="38" fontId="3" fillId="0" borderId="15" xfId="3" applyFont="1" applyBorder="1" applyAlignment="1">
      <alignment horizontal="left" vertical="center" wrapText="1"/>
    </xf>
    <xf numFmtId="38" fontId="3" fillId="2" borderId="19" xfId="3" applyFont="1" applyFill="1" applyBorder="1" applyAlignment="1">
      <alignment horizontal="center" vertical="center" wrapText="1"/>
    </xf>
    <xf numFmtId="38" fontId="3" fillId="2" borderId="21" xfId="3" applyFont="1" applyFill="1" applyBorder="1" applyAlignment="1">
      <alignment horizontal="center" vertical="center" wrapText="1"/>
    </xf>
    <xf numFmtId="178" fontId="3" fillId="0" borderId="15" xfId="4" applyNumberFormat="1" applyFont="1" applyBorder="1" applyAlignment="1">
      <alignment horizontal="center" vertical="center"/>
    </xf>
    <xf numFmtId="178" fontId="3" fillId="3" borderId="9" xfId="4" applyNumberFormat="1" applyFont="1" applyFill="1" applyBorder="1" applyAlignment="1">
      <alignment horizontal="center" vertical="center"/>
    </xf>
    <xf numFmtId="178" fontId="3" fillId="2" borderId="9" xfId="4" applyNumberFormat="1" applyFont="1" applyFill="1" applyBorder="1" applyAlignment="1">
      <alignment horizontal="left" vertical="center" wrapText="1"/>
    </xf>
    <xf numFmtId="178" fontId="3" fillId="2" borderId="47" xfId="4" applyNumberFormat="1" applyFont="1" applyFill="1" applyBorder="1" applyAlignment="1">
      <alignment horizontal="left" vertical="center" wrapText="1"/>
    </xf>
    <xf numFmtId="178" fontId="3" fillId="0" borderId="20" xfId="4" applyNumberFormat="1" applyFont="1" applyBorder="1" applyAlignment="1">
      <alignment horizontal="center" vertical="center"/>
    </xf>
    <xf numFmtId="178" fontId="3" fillId="0" borderId="14" xfId="4" applyNumberFormat="1" applyFont="1" applyBorder="1" applyAlignment="1">
      <alignment horizontal="center" vertical="center"/>
    </xf>
    <xf numFmtId="178" fontId="3" fillId="0" borderId="51" xfId="4" applyNumberFormat="1" applyFont="1" applyBorder="1" applyAlignment="1">
      <alignment horizontal="center" vertical="center"/>
    </xf>
    <xf numFmtId="178" fontId="3" fillId="3" borderId="9" xfId="4" applyNumberFormat="1" applyFont="1" applyFill="1" applyBorder="1" applyAlignment="1">
      <alignment horizontal="left" vertical="center" wrapText="1"/>
    </xf>
    <xf numFmtId="38" fontId="3" fillId="3" borderId="8" xfId="3" applyFont="1" applyFill="1" applyBorder="1" applyAlignment="1">
      <alignment horizontal="center" vertical="center" wrapText="1"/>
    </xf>
    <xf numFmtId="38" fontId="3" fillId="3" borderId="15" xfId="3" applyFont="1" applyFill="1" applyBorder="1" applyAlignment="1">
      <alignment horizontal="center" vertical="center" wrapText="1"/>
    </xf>
    <xf numFmtId="38" fontId="3" fillId="3" borderId="19" xfId="3" applyFont="1" applyFill="1" applyBorder="1" applyAlignment="1">
      <alignment horizontal="center" vertical="center"/>
    </xf>
    <xf numFmtId="38" fontId="3" fillId="3" borderId="11" xfId="3" applyFont="1" applyFill="1" applyBorder="1" applyAlignment="1">
      <alignment horizontal="center" vertical="center"/>
    </xf>
    <xf numFmtId="38" fontId="3" fillId="3" borderId="21" xfId="3" applyFont="1" applyFill="1" applyBorder="1" applyAlignment="1">
      <alignment horizontal="center" vertical="center"/>
    </xf>
    <xf numFmtId="38" fontId="3" fillId="3" borderId="19" xfId="3" applyFont="1" applyFill="1" applyBorder="1" applyAlignment="1">
      <alignment horizontal="center" vertical="center" wrapText="1"/>
    </xf>
    <xf numFmtId="38" fontId="3" fillId="3" borderId="11" xfId="3" applyFont="1" applyFill="1" applyBorder="1" applyAlignment="1">
      <alignment horizontal="center" vertical="center" wrapText="1"/>
    </xf>
    <xf numFmtId="38" fontId="3" fillId="3" borderId="21" xfId="3" applyFont="1" applyFill="1" applyBorder="1" applyAlignment="1">
      <alignment horizontal="center" vertical="center" wrapText="1"/>
    </xf>
    <xf numFmtId="178" fontId="3" fillId="0" borderId="54" xfId="4" applyNumberFormat="1" applyFont="1" applyBorder="1" applyAlignment="1">
      <alignment horizontal="center" vertical="center"/>
    </xf>
    <xf numFmtId="178" fontId="3" fillId="0" borderId="55" xfId="4" applyNumberFormat="1" applyFont="1" applyBorder="1" applyAlignment="1">
      <alignment horizontal="center" vertical="center"/>
    </xf>
    <xf numFmtId="177" fontId="3" fillId="0" borderId="54" xfId="2" applyNumberFormat="1" applyFont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177" fontId="3" fillId="0" borderId="55" xfId="2" applyNumberFormat="1" applyFont="1" applyBorder="1" applyAlignment="1">
      <alignment horizontal="center" vertical="center"/>
    </xf>
    <xf numFmtId="38" fontId="3" fillId="3" borderId="8" xfId="3" applyFont="1" applyFill="1" applyBorder="1" applyAlignment="1">
      <alignment horizontal="center" vertical="center"/>
    </xf>
    <xf numFmtId="38" fontId="3" fillId="3" borderId="15" xfId="3" applyFont="1" applyFill="1" applyBorder="1" applyAlignment="1">
      <alignment horizontal="center" vertical="center"/>
    </xf>
    <xf numFmtId="178" fontId="3" fillId="2" borderId="8" xfId="2" applyNumberFormat="1" applyFont="1" applyFill="1" applyBorder="1" applyAlignment="1">
      <alignment horizontal="left" vertical="center" wrapText="1"/>
    </xf>
    <xf numFmtId="178" fontId="3" fillId="2" borderId="18" xfId="2" applyNumberFormat="1" applyFont="1" applyFill="1" applyBorder="1" applyAlignment="1">
      <alignment horizontal="left" vertical="center" wrapText="1"/>
    </xf>
    <xf numFmtId="177" fontId="3" fillId="2" borderId="8" xfId="2" applyNumberFormat="1" applyFont="1" applyFill="1" applyBorder="1" applyAlignment="1">
      <alignment horizontal="center" vertical="center" wrapText="1"/>
    </xf>
    <xf numFmtId="177" fontId="3" fillId="2" borderId="18" xfId="2" applyNumberFormat="1" applyFont="1" applyFill="1" applyBorder="1" applyAlignment="1">
      <alignment horizontal="center" vertical="center"/>
    </xf>
    <xf numFmtId="177" fontId="3" fillId="2" borderId="8" xfId="2" applyNumberFormat="1" applyFont="1" applyFill="1" applyBorder="1" applyAlignment="1">
      <alignment horizontal="center" vertical="center"/>
    </xf>
    <xf numFmtId="38" fontId="3" fillId="2" borderId="54" xfId="3" applyFont="1" applyFill="1" applyBorder="1" applyAlignment="1">
      <alignment horizontal="center" vertical="center" wrapText="1"/>
    </xf>
    <xf numFmtId="38" fontId="3" fillId="2" borderId="55" xfId="3" applyFont="1" applyFill="1" applyBorder="1" applyAlignment="1">
      <alignment horizontal="center" vertical="center" wrapText="1"/>
    </xf>
    <xf numFmtId="38" fontId="3" fillId="2" borderId="8" xfId="3" applyFont="1" applyFill="1" applyBorder="1" applyAlignment="1">
      <alignment horizontal="left" vertical="center" wrapText="1"/>
    </xf>
    <xf numFmtId="38" fontId="3" fillId="2" borderId="15" xfId="3" applyFont="1" applyFill="1" applyBorder="1" applyAlignment="1">
      <alignment horizontal="left" vertical="center" wrapText="1"/>
    </xf>
    <xf numFmtId="38" fontId="3" fillId="2" borderId="50" xfId="3" applyFont="1" applyFill="1" applyBorder="1" applyAlignment="1">
      <alignment horizontal="center" vertical="center" wrapText="1"/>
    </xf>
    <xf numFmtId="38" fontId="3" fillId="2" borderId="53" xfId="3" applyFont="1" applyFill="1" applyBorder="1" applyAlignment="1">
      <alignment horizontal="center" vertical="center" wrapText="1"/>
    </xf>
    <xf numFmtId="38" fontId="3" fillId="2" borderId="49" xfId="3" applyFont="1" applyFill="1" applyBorder="1" applyAlignment="1">
      <alignment horizontal="center" vertical="center" wrapText="1"/>
    </xf>
    <xf numFmtId="38" fontId="3" fillId="0" borderId="54" xfId="3" applyFont="1" applyBorder="1" applyAlignment="1">
      <alignment horizontal="right" vertical="center" wrapText="1"/>
    </xf>
    <xf numFmtId="38" fontId="3" fillId="0" borderId="2" xfId="3" applyFont="1" applyBorder="1" applyAlignment="1">
      <alignment horizontal="right" vertical="center" wrapText="1"/>
    </xf>
    <xf numFmtId="38" fontId="3" fillId="0" borderId="55" xfId="3" applyFont="1" applyBorder="1" applyAlignment="1">
      <alignment horizontal="right" vertical="center" wrapText="1"/>
    </xf>
    <xf numFmtId="38" fontId="3" fillId="0" borderId="56" xfId="3" applyFont="1" applyBorder="1" applyAlignment="1">
      <alignment horizontal="right" vertical="center" wrapText="1"/>
    </xf>
    <xf numFmtId="38" fontId="3" fillId="0" borderId="57" xfId="3" applyFont="1" applyBorder="1" applyAlignment="1">
      <alignment horizontal="right" vertical="center" wrapText="1"/>
    </xf>
    <xf numFmtId="38" fontId="3" fillId="0" borderId="23" xfId="3" applyFont="1" applyBorder="1" applyAlignment="1">
      <alignment horizontal="right" vertical="center" wrapText="1"/>
    </xf>
    <xf numFmtId="38" fontId="3" fillId="0" borderId="58" xfId="3" applyFont="1" applyBorder="1" applyAlignment="1">
      <alignment horizontal="right" vertical="center" wrapText="1"/>
    </xf>
    <xf numFmtId="38" fontId="3" fillId="0" borderId="59" xfId="3" applyFont="1" applyBorder="1" applyAlignment="1">
      <alignment horizontal="right" vertical="center" wrapText="1"/>
    </xf>
    <xf numFmtId="38" fontId="3" fillId="0" borderId="25" xfId="3" applyFont="1" applyBorder="1" applyAlignment="1">
      <alignment horizontal="right" vertical="center" wrapText="1"/>
    </xf>
    <xf numFmtId="38" fontId="3" fillId="3" borderId="30" xfId="3" applyFont="1" applyFill="1" applyBorder="1" applyAlignment="1">
      <alignment horizontal="center" vertical="center"/>
    </xf>
    <xf numFmtId="38" fontId="3" fillId="3" borderId="27" xfId="3" applyFont="1" applyFill="1" applyBorder="1" applyAlignment="1">
      <alignment horizontal="center" vertical="center"/>
    </xf>
    <xf numFmtId="38" fontId="3" fillId="3" borderId="20" xfId="3" applyFont="1" applyFill="1" applyBorder="1" applyAlignment="1">
      <alignment horizontal="center" vertical="center"/>
    </xf>
    <xf numFmtId="38" fontId="3" fillId="3" borderId="51" xfId="3" applyFont="1" applyFill="1" applyBorder="1" applyAlignment="1">
      <alignment horizontal="center" vertical="center"/>
    </xf>
    <xf numFmtId="38" fontId="3" fillId="2" borderId="31" xfId="3" applyFont="1" applyFill="1" applyBorder="1" applyAlignment="1">
      <alignment horizontal="left" vertical="center" wrapText="1"/>
    </xf>
    <xf numFmtId="38" fontId="5" fillId="0" borderId="0" xfId="3" applyFont="1" applyAlignment="1">
      <alignment horizontal="center" vertical="center" wrapText="1"/>
    </xf>
    <xf numFmtId="38" fontId="3" fillId="3" borderId="30" xfId="3" applyFont="1" applyFill="1" applyBorder="1" applyAlignment="1">
      <alignment horizontal="center" vertical="center" wrapText="1"/>
    </xf>
    <xf numFmtId="38" fontId="3" fillId="3" borderId="27" xfId="3" applyFont="1" applyFill="1" applyBorder="1" applyAlignment="1">
      <alignment horizontal="center" vertical="center" wrapText="1"/>
    </xf>
    <xf numFmtId="38" fontId="3" fillId="3" borderId="20" xfId="3" applyFont="1" applyFill="1" applyBorder="1" applyAlignment="1">
      <alignment horizontal="center" vertical="center" wrapText="1"/>
    </xf>
    <xf numFmtId="38" fontId="3" fillId="3" borderId="51" xfId="3" applyFont="1" applyFill="1" applyBorder="1" applyAlignment="1">
      <alignment horizontal="center" vertical="center" wrapText="1"/>
    </xf>
    <xf numFmtId="38" fontId="3" fillId="3" borderId="52" xfId="3" applyFont="1" applyFill="1" applyBorder="1" applyAlignment="1">
      <alignment horizontal="center" vertical="center"/>
    </xf>
    <xf numFmtId="178" fontId="3" fillId="0" borderId="44" xfId="4" applyNumberFormat="1" applyFont="1" applyBorder="1" applyAlignment="1">
      <alignment vertical="center"/>
    </xf>
    <xf numFmtId="178" fontId="3" fillId="3" borderId="19" xfId="4" applyNumberFormat="1" applyFont="1" applyFill="1" applyBorder="1" applyAlignment="1">
      <alignment horizontal="center" vertical="center"/>
    </xf>
    <xf numFmtId="178" fontId="3" fillId="3" borderId="11" xfId="4" applyNumberFormat="1" applyFont="1" applyFill="1" applyBorder="1" applyAlignment="1">
      <alignment horizontal="center" vertical="center"/>
    </xf>
    <xf numFmtId="178" fontId="3" fillId="3" borderId="21" xfId="4" applyNumberFormat="1" applyFont="1" applyFill="1" applyBorder="1" applyAlignment="1">
      <alignment horizontal="center" vertical="center"/>
    </xf>
    <xf numFmtId="178" fontId="3" fillId="2" borderId="19" xfId="4" applyNumberFormat="1" applyFont="1" applyFill="1" applyBorder="1" applyAlignment="1">
      <alignment horizontal="center" vertical="center" wrapText="1"/>
    </xf>
    <xf numFmtId="178" fontId="3" fillId="2" borderId="11" xfId="4" applyNumberFormat="1" applyFont="1" applyFill="1" applyBorder="1" applyAlignment="1">
      <alignment horizontal="center" vertical="center" wrapText="1"/>
    </xf>
    <xf numFmtId="178" fontId="3" fillId="2" borderId="21" xfId="4" applyNumberFormat="1" applyFont="1" applyFill="1" applyBorder="1" applyAlignment="1">
      <alignment horizontal="center" vertical="center" wrapText="1"/>
    </xf>
    <xf numFmtId="177" fontId="3" fillId="2" borderId="30" xfId="4" applyNumberFormat="1" applyFont="1" applyFill="1" applyBorder="1" applyAlignment="1">
      <alignment horizontal="center" vertical="center" wrapText="1"/>
    </xf>
    <xf numFmtId="177" fontId="3" fillId="2" borderId="7" xfId="4" applyNumberFormat="1" applyFont="1" applyFill="1" applyBorder="1" applyAlignment="1">
      <alignment horizontal="center" vertical="center" wrapText="1"/>
    </xf>
    <xf numFmtId="177" fontId="3" fillId="2" borderId="27" xfId="4" applyNumberFormat="1" applyFont="1" applyFill="1" applyBorder="1" applyAlignment="1">
      <alignment horizontal="center" vertical="center" wrapText="1"/>
    </xf>
    <xf numFmtId="177" fontId="3" fillId="0" borderId="60" xfId="4" applyNumberFormat="1" applyFont="1" applyBorder="1" applyAlignment="1">
      <alignment horizontal="center" vertical="center" wrapText="1"/>
    </xf>
    <xf numFmtId="177" fontId="3" fillId="0" borderId="61" xfId="4" applyNumberFormat="1" applyFont="1" applyBorder="1" applyAlignment="1">
      <alignment horizontal="center" vertical="center" wrapText="1"/>
    </xf>
    <xf numFmtId="177" fontId="3" fillId="0" borderId="33" xfId="4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178" fontId="4" fillId="0" borderId="0" xfId="4" applyNumberFormat="1" applyFont="1" applyAlignment="1">
      <alignment horizontal="right" vertical="center" wrapText="1"/>
    </xf>
    <xf numFmtId="178" fontId="5" fillId="0" borderId="0" xfId="4" applyNumberFormat="1" applyFont="1" applyAlignment="1">
      <alignment horizontal="center" vertical="center" wrapText="1"/>
    </xf>
    <xf numFmtId="0" fontId="12" fillId="0" borderId="0" xfId="0" applyFont="1">
      <alignment vertical="center"/>
    </xf>
    <xf numFmtId="38" fontId="3" fillId="0" borderId="19" xfId="2" applyFont="1" applyFill="1" applyBorder="1" applyAlignment="1">
      <alignment horizontal="right" vertical="center"/>
    </xf>
    <xf numFmtId="38" fontId="3" fillId="0" borderId="21" xfId="2" applyFont="1" applyFill="1" applyBorder="1" applyAlignment="1">
      <alignment horizontal="right" vertical="center"/>
    </xf>
    <xf numFmtId="0" fontId="3" fillId="2" borderId="62" xfId="4" applyFont="1" applyFill="1" applyBorder="1" applyAlignment="1">
      <alignment horizontal="center" vertical="center"/>
    </xf>
    <xf numFmtId="0" fontId="3" fillId="2" borderId="63" xfId="4" applyFont="1" applyFill="1" applyBorder="1" applyAlignment="1">
      <alignment horizontal="center" vertical="center"/>
    </xf>
    <xf numFmtId="0" fontId="3" fillId="2" borderId="64" xfId="4" applyFont="1" applyFill="1" applyBorder="1" applyAlignment="1">
      <alignment horizontal="center" vertical="center"/>
    </xf>
    <xf numFmtId="0" fontId="4" fillId="0" borderId="0" xfId="4" applyFont="1" applyAlignment="1">
      <alignment horizontal="right" vertical="center" wrapText="1"/>
    </xf>
    <xf numFmtId="0" fontId="5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6" fillId="2" borderId="66" xfId="4" applyFont="1" applyFill="1" applyBorder="1" applyAlignment="1">
      <alignment horizontal="left" vertical="center" wrapText="1"/>
    </xf>
    <xf numFmtId="0" fontId="6" fillId="2" borderId="23" xfId="4" applyFont="1" applyFill="1" applyBorder="1" applyAlignment="1">
      <alignment horizontal="left" vertical="center" wrapText="1"/>
    </xf>
    <xf numFmtId="0" fontId="3" fillId="2" borderId="67" xfId="4" applyFont="1" applyFill="1" applyBorder="1" applyAlignment="1">
      <alignment horizontal="center" vertical="center"/>
    </xf>
    <xf numFmtId="0" fontId="3" fillId="2" borderId="68" xfId="4" applyFont="1" applyFill="1" applyBorder="1" applyAlignment="1">
      <alignment horizontal="center" vertical="center"/>
    </xf>
    <xf numFmtId="0" fontId="3" fillId="2" borderId="69" xfId="4" applyFont="1" applyFill="1" applyBorder="1" applyAlignment="1">
      <alignment horizontal="center" vertical="center"/>
    </xf>
    <xf numFmtId="0" fontId="3" fillId="2" borderId="48" xfId="4" applyFont="1" applyFill="1" applyBorder="1" applyAlignment="1">
      <alignment horizontal="center" vertical="center"/>
    </xf>
    <xf numFmtId="0" fontId="3" fillId="2" borderId="44" xfId="4" applyFont="1" applyFill="1" applyBorder="1" applyAlignment="1">
      <alignment horizontal="center" vertical="center"/>
    </xf>
    <xf numFmtId="0" fontId="3" fillId="2" borderId="65" xfId="4" applyFont="1" applyFill="1" applyBorder="1" applyAlignment="1">
      <alignment horizontal="center" vertical="center"/>
    </xf>
    <xf numFmtId="0" fontId="3" fillId="0" borderId="8" xfId="4" applyFont="1" applyBorder="1" applyAlignment="1">
      <alignment horizontal="center" vertical="center" wrapText="1"/>
    </xf>
    <xf numFmtId="0" fontId="3" fillId="0" borderId="31" xfId="4" applyFont="1" applyBorder="1" applyAlignment="1">
      <alignment horizontal="center" vertical="center" wrapText="1"/>
    </xf>
    <xf numFmtId="0" fontId="3" fillId="0" borderId="16" xfId="4" applyFont="1" applyBorder="1" applyAlignment="1">
      <alignment horizontal="center" vertical="center" wrapText="1"/>
    </xf>
    <xf numFmtId="0" fontId="3" fillId="0" borderId="29" xfId="4" applyFont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center" vertical="center" wrapText="1"/>
    </xf>
    <xf numFmtId="38" fontId="3" fillId="3" borderId="21" xfId="2" applyFont="1" applyFill="1" applyBorder="1" applyAlignment="1">
      <alignment horizontal="center" vertical="center" wrapText="1"/>
    </xf>
    <xf numFmtId="0" fontId="3" fillId="2" borderId="31" xfId="4" applyFont="1" applyFill="1" applyBorder="1" applyAlignment="1">
      <alignment horizontal="center" vertical="center" wrapText="1"/>
    </xf>
    <xf numFmtId="0" fontId="3" fillId="2" borderId="19" xfId="4" applyFont="1" applyFill="1" applyBorder="1" applyAlignment="1">
      <alignment horizontal="left" vertical="center" wrapText="1"/>
    </xf>
    <xf numFmtId="0" fontId="3" fillId="2" borderId="11" xfId="4" applyFont="1" applyFill="1" applyBorder="1" applyAlignment="1">
      <alignment horizontal="left" vertical="center"/>
    </xf>
    <xf numFmtId="0" fontId="3" fillId="2" borderId="21" xfId="4" applyFont="1" applyFill="1" applyBorder="1" applyAlignment="1">
      <alignment horizontal="left" vertical="center"/>
    </xf>
    <xf numFmtId="0" fontId="3" fillId="2" borderId="11" xfId="4" applyFont="1" applyFill="1" applyBorder="1" applyAlignment="1">
      <alignment horizontal="left" vertical="center" wrapText="1"/>
    </xf>
    <xf numFmtId="0" fontId="3" fillId="2" borderId="21" xfId="4" applyFont="1" applyFill="1" applyBorder="1" applyAlignment="1">
      <alignment horizontal="left" vertical="center" wrapText="1"/>
    </xf>
    <xf numFmtId="38" fontId="3" fillId="0" borderId="19" xfId="2" applyFont="1" applyBorder="1" applyAlignment="1">
      <alignment horizontal="center" vertical="center"/>
    </xf>
    <xf numFmtId="38" fontId="3" fillId="0" borderId="21" xfId="2" applyFont="1" applyBorder="1" applyAlignment="1">
      <alignment horizontal="center" vertical="center"/>
    </xf>
    <xf numFmtId="38" fontId="3" fillId="0" borderId="11" xfId="2" applyFont="1" applyBorder="1" applyAlignment="1">
      <alignment horizontal="center" vertical="center"/>
    </xf>
    <xf numFmtId="38" fontId="3" fillId="0" borderId="19" xfId="2" applyFont="1" applyBorder="1" applyAlignment="1">
      <alignment horizontal="right" vertical="center"/>
    </xf>
    <xf numFmtId="38" fontId="3" fillId="0" borderId="21" xfId="2" applyFont="1" applyBorder="1" applyAlignment="1">
      <alignment horizontal="right" vertical="center"/>
    </xf>
    <xf numFmtId="0" fontId="3" fillId="0" borderId="0" xfId="4" applyFont="1" applyFill="1" applyBorder="1" applyAlignment="1">
      <alignment vertical="center" wrapText="1"/>
    </xf>
    <xf numFmtId="0" fontId="3" fillId="3" borderId="19" xfId="4" applyFont="1" applyFill="1" applyBorder="1" applyAlignment="1">
      <alignment horizontal="center" vertical="center"/>
    </xf>
    <xf numFmtId="0" fontId="3" fillId="3" borderId="11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29" xfId="4" applyFont="1" applyFill="1" applyBorder="1" applyAlignment="1">
      <alignment horizontal="center" vertical="center"/>
    </xf>
    <xf numFmtId="0" fontId="6" fillId="0" borderId="62" xfId="4" applyFont="1" applyBorder="1" applyAlignment="1">
      <alignment horizontal="center" vertical="center" wrapText="1"/>
    </xf>
    <xf numFmtId="0" fontId="6" fillId="0" borderId="63" xfId="4" applyFont="1" applyBorder="1" applyAlignment="1">
      <alignment horizontal="center" vertical="center" wrapText="1"/>
    </xf>
    <xf numFmtId="0" fontId="6" fillId="0" borderId="64" xfId="4" applyFont="1" applyBorder="1" applyAlignment="1">
      <alignment horizontal="center" vertical="center" wrapText="1"/>
    </xf>
    <xf numFmtId="0" fontId="23" fillId="0" borderId="19" xfId="4" applyFont="1" applyBorder="1" applyAlignment="1">
      <alignment horizontal="left" vertical="center" wrapText="1"/>
    </xf>
    <xf numFmtId="0" fontId="23" fillId="0" borderId="11" xfId="4" applyFont="1" applyBorder="1" applyAlignment="1">
      <alignment horizontal="left" vertical="center" wrapText="1"/>
    </xf>
    <xf numFmtId="0" fontId="23" fillId="0" borderId="21" xfId="4" applyFont="1" applyBorder="1" applyAlignment="1">
      <alignment horizontal="left" vertical="center" wrapText="1"/>
    </xf>
    <xf numFmtId="0" fontId="23" fillId="2" borderId="19" xfId="4" applyFont="1" applyFill="1" applyBorder="1" applyAlignment="1">
      <alignment horizontal="left" vertical="center" wrapText="1"/>
    </xf>
    <xf numFmtId="0" fontId="23" fillId="2" borderId="11" xfId="4" applyFont="1" applyFill="1" applyBorder="1" applyAlignment="1">
      <alignment horizontal="left" vertical="center" wrapText="1"/>
    </xf>
    <xf numFmtId="0" fontId="23" fillId="2" borderId="21" xfId="4" applyFont="1" applyFill="1" applyBorder="1" applyAlignment="1">
      <alignment horizontal="left" vertical="center" wrapText="1"/>
    </xf>
    <xf numFmtId="0" fontId="23" fillId="2" borderId="19" xfId="4" applyFont="1" applyFill="1" applyBorder="1" applyAlignment="1">
      <alignment horizontal="left" vertical="center"/>
    </xf>
    <xf numFmtId="0" fontId="23" fillId="2" borderId="11" xfId="4" applyFont="1" applyFill="1" applyBorder="1" applyAlignment="1">
      <alignment horizontal="left" vertical="center"/>
    </xf>
    <xf numFmtId="0" fontId="23" fillId="2" borderId="21" xfId="4" applyFont="1" applyFill="1" applyBorder="1" applyAlignment="1">
      <alignment horizontal="left" vertical="center"/>
    </xf>
    <xf numFmtId="0" fontId="23" fillId="2" borderId="30" xfId="4" applyFont="1" applyFill="1" applyBorder="1" applyAlignment="1">
      <alignment horizontal="left" vertical="center" wrapText="1"/>
    </xf>
    <xf numFmtId="0" fontId="23" fillId="2" borderId="7" xfId="4" applyFont="1" applyFill="1" applyBorder="1" applyAlignment="1">
      <alignment horizontal="left" vertical="center" wrapText="1"/>
    </xf>
    <xf numFmtId="0" fontId="23" fillId="2" borderId="27" xfId="4" applyFont="1" applyFill="1" applyBorder="1" applyAlignment="1">
      <alignment horizontal="left" vertical="center" wrapText="1"/>
    </xf>
  </cellXfs>
  <cellStyles count="5">
    <cellStyle name="桁区切り" xfId="1" builtinId="6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78"/>
  <sheetViews>
    <sheetView tabSelected="1" topLeftCell="A34" zoomScale="85" zoomScaleNormal="85" workbookViewId="0">
      <selection activeCell="D76" sqref="D76"/>
    </sheetView>
  </sheetViews>
  <sheetFormatPr defaultRowHeight="14.25" x14ac:dyDescent="0.15"/>
  <cols>
    <col min="1" max="1" width="22.5" customWidth="1"/>
    <col min="2" max="2" width="21.625" customWidth="1"/>
    <col min="3" max="3" width="15.75" customWidth="1"/>
    <col min="4" max="4" width="9.375" customWidth="1"/>
    <col min="5" max="5" width="8.625" customWidth="1"/>
    <col min="6" max="7" width="8.875" customWidth="1"/>
    <col min="8" max="10" width="11.375" customWidth="1"/>
    <col min="11" max="11" width="15.25" customWidth="1"/>
    <col min="12" max="12" width="4.125" customWidth="1"/>
  </cols>
  <sheetData>
    <row r="1" spans="1:12" ht="40.5" customHeight="1" x14ac:dyDescent="0.15">
      <c r="A1" s="331" t="s">
        <v>137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ht="18.75" x14ac:dyDescent="0.1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8.75" x14ac:dyDescent="0.15">
      <c r="A3" s="196" t="s">
        <v>110</v>
      </c>
      <c r="B3" s="195"/>
      <c r="C3" s="195"/>
      <c r="D3" s="195"/>
      <c r="E3" s="195"/>
      <c r="F3" s="195"/>
      <c r="G3" s="195"/>
      <c r="H3" s="195"/>
      <c r="I3" s="195"/>
      <c r="J3" s="195"/>
      <c r="K3" s="271" t="s">
        <v>157</v>
      </c>
      <c r="L3" s="197"/>
    </row>
    <row r="4" spans="1:12" x14ac:dyDescent="0.15">
      <c r="A4" s="290" t="s">
        <v>112</v>
      </c>
      <c r="B4" s="332" t="s">
        <v>113</v>
      </c>
      <c r="C4" s="333"/>
      <c r="D4" s="295" t="s">
        <v>114</v>
      </c>
      <c r="E4" s="296"/>
      <c r="F4" s="296"/>
      <c r="G4" s="297"/>
      <c r="H4" s="292" t="s">
        <v>115</v>
      </c>
      <c r="I4" s="293"/>
      <c r="J4" s="294"/>
      <c r="K4" s="303" t="s">
        <v>0</v>
      </c>
      <c r="L4" s="198"/>
    </row>
    <row r="5" spans="1:12" ht="24" x14ac:dyDescent="0.15">
      <c r="A5" s="291"/>
      <c r="B5" s="334"/>
      <c r="C5" s="335"/>
      <c r="D5" s="199" t="s">
        <v>116</v>
      </c>
      <c r="E5" s="200" t="s">
        <v>117</v>
      </c>
      <c r="F5" s="200" t="s">
        <v>118</v>
      </c>
      <c r="G5" s="200" t="s">
        <v>119</v>
      </c>
      <c r="H5" s="201" t="s">
        <v>120</v>
      </c>
      <c r="I5" s="201" t="s">
        <v>118</v>
      </c>
      <c r="J5" s="201" t="s">
        <v>121</v>
      </c>
      <c r="K5" s="336"/>
      <c r="L5" s="198"/>
    </row>
    <row r="6" spans="1:12" x14ac:dyDescent="0.15">
      <c r="A6" s="277" t="s">
        <v>138</v>
      </c>
      <c r="B6" s="202" t="s">
        <v>61</v>
      </c>
      <c r="C6" s="202"/>
      <c r="D6" s="202"/>
      <c r="E6" s="203"/>
      <c r="F6" s="204"/>
      <c r="G6" s="203"/>
      <c r="H6" s="205"/>
      <c r="I6" s="205"/>
      <c r="J6" s="205"/>
      <c r="K6" s="206"/>
      <c r="L6" s="198"/>
    </row>
    <row r="7" spans="1:12" x14ac:dyDescent="0.15">
      <c r="A7" s="278"/>
      <c r="B7" s="207" t="s">
        <v>97</v>
      </c>
      <c r="C7" s="202"/>
      <c r="D7" s="202"/>
      <c r="E7" s="208"/>
      <c r="F7" s="208"/>
      <c r="G7" s="208"/>
      <c r="H7" s="205"/>
      <c r="I7" s="205"/>
      <c r="J7" s="205"/>
      <c r="K7" s="209"/>
      <c r="L7" s="198"/>
    </row>
    <row r="8" spans="1:12" x14ac:dyDescent="0.15">
      <c r="A8" s="278"/>
      <c r="B8" s="207" t="s">
        <v>139</v>
      </c>
      <c r="C8" s="202"/>
      <c r="D8" s="202"/>
      <c r="E8" s="208"/>
      <c r="F8" s="208"/>
      <c r="G8" s="208"/>
      <c r="H8" s="205"/>
      <c r="I8" s="205"/>
      <c r="J8" s="205"/>
      <c r="K8" s="209"/>
      <c r="L8" s="198"/>
    </row>
    <row r="9" spans="1:12" x14ac:dyDescent="0.15">
      <c r="A9" s="279"/>
      <c r="B9" s="280" t="s">
        <v>122</v>
      </c>
      <c r="C9" s="281"/>
      <c r="D9" s="202"/>
      <c r="E9" s="210"/>
      <c r="F9" s="210"/>
      <c r="G9" s="210"/>
      <c r="H9" s="211"/>
      <c r="I9" s="211"/>
      <c r="J9" s="211"/>
      <c r="K9" s="211"/>
      <c r="L9" s="198"/>
    </row>
    <row r="10" spans="1:12" x14ac:dyDescent="0.15">
      <c r="A10" s="277" t="s">
        <v>141</v>
      </c>
      <c r="B10" s="111" t="s">
        <v>62</v>
      </c>
      <c r="C10" s="213"/>
      <c r="D10" s="202">
        <f>SUM(E10:G10)</f>
        <v>35</v>
      </c>
      <c r="E10" s="214">
        <v>10</v>
      </c>
      <c r="F10" s="214">
        <v>20</v>
      </c>
      <c r="G10" s="214">
        <v>5</v>
      </c>
      <c r="H10" s="215"/>
      <c r="I10" s="215"/>
      <c r="J10" s="215"/>
      <c r="K10" s="212"/>
      <c r="L10" s="198"/>
    </row>
    <row r="11" spans="1:12" ht="24" x14ac:dyDescent="0.15">
      <c r="A11" s="278"/>
      <c r="B11" s="113" t="s">
        <v>145</v>
      </c>
      <c r="C11" s="262"/>
      <c r="D11" s="202">
        <f>SUM(E11:G11)</f>
        <v>2</v>
      </c>
      <c r="E11" s="214">
        <v>0</v>
      </c>
      <c r="F11" s="214">
        <v>1</v>
      </c>
      <c r="G11" s="214">
        <v>1</v>
      </c>
      <c r="H11" s="263"/>
      <c r="I11" s="263"/>
      <c r="J11" s="263"/>
      <c r="K11" s="212"/>
      <c r="L11" s="198"/>
    </row>
    <row r="12" spans="1:12" ht="24" x14ac:dyDescent="0.15">
      <c r="A12" s="278"/>
      <c r="B12" s="114" t="s">
        <v>98</v>
      </c>
      <c r="C12" s="262"/>
      <c r="D12" s="202">
        <f>SUM(E12:G12)</f>
        <v>35</v>
      </c>
      <c r="E12" s="214">
        <v>10</v>
      </c>
      <c r="F12" s="214">
        <v>20</v>
      </c>
      <c r="G12" s="214">
        <v>5</v>
      </c>
      <c r="H12" s="263"/>
      <c r="I12" s="263"/>
      <c r="J12" s="263"/>
      <c r="K12" s="212"/>
      <c r="L12" s="198"/>
    </row>
    <row r="13" spans="1:12" ht="24" x14ac:dyDescent="0.15">
      <c r="A13" s="278"/>
      <c r="B13" s="113" t="s">
        <v>99</v>
      </c>
      <c r="C13" s="262"/>
      <c r="D13" s="202">
        <f>SUM(E13:G13)</f>
        <v>8</v>
      </c>
      <c r="E13" s="214">
        <v>2</v>
      </c>
      <c r="F13" s="214">
        <v>5</v>
      </c>
      <c r="G13" s="214">
        <v>1</v>
      </c>
      <c r="H13" s="263"/>
      <c r="I13" s="263"/>
      <c r="J13" s="263"/>
      <c r="K13" s="212"/>
      <c r="L13" s="198"/>
    </row>
    <row r="14" spans="1:12" x14ac:dyDescent="0.15">
      <c r="A14" s="279"/>
      <c r="B14" s="280" t="s">
        <v>122</v>
      </c>
      <c r="C14" s="281"/>
      <c r="D14" s="202">
        <f>SUM(D10:D13)</f>
        <v>80</v>
      </c>
      <c r="E14" s="202">
        <f>SUM(E10:E13)</f>
        <v>22</v>
      </c>
      <c r="F14" s="202">
        <f>SUM(F10:F13)</f>
        <v>46</v>
      </c>
      <c r="G14" s="202">
        <f>SUM(G10:G13)</f>
        <v>12</v>
      </c>
      <c r="H14" s="211"/>
      <c r="I14" s="211"/>
      <c r="J14" s="211"/>
      <c r="K14" s="211"/>
      <c r="L14" s="198"/>
    </row>
    <row r="15" spans="1:12" ht="15" thickBot="1" x14ac:dyDescent="0.2">
      <c r="A15" s="216" t="s">
        <v>140</v>
      </c>
      <c r="B15" s="314" t="s">
        <v>123</v>
      </c>
      <c r="C15" s="315"/>
      <c r="D15" s="315"/>
      <c r="E15" s="315"/>
      <c r="F15" s="315"/>
      <c r="G15" s="316"/>
      <c r="H15" s="217">
        <f>H74</f>
        <v>33193260</v>
      </c>
      <c r="I15" s="217">
        <f>I74</f>
        <v>127607119</v>
      </c>
      <c r="J15" s="217">
        <f>J74</f>
        <v>31988973</v>
      </c>
      <c r="K15" s="218">
        <f>K74</f>
        <v>192789352</v>
      </c>
      <c r="L15" s="198"/>
    </row>
    <row r="16" spans="1:12" x14ac:dyDescent="0.15">
      <c r="A16" s="317" t="s">
        <v>124</v>
      </c>
      <c r="B16" s="318"/>
      <c r="C16" s="318"/>
      <c r="D16" s="318"/>
      <c r="E16" s="318"/>
      <c r="F16" s="318"/>
      <c r="G16" s="319"/>
      <c r="H16" s="219"/>
      <c r="I16" s="219"/>
      <c r="J16" s="219"/>
      <c r="K16" s="220"/>
      <c r="L16" s="276" t="s">
        <v>158</v>
      </c>
    </row>
    <row r="17" spans="1:12" ht="15" thickBot="1" x14ac:dyDescent="0.2">
      <c r="A17" s="320" t="s">
        <v>125</v>
      </c>
      <c r="B17" s="321"/>
      <c r="C17" s="321"/>
      <c r="D17" s="321"/>
      <c r="E17" s="321"/>
      <c r="F17" s="321"/>
      <c r="G17" s="322"/>
      <c r="H17" s="221"/>
      <c r="I17" s="221"/>
      <c r="J17" s="221"/>
      <c r="K17" s="221"/>
      <c r="L17" s="198"/>
    </row>
    <row r="18" spans="1:12" ht="15" thickTop="1" x14ac:dyDescent="0.15">
      <c r="A18" s="323" t="s">
        <v>126</v>
      </c>
      <c r="B18" s="324"/>
      <c r="C18" s="324"/>
      <c r="D18" s="324"/>
      <c r="E18" s="324"/>
      <c r="F18" s="324"/>
      <c r="G18" s="325"/>
      <c r="H18" s="222"/>
      <c r="I18" s="222"/>
      <c r="J18" s="222"/>
      <c r="K18" s="222"/>
      <c r="L18" s="198"/>
    </row>
    <row r="19" spans="1:12" x14ac:dyDescent="0.15">
      <c r="A19" s="196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4"/>
    </row>
    <row r="20" spans="1:12" x14ac:dyDescent="0.15">
      <c r="A20" s="196" t="s">
        <v>127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4"/>
    </row>
    <row r="21" spans="1:12" x14ac:dyDescent="0.15">
      <c r="A21" s="196" t="s">
        <v>138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4"/>
    </row>
    <row r="22" spans="1:12" x14ac:dyDescent="0.15">
      <c r="A22" s="290" t="s">
        <v>112</v>
      </c>
      <c r="B22" s="326" t="s">
        <v>148</v>
      </c>
      <c r="C22" s="327"/>
      <c r="D22" s="295" t="s">
        <v>128</v>
      </c>
      <c r="E22" s="296"/>
      <c r="F22" s="296"/>
      <c r="G22" s="297"/>
      <c r="H22" s="292" t="s">
        <v>115</v>
      </c>
      <c r="I22" s="293"/>
      <c r="J22" s="294"/>
      <c r="K22" s="303" t="s">
        <v>0</v>
      </c>
      <c r="L22" s="198"/>
    </row>
    <row r="23" spans="1:12" ht="24" x14ac:dyDescent="0.15">
      <c r="A23" s="291"/>
      <c r="B23" s="328"/>
      <c r="C23" s="329"/>
      <c r="D23" s="199" t="s">
        <v>116</v>
      </c>
      <c r="E23" s="200" t="s">
        <v>117</v>
      </c>
      <c r="F23" s="200" t="s">
        <v>118</v>
      </c>
      <c r="G23" s="200" t="s">
        <v>119</v>
      </c>
      <c r="H23" s="201" t="s">
        <v>120</v>
      </c>
      <c r="I23" s="201" t="s">
        <v>118</v>
      </c>
      <c r="J23" s="201" t="s">
        <v>121</v>
      </c>
      <c r="K23" s="304"/>
      <c r="L23" s="198"/>
    </row>
    <row r="24" spans="1:12" ht="24" customHeight="1" x14ac:dyDescent="0.15">
      <c r="A24" s="312" t="s">
        <v>152</v>
      </c>
      <c r="B24" s="109" t="s">
        <v>63</v>
      </c>
      <c r="C24" s="225"/>
      <c r="D24" s="202"/>
      <c r="E24" s="226"/>
      <c r="F24" s="226"/>
      <c r="G24" s="226"/>
      <c r="H24" s="211"/>
      <c r="I24" s="211"/>
      <c r="J24" s="205"/>
      <c r="K24" s="211"/>
      <c r="L24" s="198"/>
    </row>
    <row r="25" spans="1:12" ht="24" customHeight="1" x14ac:dyDescent="0.15">
      <c r="A25" s="313"/>
      <c r="B25" s="121" t="s">
        <v>64</v>
      </c>
      <c r="C25" s="228"/>
      <c r="D25" s="202"/>
      <c r="E25" s="226"/>
      <c r="F25" s="226"/>
      <c r="G25" s="226"/>
      <c r="H25" s="229"/>
      <c r="I25" s="229"/>
      <c r="J25" s="231"/>
      <c r="K25" s="230"/>
      <c r="L25" s="198"/>
    </row>
    <row r="26" spans="1:12" x14ac:dyDescent="0.15">
      <c r="A26" s="312" t="s">
        <v>151</v>
      </c>
      <c r="B26" s="109" t="s">
        <v>63</v>
      </c>
      <c r="C26" s="225"/>
      <c r="D26" s="202"/>
      <c r="E26" s="226"/>
      <c r="F26" s="226"/>
      <c r="G26" s="226"/>
      <c r="H26" s="229"/>
      <c r="I26" s="229"/>
      <c r="J26" s="232"/>
      <c r="K26" s="209"/>
      <c r="L26" s="198"/>
    </row>
    <row r="27" spans="1:12" x14ac:dyDescent="0.15">
      <c r="A27" s="313"/>
      <c r="B27" s="121" t="s">
        <v>64</v>
      </c>
      <c r="C27" s="228"/>
      <c r="D27" s="202"/>
      <c r="E27" s="226"/>
      <c r="F27" s="226"/>
      <c r="G27" s="226"/>
      <c r="H27" s="229"/>
      <c r="I27" s="229"/>
      <c r="J27" s="232"/>
      <c r="K27" s="209"/>
      <c r="L27" s="198"/>
    </row>
    <row r="28" spans="1:12" x14ac:dyDescent="0.15">
      <c r="A28" s="312" t="s">
        <v>150</v>
      </c>
      <c r="B28" s="109" t="s">
        <v>63</v>
      </c>
      <c r="C28" s="225"/>
      <c r="D28" s="202"/>
      <c r="E28" s="226"/>
      <c r="F28" s="226"/>
      <c r="G28" s="226"/>
      <c r="H28" s="229"/>
      <c r="I28" s="229"/>
      <c r="J28" s="232"/>
      <c r="K28" s="233"/>
      <c r="L28" s="198"/>
    </row>
    <row r="29" spans="1:12" x14ac:dyDescent="0.15">
      <c r="A29" s="313"/>
      <c r="B29" s="121" t="s">
        <v>64</v>
      </c>
      <c r="C29" s="228"/>
      <c r="D29" s="202"/>
      <c r="E29" s="226"/>
      <c r="F29" s="226"/>
      <c r="G29" s="226"/>
      <c r="H29" s="229"/>
      <c r="I29" s="229"/>
      <c r="J29" s="232"/>
      <c r="K29" s="209"/>
      <c r="L29" s="198"/>
    </row>
    <row r="30" spans="1:12" x14ac:dyDescent="0.15">
      <c r="A30" s="312" t="s">
        <v>149</v>
      </c>
      <c r="B30" s="109" t="s">
        <v>63</v>
      </c>
      <c r="C30" s="225"/>
      <c r="D30" s="202"/>
      <c r="E30" s="226"/>
      <c r="F30" s="226"/>
      <c r="G30" s="226"/>
      <c r="H30" s="229"/>
      <c r="I30" s="229"/>
      <c r="J30" s="232"/>
      <c r="K30" s="209"/>
      <c r="L30" s="198"/>
    </row>
    <row r="31" spans="1:12" x14ac:dyDescent="0.15">
      <c r="A31" s="330"/>
      <c r="B31" s="121" t="s">
        <v>97</v>
      </c>
      <c r="C31" s="228"/>
      <c r="D31" s="202"/>
      <c r="E31" s="226"/>
      <c r="F31" s="226"/>
      <c r="G31" s="226"/>
      <c r="H31" s="229"/>
      <c r="I31" s="229"/>
      <c r="J31" s="232"/>
      <c r="K31" s="209"/>
      <c r="L31" s="198"/>
    </row>
    <row r="32" spans="1:12" x14ac:dyDescent="0.15">
      <c r="A32" s="313"/>
      <c r="B32" s="121" t="s">
        <v>64</v>
      </c>
      <c r="C32" s="228"/>
      <c r="D32" s="202"/>
      <c r="E32" s="226"/>
      <c r="F32" s="226"/>
      <c r="G32" s="226"/>
      <c r="H32" s="211"/>
      <c r="I32" s="211"/>
      <c r="J32" s="234"/>
      <c r="K32" s="235"/>
      <c r="L32" s="198"/>
    </row>
    <row r="33" spans="1:12" ht="17.25" customHeight="1" x14ac:dyDescent="0.15">
      <c r="A33" s="312" t="s">
        <v>94</v>
      </c>
      <c r="B33" s="109" t="s">
        <v>63</v>
      </c>
      <c r="C33" s="228"/>
      <c r="D33" s="227"/>
      <c r="E33" s="264"/>
      <c r="F33" s="264"/>
      <c r="G33" s="264"/>
      <c r="H33" s="229"/>
      <c r="I33" s="229"/>
      <c r="J33" s="232"/>
      <c r="K33" s="209"/>
      <c r="L33" s="198"/>
    </row>
    <row r="34" spans="1:12" x14ac:dyDescent="0.15">
      <c r="A34" s="313"/>
      <c r="B34" s="121" t="s">
        <v>64</v>
      </c>
      <c r="C34" s="228"/>
      <c r="D34" s="227"/>
      <c r="E34" s="264"/>
      <c r="F34" s="264"/>
      <c r="G34" s="264"/>
      <c r="H34" s="229"/>
      <c r="I34" s="229"/>
      <c r="J34" s="232"/>
      <c r="K34" s="209"/>
      <c r="L34" s="198"/>
    </row>
    <row r="35" spans="1:12" ht="15" thickBot="1" x14ac:dyDescent="0.2">
      <c r="A35" s="236" t="s">
        <v>160</v>
      </c>
      <c r="B35" s="236" t="s">
        <v>129</v>
      </c>
      <c r="C35" s="237"/>
      <c r="D35" s="238"/>
      <c r="E35" s="239">
        <v>0.5</v>
      </c>
      <c r="F35" s="239"/>
      <c r="G35" s="239"/>
      <c r="H35" s="240"/>
      <c r="I35" s="240"/>
      <c r="J35" s="241"/>
      <c r="K35" s="242"/>
      <c r="L35" s="198"/>
    </row>
    <row r="36" spans="1:12" x14ac:dyDescent="0.15">
      <c r="A36" s="310" t="s">
        <v>156</v>
      </c>
      <c r="B36" s="311"/>
      <c r="C36" s="243"/>
      <c r="D36" s="244"/>
      <c r="E36" s="245"/>
      <c r="F36" s="245"/>
      <c r="G36" s="245"/>
      <c r="H36" s="230"/>
      <c r="I36" s="230"/>
      <c r="J36" s="246"/>
      <c r="K36" s="247"/>
      <c r="L36" s="198"/>
    </row>
    <row r="37" spans="1:12" x14ac:dyDescent="0.15">
      <c r="A37" s="105"/>
      <c r="B37" s="265"/>
      <c r="C37" s="265"/>
      <c r="D37" s="265"/>
      <c r="E37" s="265"/>
      <c r="F37" s="265"/>
      <c r="G37" s="265"/>
      <c r="H37" s="266"/>
      <c r="I37" s="266"/>
      <c r="J37" s="267"/>
      <c r="K37" s="268"/>
      <c r="L37" s="198"/>
    </row>
    <row r="38" spans="1:12" x14ac:dyDescent="0.15">
      <c r="A38" s="105" t="s">
        <v>131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1:12" x14ac:dyDescent="0.15">
      <c r="A39" s="290" t="s">
        <v>112</v>
      </c>
      <c r="B39" s="292" t="s">
        <v>132</v>
      </c>
      <c r="C39" s="293"/>
      <c r="D39" s="294"/>
      <c r="E39" s="295" t="s">
        <v>133</v>
      </c>
      <c r="F39" s="296"/>
      <c r="G39" s="297"/>
      <c r="H39" s="292" t="s">
        <v>115</v>
      </c>
      <c r="I39" s="293"/>
      <c r="J39" s="294"/>
      <c r="K39" s="303" t="s">
        <v>0</v>
      </c>
      <c r="L39" s="105"/>
    </row>
    <row r="40" spans="1:12" ht="24" x14ac:dyDescent="0.15">
      <c r="A40" s="291"/>
      <c r="B40" s="248" t="s">
        <v>134</v>
      </c>
      <c r="C40" s="192" t="s">
        <v>135</v>
      </c>
      <c r="D40" s="108" t="s">
        <v>128</v>
      </c>
      <c r="E40" s="249" t="s">
        <v>117</v>
      </c>
      <c r="F40" s="249" t="s">
        <v>118</v>
      </c>
      <c r="G40" s="249" t="s">
        <v>119</v>
      </c>
      <c r="H40" s="201" t="s">
        <v>120</v>
      </c>
      <c r="I40" s="201" t="s">
        <v>118</v>
      </c>
      <c r="J40" s="201" t="s">
        <v>121</v>
      </c>
      <c r="K40" s="304"/>
      <c r="L40" s="105"/>
    </row>
    <row r="41" spans="1:12" x14ac:dyDescent="0.15">
      <c r="A41" s="305" t="s">
        <v>144</v>
      </c>
      <c r="B41" s="109" t="s">
        <v>129</v>
      </c>
      <c r="C41" s="179"/>
      <c r="D41" s="110"/>
      <c r="E41" s="309">
        <v>10</v>
      </c>
      <c r="F41" s="309">
        <v>20</v>
      </c>
      <c r="G41" s="309">
        <v>5</v>
      </c>
      <c r="H41" s="119"/>
      <c r="I41" s="119"/>
      <c r="J41" s="119"/>
      <c r="K41" s="119"/>
      <c r="L41" s="250"/>
    </row>
    <row r="42" spans="1:12" ht="15" thickBot="1" x14ac:dyDescent="0.2">
      <c r="A42" s="306"/>
      <c r="B42" s="251" t="s">
        <v>130</v>
      </c>
      <c r="C42" s="180"/>
      <c r="D42" s="252"/>
      <c r="E42" s="308"/>
      <c r="F42" s="308"/>
      <c r="G42" s="308"/>
      <c r="H42" s="183"/>
      <c r="I42" s="183"/>
      <c r="J42" s="183"/>
      <c r="K42" s="183"/>
      <c r="L42" s="253"/>
    </row>
    <row r="43" spans="1:12" x14ac:dyDescent="0.15">
      <c r="A43" s="286" t="s">
        <v>122</v>
      </c>
      <c r="B43" s="288"/>
      <c r="C43" s="254"/>
      <c r="D43" s="254"/>
      <c r="E43" s="300">
        <f>SUM(E41:G42)</f>
        <v>35</v>
      </c>
      <c r="F43" s="301"/>
      <c r="G43" s="302"/>
      <c r="H43" s="182"/>
      <c r="I43" s="182"/>
      <c r="J43" s="182"/>
      <c r="K43" s="182"/>
      <c r="L43" s="253"/>
    </row>
    <row r="44" spans="1:12" x14ac:dyDescent="0.15">
      <c r="A44" s="290" t="s">
        <v>112</v>
      </c>
      <c r="B44" s="292" t="s">
        <v>132</v>
      </c>
      <c r="C44" s="293"/>
      <c r="D44" s="294"/>
      <c r="E44" s="295" t="s">
        <v>133</v>
      </c>
      <c r="F44" s="296"/>
      <c r="G44" s="297"/>
      <c r="H44" s="292" t="s">
        <v>115</v>
      </c>
      <c r="I44" s="293"/>
      <c r="J44" s="294"/>
      <c r="K44" s="303" t="s">
        <v>0</v>
      </c>
      <c r="L44" s="105"/>
    </row>
    <row r="45" spans="1:12" ht="24" x14ac:dyDescent="0.15">
      <c r="A45" s="291"/>
      <c r="B45" s="248" t="s">
        <v>134</v>
      </c>
      <c r="C45" s="192" t="s">
        <v>135</v>
      </c>
      <c r="D45" s="108" t="s">
        <v>128</v>
      </c>
      <c r="E45" s="249" t="s">
        <v>117</v>
      </c>
      <c r="F45" s="249" t="s">
        <v>118</v>
      </c>
      <c r="G45" s="249" t="s">
        <v>119</v>
      </c>
      <c r="H45" s="201" t="s">
        <v>120</v>
      </c>
      <c r="I45" s="201" t="s">
        <v>118</v>
      </c>
      <c r="J45" s="201" t="s">
        <v>121</v>
      </c>
      <c r="K45" s="304"/>
      <c r="L45" s="105"/>
    </row>
    <row r="46" spans="1:12" x14ac:dyDescent="0.15">
      <c r="A46" s="305" t="s">
        <v>146</v>
      </c>
      <c r="B46" s="109" t="s">
        <v>129</v>
      </c>
      <c r="C46" s="179"/>
      <c r="D46" s="110"/>
      <c r="E46" s="309">
        <v>0</v>
      </c>
      <c r="F46" s="309">
        <v>1</v>
      </c>
      <c r="G46" s="309">
        <v>1</v>
      </c>
      <c r="H46" s="119"/>
      <c r="I46" s="119"/>
      <c r="J46" s="119"/>
      <c r="K46" s="119"/>
      <c r="L46" s="250"/>
    </row>
    <row r="47" spans="1:12" ht="15" thickBot="1" x14ac:dyDescent="0.2">
      <c r="A47" s="306"/>
      <c r="B47" s="251" t="s">
        <v>130</v>
      </c>
      <c r="C47" s="180"/>
      <c r="D47" s="252"/>
      <c r="E47" s="308"/>
      <c r="F47" s="308"/>
      <c r="G47" s="308"/>
      <c r="H47" s="183"/>
      <c r="I47" s="183"/>
      <c r="J47" s="183"/>
      <c r="K47" s="183"/>
      <c r="L47" s="253"/>
    </row>
    <row r="48" spans="1:12" x14ac:dyDescent="0.15">
      <c r="A48" s="286" t="s">
        <v>122</v>
      </c>
      <c r="B48" s="288"/>
      <c r="C48" s="254"/>
      <c r="D48" s="254"/>
      <c r="E48" s="300">
        <f>SUM(E46:G47)</f>
        <v>2</v>
      </c>
      <c r="F48" s="301"/>
      <c r="G48" s="302"/>
      <c r="H48" s="182"/>
      <c r="I48" s="182"/>
      <c r="J48" s="182"/>
      <c r="K48" s="182"/>
      <c r="L48" s="253"/>
    </row>
    <row r="49" spans="1:12" x14ac:dyDescent="0.15">
      <c r="A49" s="290" t="s">
        <v>112</v>
      </c>
      <c r="B49" s="292" t="s">
        <v>132</v>
      </c>
      <c r="C49" s="293"/>
      <c r="D49" s="294"/>
      <c r="E49" s="295" t="s">
        <v>133</v>
      </c>
      <c r="F49" s="296"/>
      <c r="G49" s="297"/>
      <c r="H49" s="292" t="s">
        <v>115</v>
      </c>
      <c r="I49" s="293"/>
      <c r="J49" s="294"/>
      <c r="K49" s="303" t="s">
        <v>0</v>
      </c>
      <c r="L49" s="105"/>
    </row>
    <row r="50" spans="1:12" ht="24" x14ac:dyDescent="0.15">
      <c r="A50" s="291"/>
      <c r="B50" s="248" t="s">
        <v>134</v>
      </c>
      <c r="C50" s="192" t="s">
        <v>135</v>
      </c>
      <c r="D50" s="108" t="s">
        <v>128</v>
      </c>
      <c r="E50" s="249" t="s">
        <v>117</v>
      </c>
      <c r="F50" s="249" t="s">
        <v>118</v>
      </c>
      <c r="G50" s="249" t="s">
        <v>119</v>
      </c>
      <c r="H50" s="201" t="s">
        <v>120</v>
      </c>
      <c r="I50" s="201" t="s">
        <v>118</v>
      </c>
      <c r="J50" s="201" t="s">
        <v>121</v>
      </c>
      <c r="K50" s="304"/>
      <c r="L50" s="105"/>
    </row>
    <row r="51" spans="1:12" x14ac:dyDescent="0.15">
      <c r="A51" s="305" t="s">
        <v>147</v>
      </c>
      <c r="B51" s="109" t="s">
        <v>129</v>
      </c>
      <c r="C51" s="179"/>
      <c r="D51" s="110"/>
      <c r="E51" s="309">
        <v>10</v>
      </c>
      <c r="F51" s="309">
        <v>20</v>
      </c>
      <c r="G51" s="309">
        <v>5</v>
      </c>
      <c r="H51" s="119"/>
      <c r="I51" s="119"/>
      <c r="J51" s="119"/>
      <c r="K51" s="119"/>
      <c r="L51" s="250"/>
    </row>
    <row r="52" spans="1:12" ht="15" thickBot="1" x14ac:dyDescent="0.2">
      <c r="A52" s="306"/>
      <c r="B52" s="251" t="s">
        <v>130</v>
      </c>
      <c r="C52" s="180"/>
      <c r="D52" s="252"/>
      <c r="E52" s="308"/>
      <c r="F52" s="308"/>
      <c r="G52" s="308"/>
      <c r="H52" s="183"/>
      <c r="I52" s="183"/>
      <c r="J52" s="183"/>
      <c r="K52" s="183"/>
      <c r="L52" s="253"/>
    </row>
    <row r="53" spans="1:12" x14ac:dyDescent="0.15">
      <c r="A53" s="286" t="s">
        <v>122</v>
      </c>
      <c r="B53" s="288"/>
      <c r="C53" s="254"/>
      <c r="D53" s="254"/>
      <c r="E53" s="300">
        <f>SUM(E51:G52)</f>
        <v>35</v>
      </c>
      <c r="F53" s="301"/>
      <c r="G53" s="302"/>
      <c r="H53" s="182"/>
      <c r="I53" s="182"/>
      <c r="J53" s="182"/>
      <c r="K53" s="182"/>
      <c r="L53" s="253"/>
    </row>
    <row r="54" spans="1:12" x14ac:dyDescent="0.15">
      <c r="A54" s="290" t="s">
        <v>112</v>
      </c>
      <c r="B54" s="292" t="s">
        <v>132</v>
      </c>
      <c r="C54" s="293"/>
      <c r="D54" s="294"/>
      <c r="E54" s="295" t="s">
        <v>133</v>
      </c>
      <c r="F54" s="296"/>
      <c r="G54" s="297"/>
      <c r="H54" s="292" t="s">
        <v>115</v>
      </c>
      <c r="I54" s="293"/>
      <c r="J54" s="294"/>
      <c r="K54" s="303" t="s">
        <v>0</v>
      </c>
      <c r="L54" s="105"/>
    </row>
    <row r="55" spans="1:12" ht="24" x14ac:dyDescent="0.15">
      <c r="A55" s="291"/>
      <c r="B55" s="248" t="s">
        <v>134</v>
      </c>
      <c r="C55" s="192" t="s">
        <v>135</v>
      </c>
      <c r="D55" s="108" t="s">
        <v>128</v>
      </c>
      <c r="E55" s="249" t="s">
        <v>117</v>
      </c>
      <c r="F55" s="249" t="s">
        <v>118</v>
      </c>
      <c r="G55" s="249" t="s">
        <v>119</v>
      </c>
      <c r="H55" s="201" t="s">
        <v>120</v>
      </c>
      <c r="I55" s="201" t="s">
        <v>118</v>
      </c>
      <c r="J55" s="201" t="s">
        <v>121</v>
      </c>
      <c r="K55" s="304"/>
      <c r="L55" s="105"/>
    </row>
    <row r="56" spans="1:12" x14ac:dyDescent="0.15">
      <c r="A56" s="305" t="s">
        <v>153</v>
      </c>
      <c r="B56" s="109" t="s">
        <v>129</v>
      </c>
      <c r="C56" s="179"/>
      <c r="D56" s="110"/>
      <c r="E56" s="307">
        <v>2</v>
      </c>
      <c r="F56" s="309">
        <v>5</v>
      </c>
      <c r="G56" s="309">
        <v>1</v>
      </c>
      <c r="H56" s="119"/>
      <c r="I56" s="119"/>
      <c r="J56" s="119"/>
      <c r="K56" s="119"/>
      <c r="L56" s="250"/>
    </row>
    <row r="57" spans="1:12" ht="15" thickBot="1" x14ac:dyDescent="0.2">
      <c r="A57" s="306"/>
      <c r="B57" s="251" t="s">
        <v>130</v>
      </c>
      <c r="C57" s="180"/>
      <c r="D57" s="252"/>
      <c r="E57" s="308"/>
      <c r="F57" s="308"/>
      <c r="G57" s="308"/>
      <c r="H57" s="183"/>
      <c r="I57" s="183"/>
      <c r="J57" s="183"/>
      <c r="K57" s="183"/>
      <c r="L57" s="253"/>
    </row>
    <row r="58" spans="1:12" x14ac:dyDescent="0.15">
      <c r="A58" s="298" t="s">
        <v>122</v>
      </c>
      <c r="B58" s="299"/>
      <c r="C58" s="269"/>
      <c r="D58" s="269"/>
      <c r="E58" s="300">
        <f>SUM(E56:G57)</f>
        <v>8</v>
      </c>
      <c r="F58" s="301"/>
      <c r="G58" s="302"/>
      <c r="H58" s="270"/>
      <c r="I58" s="270"/>
      <c r="J58" s="270"/>
      <c r="K58" s="270"/>
      <c r="L58" s="253"/>
    </row>
    <row r="59" spans="1:12" x14ac:dyDescent="0.15">
      <c r="A59" s="286" t="s">
        <v>154</v>
      </c>
      <c r="B59" s="287"/>
      <c r="C59" s="287"/>
      <c r="D59" s="287"/>
      <c r="E59" s="287"/>
      <c r="F59" s="287"/>
      <c r="G59" s="288"/>
      <c r="H59" s="182"/>
      <c r="I59" s="182"/>
      <c r="J59" s="182"/>
      <c r="K59" s="182"/>
      <c r="L59" s="253"/>
    </row>
    <row r="60" spans="1:12" x14ac:dyDescent="0.15">
      <c r="A60" s="197"/>
      <c r="B60" s="197"/>
      <c r="C60" s="197"/>
      <c r="D60" s="197"/>
      <c r="E60" s="255"/>
      <c r="F60" s="255"/>
      <c r="G60" s="255"/>
      <c r="H60" s="255"/>
      <c r="I60" s="197"/>
      <c r="J60" s="197"/>
      <c r="K60" s="197"/>
      <c r="L60" s="197"/>
    </row>
    <row r="61" spans="1:12" x14ac:dyDescent="0.15">
      <c r="A61" s="131" t="s">
        <v>142</v>
      </c>
      <c r="B61" s="132"/>
      <c r="C61" s="132"/>
      <c r="D61" s="132"/>
      <c r="E61" s="132"/>
      <c r="F61" s="132"/>
      <c r="G61" s="132"/>
      <c r="H61" s="131"/>
      <c r="I61" s="197"/>
      <c r="J61" s="197"/>
      <c r="K61" s="197"/>
      <c r="L61" s="197"/>
    </row>
    <row r="62" spans="1:12" s="187" customFormat="1" x14ac:dyDescent="0.15">
      <c r="A62" s="289" t="s">
        <v>111</v>
      </c>
      <c r="B62" s="289"/>
      <c r="C62" s="289"/>
      <c r="D62" s="283" t="s">
        <v>143</v>
      </c>
      <c r="E62" s="283"/>
      <c r="F62" s="283"/>
      <c r="G62" s="283"/>
      <c r="H62" s="108" t="s">
        <v>65</v>
      </c>
      <c r="I62" s="108" t="s">
        <v>60</v>
      </c>
      <c r="J62" s="108" t="s">
        <v>66</v>
      </c>
      <c r="K62" s="108" t="s">
        <v>0</v>
      </c>
    </row>
    <row r="63" spans="1:12" s="187" customFormat="1" ht="13.5" customHeight="1" x14ac:dyDescent="0.15">
      <c r="A63" s="284" t="s">
        <v>67</v>
      </c>
      <c r="B63" s="284"/>
      <c r="C63" s="284"/>
      <c r="D63" s="284" t="s">
        <v>71</v>
      </c>
      <c r="E63" s="284"/>
      <c r="F63" s="284"/>
      <c r="G63" s="284"/>
      <c r="H63" s="167">
        <v>57106</v>
      </c>
      <c r="I63" s="168">
        <v>199871</v>
      </c>
      <c r="J63" s="168">
        <v>28553</v>
      </c>
      <c r="K63" s="169">
        <f>H63+I63+J63</f>
        <v>285530</v>
      </c>
    </row>
    <row r="64" spans="1:12" s="187" customFormat="1" ht="13.5" customHeight="1" x14ac:dyDescent="0.15">
      <c r="A64" s="284"/>
      <c r="B64" s="284"/>
      <c r="C64" s="284"/>
      <c r="D64" s="284" t="s">
        <v>68</v>
      </c>
      <c r="E64" s="284"/>
      <c r="F64" s="284"/>
      <c r="G64" s="284"/>
      <c r="H64" s="170">
        <v>2550</v>
      </c>
      <c r="I64" s="170">
        <v>5100</v>
      </c>
      <c r="J64" s="169">
        <v>850</v>
      </c>
      <c r="K64" s="169">
        <f>H64+I64+J64</f>
        <v>8500</v>
      </c>
    </row>
    <row r="65" spans="1:12" s="187" customFormat="1" ht="13.5" customHeight="1" x14ac:dyDescent="0.15">
      <c r="A65" s="284"/>
      <c r="B65" s="284"/>
      <c r="C65" s="284"/>
      <c r="D65" s="284" t="s">
        <v>69</v>
      </c>
      <c r="E65" s="284"/>
      <c r="F65" s="284"/>
      <c r="G65" s="284"/>
      <c r="H65" s="171">
        <v>339000</v>
      </c>
      <c r="I65" s="171">
        <v>678000</v>
      </c>
      <c r="J65" s="172">
        <v>226000</v>
      </c>
      <c r="K65" s="172">
        <f t="shared" ref="K65:K73" si="0">H65+I65+J65</f>
        <v>1243000</v>
      </c>
    </row>
    <row r="66" spans="1:12" s="187" customFormat="1" ht="13.5" customHeight="1" x14ac:dyDescent="0.15">
      <c r="A66" s="284" t="s">
        <v>70</v>
      </c>
      <c r="B66" s="284"/>
      <c r="C66" s="284"/>
      <c r="D66" s="284" t="s">
        <v>71</v>
      </c>
      <c r="E66" s="284"/>
      <c r="F66" s="284"/>
      <c r="G66" s="284"/>
      <c r="H66" s="167">
        <v>6732</v>
      </c>
      <c r="I66" s="168">
        <v>11220</v>
      </c>
      <c r="J66" s="168">
        <v>4488</v>
      </c>
      <c r="K66" s="169">
        <f>H66+I66+J66</f>
        <v>22440</v>
      </c>
    </row>
    <row r="67" spans="1:12" s="187" customFormat="1" ht="13.5" customHeight="1" x14ac:dyDescent="0.15">
      <c r="A67" s="284"/>
      <c r="B67" s="284"/>
      <c r="C67" s="284"/>
      <c r="D67" s="284" t="s">
        <v>69</v>
      </c>
      <c r="E67" s="284"/>
      <c r="F67" s="284"/>
      <c r="G67" s="284"/>
      <c r="H67" s="170">
        <v>305100</v>
      </c>
      <c r="I67" s="170">
        <v>610200</v>
      </c>
      <c r="J67" s="169">
        <v>203400</v>
      </c>
      <c r="K67" s="169">
        <f t="shared" si="0"/>
        <v>1118700</v>
      </c>
    </row>
    <row r="68" spans="1:12" s="187" customFormat="1" ht="13.5" customHeight="1" x14ac:dyDescent="0.15">
      <c r="A68" s="284" t="s">
        <v>72</v>
      </c>
      <c r="B68" s="284"/>
      <c r="C68" s="284"/>
      <c r="D68" s="284" t="s">
        <v>163</v>
      </c>
      <c r="E68" s="284"/>
      <c r="F68" s="284"/>
      <c r="G68" s="284"/>
      <c r="H68" s="273">
        <v>11311817</v>
      </c>
      <c r="I68" s="273">
        <v>45247268</v>
      </c>
      <c r="J68" s="273">
        <v>11311817</v>
      </c>
      <c r="K68" s="169">
        <f t="shared" si="0"/>
        <v>67870902</v>
      </c>
    </row>
    <row r="69" spans="1:12" s="187" customFormat="1" ht="13.5" customHeight="1" x14ac:dyDescent="0.15">
      <c r="A69" s="284"/>
      <c r="B69" s="284"/>
      <c r="C69" s="284"/>
      <c r="D69" s="284" t="s">
        <v>164</v>
      </c>
      <c r="E69" s="284"/>
      <c r="F69" s="284"/>
      <c r="G69" s="284"/>
      <c r="H69" s="273">
        <v>5674183</v>
      </c>
      <c r="I69" s="273">
        <v>22696732</v>
      </c>
      <c r="J69" s="274">
        <v>5674183</v>
      </c>
      <c r="K69" s="169">
        <f t="shared" si="0"/>
        <v>34045098</v>
      </c>
    </row>
    <row r="70" spans="1:12" s="187" customFormat="1" ht="13.5" customHeight="1" x14ac:dyDescent="0.15">
      <c r="A70" s="284"/>
      <c r="B70" s="284"/>
      <c r="C70" s="284"/>
      <c r="D70" s="284" t="s">
        <v>165</v>
      </c>
      <c r="E70" s="284"/>
      <c r="F70" s="284"/>
      <c r="G70" s="284"/>
      <c r="H70" s="272">
        <v>1230545</v>
      </c>
      <c r="I70" s="272">
        <v>1093820</v>
      </c>
      <c r="J70" s="275">
        <v>273455</v>
      </c>
      <c r="K70" s="173">
        <f t="shared" si="0"/>
        <v>2597820</v>
      </c>
    </row>
    <row r="71" spans="1:12" s="187" customFormat="1" ht="13.5" customHeight="1" x14ac:dyDescent="0.15">
      <c r="A71" s="284"/>
      <c r="B71" s="284"/>
      <c r="C71" s="284"/>
      <c r="D71" s="284" t="s">
        <v>166</v>
      </c>
      <c r="E71" s="284"/>
      <c r="F71" s="284"/>
      <c r="G71" s="284"/>
      <c r="H71" s="273">
        <v>3205636</v>
      </c>
      <c r="I71" s="273">
        <v>12822544</v>
      </c>
      <c r="J71" s="274">
        <v>3205636</v>
      </c>
      <c r="K71" s="169">
        <f t="shared" si="0"/>
        <v>19233816</v>
      </c>
    </row>
    <row r="72" spans="1:12" s="187" customFormat="1" ht="13.5" customHeight="1" x14ac:dyDescent="0.15">
      <c r="A72" s="284"/>
      <c r="B72" s="284"/>
      <c r="C72" s="284"/>
      <c r="D72" s="284" t="s">
        <v>167</v>
      </c>
      <c r="E72" s="284"/>
      <c r="F72" s="284"/>
      <c r="G72" s="284"/>
      <c r="H72" s="273">
        <v>9409091</v>
      </c>
      <c r="I72" s="273">
        <v>37636364</v>
      </c>
      <c r="J72" s="274">
        <v>9409091</v>
      </c>
      <c r="K72" s="169">
        <f t="shared" si="0"/>
        <v>56454546</v>
      </c>
    </row>
    <row r="73" spans="1:12" s="187" customFormat="1" ht="13.5" customHeight="1" thickBot="1" x14ac:dyDescent="0.2">
      <c r="A73" s="285"/>
      <c r="B73" s="285"/>
      <c r="C73" s="285"/>
      <c r="D73" s="285" t="s">
        <v>168</v>
      </c>
      <c r="E73" s="285"/>
      <c r="F73" s="285"/>
      <c r="G73" s="285"/>
      <c r="H73" s="256">
        <v>1651500</v>
      </c>
      <c r="I73" s="256">
        <v>6606000</v>
      </c>
      <c r="J73" s="257">
        <v>1651500</v>
      </c>
      <c r="K73" s="257">
        <f t="shared" si="0"/>
        <v>9909000</v>
      </c>
    </row>
    <row r="74" spans="1:12" s="187" customFormat="1" ht="13.5" customHeight="1" x14ac:dyDescent="0.15">
      <c r="A74" s="282" t="s">
        <v>155</v>
      </c>
      <c r="B74" s="282"/>
      <c r="C74" s="282"/>
      <c r="D74" s="282"/>
      <c r="E74" s="282"/>
      <c r="F74" s="282"/>
      <c r="G74" s="282"/>
      <c r="H74" s="258">
        <f>SUM(H63:H73)</f>
        <v>33193260</v>
      </c>
      <c r="I74" s="258">
        <f>SUM(I63:I73)</f>
        <v>127607119</v>
      </c>
      <c r="J74" s="259">
        <f>SUM(J63:J73)</f>
        <v>31988973</v>
      </c>
      <c r="K74" s="259">
        <f>SUM(H74:J74)</f>
        <v>192789352</v>
      </c>
    </row>
    <row r="75" spans="1:12" x14ac:dyDescent="0.15">
      <c r="A75" s="255"/>
      <c r="B75" s="197"/>
      <c r="C75" s="197"/>
      <c r="D75" s="197"/>
      <c r="E75" s="255"/>
      <c r="F75" s="255"/>
      <c r="G75" s="255"/>
      <c r="H75" s="255"/>
      <c r="I75" s="197"/>
      <c r="J75" s="197"/>
      <c r="K75" s="197"/>
      <c r="L75" s="197"/>
    </row>
    <row r="76" spans="1:12" x14ac:dyDescent="0.15">
      <c r="A76" s="260" t="s">
        <v>159</v>
      </c>
      <c r="B76" s="197"/>
      <c r="C76" s="197"/>
      <c r="D76" s="197"/>
      <c r="E76" s="255"/>
      <c r="F76" s="255"/>
      <c r="G76" s="255"/>
      <c r="H76" s="255"/>
      <c r="I76" s="197"/>
      <c r="J76" s="197"/>
      <c r="K76" s="197"/>
      <c r="L76" s="197"/>
    </row>
    <row r="77" spans="1:12" x14ac:dyDescent="0.15">
      <c r="A77" s="260" t="s">
        <v>161</v>
      </c>
      <c r="B77" s="197"/>
      <c r="C77" s="197"/>
      <c r="D77" s="197"/>
      <c r="E77" s="255"/>
      <c r="F77" s="255"/>
      <c r="G77" s="255"/>
      <c r="H77" s="255"/>
      <c r="I77" s="197"/>
      <c r="J77" s="197"/>
      <c r="K77" s="197"/>
      <c r="L77" s="197"/>
    </row>
    <row r="78" spans="1:12" x14ac:dyDescent="0.15">
      <c r="A78" s="261" t="s">
        <v>136</v>
      </c>
    </row>
  </sheetData>
  <mergeCells count="87">
    <mergeCell ref="A1:L1"/>
    <mergeCell ref="A4:A5"/>
    <mergeCell ref="B4:C5"/>
    <mergeCell ref="D4:G4"/>
    <mergeCell ref="H4:J4"/>
    <mergeCell ref="K4:K5"/>
    <mergeCell ref="A6:A9"/>
    <mergeCell ref="B9:C9"/>
    <mergeCell ref="B15:G15"/>
    <mergeCell ref="A16:G16"/>
    <mergeCell ref="A44:A45"/>
    <mergeCell ref="B44:D44"/>
    <mergeCell ref="A17:G17"/>
    <mergeCell ref="A18:G18"/>
    <mergeCell ref="A22:A23"/>
    <mergeCell ref="B22:C23"/>
    <mergeCell ref="D22:G22"/>
    <mergeCell ref="A30:A32"/>
    <mergeCell ref="A39:A40"/>
    <mergeCell ref="B39:D39"/>
    <mergeCell ref="E39:G39"/>
    <mergeCell ref="A43:B43"/>
    <mergeCell ref="H22:J22"/>
    <mergeCell ref="K22:K23"/>
    <mergeCell ref="A24:A25"/>
    <mergeCell ref="A26:A27"/>
    <mergeCell ref="A28:A29"/>
    <mergeCell ref="H39:J39"/>
    <mergeCell ref="K39:K40"/>
    <mergeCell ref="A36:B36"/>
    <mergeCell ref="A33:A34"/>
    <mergeCell ref="A41:A42"/>
    <mergeCell ref="E41:E42"/>
    <mergeCell ref="F41:F42"/>
    <mergeCell ref="G41:G42"/>
    <mergeCell ref="K49:K50"/>
    <mergeCell ref="H49:J49"/>
    <mergeCell ref="E44:G44"/>
    <mergeCell ref="G51:G52"/>
    <mergeCell ref="E43:G43"/>
    <mergeCell ref="K44:K45"/>
    <mergeCell ref="E46:E47"/>
    <mergeCell ref="F46:F47"/>
    <mergeCell ref="G46:G47"/>
    <mergeCell ref="A53:B53"/>
    <mergeCell ref="A49:A50"/>
    <mergeCell ref="B49:D49"/>
    <mergeCell ref="E49:G49"/>
    <mergeCell ref="H44:J44"/>
    <mergeCell ref="A46:A47"/>
    <mergeCell ref="A48:B48"/>
    <mergeCell ref="E48:G48"/>
    <mergeCell ref="A51:A52"/>
    <mergeCell ref="E51:E52"/>
    <mergeCell ref="F51:F52"/>
    <mergeCell ref="E53:G53"/>
    <mergeCell ref="H54:J54"/>
    <mergeCell ref="K54:K55"/>
    <mergeCell ref="A56:A57"/>
    <mergeCell ref="E56:E57"/>
    <mergeCell ref="F56:F57"/>
    <mergeCell ref="G56:G57"/>
    <mergeCell ref="D69:G69"/>
    <mergeCell ref="D70:G70"/>
    <mergeCell ref="A59:G59"/>
    <mergeCell ref="A62:C62"/>
    <mergeCell ref="A54:A55"/>
    <mergeCell ref="B54:D54"/>
    <mergeCell ref="E54:G54"/>
    <mergeCell ref="A58:B58"/>
    <mergeCell ref="E58:G58"/>
    <mergeCell ref="A10:A14"/>
    <mergeCell ref="B14:C14"/>
    <mergeCell ref="A74:G74"/>
    <mergeCell ref="D62:G62"/>
    <mergeCell ref="D63:G63"/>
    <mergeCell ref="D64:G64"/>
    <mergeCell ref="D65:G65"/>
    <mergeCell ref="A63:C65"/>
    <mergeCell ref="A66:C67"/>
    <mergeCell ref="A68:C73"/>
    <mergeCell ref="D71:G71"/>
    <mergeCell ref="D72:G72"/>
    <mergeCell ref="D73:G73"/>
    <mergeCell ref="D66:G66"/>
    <mergeCell ref="D67:G67"/>
    <mergeCell ref="D68:G68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1"/>
  <sheetViews>
    <sheetView workbookViewId="0">
      <selection activeCell="P13" sqref="P13"/>
    </sheetView>
  </sheetViews>
  <sheetFormatPr defaultRowHeight="14.25" x14ac:dyDescent="0.15"/>
  <cols>
    <col min="1" max="1" width="9" style="187"/>
    <col min="2" max="2" width="19.5" style="187" customWidth="1"/>
    <col min="3" max="3" width="25.5" style="187" customWidth="1"/>
    <col min="4" max="4" width="24.375" style="187" customWidth="1"/>
    <col min="5" max="5" width="26.5" style="187" customWidth="1"/>
    <col min="6" max="6" width="15.375" style="187" hidden="1" customWidth="1"/>
    <col min="7" max="7" width="18.75" style="187" hidden="1" customWidth="1"/>
    <col min="8" max="8" width="17.25" style="187" hidden="1" customWidth="1"/>
    <col min="9" max="9" width="21.5" style="187" hidden="1" customWidth="1"/>
    <col min="10" max="16384" width="9" style="187"/>
  </cols>
  <sheetData>
    <row r="1" spans="2:20" ht="17.25" x14ac:dyDescent="0.15">
      <c r="B1" s="351" t="s">
        <v>73</v>
      </c>
      <c r="C1" s="351"/>
      <c r="D1" s="351"/>
      <c r="E1" s="351"/>
      <c r="F1" s="351"/>
      <c r="G1" s="351"/>
      <c r="H1" s="351"/>
      <c r="I1" s="351"/>
    </row>
    <row r="2" spans="2:20" ht="50.25" customHeight="1" x14ac:dyDescent="0.15">
      <c r="B2" s="352" t="s">
        <v>105</v>
      </c>
      <c r="C2" s="352"/>
      <c r="D2" s="352"/>
      <c r="E2" s="352"/>
      <c r="F2" s="352"/>
      <c r="G2" s="352"/>
      <c r="H2" s="352"/>
      <c r="I2" s="352"/>
    </row>
    <row r="3" spans="2:20" ht="27" customHeight="1" x14ac:dyDescent="0.15">
      <c r="B3" s="188" t="s">
        <v>162</v>
      </c>
      <c r="K3" s="350"/>
      <c r="L3" s="350"/>
      <c r="M3" s="350"/>
      <c r="N3" s="350"/>
      <c r="O3" s="350"/>
      <c r="P3" s="350"/>
      <c r="Q3" s="350"/>
      <c r="R3" s="350"/>
      <c r="S3" s="350"/>
      <c r="T3" s="350"/>
    </row>
    <row r="4" spans="2:20" ht="15.75" customHeight="1" x14ac:dyDescent="0.15">
      <c r="B4" s="188" t="s">
        <v>106</v>
      </c>
    </row>
    <row r="5" spans="2:20" ht="15" thickBot="1" x14ac:dyDescent="0.2">
      <c r="B5" s="105" t="s">
        <v>104</v>
      </c>
    </row>
    <row r="6" spans="2:20" x14ac:dyDescent="0.15">
      <c r="B6" s="143" t="s">
        <v>74</v>
      </c>
      <c r="C6" s="186" t="s">
        <v>107</v>
      </c>
      <c r="D6" s="144" t="s">
        <v>75</v>
      </c>
      <c r="E6" s="145" t="s">
        <v>102</v>
      </c>
      <c r="F6" s="185" t="s">
        <v>76</v>
      </c>
      <c r="G6" s="108" t="s">
        <v>77</v>
      </c>
      <c r="H6" s="108" t="s">
        <v>78</v>
      </c>
      <c r="I6" s="108" t="s">
        <v>3</v>
      </c>
    </row>
    <row r="7" spans="2:20" x14ac:dyDescent="0.15">
      <c r="B7" s="120" t="s">
        <v>79</v>
      </c>
      <c r="C7" s="181"/>
      <c r="D7" s="181"/>
      <c r="E7" s="175"/>
      <c r="F7" s="147">
        <f>C7*(E7*0.28)</f>
        <v>0</v>
      </c>
      <c r="G7" s="122">
        <f>C7*(E7*0.57)</f>
        <v>0</v>
      </c>
      <c r="H7" s="123">
        <f>C7*(E7*0.15)</f>
        <v>0</v>
      </c>
      <c r="I7" s="124">
        <f>INT(C7*E7)</f>
        <v>0</v>
      </c>
    </row>
    <row r="8" spans="2:20" ht="15" thickBot="1" x14ac:dyDescent="0.2">
      <c r="B8" s="148" t="s">
        <v>80</v>
      </c>
      <c r="C8" s="180"/>
      <c r="D8" s="180"/>
      <c r="E8" s="176"/>
      <c r="F8" s="147"/>
      <c r="G8" s="122"/>
      <c r="H8" s="123"/>
      <c r="I8" s="127"/>
    </row>
    <row r="9" spans="2:20" x14ac:dyDescent="0.15">
      <c r="B9" s="189"/>
      <c r="C9" s="149"/>
      <c r="D9" s="149"/>
      <c r="E9" s="150"/>
      <c r="F9" s="151"/>
      <c r="G9" s="151"/>
      <c r="H9" s="152"/>
      <c r="I9" s="151"/>
    </row>
    <row r="10" spans="2:20" x14ac:dyDescent="0.15">
      <c r="B10" s="189"/>
      <c r="C10" s="189"/>
      <c r="D10" s="189"/>
      <c r="E10" s="189"/>
      <c r="F10" s="151"/>
      <c r="G10" s="151"/>
      <c r="H10" s="152"/>
      <c r="I10" s="151"/>
    </row>
    <row r="11" spans="2:20" s="190" customFormat="1" ht="15" thickBot="1" x14ac:dyDescent="0.2">
      <c r="B11" s="188" t="s">
        <v>91</v>
      </c>
      <c r="C11" s="187"/>
      <c r="D11" s="187"/>
      <c r="E11" s="187"/>
      <c r="F11" s="151"/>
      <c r="G11" s="151"/>
      <c r="H11" s="152"/>
      <c r="I11" s="151"/>
    </row>
    <row r="12" spans="2:20" s="190" customFormat="1" x14ac:dyDescent="0.15">
      <c r="B12" s="143" t="s">
        <v>74</v>
      </c>
      <c r="C12" s="186" t="s">
        <v>107</v>
      </c>
      <c r="D12" s="144" t="s">
        <v>75</v>
      </c>
      <c r="E12" s="145" t="s">
        <v>102</v>
      </c>
      <c r="F12" s="151"/>
      <c r="G12" s="151"/>
      <c r="H12" s="152"/>
      <c r="I12" s="151"/>
    </row>
    <row r="13" spans="2:20" x14ac:dyDescent="0.15">
      <c r="B13" s="120" t="s">
        <v>79</v>
      </c>
      <c r="C13" s="181"/>
      <c r="D13" s="181"/>
      <c r="E13" s="157"/>
    </row>
    <row r="14" spans="2:20" ht="15" thickBot="1" x14ac:dyDescent="0.2">
      <c r="B14" s="148" t="s">
        <v>80</v>
      </c>
      <c r="C14" s="180"/>
      <c r="D14" s="180"/>
      <c r="E14" s="178"/>
    </row>
    <row r="17" spans="2:9" ht="18" customHeight="1" thickBot="1" x14ac:dyDescent="0.2">
      <c r="B17" s="353" t="s">
        <v>92</v>
      </c>
      <c r="C17" s="353"/>
      <c r="D17" s="149"/>
    </row>
    <row r="18" spans="2:9" x14ac:dyDescent="0.15">
      <c r="B18" s="143" t="s">
        <v>74</v>
      </c>
      <c r="C18" s="186" t="s">
        <v>107</v>
      </c>
      <c r="D18" s="144" t="s">
        <v>75</v>
      </c>
      <c r="E18" s="145" t="s">
        <v>102</v>
      </c>
    </row>
    <row r="19" spans="2:9" x14ac:dyDescent="0.15">
      <c r="B19" s="120" t="s">
        <v>79</v>
      </c>
      <c r="C19" s="181"/>
      <c r="D19" s="181"/>
      <c r="E19" s="175"/>
      <c r="F19" s="147">
        <f>C19*(E19*0.28)</f>
        <v>0</v>
      </c>
      <c r="G19" s="122">
        <f>C19*(E19*0.57)</f>
        <v>0</v>
      </c>
      <c r="H19" s="125">
        <f>C19*(E19*0.15)</f>
        <v>0</v>
      </c>
      <c r="I19" s="112">
        <f>INT(C19*E19)</f>
        <v>0</v>
      </c>
    </row>
    <row r="20" spans="2:9" ht="15" thickBot="1" x14ac:dyDescent="0.2">
      <c r="B20" s="148" t="s">
        <v>80</v>
      </c>
      <c r="C20" s="180"/>
      <c r="D20" s="180"/>
      <c r="E20" s="176"/>
      <c r="F20" s="147"/>
      <c r="G20" s="122"/>
      <c r="H20" s="125"/>
      <c r="I20" s="112"/>
    </row>
    <row r="21" spans="2:9" x14ac:dyDescent="0.15">
      <c r="F21" s="147"/>
      <c r="G21" s="122"/>
      <c r="H21" s="125"/>
      <c r="I21" s="112"/>
    </row>
    <row r="22" spans="2:9" x14ac:dyDescent="0.15">
      <c r="F22" s="147"/>
      <c r="G22" s="122"/>
      <c r="H22" s="125"/>
      <c r="I22" s="112"/>
    </row>
    <row r="23" spans="2:9" ht="15" thickBot="1" x14ac:dyDescent="0.2">
      <c r="B23" s="353" t="s">
        <v>93</v>
      </c>
      <c r="C23" s="350"/>
      <c r="D23" s="350"/>
      <c r="F23" s="122">
        <v>0</v>
      </c>
      <c r="G23" s="122">
        <v>0</v>
      </c>
      <c r="H23" s="125">
        <v>0</v>
      </c>
      <c r="I23" s="112">
        <v>0</v>
      </c>
    </row>
    <row r="24" spans="2:9" x14ac:dyDescent="0.15">
      <c r="B24" s="143" t="s">
        <v>74</v>
      </c>
      <c r="C24" s="191" t="s">
        <v>107</v>
      </c>
      <c r="D24" s="144" t="s">
        <v>75</v>
      </c>
      <c r="E24" s="145" t="s">
        <v>102</v>
      </c>
      <c r="F24" s="147" t="e">
        <f>C24*(E24*0.28)</f>
        <v>#VALUE!</v>
      </c>
      <c r="G24" s="122" t="e">
        <f>C24*(E24*0.57)</f>
        <v>#VALUE!</v>
      </c>
      <c r="H24" s="125" t="e">
        <f>C24*(E24*0.15)</f>
        <v>#VALUE!</v>
      </c>
      <c r="I24" s="112" t="e">
        <f>INT(C24*E24)</f>
        <v>#VALUE!</v>
      </c>
    </row>
    <row r="25" spans="2:9" x14ac:dyDescent="0.15">
      <c r="B25" s="146" t="s">
        <v>100</v>
      </c>
      <c r="C25" s="179"/>
      <c r="D25" s="179"/>
      <c r="E25" s="177"/>
      <c r="F25" s="147"/>
      <c r="G25" s="122"/>
      <c r="H25" s="125"/>
      <c r="I25" s="112"/>
    </row>
    <row r="26" spans="2:9" ht="15" thickBot="1" x14ac:dyDescent="0.2">
      <c r="B26" s="120" t="s">
        <v>79</v>
      </c>
      <c r="C26" s="181"/>
      <c r="D26" s="181"/>
      <c r="E26" s="175"/>
      <c r="F26" s="147">
        <v>0</v>
      </c>
      <c r="G26" s="122">
        <v>0</v>
      </c>
      <c r="H26" s="125">
        <v>0</v>
      </c>
      <c r="I26" s="112">
        <v>0</v>
      </c>
    </row>
    <row r="27" spans="2:9" ht="15.75" thickTop="1" thickBot="1" x14ac:dyDescent="0.2">
      <c r="B27" s="146" t="s">
        <v>80</v>
      </c>
      <c r="C27" s="179"/>
      <c r="D27" s="179"/>
      <c r="E27" s="175"/>
      <c r="F27" s="153" t="e">
        <f>SUM(F7:F26)</f>
        <v>#VALUE!</v>
      </c>
      <c r="G27" s="117" t="e">
        <f>SUM(G7:G26)</f>
        <v>#VALUE!</v>
      </c>
      <c r="H27" s="154" t="e">
        <f>SUM(H7:H26)</f>
        <v>#VALUE!</v>
      </c>
      <c r="I27" s="116" t="e">
        <f>SUM(I7:I24)</f>
        <v>#VALUE!</v>
      </c>
    </row>
    <row r="28" spans="2:9" ht="15.75" thickTop="1" thickBot="1" x14ac:dyDescent="0.2">
      <c r="B28" s="193" t="s">
        <v>95</v>
      </c>
      <c r="C28" s="194"/>
      <c r="D28" s="194"/>
      <c r="E28" s="176"/>
      <c r="F28" s="151"/>
      <c r="G28" s="151"/>
      <c r="H28" s="163"/>
      <c r="I28" s="164"/>
    </row>
    <row r="29" spans="2:9" ht="15.75" thickTop="1" thickBot="1" x14ac:dyDescent="0.2">
      <c r="B29" s="350"/>
      <c r="C29" s="350"/>
      <c r="D29" s="350"/>
      <c r="E29" s="350"/>
      <c r="F29" s="350"/>
      <c r="G29" s="350"/>
      <c r="H29" s="350"/>
      <c r="I29" s="155" t="e">
        <f>INT(I27*0.1)</f>
        <v>#VALUE!</v>
      </c>
    </row>
    <row r="30" spans="2:9" ht="15.75" thickTop="1" thickBot="1" x14ac:dyDescent="0.2">
      <c r="B30" s="188" t="s">
        <v>94</v>
      </c>
      <c r="I30" s="162"/>
    </row>
    <row r="31" spans="2:9" x14ac:dyDescent="0.15">
      <c r="B31" s="143" t="s">
        <v>74</v>
      </c>
      <c r="C31" s="186" t="s">
        <v>107</v>
      </c>
      <c r="D31" s="144" t="s">
        <v>75</v>
      </c>
      <c r="E31" s="145" t="s">
        <v>102</v>
      </c>
      <c r="I31" s="162"/>
    </row>
    <row r="32" spans="2:9" x14ac:dyDescent="0.15">
      <c r="B32" s="120" t="s">
        <v>79</v>
      </c>
      <c r="C32" s="181"/>
      <c r="D32" s="181"/>
      <c r="E32" s="175"/>
      <c r="I32" s="162"/>
    </row>
    <row r="33" spans="2:9" ht="15" thickBot="1" x14ac:dyDescent="0.2">
      <c r="B33" s="148" t="s">
        <v>80</v>
      </c>
      <c r="C33" s="180"/>
      <c r="D33" s="180"/>
      <c r="E33" s="176"/>
      <c r="I33" s="162"/>
    </row>
    <row r="34" spans="2:9" ht="15.75" thickTop="1" thickBot="1" x14ac:dyDescent="0.2">
      <c r="B34" s="350"/>
      <c r="C34" s="350"/>
      <c r="D34" s="350"/>
      <c r="E34" s="350"/>
      <c r="F34" s="350"/>
      <c r="G34" s="350"/>
      <c r="H34" s="350"/>
      <c r="I34" s="156" t="e">
        <f>INT(I27+I29)</f>
        <v>#VALUE!</v>
      </c>
    </row>
    <row r="35" spans="2:9" x14ac:dyDescent="0.15">
      <c r="I35" s="166"/>
    </row>
    <row r="36" spans="2:9" ht="14.25" customHeight="1" x14ac:dyDescent="0.15">
      <c r="B36" s="188" t="s">
        <v>108</v>
      </c>
    </row>
    <row r="37" spans="2:9" ht="15" thickBot="1" x14ac:dyDescent="0.2">
      <c r="B37" s="165" t="s">
        <v>96</v>
      </c>
      <c r="C37" s="165"/>
      <c r="D37" s="126"/>
      <c r="E37" s="126"/>
      <c r="F37" s="126"/>
      <c r="G37" s="126"/>
      <c r="H37" s="126"/>
      <c r="I37" s="126"/>
    </row>
    <row r="38" spans="2:9" x14ac:dyDescent="0.15">
      <c r="B38" s="143" t="s">
        <v>74</v>
      </c>
      <c r="C38" s="186" t="s">
        <v>107</v>
      </c>
      <c r="D38" s="144" t="s">
        <v>75</v>
      </c>
      <c r="E38" s="145" t="s">
        <v>102</v>
      </c>
      <c r="F38" s="185" t="s">
        <v>81</v>
      </c>
      <c r="G38" s="108" t="s">
        <v>82</v>
      </c>
      <c r="H38" s="108" t="s">
        <v>83</v>
      </c>
      <c r="I38" s="108" t="s">
        <v>3</v>
      </c>
    </row>
    <row r="39" spans="2:9" x14ac:dyDescent="0.15">
      <c r="B39" s="158" t="s">
        <v>79</v>
      </c>
      <c r="C39" s="179"/>
      <c r="D39" s="179"/>
      <c r="E39" s="157"/>
      <c r="F39" s="147"/>
      <c r="G39" s="122"/>
      <c r="H39" s="123"/>
      <c r="I39" s="127"/>
    </row>
    <row r="40" spans="2:9" ht="15" thickBot="1" x14ac:dyDescent="0.2">
      <c r="B40" s="159" t="s">
        <v>80</v>
      </c>
      <c r="C40" s="180"/>
      <c r="D40" s="180"/>
      <c r="E40" s="174"/>
      <c r="F40" s="147"/>
      <c r="G40" s="122"/>
      <c r="H40" s="123"/>
      <c r="I40" s="127"/>
    </row>
    <row r="41" spans="2:9" x14ac:dyDescent="0.15">
      <c r="B41" s="118"/>
      <c r="C41" s="149"/>
      <c r="D41" s="149"/>
      <c r="E41" s="184"/>
      <c r="F41" s="151"/>
      <c r="G41" s="151"/>
      <c r="H41" s="152"/>
      <c r="I41" s="151"/>
    </row>
    <row r="42" spans="2:9" ht="15" thickBot="1" x14ac:dyDescent="0.2">
      <c r="B42" s="165" t="s">
        <v>101</v>
      </c>
      <c r="C42" s="165"/>
      <c r="D42" s="126"/>
      <c r="E42" s="126"/>
      <c r="F42" s="151"/>
      <c r="G42" s="151"/>
      <c r="H42" s="152"/>
      <c r="I42" s="151"/>
    </row>
    <row r="43" spans="2:9" x14ac:dyDescent="0.15">
      <c r="B43" s="143" t="s">
        <v>74</v>
      </c>
      <c r="C43" s="186" t="s">
        <v>107</v>
      </c>
      <c r="D43" s="144" t="s">
        <v>75</v>
      </c>
      <c r="E43" s="145" t="s">
        <v>102</v>
      </c>
      <c r="F43" s="151"/>
      <c r="G43" s="151"/>
      <c r="H43" s="152"/>
      <c r="I43" s="151"/>
    </row>
    <row r="44" spans="2:9" x14ac:dyDescent="0.15">
      <c r="B44" s="158" t="s">
        <v>79</v>
      </c>
      <c r="C44" s="179"/>
      <c r="D44" s="179"/>
      <c r="E44" s="157"/>
      <c r="F44" s="151"/>
      <c r="G44" s="151"/>
      <c r="H44" s="152"/>
      <c r="I44" s="151"/>
    </row>
    <row r="45" spans="2:9" ht="15" thickBot="1" x14ac:dyDescent="0.2">
      <c r="B45" s="159" t="s">
        <v>80</v>
      </c>
      <c r="C45" s="180"/>
      <c r="D45" s="180"/>
      <c r="E45" s="174"/>
      <c r="F45" s="151"/>
      <c r="G45" s="151"/>
      <c r="H45" s="152"/>
      <c r="I45" s="151"/>
    </row>
    <row r="46" spans="2:9" x14ac:dyDescent="0.15">
      <c r="B46" s="128"/>
      <c r="C46" s="128"/>
      <c r="D46" s="128"/>
      <c r="E46" s="128"/>
      <c r="F46" s="129"/>
      <c r="G46" s="129"/>
      <c r="H46" s="129"/>
      <c r="I46" s="130"/>
    </row>
    <row r="47" spans="2:9" hidden="1" x14ac:dyDescent="0.15">
      <c r="B47" s="132"/>
      <c r="C47" s="132"/>
      <c r="D47" s="132"/>
      <c r="E47" s="132"/>
      <c r="F47" s="132"/>
      <c r="G47" s="132"/>
      <c r="H47" s="132"/>
      <c r="I47" s="131"/>
    </row>
    <row r="48" spans="2:9" hidden="1" x14ac:dyDescent="0.15">
      <c r="B48" s="338" t="s">
        <v>84</v>
      </c>
      <c r="C48" s="339"/>
      <c r="D48" s="339"/>
      <c r="E48" s="340"/>
      <c r="F48" s="108" t="s">
        <v>81</v>
      </c>
      <c r="G48" s="108" t="s">
        <v>82</v>
      </c>
      <c r="H48" s="108" t="s">
        <v>83</v>
      </c>
      <c r="I48" s="108" t="s">
        <v>85</v>
      </c>
    </row>
    <row r="49" spans="2:9" ht="39" hidden="1" customHeight="1" x14ac:dyDescent="0.15">
      <c r="B49" s="160" t="s">
        <v>86</v>
      </c>
      <c r="C49" s="341" t="s">
        <v>87</v>
      </c>
      <c r="D49" s="342"/>
      <c r="E49" s="343"/>
      <c r="F49" s="133">
        <f>44640*10</f>
        <v>446400</v>
      </c>
      <c r="G49" s="134">
        <f>44640*45</f>
        <v>2008800</v>
      </c>
      <c r="H49" s="134">
        <f>44640*5</f>
        <v>223200</v>
      </c>
      <c r="I49" s="115">
        <f>F49+G49+H49</f>
        <v>2678400</v>
      </c>
    </row>
    <row r="50" spans="2:9" ht="32.25" hidden="1" customHeight="1" x14ac:dyDescent="0.15">
      <c r="B50" s="160" t="s">
        <v>88</v>
      </c>
      <c r="C50" s="341" t="s">
        <v>89</v>
      </c>
      <c r="D50" s="342"/>
      <c r="E50" s="343"/>
      <c r="F50" s="135">
        <f>2600*10</f>
        <v>26000</v>
      </c>
      <c r="G50" s="135">
        <f>2600*45</f>
        <v>117000</v>
      </c>
      <c r="H50" s="60">
        <f>2600*5</f>
        <v>13000</v>
      </c>
      <c r="I50" s="115">
        <f>F50+G50+H50</f>
        <v>156000</v>
      </c>
    </row>
    <row r="51" spans="2:9" hidden="1" x14ac:dyDescent="0.15">
      <c r="B51" s="161" t="s">
        <v>90</v>
      </c>
      <c r="C51" s="344">
        <v>12400</v>
      </c>
      <c r="D51" s="345"/>
      <c r="E51" s="346"/>
      <c r="F51" s="136">
        <f>12400*10</f>
        <v>124000</v>
      </c>
      <c r="G51" s="136">
        <f>12400*45</f>
        <v>558000</v>
      </c>
      <c r="H51" s="137">
        <f>12400*5</f>
        <v>62000</v>
      </c>
      <c r="I51" s="138">
        <f>F51+G51+H51</f>
        <v>744000</v>
      </c>
    </row>
    <row r="52" spans="2:9" ht="14.25" hidden="1" customHeight="1" x14ac:dyDescent="0.15">
      <c r="B52" s="142"/>
      <c r="C52" s="347">
        <v>59640</v>
      </c>
      <c r="D52" s="348"/>
      <c r="E52" s="349"/>
      <c r="F52" s="139">
        <f>C52*10</f>
        <v>596400</v>
      </c>
      <c r="G52" s="139">
        <f>C52*45</f>
        <v>2683800</v>
      </c>
      <c r="H52" s="140">
        <f>C52*5</f>
        <v>298200</v>
      </c>
      <c r="I52" s="141">
        <f>F52+G52+H52</f>
        <v>3578400</v>
      </c>
    </row>
    <row r="53" spans="2:9" ht="14.25" customHeight="1" thickBot="1" x14ac:dyDescent="0.2">
      <c r="B53" s="337" t="s">
        <v>109</v>
      </c>
      <c r="C53" s="337"/>
      <c r="D53" s="126"/>
      <c r="E53" s="126"/>
      <c r="F53" s="106"/>
      <c r="G53" s="106"/>
      <c r="H53" s="107"/>
      <c r="I53" s="105"/>
    </row>
    <row r="54" spans="2:9" x14ac:dyDescent="0.15">
      <c r="B54" s="143" t="s">
        <v>74</v>
      </c>
      <c r="C54" s="186" t="s">
        <v>107</v>
      </c>
      <c r="D54" s="144" t="s">
        <v>75</v>
      </c>
      <c r="E54" s="145" t="s">
        <v>102</v>
      </c>
    </row>
    <row r="55" spans="2:9" x14ac:dyDescent="0.15">
      <c r="B55" s="158" t="s">
        <v>79</v>
      </c>
      <c r="C55" s="179"/>
      <c r="D55" s="179"/>
      <c r="E55" s="157"/>
    </row>
    <row r="56" spans="2:9" ht="15" thickBot="1" x14ac:dyDescent="0.2">
      <c r="B56" s="159" t="s">
        <v>80</v>
      </c>
      <c r="C56" s="180"/>
      <c r="D56" s="180"/>
      <c r="E56" s="174"/>
    </row>
    <row r="58" spans="2:9" ht="15" thickBot="1" x14ac:dyDescent="0.2">
      <c r="B58" s="165" t="s">
        <v>103</v>
      </c>
      <c r="C58" s="165"/>
      <c r="D58" s="165"/>
      <c r="E58" s="126"/>
    </row>
    <row r="59" spans="2:9" x14ac:dyDescent="0.15">
      <c r="B59" s="143" t="s">
        <v>74</v>
      </c>
      <c r="C59" s="186" t="s">
        <v>107</v>
      </c>
      <c r="D59" s="144" t="s">
        <v>75</v>
      </c>
      <c r="E59" s="145" t="s">
        <v>102</v>
      </c>
    </row>
    <row r="60" spans="2:9" x14ac:dyDescent="0.15">
      <c r="B60" s="158" t="s">
        <v>79</v>
      </c>
      <c r="C60" s="179"/>
      <c r="D60" s="179"/>
      <c r="E60" s="157"/>
    </row>
    <row r="61" spans="2:9" ht="15" thickBot="1" x14ac:dyDescent="0.2">
      <c r="B61" s="159" t="s">
        <v>80</v>
      </c>
      <c r="C61" s="180"/>
      <c r="D61" s="180"/>
      <c r="E61" s="174"/>
    </row>
  </sheetData>
  <mergeCells count="13">
    <mergeCell ref="K3:T3"/>
    <mergeCell ref="B34:H34"/>
    <mergeCell ref="B1:I1"/>
    <mergeCell ref="B2:I2"/>
    <mergeCell ref="B17:C17"/>
    <mergeCell ref="B23:D23"/>
    <mergeCell ref="B29:H29"/>
    <mergeCell ref="B53:C53"/>
    <mergeCell ref="B48:E48"/>
    <mergeCell ref="C49:E49"/>
    <mergeCell ref="C50:E50"/>
    <mergeCell ref="C51:E51"/>
    <mergeCell ref="C52:E52"/>
  </mergeCells>
  <phoneticPr fontId="1"/>
  <pageMargins left="0.7" right="0.7" top="0.75" bottom="0.75" header="0.3" footer="0.3"/>
  <pageSetup paperSize="9" scale="8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8"/>
  <sheetViews>
    <sheetView zoomScaleNormal="100" workbookViewId="0">
      <selection activeCell="G7" sqref="G7"/>
    </sheetView>
  </sheetViews>
  <sheetFormatPr defaultRowHeight="12" x14ac:dyDescent="0.15"/>
  <cols>
    <col min="1" max="1" width="9" style="1" customWidth="1"/>
    <col min="2" max="2" width="45.125" style="2" customWidth="1"/>
    <col min="3" max="3" width="12.125" style="2" customWidth="1"/>
    <col min="4" max="4" width="19.375" style="2" customWidth="1"/>
    <col min="5" max="5" width="26.875" style="3" customWidth="1"/>
    <col min="6" max="6" width="25.625" style="1" customWidth="1"/>
    <col min="7" max="7" width="53.125" style="1" customWidth="1"/>
    <col min="8" max="8" width="9" style="1"/>
    <col min="9" max="9" width="13.625" style="1" customWidth="1"/>
    <col min="10" max="11" width="10.625" style="1" bestFit="1" customWidth="1"/>
    <col min="12" max="12" width="9.125" style="1" bestFit="1" customWidth="1"/>
    <col min="13" max="14" width="9" style="1"/>
    <col min="15" max="15" width="16.5" style="1" customWidth="1"/>
    <col min="16" max="16" width="14.25" style="1" customWidth="1"/>
    <col min="17" max="17" width="15.5" style="1" customWidth="1"/>
    <col min="18" max="254" width="9" style="1"/>
    <col min="255" max="255" width="13" style="1" customWidth="1"/>
    <col min="256" max="16384" width="9" style="1"/>
  </cols>
  <sheetData>
    <row r="2" spans="2:16" ht="15.75" customHeight="1" x14ac:dyDescent="0.15">
      <c r="B2" s="359" t="s">
        <v>53</v>
      </c>
      <c r="C2" s="359"/>
      <c r="D2" s="359"/>
      <c r="E2" s="359"/>
      <c r="F2" s="359"/>
    </row>
    <row r="3" spans="2:16" ht="23.1" customHeight="1" x14ac:dyDescent="0.15">
      <c r="B3" s="360" t="s">
        <v>21</v>
      </c>
      <c r="C3" s="360"/>
      <c r="D3" s="360"/>
      <c r="E3" s="360"/>
      <c r="F3" s="360"/>
    </row>
    <row r="4" spans="2:16" ht="24" customHeight="1" x14ac:dyDescent="0.15">
      <c r="C4" s="361" t="s">
        <v>1</v>
      </c>
      <c r="D4" s="361"/>
    </row>
    <row r="5" spans="2:16" ht="15.75" customHeight="1" thickBot="1" x14ac:dyDescent="0.2">
      <c r="B5" s="74"/>
      <c r="C5" s="74"/>
      <c r="D5" s="74"/>
      <c r="G5" s="103" t="s">
        <v>57</v>
      </c>
    </row>
    <row r="6" spans="2:16" s="4" customFormat="1" ht="15.75" customHeight="1" x14ac:dyDescent="0.15">
      <c r="B6" s="5" t="s">
        <v>2</v>
      </c>
      <c r="C6" s="6"/>
      <c r="D6" s="7" t="s">
        <v>22</v>
      </c>
      <c r="E6" s="7" t="s">
        <v>23</v>
      </c>
      <c r="F6" s="8" t="s">
        <v>3</v>
      </c>
      <c r="G6" s="104" t="s">
        <v>58</v>
      </c>
    </row>
    <row r="7" spans="2:16" s="10" customFormat="1" ht="15.75" customHeight="1" x14ac:dyDescent="0.15">
      <c r="B7" s="11" t="s">
        <v>4</v>
      </c>
      <c r="C7" s="12"/>
      <c r="D7" s="13"/>
      <c r="E7" s="13"/>
      <c r="F7" s="14"/>
      <c r="G7" s="102" t="s">
        <v>59</v>
      </c>
      <c r="P7" s="15"/>
    </row>
    <row r="8" spans="2:16" s="10" customFormat="1" ht="15.75" customHeight="1" x14ac:dyDescent="0.15">
      <c r="B8" s="16" t="s">
        <v>24</v>
      </c>
      <c r="C8" s="17"/>
      <c r="D8" s="71"/>
      <c r="E8" s="18">
        <v>664.4</v>
      </c>
      <c r="F8" s="19">
        <f>INT(D8*E8)</f>
        <v>0</v>
      </c>
      <c r="G8" s="9"/>
      <c r="J8" s="20"/>
      <c r="K8" s="20"/>
      <c r="L8" s="20"/>
      <c r="P8" s="15"/>
    </row>
    <row r="9" spans="2:16" s="10" customFormat="1" ht="15.75" customHeight="1" x14ac:dyDescent="0.15">
      <c r="B9" s="21" t="s">
        <v>5</v>
      </c>
      <c r="C9" s="22"/>
      <c r="D9" s="71"/>
      <c r="E9" s="23">
        <v>499</v>
      </c>
      <c r="F9" s="24">
        <f>D9*E9</f>
        <v>0</v>
      </c>
      <c r="G9" s="9"/>
    </row>
    <row r="10" spans="2:16" s="10" customFormat="1" ht="17.25" customHeight="1" x14ac:dyDescent="0.15">
      <c r="B10" s="25" t="s">
        <v>25</v>
      </c>
      <c r="C10" s="26"/>
      <c r="D10" s="71"/>
      <c r="E10" s="23">
        <v>284</v>
      </c>
      <c r="F10" s="24">
        <f>D10*E10</f>
        <v>0</v>
      </c>
      <c r="G10" s="9"/>
    </row>
    <row r="11" spans="2:16" s="10" customFormat="1" ht="16.5" customHeight="1" x14ac:dyDescent="0.15">
      <c r="B11" s="25" t="s">
        <v>26</v>
      </c>
      <c r="C11" s="26"/>
      <c r="D11" s="71"/>
      <c r="E11" s="23">
        <v>2432</v>
      </c>
      <c r="F11" s="24">
        <f>D11*E11</f>
        <v>0</v>
      </c>
      <c r="G11" s="9"/>
    </row>
    <row r="12" spans="2:16" s="10" customFormat="1" ht="16.5" customHeight="1" x14ac:dyDescent="0.15">
      <c r="B12" s="25" t="s">
        <v>27</v>
      </c>
      <c r="C12" s="26"/>
      <c r="D12" s="71"/>
      <c r="E12" s="23">
        <v>140.1</v>
      </c>
      <c r="F12" s="24">
        <f>INT(D12*E12)</f>
        <v>0</v>
      </c>
      <c r="G12" s="9"/>
    </row>
    <row r="13" spans="2:16" s="10" customFormat="1" ht="15" customHeight="1" x14ac:dyDescent="0.15">
      <c r="B13" s="27" t="s">
        <v>6</v>
      </c>
      <c r="C13" s="28"/>
      <c r="D13" s="29"/>
      <c r="E13" s="30"/>
      <c r="F13" s="31"/>
      <c r="G13" s="9"/>
      <c r="P13" s="20"/>
    </row>
    <row r="14" spans="2:16" s="10" customFormat="1" ht="15" customHeight="1" x14ac:dyDescent="0.15">
      <c r="B14" s="75" t="s">
        <v>28</v>
      </c>
      <c r="C14" s="28"/>
      <c r="D14" s="101"/>
      <c r="E14" s="30">
        <f>INT(76.85)</f>
        <v>76</v>
      </c>
      <c r="F14" s="31">
        <f>D14*E14</f>
        <v>0</v>
      </c>
      <c r="G14" s="9"/>
      <c r="P14" s="20"/>
    </row>
    <row r="15" spans="2:16" s="10" customFormat="1" ht="15.75" customHeight="1" x14ac:dyDescent="0.15">
      <c r="B15" s="32" t="s">
        <v>29</v>
      </c>
      <c r="C15" s="33"/>
      <c r="D15" s="71"/>
      <c r="E15" s="34">
        <v>142</v>
      </c>
      <c r="F15" s="35">
        <f>D15*E15</f>
        <v>0</v>
      </c>
      <c r="G15" s="9"/>
      <c r="J15" s="36"/>
      <c r="K15" s="36"/>
      <c r="L15" s="36"/>
    </row>
    <row r="16" spans="2:16" s="10" customFormat="1" ht="15.75" customHeight="1" x14ac:dyDescent="0.15">
      <c r="B16" s="37" t="s">
        <v>30</v>
      </c>
      <c r="C16" s="38"/>
      <c r="D16" s="72"/>
      <c r="E16" s="39">
        <v>24.8</v>
      </c>
      <c r="F16" s="40">
        <f>INT(D16*E16)</f>
        <v>0</v>
      </c>
      <c r="G16" s="9"/>
      <c r="J16" s="36"/>
      <c r="K16" s="36"/>
      <c r="L16" s="36"/>
    </row>
    <row r="17" spans="2:12" s="10" customFormat="1" ht="15.75" customHeight="1" x14ac:dyDescent="0.15">
      <c r="B17" s="41" t="s">
        <v>54</v>
      </c>
      <c r="C17" s="38"/>
      <c r="D17" s="42"/>
      <c r="E17" s="42"/>
      <c r="F17" s="40">
        <f>(F8+F9+F10+F11+F12)*0.3</f>
        <v>0</v>
      </c>
      <c r="G17" s="9"/>
      <c r="J17" s="36"/>
      <c r="K17" s="36"/>
      <c r="L17" s="36"/>
    </row>
    <row r="18" spans="2:12" s="10" customFormat="1" ht="16.5" customHeight="1" thickBot="1" x14ac:dyDescent="0.2">
      <c r="B18" s="362" t="s">
        <v>7</v>
      </c>
      <c r="C18" s="363"/>
      <c r="D18" s="43"/>
      <c r="E18" s="43"/>
      <c r="F18" s="44">
        <f>F78</f>
        <v>196513349.63636366</v>
      </c>
      <c r="G18" s="9"/>
      <c r="J18" s="20"/>
      <c r="K18" s="20"/>
      <c r="L18" s="45"/>
    </row>
    <row r="19" spans="2:12" s="10" customFormat="1" ht="15.75" customHeight="1" thickTop="1" thickBot="1" x14ac:dyDescent="0.2">
      <c r="B19" s="356" t="s">
        <v>8</v>
      </c>
      <c r="C19" s="357"/>
      <c r="D19" s="357"/>
      <c r="E19" s="358"/>
      <c r="F19" s="46"/>
      <c r="G19" s="9"/>
    </row>
    <row r="20" spans="2:12" s="10" customFormat="1" ht="15.75" customHeight="1" thickBot="1" x14ac:dyDescent="0.2">
      <c r="B20" s="364" t="s">
        <v>9</v>
      </c>
      <c r="C20" s="365"/>
      <c r="D20" s="365"/>
      <c r="E20" s="366"/>
      <c r="F20" s="44"/>
      <c r="G20" s="9"/>
    </row>
    <row r="21" spans="2:12" s="10" customFormat="1" ht="15.75" customHeight="1" thickTop="1" thickBot="1" x14ac:dyDescent="0.2">
      <c r="B21" s="367" t="s">
        <v>0</v>
      </c>
      <c r="C21" s="368"/>
      <c r="D21" s="368"/>
      <c r="E21" s="369"/>
      <c r="F21" s="47"/>
      <c r="G21" s="9"/>
    </row>
    <row r="22" spans="2:12" ht="15.75" customHeight="1" x14ac:dyDescent="0.15">
      <c r="J22" s="36"/>
      <c r="K22" s="36"/>
      <c r="L22" s="36"/>
    </row>
    <row r="23" spans="2:12" ht="15.75" hidden="1" customHeight="1" x14ac:dyDescent="0.15">
      <c r="B23" s="76"/>
      <c r="C23" s="76"/>
      <c r="D23" s="76"/>
      <c r="F23" s="45"/>
      <c r="J23" s="20"/>
      <c r="K23" s="20"/>
      <c r="L23" s="45"/>
    </row>
    <row r="24" spans="2:12" ht="15.75" hidden="1" customHeight="1" x14ac:dyDescent="0.15">
      <c r="B24" s="77"/>
      <c r="C24" s="77"/>
      <c r="D24" s="77"/>
      <c r="E24" s="77"/>
      <c r="F24" s="77"/>
    </row>
    <row r="25" spans="2:12" ht="24" hidden="1" x14ac:dyDescent="0.15">
      <c r="B25" s="48"/>
      <c r="C25" s="73" t="s">
        <v>10</v>
      </c>
      <c r="D25" s="73"/>
      <c r="E25" s="48" t="s">
        <v>31</v>
      </c>
      <c r="F25" s="78" t="s">
        <v>3</v>
      </c>
    </row>
    <row r="26" spans="2:12" ht="15.75" hidden="1" customHeight="1" x14ac:dyDescent="0.15">
      <c r="B26" s="370" t="s">
        <v>32</v>
      </c>
      <c r="C26" s="80">
        <v>683000</v>
      </c>
      <c r="D26" s="80"/>
      <c r="E26" s="49">
        <v>0</v>
      </c>
      <c r="F26" s="50">
        <v>0</v>
      </c>
    </row>
    <row r="27" spans="2:12" ht="15.75" hidden="1" customHeight="1" x14ac:dyDescent="0.15">
      <c r="B27" s="371"/>
      <c r="C27" s="80">
        <v>596000</v>
      </c>
      <c r="D27" s="80"/>
      <c r="E27" s="49">
        <v>0</v>
      </c>
      <c r="F27" s="50">
        <v>0</v>
      </c>
    </row>
    <row r="28" spans="2:12" ht="15.75" hidden="1" customHeight="1" x14ac:dyDescent="0.15">
      <c r="B28" s="371"/>
      <c r="C28" s="80">
        <v>534000</v>
      </c>
      <c r="D28" s="80"/>
      <c r="E28" s="49">
        <v>8.67</v>
      </c>
      <c r="F28" s="50">
        <v>4629780</v>
      </c>
    </row>
    <row r="29" spans="2:12" ht="15.75" hidden="1" customHeight="1" x14ac:dyDescent="0.15">
      <c r="B29" s="371"/>
      <c r="C29" s="80">
        <v>460000</v>
      </c>
      <c r="D29" s="80"/>
      <c r="E29" s="49">
        <v>34.700000000000003</v>
      </c>
      <c r="F29" s="50">
        <v>15962000.000000002</v>
      </c>
    </row>
    <row r="30" spans="2:12" ht="15.75" hidden="1" customHeight="1" x14ac:dyDescent="0.15">
      <c r="B30" s="372"/>
      <c r="C30" s="81" t="s">
        <v>33</v>
      </c>
      <c r="D30" s="81"/>
      <c r="E30" s="82">
        <v>43.370000000000005</v>
      </c>
      <c r="F30" s="83">
        <v>20591780</v>
      </c>
    </row>
    <row r="31" spans="2:12" ht="15.75" hidden="1" customHeight="1" x14ac:dyDescent="0.15">
      <c r="B31" s="373" t="s">
        <v>34</v>
      </c>
      <c r="C31" s="84">
        <v>683000</v>
      </c>
      <c r="D31" s="84"/>
      <c r="E31" s="85">
        <v>0</v>
      </c>
      <c r="F31" s="86">
        <v>0</v>
      </c>
    </row>
    <row r="32" spans="2:12" ht="15.75" hidden="1" customHeight="1" x14ac:dyDescent="0.15">
      <c r="B32" s="371"/>
      <c r="C32" s="80">
        <v>596000</v>
      </c>
      <c r="D32" s="80"/>
      <c r="E32" s="49">
        <v>0</v>
      </c>
      <c r="F32" s="50">
        <v>0</v>
      </c>
    </row>
    <row r="33" spans="2:6" ht="15.75" hidden="1" customHeight="1" x14ac:dyDescent="0.15">
      <c r="B33" s="371"/>
      <c r="C33" s="80">
        <v>534000</v>
      </c>
      <c r="D33" s="80"/>
      <c r="E33" s="49">
        <v>4.63</v>
      </c>
      <c r="F33" s="50">
        <v>2472420</v>
      </c>
    </row>
    <row r="34" spans="2:6" ht="15.75" hidden="1" customHeight="1" x14ac:dyDescent="0.15">
      <c r="B34" s="371"/>
      <c r="C34" s="80">
        <v>460000</v>
      </c>
      <c r="D34" s="80"/>
      <c r="E34" s="49">
        <v>18.510000000000002</v>
      </c>
      <c r="F34" s="50">
        <v>8514600</v>
      </c>
    </row>
    <row r="35" spans="2:6" ht="15.75" hidden="1" customHeight="1" x14ac:dyDescent="0.15">
      <c r="B35" s="372"/>
      <c r="C35" s="81" t="s">
        <v>33</v>
      </c>
      <c r="D35" s="81"/>
      <c r="E35" s="82">
        <v>23.137</v>
      </c>
      <c r="F35" s="87">
        <v>10987020</v>
      </c>
    </row>
    <row r="36" spans="2:6" ht="15.75" hidden="1" customHeight="1" x14ac:dyDescent="0.15">
      <c r="B36" s="373" t="s">
        <v>35</v>
      </c>
      <c r="C36" s="84">
        <v>683000</v>
      </c>
      <c r="D36" s="84"/>
      <c r="E36" s="85">
        <v>1.03</v>
      </c>
      <c r="F36" s="86">
        <v>703490</v>
      </c>
    </row>
    <row r="37" spans="2:6" ht="15.75" hidden="1" customHeight="1" x14ac:dyDescent="0.15">
      <c r="B37" s="371"/>
      <c r="C37" s="80">
        <v>596000</v>
      </c>
      <c r="D37" s="80"/>
      <c r="E37" s="49">
        <v>3.09</v>
      </c>
      <c r="F37" s="50">
        <v>1841640</v>
      </c>
    </row>
    <row r="38" spans="2:6" ht="15.75" hidden="1" customHeight="1" x14ac:dyDescent="0.15">
      <c r="B38" s="371"/>
      <c r="C38" s="80">
        <v>534000</v>
      </c>
      <c r="D38" s="80"/>
      <c r="E38" s="49">
        <v>4.12</v>
      </c>
      <c r="F38" s="50">
        <v>2200080</v>
      </c>
    </row>
    <row r="39" spans="2:6" ht="15.75" hidden="1" customHeight="1" x14ac:dyDescent="0.15">
      <c r="B39" s="371"/>
      <c r="C39" s="80">
        <v>460000</v>
      </c>
      <c r="D39" s="80"/>
      <c r="E39" s="49">
        <v>2.06</v>
      </c>
      <c r="F39" s="50">
        <v>947600</v>
      </c>
    </row>
    <row r="40" spans="2:6" ht="15.75" hidden="1" customHeight="1" x14ac:dyDescent="0.15">
      <c r="B40" s="371"/>
      <c r="C40" s="88" t="s">
        <v>33</v>
      </c>
      <c r="D40" s="88"/>
      <c r="E40" s="89">
        <v>10.3</v>
      </c>
      <c r="F40" s="90">
        <v>5692810</v>
      </c>
    </row>
    <row r="41" spans="2:6" ht="34.5" hidden="1" customHeight="1" x14ac:dyDescent="0.15">
      <c r="B41" s="51" t="s">
        <v>36</v>
      </c>
      <c r="C41" s="88"/>
      <c r="D41" s="88"/>
      <c r="E41" s="89"/>
      <c r="F41" s="90"/>
    </row>
    <row r="42" spans="2:6" ht="34.5" hidden="1" customHeight="1" x14ac:dyDescent="0.15">
      <c r="B42" s="79" t="s">
        <v>37</v>
      </c>
      <c r="C42" s="88"/>
      <c r="D42" s="88"/>
      <c r="E42" s="89"/>
      <c r="F42" s="90"/>
    </row>
    <row r="43" spans="2:6" ht="34.5" hidden="1" customHeight="1" x14ac:dyDescent="0.15">
      <c r="B43" s="79"/>
      <c r="C43" s="88"/>
      <c r="D43" s="88"/>
      <c r="E43" s="89"/>
      <c r="F43" s="90"/>
    </row>
    <row r="44" spans="2:6" ht="50.25" hidden="1" customHeight="1" thickBot="1" x14ac:dyDescent="0.2">
      <c r="B44" s="51" t="s">
        <v>38</v>
      </c>
      <c r="C44" s="88"/>
      <c r="D44" s="88"/>
      <c r="E44" s="89"/>
      <c r="F44" s="90"/>
    </row>
    <row r="45" spans="2:6" s="10" customFormat="1" ht="12.75" hidden="1" thickBot="1" x14ac:dyDescent="0.2">
      <c r="B45" s="91" t="s">
        <v>39</v>
      </c>
      <c r="C45" s="92"/>
      <c r="D45" s="92"/>
      <c r="E45" s="92"/>
      <c r="F45" s="93">
        <v>1300000</v>
      </c>
    </row>
    <row r="46" spans="2:6" ht="15.75" hidden="1" customHeight="1" x14ac:dyDescent="0.15">
      <c r="B46" s="94" t="s">
        <v>11</v>
      </c>
      <c r="C46" s="95"/>
      <c r="D46" s="96"/>
      <c r="E46" s="97"/>
      <c r="F46" s="52">
        <v>37271610</v>
      </c>
    </row>
    <row r="47" spans="2:6" ht="15.75" hidden="1" customHeight="1" x14ac:dyDescent="0.15">
      <c r="B47" s="53"/>
      <c r="C47" s="54"/>
      <c r="D47" s="54"/>
      <c r="E47" s="55"/>
      <c r="F47" s="98"/>
    </row>
    <row r="48" spans="2:6" ht="15.75" hidden="1" customHeight="1" x14ac:dyDescent="0.15">
      <c r="B48" s="56"/>
      <c r="C48" s="56"/>
      <c r="D48" s="56"/>
      <c r="E48" s="56"/>
      <c r="F48" s="56"/>
    </row>
    <row r="49" spans="2:6" ht="15.75" customHeight="1" x14ac:dyDescent="0.15">
      <c r="B49" s="53" t="s">
        <v>40</v>
      </c>
      <c r="C49" s="56"/>
      <c r="D49" s="56"/>
      <c r="E49" s="56"/>
      <c r="F49" s="56"/>
    </row>
    <row r="50" spans="2:6" ht="24.95" customHeight="1" x14ac:dyDescent="0.15">
      <c r="B50" s="57"/>
      <c r="C50" s="374" t="s">
        <v>10</v>
      </c>
      <c r="D50" s="375"/>
      <c r="E50" s="48" t="s">
        <v>12</v>
      </c>
      <c r="F50" s="48" t="s">
        <v>3</v>
      </c>
    </row>
    <row r="51" spans="2:6" ht="15.75" customHeight="1" x14ac:dyDescent="0.15">
      <c r="B51" s="51" t="s">
        <v>41</v>
      </c>
      <c r="C51" s="354"/>
      <c r="D51" s="355"/>
      <c r="E51" s="49">
        <f>76/35</f>
        <v>2.1714285714285713</v>
      </c>
      <c r="F51" s="50"/>
    </row>
    <row r="52" spans="2:6" s="58" customFormat="1" ht="15.75" customHeight="1" x14ac:dyDescent="0.15">
      <c r="B52" s="51" t="s">
        <v>13</v>
      </c>
      <c r="C52" s="382"/>
      <c r="D52" s="383"/>
      <c r="E52" s="60"/>
      <c r="F52" s="61">
        <v>35</v>
      </c>
    </row>
    <row r="53" spans="2:6" s="58" customFormat="1" ht="19.5" customHeight="1" x14ac:dyDescent="0.15">
      <c r="B53" s="62" t="s">
        <v>11</v>
      </c>
      <c r="C53" s="382"/>
      <c r="D53" s="384"/>
      <c r="E53" s="383"/>
      <c r="F53" s="52">
        <f>INT(F51*F52)</f>
        <v>0</v>
      </c>
    </row>
    <row r="54" spans="2:6" s="58" customFormat="1" ht="20.45" customHeight="1" x14ac:dyDescent="0.15">
      <c r="B54" s="64"/>
      <c r="C54" s="54"/>
      <c r="D54" s="54"/>
      <c r="E54" s="55"/>
      <c r="F54" s="65"/>
    </row>
    <row r="55" spans="2:6" s="58" customFormat="1" ht="27.95" customHeight="1" x14ac:dyDescent="0.15">
      <c r="B55" s="57"/>
      <c r="C55" s="374" t="s">
        <v>10</v>
      </c>
      <c r="D55" s="375"/>
      <c r="E55" s="48" t="s">
        <v>12</v>
      </c>
      <c r="F55" s="48" t="s">
        <v>3</v>
      </c>
    </row>
    <row r="56" spans="2:6" s="58" customFormat="1" ht="21" customHeight="1" x14ac:dyDescent="0.15">
      <c r="B56" s="51" t="s">
        <v>55</v>
      </c>
      <c r="C56" s="385"/>
      <c r="D56" s="386"/>
      <c r="E56" s="49">
        <f>142/35</f>
        <v>4.0571428571428569</v>
      </c>
      <c r="F56" s="50">
        <f>C56*E56</f>
        <v>0</v>
      </c>
    </row>
    <row r="57" spans="2:6" s="58" customFormat="1" ht="15.75" customHeight="1" x14ac:dyDescent="0.15">
      <c r="B57" s="51" t="s">
        <v>13</v>
      </c>
      <c r="C57" s="382"/>
      <c r="D57" s="383"/>
      <c r="E57" s="60"/>
      <c r="F57" s="61">
        <v>35</v>
      </c>
    </row>
    <row r="58" spans="2:6" s="66" customFormat="1" ht="15.75" customHeight="1" x14ac:dyDescent="0.15">
      <c r="B58" s="62" t="s">
        <v>11</v>
      </c>
      <c r="C58" s="382"/>
      <c r="D58" s="384"/>
      <c r="E58" s="383"/>
      <c r="F58" s="52">
        <f>INT(F56*F57)</f>
        <v>0</v>
      </c>
    </row>
    <row r="59" spans="2:6" s="66" customFormat="1" ht="15.75" customHeight="1" x14ac:dyDescent="0.15">
      <c r="B59" s="64"/>
      <c r="C59" s="54"/>
      <c r="D59" s="54"/>
      <c r="E59" s="55"/>
      <c r="F59" s="65"/>
    </row>
    <row r="60" spans="2:6" s="66" customFormat="1" ht="29.25" customHeight="1" x14ac:dyDescent="0.15">
      <c r="B60" s="57"/>
      <c r="C60" s="374" t="s">
        <v>10</v>
      </c>
      <c r="D60" s="375"/>
      <c r="E60" s="48" t="s">
        <v>12</v>
      </c>
      <c r="F60" s="48" t="s">
        <v>3</v>
      </c>
    </row>
    <row r="61" spans="2:6" s="66" customFormat="1" ht="15.75" customHeight="1" x14ac:dyDescent="0.15">
      <c r="B61" s="51" t="s">
        <v>56</v>
      </c>
      <c r="C61" s="385"/>
      <c r="D61" s="386"/>
      <c r="E61" s="49">
        <v>3.1</v>
      </c>
      <c r="F61" s="50"/>
    </row>
    <row r="62" spans="2:6" s="66" customFormat="1" ht="15.75" customHeight="1" x14ac:dyDescent="0.15">
      <c r="B62" s="51" t="s">
        <v>13</v>
      </c>
      <c r="C62" s="382"/>
      <c r="D62" s="383"/>
      <c r="E62" s="60"/>
      <c r="F62" s="61">
        <v>8</v>
      </c>
    </row>
    <row r="63" spans="2:6" s="66" customFormat="1" ht="15.75" customHeight="1" x14ac:dyDescent="0.15">
      <c r="B63" s="62" t="s">
        <v>11</v>
      </c>
      <c r="C63" s="59"/>
      <c r="D63" s="63"/>
      <c r="E63" s="67"/>
      <c r="F63" s="52">
        <f>INT(F61*F62)</f>
        <v>0</v>
      </c>
    </row>
    <row r="64" spans="2:6" s="66" customFormat="1" ht="15.75" customHeight="1" x14ac:dyDescent="0.15">
      <c r="B64" s="64"/>
      <c r="C64" s="54"/>
      <c r="D64" s="54"/>
      <c r="E64" s="55"/>
      <c r="F64" s="65"/>
    </row>
    <row r="65" spans="2:7" s="68" customFormat="1" ht="15.75" customHeight="1" x14ac:dyDescent="0.15">
      <c r="B65" s="387" t="s">
        <v>14</v>
      </c>
      <c r="C65" s="387"/>
      <c r="D65" s="387"/>
    </row>
    <row r="66" spans="2:7" ht="15.75" customHeight="1" x14ac:dyDescent="0.15">
      <c r="B66" s="69"/>
      <c r="C66" s="388" t="s">
        <v>42</v>
      </c>
      <c r="D66" s="389"/>
      <c r="E66" s="390"/>
      <c r="F66" s="48" t="s">
        <v>43</v>
      </c>
    </row>
    <row r="67" spans="2:7" ht="39" customHeight="1" x14ac:dyDescent="0.15">
      <c r="B67" s="376" t="s">
        <v>44</v>
      </c>
      <c r="C67" s="377" t="s">
        <v>15</v>
      </c>
      <c r="D67" s="378"/>
      <c r="E67" s="379"/>
      <c r="F67" s="35">
        <v>247346</v>
      </c>
    </row>
    <row r="68" spans="2:7" ht="28.5" customHeight="1" x14ac:dyDescent="0.15">
      <c r="B68" s="376"/>
      <c r="C68" s="377" t="s">
        <v>45</v>
      </c>
      <c r="D68" s="380"/>
      <c r="E68" s="381"/>
      <c r="F68" s="35">
        <v>1243000</v>
      </c>
    </row>
    <row r="69" spans="2:7" ht="28.5" customHeight="1" x14ac:dyDescent="0.15">
      <c r="B69" s="391" t="s">
        <v>46</v>
      </c>
      <c r="C69" s="377" t="s">
        <v>47</v>
      </c>
      <c r="D69" s="380"/>
      <c r="E69" s="381"/>
      <c r="F69" s="35">
        <v>22440</v>
      </c>
    </row>
    <row r="70" spans="2:7" ht="28.5" customHeight="1" x14ac:dyDescent="0.15">
      <c r="B70" s="392"/>
      <c r="C70" s="377" t="s">
        <v>16</v>
      </c>
      <c r="D70" s="380"/>
      <c r="E70" s="381"/>
      <c r="F70" s="35">
        <v>1118700</v>
      </c>
    </row>
    <row r="71" spans="2:7" ht="30.75" customHeight="1" x14ac:dyDescent="0.15">
      <c r="B71" s="391" t="s">
        <v>17</v>
      </c>
      <c r="C71" s="397" t="s">
        <v>48</v>
      </c>
      <c r="D71" s="398"/>
      <c r="E71" s="399"/>
      <c r="F71" s="35">
        <v>84838636.363636374</v>
      </c>
    </row>
    <row r="72" spans="2:7" ht="24" customHeight="1" x14ac:dyDescent="0.15">
      <c r="B72" s="376"/>
      <c r="C72" s="400" t="s">
        <v>18</v>
      </c>
      <c r="D72" s="401"/>
      <c r="E72" s="402"/>
      <c r="F72" s="35">
        <v>35387727.272727273</v>
      </c>
    </row>
    <row r="73" spans="2:7" ht="24" customHeight="1" x14ac:dyDescent="0.15">
      <c r="B73" s="376"/>
      <c r="C73" s="400" t="s">
        <v>49</v>
      </c>
      <c r="D73" s="401"/>
      <c r="E73" s="402"/>
      <c r="F73" s="35">
        <v>2324363.6363636362</v>
      </c>
    </row>
    <row r="74" spans="2:7" ht="36" customHeight="1" x14ac:dyDescent="0.15">
      <c r="B74" s="376"/>
      <c r="C74" s="400" t="s">
        <v>19</v>
      </c>
      <c r="D74" s="401"/>
      <c r="E74" s="402"/>
      <c r="F74" s="35">
        <v>16028181.818181816</v>
      </c>
    </row>
    <row r="75" spans="2:7" ht="36" customHeight="1" x14ac:dyDescent="0.15">
      <c r="B75" s="376"/>
      <c r="C75" s="403" t="s">
        <v>20</v>
      </c>
      <c r="D75" s="404"/>
      <c r="E75" s="405"/>
      <c r="F75" s="35">
        <v>47045454.545454539</v>
      </c>
    </row>
    <row r="76" spans="2:7" ht="36" customHeight="1" thickBot="1" x14ac:dyDescent="0.2">
      <c r="B76" s="376"/>
      <c r="C76" s="406" t="s">
        <v>50</v>
      </c>
      <c r="D76" s="407"/>
      <c r="E76" s="408"/>
      <c r="F76" s="24">
        <v>8257500</v>
      </c>
    </row>
    <row r="77" spans="2:7" ht="15.75" hidden="1" customHeight="1" x14ac:dyDescent="0.15">
      <c r="B77" s="393" t="s">
        <v>51</v>
      </c>
      <c r="C77" s="393"/>
      <c r="D77" s="393"/>
      <c r="E77" s="393"/>
      <c r="F77" s="99">
        <f>SUM(F71:F76)</f>
        <v>193881863.63636366</v>
      </c>
      <c r="G77" s="100"/>
    </row>
    <row r="78" spans="2:7" ht="14.1" customHeight="1" thickBot="1" x14ac:dyDescent="0.2">
      <c r="B78" s="394" t="s">
        <v>52</v>
      </c>
      <c r="C78" s="395"/>
      <c r="D78" s="395"/>
      <c r="E78" s="396"/>
      <c r="F78" s="70">
        <f>F67+F68+F69+F70+F77</f>
        <v>196513349.63636366</v>
      </c>
    </row>
  </sheetData>
  <mergeCells count="38">
    <mergeCell ref="B69:B70"/>
    <mergeCell ref="C69:E69"/>
    <mergeCell ref="C70:E70"/>
    <mergeCell ref="B77:E77"/>
    <mergeCell ref="B78:E78"/>
    <mergeCell ref="B71:B76"/>
    <mergeCell ref="C71:E71"/>
    <mergeCell ref="C72:E72"/>
    <mergeCell ref="C73:E73"/>
    <mergeCell ref="C74:E74"/>
    <mergeCell ref="C75:E75"/>
    <mergeCell ref="C76:E76"/>
    <mergeCell ref="B67:B68"/>
    <mergeCell ref="C67:E67"/>
    <mergeCell ref="C68:E68"/>
    <mergeCell ref="C52:D52"/>
    <mergeCell ref="C53:E53"/>
    <mergeCell ref="C55:D55"/>
    <mergeCell ref="C56:D56"/>
    <mergeCell ref="C57:D57"/>
    <mergeCell ref="C58:E58"/>
    <mergeCell ref="C60:D60"/>
    <mergeCell ref="C61:D61"/>
    <mergeCell ref="C62:D62"/>
    <mergeCell ref="B65:D65"/>
    <mergeCell ref="C66:E66"/>
    <mergeCell ref="C51:D51"/>
    <mergeCell ref="B19:E19"/>
    <mergeCell ref="B2:F2"/>
    <mergeCell ref="B3:F3"/>
    <mergeCell ref="C4:D4"/>
    <mergeCell ref="B18:C18"/>
    <mergeCell ref="B20:E20"/>
    <mergeCell ref="B21:E21"/>
    <mergeCell ref="B26:B30"/>
    <mergeCell ref="B31:B35"/>
    <mergeCell ref="B36:B40"/>
    <mergeCell ref="C50:D50"/>
  </mergeCells>
  <phoneticPr fontId="1"/>
  <printOptions horizontalCentered="1"/>
  <pageMargins left="3.937007874015748E-2" right="3.937007874015748E-2" top="0.19685039370078741" bottom="0.19685039370078741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積算様式</vt:lpstr>
      <vt:lpstr>【別紙】報酬内訳表</vt:lpstr>
      <vt:lpstr>第1回事前協議</vt:lpstr>
      <vt:lpstr>【別紙】報酬内訳表!Print_Area</vt:lpstr>
      <vt:lpstr>第1回事前協議!Print_Area</vt:lpstr>
    </vt:vector>
  </TitlesOfParts>
  <Company>JICA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JICA</dc:creator>
  <cp:lastModifiedBy>noda</cp:lastModifiedBy>
  <cp:lastPrinted>2021-06-29T10:52:09Z</cp:lastPrinted>
  <dcterms:created xsi:type="dcterms:W3CDTF">2015-02-16T10:29:56Z</dcterms:created>
  <dcterms:modified xsi:type="dcterms:W3CDTF">2021-07-07T06:20:03Z</dcterms:modified>
</cp:coreProperties>
</file>