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（廃棄物系修正）/計算シート/Version5.0標記修正/"/>
    </mc:Choice>
  </mc:AlternateContent>
  <xr:revisionPtr revIDLastSave="0" documentId="13_ncr:1_{88B037DE-69F3-A14E-9FFD-D4276BA583D3}" xr6:coauthVersionLast="47" xr6:coauthVersionMax="47" xr10:uidLastSave="{00000000-0000-0000-0000-000000000000}"/>
  <bookViews>
    <workbookView xWindow="0" yWindow="680" windowWidth="29920" windowHeight="18660" tabRatio="808" xr2:uid="{00000000-000D-0000-FFFF-FFFF00000000}"/>
  </bookViews>
  <sheets>
    <sheet name="Inputs &amp; Outputs" sheetId="43" r:id="rId1"/>
    <sheet name="Calculations" sheetId="44" r:id="rId2"/>
  </sheets>
  <definedNames>
    <definedName name="_xlnm.Print_Area" localSheetId="1">Calculations!$A$1:$F$38</definedName>
    <definedName name="_xlnm.Print_Area" localSheetId="0">'Inputs &amp; Outputs'!$A$1:$F$38</definedName>
    <definedName name="化石燃料種別1" localSheetId="1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44" l="1"/>
  <c r="C37" i="44"/>
  <c r="C36" i="44"/>
  <c r="C35" i="44"/>
  <c r="C34" i="44"/>
  <c r="C32" i="44"/>
  <c r="C31" i="44"/>
  <c r="C30" i="44"/>
  <c r="C29" i="44"/>
  <c r="C27" i="44"/>
  <c r="C26" i="44"/>
  <c r="C25" i="44"/>
  <c r="C24" i="44"/>
  <c r="C23" i="44"/>
  <c r="C22" i="44"/>
  <c r="C20" i="44"/>
  <c r="C19" i="44"/>
  <c r="C18" i="44"/>
  <c r="C16" i="44"/>
  <c r="C15" i="44"/>
  <c r="E16" i="44"/>
  <c r="E32" i="44"/>
  <c r="E18" i="44"/>
  <c r="E19" i="44"/>
  <c r="E20" i="44"/>
  <c r="E17" i="44"/>
  <c r="E29" i="44"/>
  <c r="E28" i="44" s="1"/>
  <c r="E30" i="44"/>
  <c r="E31" i="44"/>
  <c r="B7" i="44"/>
  <c r="B4" i="44"/>
  <c r="E34" i="44"/>
  <c r="E35" i="44"/>
  <c r="E36" i="44"/>
  <c r="E25" i="44"/>
  <c r="E21" i="44" s="1"/>
  <c r="E37" i="44"/>
  <c r="E27" i="44"/>
  <c r="E38" i="44"/>
  <c r="E33" i="44" s="1"/>
  <c r="E14" i="43" s="1"/>
  <c r="E22" i="44"/>
  <c r="E23" i="44"/>
  <c r="E24" i="44"/>
  <c r="E26" i="44"/>
  <c r="F31" i="44"/>
  <c r="E15" i="44"/>
  <c r="E14" i="44"/>
  <c r="E13" i="44" l="1"/>
  <c r="E13" i="43" l="1"/>
  <c r="E12" i="44"/>
  <c r="E12" i="43" s="1"/>
</calcChain>
</file>

<file path=xl/sharedStrings.xml><?xml version="1.0" encoding="utf-8"?>
<sst xmlns="http://schemas.openxmlformats.org/spreadsheetml/2006/main" count="119" uniqueCount="97">
  <si>
    <t>Emission Reduction</t>
    <phoneticPr fontId="2"/>
  </si>
  <si>
    <t>Baseline emission</t>
    <phoneticPr fontId="2"/>
  </si>
  <si>
    <t>Project emission</t>
    <phoneticPr fontId="2"/>
  </si>
  <si>
    <t>Inputs</t>
    <phoneticPr fontId="2"/>
  </si>
  <si>
    <t>Description</t>
    <phoneticPr fontId="2"/>
  </si>
  <si>
    <t>Value</t>
    <phoneticPr fontId="2"/>
  </si>
  <si>
    <t>Unit</t>
    <phoneticPr fontId="2"/>
  </si>
  <si>
    <t>*Input only orange cell</t>
    <phoneticPr fontId="2"/>
  </si>
  <si>
    <t>Emission reduction</t>
    <phoneticPr fontId="2"/>
  </si>
  <si>
    <t>Project emission</t>
    <phoneticPr fontId="2"/>
  </si>
  <si>
    <t>Methane Global Warming Potential</t>
    <phoneticPr fontId="2"/>
  </si>
  <si>
    <t>MWh/year</t>
    <phoneticPr fontId="2"/>
  </si>
  <si>
    <t>t/year</t>
    <phoneticPr fontId="2"/>
  </si>
  <si>
    <t>Chemical oxygen demand removed by the wastewater treatment system in the baseline scenario</t>
    <phoneticPr fontId="2"/>
  </si>
  <si>
    <t>Model correction factor to account for model uncertainties</t>
    <phoneticPr fontId="2"/>
  </si>
  <si>
    <t>Amount of electricity generated by the project in year y</t>
    <phoneticPr fontId="2"/>
  </si>
  <si>
    <t>Amount of thermal energy generated by the project in year y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</si>
  <si>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</si>
  <si>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t>Volume of wastewater treated in wastewater treatment system in the project scenario in year</t>
    <phoneticPr fontId="2"/>
  </si>
  <si>
    <t>Chemical oxygen demand removed by the wastewater treatment system in the project  scenario</t>
    <phoneticPr fontId="2"/>
  </si>
  <si>
    <t>MWh/year</t>
    <phoneticPr fontId="2"/>
  </si>
  <si>
    <t>t/year</t>
    <phoneticPr fontId="2"/>
  </si>
  <si>
    <t>Methane emission from wastewater treatment sites in year y</t>
    <phoneticPr fontId="2"/>
  </si>
  <si>
    <t>MWh/year</t>
    <phoneticPr fontId="2"/>
  </si>
  <si>
    <t>TJ/year</t>
    <phoneticPr fontId="2"/>
  </si>
  <si>
    <t>MWh/year</t>
    <phoneticPr fontId="2"/>
  </si>
  <si>
    <t>TJ/year</t>
    <phoneticPr fontId="2"/>
  </si>
  <si>
    <t>Methane leakage factor of methane recovery system</t>
    <phoneticPr fontId="2"/>
  </si>
  <si>
    <t>Emission reduction</t>
    <phoneticPr fontId="2"/>
  </si>
  <si>
    <t>Parameter</t>
    <phoneticPr fontId="2"/>
  </si>
  <si>
    <t>Energy efficiency of the boiler/air heater used in the absence of the project activity to generate the thermal energy. It will be “1” as a conservative value.</t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</si>
  <si>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</si>
  <si>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emissions from electricity consumed in the baseline in year 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</si>
  <si>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</si>
  <si>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emissions from fossil fuels consumed in the baseline in year y 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</si>
  <si>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</si>
  <si>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</si>
  <si>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/year</t>
    </r>
    <phoneticPr fontId="2"/>
  </si>
  <si>
    <r>
      <t>tCOD/m</t>
    </r>
    <r>
      <rPr>
        <vertAlign val="superscript"/>
        <sz val="11"/>
        <color indexed="8"/>
        <rFont val="Arial"/>
        <family val="2"/>
      </rPr>
      <t>3</t>
    </r>
    <phoneticPr fontId="2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</si>
  <si>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/tCOD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</si>
  <si>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/tCH</t>
    </r>
    <r>
      <rPr>
        <vertAlign val="subscript"/>
        <sz val="11"/>
        <color indexed="8"/>
        <rFont val="Arial"/>
        <family val="2"/>
      </rPr>
      <t>4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</si>
  <si>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</si>
  <si>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</si>
  <si>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</si>
  <si>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emissions from generation of electric power and/or thermal energy that will be replaced by electricity or  thermal energy generated by the project in year </t>
    </r>
    <phoneticPr fontId="2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</si>
  <si>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leaked/tCH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produced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</si>
  <si>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</si>
  <si>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r>
      <t>BE</t>
    </r>
    <r>
      <rPr>
        <vertAlign val="subscript"/>
        <sz val="11"/>
        <color indexed="8"/>
        <rFont val="Arial"/>
        <family val="2"/>
      </rPr>
      <t>y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</si>
  <si>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</si>
  <si>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EC</t>
    </r>
    <r>
      <rPr>
        <vertAlign val="subscript"/>
        <sz val="11"/>
        <color indexed="8"/>
        <rFont val="Arial"/>
        <family val="2"/>
      </rPr>
      <t>BL,y</t>
    </r>
    <phoneticPr fontId="2"/>
  </si>
  <si>
    <r>
      <t>EF</t>
    </r>
    <r>
      <rPr>
        <vertAlign val="subscript"/>
        <sz val="11"/>
        <color indexed="8"/>
        <rFont val="Arial"/>
        <family val="2"/>
      </rPr>
      <t>elec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</si>
  <si>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</si>
  <si>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2"/>
  </si>
  <si>
    <r>
      <t>Q</t>
    </r>
    <r>
      <rPr>
        <vertAlign val="subscript"/>
        <sz val="11"/>
        <color indexed="8"/>
        <rFont val="Arial"/>
        <family val="2"/>
      </rPr>
      <t>WW,BL,y</t>
    </r>
    <phoneticPr fontId="2"/>
  </si>
  <si>
    <r>
      <t>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/year</t>
    </r>
    <phoneticPr fontId="2"/>
  </si>
  <si>
    <r>
      <t>COD</t>
    </r>
    <r>
      <rPr>
        <vertAlign val="subscript"/>
        <sz val="11"/>
        <color indexed="8"/>
        <rFont val="Arial"/>
        <family val="2"/>
      </rPr>
      <t>ww,BL,y</t>
    </r>
    <phoneticPr fontId="2"/>
  </si>
  <si>
    <r>
      <t>tCOD/m</t>
    </r>
    <r>
      <rPr>
        <vertAlign val="superscript"/>
        <sz val="11"/>
        <color indexed="8"/>
        <rFont val="Arial"/>
        <family val="2"/>
      </rPr>
      <t>3</t>
    </r>
    <phoneticPr fontId="2"/>
  </si>
  <si>
    <r>
      <t>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correction factor for the wastewater treatment system in the baseline scenario </t>
    </r>
    <phoneticPr fontId="2"/>
  </si>
  <si>
    <r>
      <t>BO</t>
    </r>
    <r>
      <rPr>
        <vertAlign val="subscript"/>
        <sz val="11"/>
        <color indexed="8"/>
        <rFont val="Arial"/>
        <family val="2"/>
      </rPr>
      <t>o,ww</t>
    </r>
    <phoneticPr fontId="3"/>
  </si>
  <si>
    <r>
      <t>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producing capacity of the wastewater</t>
    </r>
    <phoneticPr fontId="2"/>
  </si>
  <si>
    <r>
      <t>tCH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>/t COD</t>
    </r>
    <phoneticPr fontId="3"/>
  </si>
  <si>
    <r>
      <t>UF</t>
    </r>
    <r>
      <rPr>
        <vertAlign val="subscript"/>
        <sz val="11"/>
        <color indexed="8"/>
        <rFont val="Arial"/>
        <family val="2"/>
      </rPr>
      <t>BL</t>
    </r>
    <phoneticPr fontId="3"/>
  </si>
  <si>
    <r>
      <t>GWP</t>
    </r>
    <r>
      <rPr>
        <vertAlign val="subscript"/>
        <sz val="11"/>
        <color indexed="8"/>
        <rFont val="Arial"/>
        <family val="2"/>
      </rPr>
      <t>CH4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</si>
  <si>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/tCH</t>
    </r>
    <r>
      <rPr>
        <vertAlign val="subscript"/>
        <sz val="11"/>
        <color indexed="8"/>
        <rFont val="Arial"/>
        <family val="2"/>
      </rPr>
      <t>4</t>
    </r>
    <phoneticPr fontId="3"/>
  </si>
  <si>
    <r>
      <t>EG</t>
    </r>
    <r>
      <rPr>
        <vertAlign val="subscript"/>
        <sz val="11"/>
        <color indexed="8"/>
        <rFont val="Arial"/>
        <family val="2"/>
      </rPr>
      <t>PJ,y</t>
    </r>
    <phoneticPr fontId="2"/>
  </si>
  <si>
    <r>
      <t>HG</t>
    </r>
    <r>
      <rPr>
        <vertAlign val="subscript"/>
        <sz val="11"/>
        <color indexed="8"/>
        <rFont val="Arial"/>
        <family val="2"/>
      </rPr>
      <t>PJ,y</t>
    </r>
    <phoneticPr fontId="2"/>
  </si>
  <si>
    <r>
      <t>n</t>
    </r>
    <r>
      <rPr>
        <vertAlign val="subscript"/>
        <sz val="11"/>
        <color indexed="8"/>
        <rFont val="Arial"/>
        <family val="2"/>
      </rPr>
      <t>BL</t>
    </r>
    <phoneticPr fontId="2"/>
  </si>
  <si>
    <r>
      <t>Q</t>
    </r>
    <r>
      <rPr>
        <vertAlign val="subscript"/>
        <sz val="11"/>
        <color indexed="8"/>
        <rFont val="Arial"/>
        <family val="2"/>
      </rPr>
      <t>WW,PJ,y</t>
    </r>
    <phoneticPr fontId="2"/>
  </si>
  <si>
    <r>
      <t>COD</t>
    </r>
    <r>
      <rPr>
        <vertAlign val="subscript"/>
        <sz val="11"/>
        <color indexed="8"/>
        <rFont val="Arial"/>
        <family val="2"/>
      </rPr>
      <t>ww,PJ,y</t>
    </r>
    <phoneticPr fontId="2"/>
  </si>
  <si>
    <r>
      <t>CH</t>
    </r>
    <r>
      <rPr>
        <vertAlign val="subscript"/>
        <sz val="11"/>
        <color indexed="8"/>
        <rFont val="Arial"/>
        <family val="2"/>
      </rPr>
      <t>4</t>
    </r>
    <r>
      <rPr>
        <sz val="11"/>
        <color indexed="8"/>
        <rFont val="Arial"/>
        <family val="2"/>
      </rPr>
      <t xml:space="preserve"> correction factor for the wastewater treatment system in the project scenario </t>
    </r>
    <phoneticPr fontId="2"/>
  </si>
  <si>
    <r>
      <t>UF</t>
    </r>
    <r>
      <rPr>
        <vertAlign val="subscript"/>
        <sz val="11"/>
        <color indexed="8"/>
        <rFont val="Arial"/>
        <family val="2"/>
      </rPr>
      <t>PJ</t>
    </r>
    <phoneticPr fontId="3"/>
  </si>
  <si>
    <r>
      <t>EF</t>
    </r>
    <r>
      <rPr>
        <vertAlign val="subscript"/>
        <sz val="11"/>
        <color indexed="8"/>
        <rFont val="Arial"/>
        <family val="2"/>
      </rPr>
      <t>CH4,def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</si>
  <si>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fuel i </t>
    </r>
    <phoneticPr fontId="2"/>
  </si>
  <si>
    <r>
      <t>tCOD/m</t>
    </r>
    <r>
      <rPr>
        <vertAlign val="superscript"/>
        <sz val="11"/>
        <color indexed="8"/>
        <rFont val="Arial"/>
        <family val="2"/>
      </rPr>
      <t>3</t>
    </r>
    <phoneticPr fontId="2"/>
  </si>
  <si>
    <r>
      <t>NCV</t>
    </r>
    <r>
      <rPr>
        <vertAlign val="subscript"/>
        <sz val="11"/>
        <color indexed="8"/>
        <rFont val="Arial"/>
        <family val="2"/>
      </rPr>
      <t>fuel,</t>
    </r>
    <r>
      <rPr>
        <vertAlign val="subscript"/>
        <sz val="11"/>
        <color indexed="8"/>
        <rFont val="Arial"/>
        <family val="2"/>
      </rPr>
      <t>i</t>
    </r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</si>
  <si>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</si>
  <si>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</si>
  <si>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Country</t>
    <phoneticPr fontId="2"/>
  </si>
  <si>
    <t>Calculations</t>
    <phoneticPr fontId="2"/>
  </si>
  <si>
    <r>
      <t>FC</t>
    </r>
    <r>
      <rPr>
        <vertAlign val="subscript"/>
        <sz val="11"/>
        <color indexed="8"/>
        <rFont val="Arial"/>
        <family val="2"/>
      </rPr>
      <t>BL,</t>
    </r>
    <r>
      <rPr>
        <vertAlign val="subscript"/>
        <sz val="11"/>
        <color indexed="8"/>
        <rFont val="Arial"/>
        <family val="2"/>
      </rPr>
      <t>i,</t>
    </r>
    <r>
      <rPr>
        <vertAlign val="subscript"/>
        <sz val="11"/>
        <color indexed="8"/>
        <rFont val="Arial"/>
        <family val="2"/>
      </rPr>
      <t>y</t>
    </r>
    <phoneticPr fontId="2"/>
  </si>
  <si>
    <t>*Please provide the source of each data</t>
    <phoneticPr fontId="2"/>
  </si>
  <si>
    <t>Source</t>
    <phoneticPr fontId="2"/>
  </si>
  <si>
    <t>20. Water, Waste Water, Waste Management/Methane Recovery</t>
    <phoneticPr fontId="2"/>
  </si>
  <si>
    <r>
      <t>EF</t>
    </r>
    <r>
      <rPr>
        <vertAlign val="subscript"/>
        <sz val="11"/>
        <color indexed="8"/>
        <rFont val="Arial"/>
        <family val="2"/>
      </rPr>
      <t>fuel,k</t>
    </r>
    <phoneticPr fontId="2"/>
  </si>
  <si>
    <t>TJ/Gg</t>
    <phoneticPr fontId="2"/>
  </si>
  <si>
    <r>
      <t>kgCO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/TJ</t>
    </r>
    <phoneticPr fontId="2"/>
  </si>
  <si>
    <t>Default value</t>
    <phoneticPr fontId="2"/>
  </si>
  <si>
    <t xml:space="preserve">Electricity consumption associated with wastewater treatment in the baseline scenario </t>
    <phoneticPr fontId="2"/>
  </si>
  <si>
    <t xml:space="preserve">Amount of fuel i consumed associated with wastewater treatment in the baseline scenario </t>
    <phoneticPr fontId="2"/>
  </si>
  <si>
    <r>
      <t>CO</t>
    </r>
    <r>
      <rPr>
        <vertAlign val="subscript"/>
        <sz val="11"/>
        <color rgb="FF000000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fuel k used for the boiler in the baseline scenario </t>
    </r>
    <phoneticPr fontId="2"/>
  </si>
  <si>
    <t>Model correction factor to account for model uncertainties for baseline scenario</t>
    <phoneticPr fontId="2"/>
  </si>
  <si>
    <t>Net calorific value of the fuel i</t>
    <phoneticPr fontId="2"/>
  </si>
  <si>
    <t>Volume of wastewater treated in wastewater treatment system in the baseline scenario in year y</t>
    <phoneticPr fontId="2"/>
  </si>
  <si>
    <r>
      <t>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emission factor of the electricity</t>
    </r>
    <phoneticPr fontId="2"/>
  </si>
  <si>
    <t>20. Water and Waste Management / Waste Water Treatment (Methane Recovery)</t>
    <phoneticPr fontId="2"/>
  </si>
  <si>
    <r>
      <t>MCF</t>
    </r>
    <r>
      <rPr>
        <vertAlign val="subscript"/>
        <sz val="11"/>
        <color indexed="8"/>
        <rFont val="Arial"/>
        <family val="2"/>
      </rPr>
      <t>ww,BL</t>
    </r>
    <phoneticPr fontId="2"/>
  </si>
  <si>
    <r>
      <t>MCF</t>
    </r>
    <r>
      <rPr>
        <vertAlign val="subscript"/>
        <sz val="11"/>
        <color indexed="8"/>
        <rFont val="Arial"/>
        <family val="2"/>
      </rPr>
      <t>ww,PJ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</si>
</sst>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6"/>
      <color rgb="FF000000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vertAlign val="subscript"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auto="1"/>
      </left>
      <right/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auto="1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auto="1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auto="1"/>
      </right>
      <top style="thin">
        <color auto="1"/>
      </top>
      <bottom style="thin">
        <color theme="1" tint="0.34998626667073579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/>
      <top style="thin">
        <color theme="1" tint="0.34998626667073579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 style="thin">
        <color auto="1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auto="1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8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4" borderId="8" xfId="0" applyFont="1" applyFill="1" applyBorder="1">
      <alignment vertical="center"/>
    </xf>
    <xf numFmtId="0" fontId="8" fillId="4" borderId="9" xfId="0" applyFont="1" applyFill="1" applyBorder="1">
      <alignment vertical="center"/>
    </xf>
    <xf numFmtId="0" fontId="8" fillId="4" borderId="14" xfId="0" applyFont="1" applyFill="1" applyBorder="1">
      <alignment vertical="center"/>
    </xf>
    <xf numFmtId="0" fontId="8" fillId="4" borderId="15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8" fillId="4" borderId="1" xfId="0" applyFont="1" applyFill="1" applyBorder="1">
      <alignment vertical="center"/>
    </xf>
    <xf numFmtId="0" fontId="8" fillId="4" borderId="10" xfId="0" applyFont="1" applyFill="1" applyBorder="1">
      <alignment vertical="center"/>
    </xf>
    <xf numFmtId="0" fontId="14" fillId="0" borderId="0" xfId="0" applyFont="1">
      <alignment vertical="center"/>
    </xf>
    <xf numFmtId="0" fontId="8" fillId="3" borderId="11" xfId="0" applyFont="1" applyFill="1" applyBorder="1">
      <alignment vertical="center"/>
    </xf>
    <xf numFmtId="0" fontId="8" fillId="3" borderId="4" xfId="0" applyFont="1" applyFill="1" applyBorder="1">
      <alignment vertical="center"/>
    </xf>
    <xf numFmtId="0" fontId="8" fillId="0" borderId="5" xfId="0" applyFont="1" applyBorder="1">
      <alignment vertical="center"/>
    </xf>
    <xf numFmtId="0" fontId="8" fillId="3" borderId="6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9" fontId="8" fillId="0" borderId="1" xfId="0" applyNumberFormat="1" applyFont="1" applyBorder="1">
      <alignment vertical="center"/>
    </xf>
    <xf numFmtId="0" fontId="8" fillId="0" borderId="5" xfId="1" applyNumberFormat="1" applyFont="1" applyBorder="1">
      <alignment vertical="center"/>
    </xf>
    <xf numFmtId="0" fontId="8" fillId="0" borderId="1" xfId="1" applyNumberFormat="1" applyFont="1" applyFill="1" applyBorder="1">
      <alignment vertical="center"/>
    </xf>
    <xf numFmtId="0" fontId="11" fillId="6" borderId="1" xfId="232" applyNumberFormat="1" applyFont="1" applyBorder="1" applyAlignment="1">
      <alignment vertical="center"/>
    </xf>
    <xf numFmtId="0" fontId="11" fillId="6" borderId="2" xfId="232" applyNumberFormat="1" applyFont="1" applyBorder="1" applyAlignment="1">
      <alignment vertical="center"/>
    </xf>
    <xf numFmtId="0" fontId="8" fillId="7" borderId="1" xfId="1" applyNumberFormat="1" applyFont="1" applyFill="1" applyBorder="1">
      <alignment vertical="center"/>
    </xf>
    <xf numFmtId="0" fontId="8" fillId="7" borderId="1" xfId="1" applyNumberFormat="1" applyFont="1" applyFill="1" applyBorder="1" applyAlignment="1">
      <alignment horizontal="right" vertical="center"/>
    </xf>
    <xf numFmtId="0" fontId="9" fillId="5" borderId="8" xfId="0" applyFont="1" applyFill="1" applyBorder="1">
      <alignment vertical="center"/>
    </xf>
    <xf numFmtId="0" fontId="8" fillId="5" borderId="18" xfId="0" applyFont="1" applyFill="1" applyBorder="1">
      <alignment vertical="center"/>
    </xf>
    <xf numFmtId="0" fontId="9" fillId="5" borderId="19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8" fillId="3" borderId="20" xfId="0" applyFont="1" applyFill="1" applyBorder="1">
      <alignment vertical="center"/>
    </xf>
    <xf numFmtId="0" fontId="8" fillId="3" borderId="21" xfId="0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8" fillId="3" borderId="23" xfId="0" applyFont="1" applyFill="1" applyBorder="1">
      <alignment vertical="center"/>
    </xf>
    <xf numFmtId="0" fontId="8" fillId="3" borderId="17" xfId="0" applyFont="1" applyFill="1" applyBorder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6" xfId="0" applyFont="1" applyFill="1" applyBorder="1">
      <alignment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13" xfId="0" applyFont="1" applyFill="1" applyBorder="1">
      <alignment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11" fillId="6" borderId="30" xfId="232" applyNumberFormat="1" applyFont="1" applyBorder="1" applyAlignment="1">
      <alignment vertical="center"/>
    </xf>
    <xf numFmtId="0" fontId="8" fillId="4" borderId="31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8" fillId="4" borderId="27" xfId="0" applyFont="1" applyFill="1" applyBorder="1">
      <alignment vertical="center"/>
    </xf>
    <xf numFmtId="0" fontId="8" fillId="4" borderId="32" xfId="0" applyFont="1" applyFill="1" applyBorder="1">
      <alignment vertical="center"/>
    </xf>
    <xf numFmtId="9" fontId="8" fillId="4" borderId="13" xfId="0" applyNumberFormat="1" applyFont="1" applyFill="1" applyBorder="1">
      <alignment vertical="center"/>
    </xf>
    <xf numFmtId="0" fontId="8" fillId="4" borderId="33" xfId="0" applyFont="1" applyFill="1" applyBorder="1">
      <alignment vertical="center"/>
    </xf>
    <xf numFmtId="0" fontId="8" fillId="4" borderId="34" xfId="0" applyFont="1" applyFill="1" applyBorder="1" applyAlignment="1">
      <alignment horizontal="left" vertical="center" wrapText="1"/>
    </xf>
    <xf numFmtId="0" fontId="8" fillId="4" borderId="34" xfId="0" applyFont="1" applyFill="1" applyBorder="1">
      <alignment vertical="center"/>
    </xf>
    <xf numFmtId="0" fontId="18" fillId="4" borderId="27" xfId="0" applyFont="1" applyFill="1" applyBorder="1">
      <alignment vertical="center"/>
    </xf>
    <xf numFmtId="0" fontId="18" fillId="0" borderId="0" xfId="0" applyFont="1">
      <alignment vertical="center"/>
    </xf>
    <xf numFmtId="0" fontId="18" fillId="3" borderId="22" xfId="0" applyFont="1" applyFill="1" applyBorder="1">
      <alignment vertical="center"/>
    </xf>
    <xf numFmtId="0" fontId="8" fillId="4" borderId="0" xfId="0" applyFont="1" applyFill="1">
      <alignment vertical="center"/>
    </xf>
    <xf numFmtId="0" fontId="8" fillId="4" borderId="16" xfId="0" applyFont="1" applyFill="1" applyBorder="1">
      <alignment vertical="center"/>
    </xf>
    <xf numFmtId="0" fontId="8" fillId="4" borderId="2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8" fillId="8" borderId="1" xfId="1" applyNumberFormat="1" applyFont="1" applyFill="1" applyBorder="1">
      <alignment vertical="center"/>
    </xf>
    <xf numFmtId="0" fontId="8" fillId="8" borderId="1" xfId="1" applyNumberFormat="1" applyFont="1" applyFill="1" applyBorder="1" applyAlignment="1">
      <alignment horizontal="right" vertical="center"/>
    </xf>
    <xf numFmtId="0" fontId="8" fillId="9" borderId="1" xfId="1" applyNumberFormat="1" applyFont="1" applyFill="1" applyBorder="1" applyAlignment="1">
      <alignment horizontal="right" vertical="center"/>
    </xf>
    <xf numFmtId="0" fontId="8" fillId="8" borderId="1" xfId="1" applyNumberFormat="1" applyFont="1" applyFill="1" applyBorder="1" applyAlignment="1">
      <alignment horizontal="left" vertical="center"/>
    </xf>
    <xf numFmtId="0" fontId="8" fillId="9" borderId="34" xfId="1" applyNumberFormat="1" applyFont="1" applyFill="1" applyBorder="1" applyAlignment="1">
      <alignment horizontal="right" vertical="center"/>
    </xf>
    <xf numFmtId="0" fontId="8" fillId="4" borderId="10" xfId="0" applyFont="1" applyFill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20" fillId="8" borderId="14" xfId="0" applyFont="1" applyFill="1" applyBorder="1" applyAlignment="1">
      <alignment horizontal="left" vertical="center"/>
    </xf>
    <xf numFmtId="0" fontId="21" fillId="8" borderId="35" xfId="0" applyFont="1" applyFill="1" applyBorder="1" applyAlignment="1">
      <alignment horizontal="left" vertical="center"/>
    </xf>
    <xf numFmtId="0" fontId="21" fillId="8" borderId="15" xfId="0" applyFont="1" applyFill="1" applyBorder="1" applyAlignment="1">
      <alignment horizontal="left" vertical="center"/>
    </xf>
  </cellXfs>
  <cellStyles count="583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良い" xfId="232" builtinId="2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8"/>
  <sheetViews>
    <sheetView tabSelected="1" zoomScaleNormal="100" zoomScaleSheetLayoutView="85" workbookViewId="0">
      <selection activeCell="B37" sqref="B37"/>
    </sheetView>
  </sheetViews>
  <sheetFormatPr baseColWidth="10" defaultColWidth="8.83203125" defaultRowHeight="14"/>
  <cols>
    <col min="1" max="1" width="3.33203125" style="2" customWidth="1"/>
    <col min="2" max="2" width="12.1640625" style="7" customWidth="1"/>
    <col min="3" max="3" width="69.6640625" style="2" customWidth="1"/>
    <col min="4" max="4" width="19.5" style="2" customWidth="1"/>
    <col min="5" max="5" width="12.6640625" style="2" customWidth="1"/>
    <col min="6" max="6" width="27.5" style="2" customWidth="1"/>
    <col min="7" max="7" width="40.83203125" style="2" customWidth="1"/>
    <col min="8" max="16384" width="8.83203125" style="2"/>
  </cols>
  <sheetData>
    <row r="1" spans="2:6" ht="28" customHeight="1">
      <c r="B1" s="78" t="s">
        <v>94</v>
      </c>
      <c r="C1" s="78"/>
      <c r="D1" s="78"/>
      <c r="E1" s="78"/>
      <c r="F1" s="78"/>
    </row>
    <row r="2" spans="2:6" s="59" customFormat="1" ht="19" customHeight="1">
      <c r="B2" s="66"/>
    </row>
    <row r="3" spans="2:6" s="59" customFormat="1" ht="19" customHeight="1">
      <c r="B3" s="67" t="s">
        <v>75</v>
      </c>
    </row>
    <row r="4" spans="2:6" s="59" customFormat="1" ht="19" customHeight="1">
      <c r="B4" s="79"/>
      <c r="C4" s="80"/>
      <c r="D4" s="80"/>
      <c r="E4" s="80"/>
      <c r="F4" s="81"/>
    </row>
    <row r="5" spans="2:6" s="59" customFormat="1" ht="19" customHeight="1">
      <c r="B5" s="68"/>
      <c r="C5" s="69"/>
      <c r="D5" s="69"/>
      <c r="E5" s="69"/>
      <c r="F5" s="69"/>
    </row>
    <row r="6" spans="2:6" s="59" customFormat="1" ht="19.5" customHeight="1">
      <c r="B6" s="67" t="s">
        <v>76</v>
      </c>
    </row>
    <row r="7" spans="2:6" s="59" customFormat="1" ht="19" customHeight="1">
      <c r="B7" s="79"/>
      <c r="C7" s="80"/>
      <c r="D7" s="80"/>
      <c r="E7" s="80"/>
      <c r="F7" s="81"/>
    </row>
    <row r="8" spans="2:6" s="59" customFormat="1" ht="19" customHeight="1">
      <c r="B8" s="66"/>
    </row>
    <row r="9" spans="2:6" s="59" customFormat="1" ht="19" customHeight="1">
      <c r="B9" s="66"/>
    </row>
    <row r="10" spans="2:6" ht="19" customHeight="1">
      <c r="B10" s="1" t="s">
        <v>0</v>
      </c>
    </row>
    <row r="11" spans="2:6" ht="19" customHeight="1">
      <c r="B11" s="39"/>
      <c r="C11" s="40"/>
      <c r="D11" s="40"/>
      <c r="E11" s="41" t="s">
        <v>5</v>
      </c>
      <c r="F11" s="42" t="s">
        <v>6</v>
      </c>
    </row>
    <row r="12" spans="2:6" ht="19" customHeight="1">
      <c r="B12" s="43" t="s">
        <v>46</v>
      </c>
      <c r="C12" s="3" t="s">
        <v>28</v>
      </c>
      <c r="D12" s="4"/>
      <c r="E12" s="25">
        <f>Calculations!E12</f>
        <v>0</v>
      </c>
      <c r="F12" s="44" t="s">
        <v>35</v>
      </c>
    </row>
    <row r="13" spans="2:6" ht="19" customHeight="1">
      <c r="B13" s="45" t="s">
        <v>47</v>
      </c>
      <c r="C13" s="5" t="s">
        <v>1</v>
      </c>
      <c r="D13" s="6"/>
      <c r="E13" s="26">
        <f>Calculations!E13</f>
        <v>0</v>
      </c>
      <c r="F13" s="44" t="s">
        <v>35</v>
      </c>
    </row>
    <row r="14" spans="2:6" ht="19" customHeight="1">
      <c r="B14" s="46" t="s">
        <v>48</v>
      </c>
      <c r="C14" s="5" t="s">
        <v>2</v>
      </c>
      <c r="D14" s="6"/>
      <c r="E14" s="47">
        <f>Calculations!E33</f>
        <v>0</v>
      </c>
      <c r="F14" s="48" t="s">
        <v>17</v>
      </c>
    </row>
    <row r="15" spans="2:6" ht="19" customHeight="1"/>
    <row r="16" spans="2:6" ht="19" customHeight="1"/>
    <row r="17" spans="2:7" ht="19" customHeight="1">
      <c r="B17" s="1" t="s">
        <v>3</v>
      </c>
      <c r="C17" s="8"/>
      <c r="D17" s="8"/>
      <c r="E17" s="71" t="s">
        <v>7</v>
      </c>
      <c r="F17" s="9"/>
      <c r="G17" s="71" t="s">
        <v>80</v>
      </c>
    </row>
    <row r="18" spans="2:7" ht="19" customHeight="1">
      <c r="B18" s="49" t="s">
        <v>29</v>
      </c>
      <c r="C18" s="50" t="s">
        <v>4</v>
      </c>
      <c r="D18" s="51"/>
      <c r="E18" s="41" t="s">
        <v>5</v>
      </c>
      <c r="F18" s="42" t="s">
        <v>6</v>
      </c>
      <c r="G18" s="41" t="s">
        <v>81</v>
      </c>
    </row>
    <row r="19" spans="2:7" ht="30">
      <c r="B19" s="52" t="s">
        <v>49</v>
      </c>
      <c r="C19" s="19" t="s">
        <v>87</v>
      </c>
      <c r="D19" s="10"/>
      <c r="E19" s="27"/>
      <c r="F19" s="44" t="s">
        <v>11</v>
      </c>
      <c r="G19" s="72"/>
    </row>
    <row r="20" spans="2:7" ht="19" customHeight="1">
      <c r="B20" s="52" t="s">
        <v>50</v>
      </c>
      <c r="C20" s="11" t="s">
        <v>93</v>
      </c>
      <c r="D20" s="10"/>
      <c r="E20" s="27"/>
      <c r="F20" s="44" t="s">
        <v>51</v>
      </c>
      <c r="G20" s="72"/>
    </row>
    <row r="21" spans="2:7" ht="30">
      <c r="B21" s="58" t="s">
        <v>79</v>
      </c>
      <c r="C21" s="19" t="s">
        <v>88</v>
      </c>
      <c r="D21" s="10"/>
      <c r="E21" s="27"/>
      <c r="F21" s="44" t="s">
        <v>12</v>
      </c>
      <c r="G21" s="72"/>
    </row>
    <row r="22" spans="2:7" ht="19" customHeight="1">
      <c r="B22" s="58" t="s">
        <v>74</v>
      </c>
      <c r="C22" s="19" t="s">
        <v>91</v>
      </c>
      <c r="D22" s="10"/>
      <c r="E22" s="27"/>
      <c r="F22" s="44" t="s">
        <v>84</v>
      </c>
      <c r="G22" s="72"/>
    </row>
    <row r="23" spans="2:7" ht="19" customHeight="1">
      <c r="B23" s="52" t="s">
        <v>52</v>
      </c>
      <c r="C23" s="19" t="s">
        <v>72</v>
      </c>
      <c r="D23" s="10"/>
      <c r="E23" s="27"/>
      <c r="F23" s="44" t="s">
        <v>85</v>
      </c>
      <c r="G23" s="72"/>
    </row>
    <row r="24" spans="2:7" ht="19" customHeight="1">
      <c r="B24" s="52" t="s">
        <v>83</v>
      </c>
      <c r="C24" s="19" t="s">
        <v>89</v>
      </c>
      <c r="D24" s="10"/>
      <c r="E24" s="27"/>
      <c r="F24" s="44" t="s">
        <v>85</v>
      </c>
      <c r="G24" s="72"/>
    </row>
    <row r="25" spans="2:7" ht="30">
      <c r="B25" s="52" t="s">
        <v>53</v>
      </c>
      <c r="C25" s="19" t="s">
        <v>92</v>
      </c>
      <c r="D25" s="10"/>
      <c r="E25" s="27"/>
      <c r="F25" s="44" t="s">
        <v>54</v>
      </c>
      <c r="G25" s="72"/>
    </row>
    <row r="26" spans="2:7" ht="30">
      <c r="B26" s="53" t="s">
        <v>55</v>
      </c>
      <c r="C26" s="21" t="s">
        <v>13</v>
      </c>
      <c r="D26" s="19"/>
      <c r="E26" s="27"/>
      <c r="F26" s="44" t="s">
        <v>56</v>
      </c>
      <c r="G26" s="72"/>
    </row>
    <row r="27" spans="2:7" ht="19" customHeight="1">
      <c r="B27" s="52" t="s">
        <v>95</v>
      </c>
      <c r="C27" s="19" t="s">
        <v>57</v>
      </c>
      <c r="D27" s="10"/>
      <c r="E27" s="28"/>
      <c r="F27" s="44"/>
      <c r="G27" s="73"/>
    </row>
    <row r="28" spans="2:7" ht="19" customHeight="1">
      <c r="B28" s="52" t="s">
        <v>58</v>
      </c>
      <c r="C28" s="10" t="s">
        <v>59</v>
      </c>
      <c r="D28" s="10"/>
      <c r="E28" s="74">
        <v>0.25</v>
      </c>
      <c r="F28" s="44" t="s">
        <v>60</v>
      </c>
      <c r="G28" s="75" t="s">
        <v>86</v>
      </c>
    </row>
    <row r="29" spans="2:7" ht="19" customHeight="1">
      <c r="B29" s="52" t="s">
        <v>61</v>
      </c>
      <c r="C29" s="10" t="s">
        <v>90</v>
      </c>
      <c r="D29" s="10"/>
      <c r="E29" s="74">
        <v>0.89</v>
      </c>
      <c r="F29" s="44"/>
      <c r="G29" s="75" t="s">
        <v>86</v>
      </c>
    </row>
    <row r="30" spans="2:7" ht="19" customHeight="1">
      <c r="B30" s="52" t="s">
        <v>62</v>
      </c>
      <c r="C30" s="10" t="s">
        <v>10</v>
      </c>
      <c r="D30" s="10"/>
      <c r="E30" s="74">
        <v>25</v>
      </c>
      <c r="F30" s="44" t="s">
        <v>63</v>
      </c>
      <c r="G30" s="75" t="s">
        <v>86</v>
      </c>
    </row>
    <row r="31" spans="2:7" ht="19" customHeight="1">
      <c r="B31" s="52" t="s">
        <v>64</v>
      </c>
      <c r="C31" s="10" t="s">
        <v>15</v>
      </c>
      <c r="D31" s="10"/>
      <c r="E31" s="28"/>
      <c r="F31" s="44" t="s">
        <v>23</v>
      </c>
      <c r="G31" s="73"/>
    </row>
    <row r="32" spans="2:7" ht="19" customHeight="1">
      <c r="B32" s="52" t="s">
        <v>65</v>
      </c>
      <c r="C32" s="10" t="s">
        <v>16</v>
      </c>
      <c r="D32" s="10"/>
      <c r="E32" s="28"/>
      <c r="F32" s="44" t="s">
        <v>24</v>
      </c>
      <c r="G32" s="73"/>
    </row>
    <row r="33" spans="2:7" ht="30">
      <c r="B33" s="52" t="s">
        <v>66</v>
      </c>
      <c r="C33" s="19" t="s">
        <v>30</v>
      </c>
      <c r="D33" s="10"/>
      <c r="E33" s="74">
        <v>1</v>
      </c>
      <c r="F33" s="54">
        <v>1</v>
      </c>
      <c r="G33" s="75" t="s">
        <v>86</v>
      </c>
    </row>
    <row r="34" spans="2:7" ht="30">
      <c r="B34" s="52" t="s">
        <v>67</v>
      </c>
      <c r="C34" s="19" t="s">
        <v>18</v>
      </c>
      <c r="D34" s="10"/>
      <c r="E34" s="27"/>
      <c r="F34" s="44" t="s">
        <v>54</v>
      </c>
      <c r="G34" s="72"/>
    </row>
    <row r="35" spans="2:7" ht="30">
      <c r="B35" s="53" t="s">
        <v>68</v>
      </c>
      <c r="C35" s="21" t="s">
        <v>19</v>
      </c>
      <c r="D35" s="19"/>
      <c r="E35" s="27"/>
      <c r="F35" s="44" t="s">
        <v>73</v>
      </c>
      <c r="G35" s="72"/>
    </row>
    <row r="36" spans="2:7" ht="19" customHeight="1">
      <c r="B36" s="52" t="s">
        <v>96</v>
      </c>
      <c r="C36" s="19" t="s">
        <v>69</v>
      </c>
      <c r="D36" s="10"/>
      <c r="E36" s="28"/>
      <c r="F36" s="44"/>
      <c r="G36" s="73"/>
    </row>
    <row r="37" spans="2:7" ht="19" customHeight="1">
      <c r="B37" s="52" t="s">
        <v>70</v>
      </c>
      <c r="C37" s="10" t="s">
        <v>14</v>
      </c>
      <c r="D37" s="10"/>
      <c r="E37" s="74">
        <v>1.1200000000000001</v>
      </c>
      <c r="F37" s="44"/>
      <c r="G37" s="75" t="s">
        <v>86</v>
      </c>
    </row>
    <row r="38" spans="2:7" ht="19" customHeight="1">
      <c r="B38" s="55" t="s">
        <v>71</v>
      </c>
      <c r="C38" s="56" t="s">
        <v>27</v>
      </c>
      <c r="D38" s="57"/>
      <c r="E38" s="76">
        <v>0.1</v>
      </c>
      <c r="F38" s="48" t="s">
        <v>45</v>
      </c>
      <c r="G38" s="75" t="s">
        <v>86</v>
      </c>
    </row>
  </sheetData>
  <mergeCells count="3">
    <mergeCell ref="B1:F1"/>
    <mergeCell ref="B4:F4"/>
    <mergeCell ref="B7:F7"/>
  </mergeCells>
  <phoneticPr fontId="2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38"/>
  <sheetViews>
    <sheetView topLeftCell="A6" zoomScaleNormal="100" zoomScaleSheetLayoutView="115" workbookViewId="0">
      <selection activeCell="C38" sqref="C38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68.33203125" style="2" customWidth="1"/>
    <col min="4" max="4" width="13.5" style="2" bestFit="1" customWidth="1"/>
    <col min="5" max="5" width="12.6640625" style="2" customWidth="1"/>
    <col min="6" max="6" width="28.6640625" style="2" customWidth="1"/>
    <col min="7" max="7" width="8.83203125" style="12"/>
    <col min="8" max="16384" width="8.83203125" style="2"/>
  </cols>
  <sheetData>
    <row r="1" spans="2:7" ht="28" customHeight="1">
      <c r="B1" s="78" t="s">
        <v>82</v>
      </c>
      <c r="C1" s="78"/>
      <c r="D1" s="78"/>
      <c r="E1" s="78"/>
      <c r="F1" s="78"/>
    </row>
    <row r="2" spans="2:7" s="59" customFormat="1" ht="19" customHeight="1">
      <c r="G2" s="70"/>
    </row>
    <row r="3" spans="2:7" s="59" customFormat="1" ht="19" customHeight="1">
      <c r="B3" s="67" t="s">
        <v>75</v>
      </c>
      <c r="G3" s="70"/>
    </row>
    <row r="4" spans="2:7" s="59" customFormat="1" ht="19" customHeight="1">
      <c r="B4" s="79" t="str">
        <f>IF('Inputs &amp; Outputs'!B4:F4="","",'Inputs &amp; Outputs'!B4:F4)</f>
        <v/>
      </c>
      <c r="C4" s="80"/>
      <c r="D4" s="80"/>
      <c r="E4" s="80"/>
      <c r="F4" s="81"/>
      <c r="G4" s="70"/>
    </row>
    <row r="5" spans="2:7" s="59" customFormat="1" ht="19" customHeight="1">
      <c r="B5" s="68"/>
      <c r="C5" s="69"/>
      <c r="D5" s="69"/>
      <c r="E5" s="69"/>
      <c r="F5" s="69"/>
      <c r="G5" s="70"/>
    </row>
    <row r="6" spans="2:7" s="59" customFormat="1" ht="19" customHeight="1">
      <c r="B6" s="67" t="s">
        <v>77</v>
      </c>
      <c r="G6" s="70"/>
    </row>
    <row r="7" spans="2:7" s="59" customFormat="1" ht="19" customHeight="1">
      <c r="B7" s="79" t="str">
        <f>IF('Inputs &amp; Outputs'!B7:F7="","",'Inputs &amp; Outputs'!B7:F7)</f>
        <v/>
      </c>
      <c r="C7" s="80"/>
      <c r="D7" s="80"/>
      <c r="E7" s="80"/>
      <c r="F7" s="81"/>
      <c r="G7" s="70"/>
    </row>
    <row r="8" spans="2:7" s="59" customFormat="1" ht="19" customHeight="1">
      <c r="G8" s="70"/>
    </row>
    <row r="9" spans="2:7" s="59" customFormat="1" ht="19" customHeight="1">
      <c r="G9" s="70"/>
    </row>
    <row r="10" spans="2:7" s="59" customFormat="1" ht="19" customHeight="1">
      <c r="B10" s="67" t="s">
        <v>78</v>
      </c>
      <c r="G10" s="70"/>
    </row>
    <row r="11" spans="2:7" ht="19" customHeight="1">
      <c r="B11" s="29"/>
      <c r="C11" s="30"/>
      <c r="D11" s="31"/>
      <c r="E11" s="32" t="s">
        <v>5</v>
      </c>
      <c r="F11" s="33" t="s">
        <v>6</v>
      </c>
    </row>
    <row r="12" spans="2:7" ht="16">
      <c r="B12" s="34" t="s">
        <v>8</v>
      </c>
      <c r="C12" s="14"/>
      <c r="D12" s="64"/>
      <c r="E12" s="23">
        <f>E13-E33</f>
        <v>0</v>
      </c>
      <c r="F12" s="15" t="s">
        <v>31</v>
      </c>
    </row>
    <row r="13" spans="2:7" ht="16">
      <c r="B13" s="35" t="s">
        <v>1</v>
      </c>
      <c r="C13" s="16"/>
      <c r="D13" s="65"/>
      <c r="E13" s="24">
        <f>E14+E17+E21+E28</f>
        <v>0</v>
      </c>
      <c r="F13" s="18" t="s">
        <v>31</v>
      </c>
    </row>
    <row r="14" spans="2:7" ht="16">
      <c r="B14" s="36"/>
      <c r="C14" s="13" t="s">
        <v>32</v>
      </c>
      <c r="D14" s="65"/>
      <c r="E14" s="24">
        <f>ROUND($E$15*$E$16,0)</f>
        <v>0</v>
      </c>
      <c r="F14" s="18" t="s">
        <v>31</v>
      </c>
    </row>
    <row r="15" spans="2:7" ht="30">
      <c r="B15" s="36"/>
      <c r="C15" s="19" t="str">
        <f>'Inputs &amp; Outputs'!C19</f>
        <v xml:space="preserve">Electricity consumption associated with wastewater treatment in the baseline scenario </v>
      </c>
      <c r="D15" s="10"/>
      <c r="E15" s="24">
        <f>'Inputs &amp; Outputs'!E19</f>
        <v>0</v>
      </c>
      <c r="F15" s="18" t="s">
        <v>20</v>
      </c>
    </row>
    <row r="16" spans="2:7" ht="16">
      <c r="B16" s="36"/>
      <c r="C16" s="11" t="str">
        <f>'Inputs &amp; Outputs'!C20</f>
        <v>CO2 emission factor of the electricity</v>
      </c>
      <c r="D16" s="10"/>
      <c r="E16" s="24">
        <f>'Inputs &amp; Outputs'!E20</f>
        <v>0</v>
      </c>
      <c r="F16" s="18" t="s">
        <v>33</v>
      </c>
    </row>
    <row r="17" spans="2:6" ht="16">
      <c r="B17" s="36"/>
      <c r="C17" s="13" t="s">
        <v>34</v>
      </c>
      <c r="D17" s="65"/>
      <c r="E17" s="24">
        <f>ROUND($E$18*$E$19*$E$20/10^6,0)</f>
        <v>0</v>
      </c>
      <c r="F17" s="18" t="s">
        <v>43</v>
      </c>
    </row>
    <row r="18" spans="2:6" ht="30">
      <c r="B18" s="36"/>
      <c r="C18" s="77" t="str">
        <f>'Inputs &amp; Outputs'!C21</f>
        <v xml:space="preserve">Amount of fuel i consumed associated with wastewater treatment in the baseline scenario </v>
      </c>
      <c r="D18" s="10"/>
      <c r="E18" s="24">
        <f>'Inputs &amp; Outputs'!E21</f>
        <v>0</v>
      </c>
      <c r="F18" s="18" t="s">
        <v>21</v>
      </c>
    </row>
    <row r="19" spans="2:6">
      <c r="B19" s="36"/>
      <c r="C19" s="11" t="str">
        <f>'Inputs &amp; Outputs'!C22</f>
        <v>Net calorific value of the fuel i</v>
      </c>
      <c r="D19" s="10"/>
      <c r="E19" s="24">
        <f>'Inputs &amp; Outputs'!E22</f>
        <v>0</v>
      </c>
      <c r="F19" s="18" t="s">
        <v>84</v>
      </c>
    </row>
    <row r="20" spans="2:6" ht="16">
      <c r="B20" s="36"/>
      <c r="C20" s="11" t="str">
        <f>'Inputs &amp; Outputs'!C23</f>
        <v xml:space="preserve">CO2 emission factor of the fuel i </v>
      </c>
      <c r="D20" s="10"/>
      <c r="E20" s="24">
        <f>'Inputs &amp; Outputs'!E23</f>
        <v>0</v>
      </c>
      <c r="F20" s="18" t="s">
        <v>85</v>
      </c>
    </row>
    <row r="21" spans="2:6" ht="16">
      <c r="B21" s="36"/>
      <c r="C21" s="13" t="s">
        <v>22</v>
      </c>
      <c r="D21" s="65"/>
      <c r="E21" s="24">
        <f>ROUND($E$22*$E$23*$E$24*$E$25*$E$26*$E$27,0)</f>
        <v>0</v>
      </c>
      <c r="F21" s="18" t="s">
        <v>36</v>
      </c>
    </row>
    <row r="22" spans="2:6" ht="30">
      <c r="B22" s="36"/>
      <c r="C22" s="77" t="str">
        <f>'Inputs &amp; Outputs'!C25</f>
        <v>Volume of wastewater treated in wastewater treatment system in the baseline scenario in year y</v>
      </c>
      <c r="D22" s="10"/>
      <c r="E22" s="24">
        <f>'Inputs &amp; Outputs'!E25</f>
        <v>0</v>
      </c>
      <c r="F22" s="18" t="s">
        <v>37</v>
      </c>
    </row>
    <row r="23" spans="2:6" ht="30">
      <c r="B23" s="60"/>
      <c r="C23" s="77" t="str">
        <f>'Inputs &amp; Outputs'!C26</f>
        <v>Chemical oxygen demand removed by the wastewater treatment system in the baseline scenario</v>
      </c>
      <c r="D23" s="10"/>
      <c r="E23" s="24">
        <f>'Inputs &amp; Outputs'!E26</f>
        <v>0</v>
      </c>
      <c r="F23" s="18" t="s">
        <v>38</v>
      </c>
    </row>
    <row r="24" spans="2:6" ht="15">
      <c r="B24" s="36"/>
      <c r="C24" s="77" t="str">
        <f>'Inputs &amp; Outputs'!C27</f>
        <v xml:space="preserve">CH4 correction factor for the wastewater treatment system in the baseline scenario </v>
      </c>
      <c r="D24" s="10"/>
      <c r="E24" s="24">
        <f>'Inputs &amp; Outputs'!E27</f>
        <v>0</v>
      </c>
      <c r="F24" s="18"/>
    </row>
    <row r="25" spans="2:6" ht="16">
      <c r="B25" s="36"/>
      <c r="C25" s="77" t="str">
        <f>'Inputs &amp; Outputs'!C28</f>
        <v>CH4 producing capacity of the wastewater</v>
      </c>
      <c r="D25" s="10"/>
      <c r="E25" s="24">
        <f>'Inputs &amp; Outputs'!E28</f>
        <v>0.25</v>
      </c>
      <c r="F25" s="18" t="s">
        <v>39</v>
      </c>
    </row>
    <row r="26" spans="2:6" ht="15">
      <c r="B26" s="36"/>
      <c r="C26" s="77" t="str">
        <f>'Inputs &amp; Outputs'!C29</f>
        <v>Model correction factor to account for model uncertainties for baseline scenario</v>
      </c>
      <c r="D26" s="10"/>
      <c r="E26" s="24">
        <f>'Inputs &amp; Outputs'!E29</f>
        <v>0.89</v>
      </c>
      <c r="F26" s="18"/>
    </row>
    <row r="27" spans="2:6" ht="16">
      <c r="B27" s="36"/>
      <c r="C27" s="77" t="str">
        <f>'Inputs &amp; Outputs'!C30</f>
        <v>Methane Global Warming Potential</v>
      </c>
      <c r="D27" s="10"/>
      <c r="E27" s="24">
        <f>'Inputs &amp; Outputs'!E30</f>
        <v>25</v>
      </c>
      <c r="F27" s="18" t="s">
        <v>40</v>
      </c>
    </row>
    <row r="28" spans="2:6" ht="32">
      <c r="B28" s="36"/>
      <c r="C28" s="20" t="s">
        <v>44</v>
      </c>
      <c r="D28" s="65"/>
      <c r="E28" s="24">
        <f>ROUND(($E$29*$E$16)+($E$30/$E$31*$E$32/10^3),0)</f>
        <v>0</v>
      </c>
      <c r="F28" s="18" t="s">
        <v>35</v>
      </c>
    </row>
    <row r="29" spans="2:6" ht="15">
      <c r="B29" s="36"/>
      <c r="C29" s="77" t="str">
        <f>'Inputs &amp; Outputs'!C31</f>
        <v>Amount of electricity generated by the project in year y</v>
      </c>
      <c r="D29" s="10"/>
      <c r="E29" s="24">
        <f>'Inputs &amp; Outputs'!E31</f>
        <v>0</v>
      </c>
      <c r="F29" s="18" t="s">
        <v>25</v>
      </c>
    </row>
    <row r="30" spans="2:6" ht="15">
      <c r="B30" s="36"/>
      <c r="C30" s="77" t="str">
        <f>'Inputs &amp; Outputs'!C32</f>
        <v>Amount of thermal energy generated by the project in year y</v>
      </c>
      <c r="D30" s="10"/>
      <c r="E30" s="24">
        <f>'Inputs &amp; Outputs'!E32</f>
        <v>0</v>
      </c>
      <c r="F30" s="18" t="s">
        <v>26</v>
      </c>
    </row>
    <row r="31" spans="2:6" ht="30">
      <c r="B31" s="36"/>
      <c r="C31" s="77" t="str">
        <f>'Inputs &amp; Outputs'!C33</f>
        <v>Energy efficiency of the boiler/air heater used in the absence of the project activity to generate the thermal energy. It will be “1” as a conservative value.</v>
      </c>
      <c r="D31" s="10"/>
      <c r="E31" s="24">
        <f>'Inputs &amp; Outputs'!E33</f>
        <v>1</v>
      </c>
      <c r="F31" s="22">
        <f>'Inputs &amp; Outputs'!F33</f>
        <v>1</v>
      </c>
    </row>
    <row r="32" spans="2:6" ht="16">
      <c r="B32" s="36"/>
      <c r="C32" s="77" t="str">
        <f>'Inputs &amp; Outputs'!C24</f>
        <v xml:space="preserve">CO2 emission factor of fuel k used for the boiler in the baseline scenario </v>
      </c>
      <c r="D32" s="10"/>
      <c r="E32" s="24">
        <f>'Inputs &amp; Outputs'!E24</f>
        <v>0</v>
      </c>
      <c r="F32" s="18" t="s">
        <v>85</v>
      </c>
    </row>
    <row r="33" spans="2:6" ht="16">
      <c r="B33" s="35" t="s">
        <v>9</v>
      </c>
      <c r="C33" s="17"/>
      <c r="D33" s="65"/>
      <c r="E33" s="24">
        <f>ROUND($E$34*$E$35*$E$36*$E$25*$E$37*$E$27*$E$38,0)</f>
        <v>0</v>
      </c>
      <c r="F33" s="18" t="s">
        <v>41</v>
      </c>
    </row>
    <row r="34" spans="2:6" ht="30">
      <c r="B34" s="36"/>
      <c r="C34" s="77" t="str">
        <f>'Inputs &amp; Outputs'!C34</f>
        <v>Volume of wastewater treated in wastewater treatment system in the project scenario in year</v>
      </c>
      <c r="D34" s="10"/>
      <c r="E34" s="24">
        <f>'Inputs &amp; Outputs'!E34</f>
        <v>0</v>
      </c>
      <c r="F34" s="18" t="s">
        <v>42</v>
      </c>
    </row>
    <row r="35" spans="2:6" ht="30">
      <c r="B35" s="36"/>
      <c r="C35" s="77" t="str">
        <f>'Inputs &amp; Outputs'!C35</f>
        <v>Chemical oxygen demand removed by the wastewater treatment system in the project  scenario</v>
      </c>
      <c r="D35" s="61"/>
      <c r="E35" s="24">
        <f>'Inputs &amp; Outputs'!E35</f>
        <v>0</v>
      </c>
      <c r="F35" s="18" t="s">
        <v>38</v>
      </c>
    </row>
    <row r="36" spans="2:6" ht="15">
      <c r="B36" s="37"/>
      <c r="C36" s="77" t="str">
        <f>'Inputs &amp; Outputs'!C36</f>
        <v xml:space="preserve">CH4 correction factor for the wastewater treatment system in the project scenario </v>
      </c>
      <c r="D36" s="62"/>
      <c r="E36" s="24">
        <f>'Inputs &amp; Outputs'!E36</f>
        <v>0</v>
      </c>
      <c r="F36" s="18"/>
    </row>
    <row r="37" spans="2:6" ht="15">
      <c r="B37" s="37"/>
      <c r="C37" s="77" t="str">
        <f>'Inputs &amp; Outputs'!C37</f>
        <v>Model correction factor to account for model uncertainties</v>
      </c>
      <c r="D37" s="62"/>
      <c r="E37" s="24">
        <f>'Inputs &amp; Outputs'!E37</f>
        <v>1.1200000000000001</v>
      </c>
      <c r="F37" s="18"/>
    </row>
    <row r="38" spans="2:6" ht="16">
      <c r="B38" s="38"/>
      <c r="C38" s="77" t="str">
        <f>'Inputs &amp; Outputs'!C38</f>
        <v>Methane leakage factor of methane recovery system</v>
      </c>
      <c r="D38" s="63"/>
      <c r="E38" s="24">
        <f>'Inputs &amp; Outputs'!E38</f>
        <v>0.1</v>
      </c>
      <c r="F38" s="18" t="s">
        <v>45</v>
      </c>
    </row>
  </sheetData>
  <mergeCells count="3">
    <mergeCell ref="B4:F4"/>
    <mergeCell ref="B7:F7"/>
    <mergeCell ref="B1:F1"/>
  </mergeCells>
  <phoneticPr fontId="2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Inputs &amp; Outputs</vt:lpstr>
      <vt:lpstr>Calculations</vt:lpstr>
      <vt:lpstr>Calculations!Print_Area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2014-10-02T11:47:18Z</cp:lastPrinted>
  <dcterms:created xsi:type="dcterms:W3CDTF">2012-01-13T02:28:29Z</dcterms:created>
  <dcterms:modified xsi:type="dcterms:W3CDTF">2024-01-16T01:42:46Z</dcterms:modified>
</cp:coreProperties>
</file>