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defaultThemeVersion="124226"/>
  <xr:revisionPtr revIDLastSave="0" documentId="13_ncr:1_{D513C9ED-B666-470D-B8F2-00E87D205375}" xr6:coauthVersionLast="47" xr6:coauthVersionMax="47" xr10:uidLastSave="{00000000-0000-0000-0000-000000000000}"/>
  <bookViews>
    <workbookView xWindow="-120" yWindow="-120" windowWidth="29040" windowHeight="15990" tabRatio="785" firstSheet="5" activeTab="5" xr2:uid="{00000000-000D-0000-FFFF-FFFF00000000}"/>
  </bookViews>
  <sheets>
    <sheet name="Nデ_オリジナル" sheetId="1" state="hidden" r:id="rId1"/>
    <sheet name="Nデ_実費2対8ver." sheetId="3" state="hidden" r:id="rId2"/>
    <sheet name="Nデ_見積推移" sheetId="5" state="hidden" r:id="rId3"/>
    <sheet name="Bewith_オリジナル" sheetId="11" state="hidden" r:id="rId4"/>
    <sheet name="（みずほ）" sheetId="8" state="hidden" r:id="rId5"/>
    <sheet name="業者記入用フォーマット (決裁添付用)" sheetId="14" r:id="rId6"/>
  </sheets>
  <definedNames>
    <definedName name="_xlnm.Print_Area" localSheetId="5">'業者記入用フォーマット (決裁添付用)'!$A$2:$S$42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3" i="14" l="1"/>
  <c r="R33" i="14"/>
  <c r="Q33" i="14"/>
  <c r="P33" i="14"/>
  <c r="O33" i="14"/>
  <c r="M33" i="14"/>
  <c r="I31" i="14"/>
  <c r="I32" i="14" s="1"/>
  <c r="H31" i="14"/>
  <c r="H32" i="14" s="1"/>
  <c r="Q32" i="14" s="1"/>
  <c r="G31" i="14"/>
  <c r="G32" i="14" s="1"/>
  <c r="P32" i="14" s="1"/>
  <c r="F31" i="14"/>
  <c r="F32" i="14" s="1"/>
  <c r="O32" i="14" s="1"/>
  <c r="E31" i="14"/>
  <c r="E32" i="14" s="1"/>
  <c r="D31" i="14"/>
  <c r="D32" i="14" s="1"/>
  <c r="I15" i="14"/>
  <c r="H15" i="14"/>
  <c r="Q15" i="14" s="1"/>
  <c r="G15" i="14"/>
  <c r="F15" i="14"/>
  <c r="E15" i="14"/>
  <c r="N15" i="14" s="1"/>
  <c r="D15" i="14"/>
  <c r="M15" i="14" s="1"/>
  <c r="I14" i="14"/>
  <c r="H14" i="14"/>
  <c r="G14" i="14"/>
  <c r="P14" i="14" s="1"/>
  <c r="F14" i="14"/>
  <c r="O14" i="14" s="1"/>
  <c r="E14" i="14"/>
  <c r="D14" i="14"/>
  <c r="M14" i="14" s="1"/>
  <c r="I11" i="14"/>
  <c r="I12" i="14" s="1"/>
  <c r="R12" i="14" s="1"/>
  <c r="H11" i="14"/>
  <c r="H12" i="14" s="1"/>
  <c r="Q12" i="14" s="1"/>
  <c r="G11" i="14"/>
  <c r="G12" i="14" s="1"/>
  <c r="F11" i="14"/>
  <c r="F12" i="14" s="1"/>
  <c r="E11" i="14"/>
  <c r="E12" i="14" s="1"/>
  <c r="N12" i="14" s="1"/>
  <c r="D11" i="14"/>
  <c r="D12" i="14" s="1"/>
  <c r="R14" i="14"/>
  <c r="Q14" i="14"/>
  <c r="R32" i="14"/>
  <c r="N32" i="14"/>
  <c r="M32" i="14"/>
  <c r="R31" i="14"/>
  <c r="R34" i="14" s="1" a="1"/>
  <c r="R34" i="14" s="1"/>
  <c r="N31" i="14"/>
  <c r="N34" i="14" s="1" a="1"/>
  <c r="N34" i="14" s="1"/>
  <c r="M31" i="14"/>
  <c r="M34" i="14" s="1" a="1"/>
  <c r="M34" i="14" s="1"/>
  <c r="R21" i="14"/>
  <c r="Q21" i="14"/>
  <c r="P21" i="14"/>
  <c r="O21" i="14"/>
  <c r="N21" i="14"/>
  <c r="M21" i="14"/>
  <c r="R20" i="14"/>
  <c r="Q20" i="14"/>
  <c r="P20" i="14"/>
  <c r="O20" i="14"/>
  <c r="N20" i="14"/>
  <c r="M20" i="14"/>
  <c r="R19" i="14"/>
  <c r="Q19" i="14"/>
  <c r="P19" i="14"/>
  <c r="O19" i="14"/>
  <c r="N19" i="14"/>
  <c r="M19" i="14"/>
  <c r="R18" i="14"/>
  <c r="Q18" i="14"/>
  <c r="P18" i="14"/>
  <c r="O18" i="14"/>
  <c r="N18" i="14"/>
  <c r="M18" i="14"/>
  <c r="R17" i="14"/>
  <c r="Q17" i="14"/>
  <c r="P17" i="14"/>
  <c r="O17" i="14"/>
  <c r="N17" i="14"/>
  <c r="M17" i="14"/>
  <c r="R16" i="14"/>
  <c r="Q16" i="14"/>
  <c r="P16" i="14"/>
  <c r="O16" i="14"/>
  <c r="N16" i="14"/>
  <c r="M16" i="14"/>
  <c r="R15" i="14"/>
  <c r="P15" i="14"/>
  <c r="O15" i="14"/>
  <c r="N14" i="14"/>
  <c r="R13" i="14"/>
  <c r="Q13" i="14"/>
  <c r="P13" i="14"/>
  <c r="O13" i="14"/>
  <c r="N13" i="14"/>
  <c r="M13" i="14"/>
  <c r="P12" i="14"/>
  <c r="O12" i="14"/>
  <c r="M12" i="14"/>
  <c r="P11" i="14"/>
  <c r="O11" i="14"/>
  <c r="R10" i="14"/>
  <c r="Q10" i="14"/>
  <c r="P10" i="14"/>
  <c r="O10" i="14"/>
  <c r="N10" i="14"/>
  <c r="M10" i="14"/>
  <c r="R9" i="14"/>
  <c r="Q9" i="14"/>
  <c r="P9" i="14"/>
  <c r="O9" i="14"/>
  <c r="N9" i="14"/>
  <c r="M9" i="14"/>
  <c r="R8" i="14"/>
  <c r="Q8" i="14"/>
  <c r="P8" i="14"/>
  <c r="O8" i="14"/>
  <c r="N8" i="14"/>
  <c r="M8" i="14"/>
  <c r="R7" i="14"/>
  <c r="Q7" i="14"/>
  <c r="P7" i="14"/>
  <c r="O7" i="14"/>
  <c r="N7" i="14"/>
  <c r="M7" i="14"/>
  <c r="R11" i="14" l="1"/>
  <c r="P31" i="14"/>
  <c r="P34" i="14" s="1" a="1"/>
  <c r="P34" i="14" s="1"/>
  <c r="Q31" i="14"/>
  <c r="Q34" i="14" s="1" a="1"/>
  <c r="Q34" i="14" s="1"/>
  <c r="Q11" i="14"/>
  <c r="Q22" i="14" s="1"/>
  <c r="O31" i="14"/>
  <c r="O34" i="14" s="1" a="1"/>
  <c r="O34" i="14" s="1"/>
  <c r="N11" i="14"/>
  <c r="N22" i="14" s="1"/>
  <c r="N23" i="14" s="1"/>
  <c r="M11" i="14"/>
  <c r="M22" i="14" s="1"/>
  <c r="O22" i="14"/>
  <c r="R22" i="14"/>
  <c r="P22" i="14"/>
  <c r="P23" i="14" s="1"/>
  <c r="R35" i="14" l="1"/>
  <c r="M23" i="14"/>
  <c r="M24" i="14" s="1"/>
  <c r="M41" i="14" s="1"/>
  <c r="Q23" i="14"/>
  <c r="Q24" i="14" s="1"/>
  <c r="Q41" i="14" s="1"/>
  <c r="R23" i="14"/>
  <c r="R24" i="14" s="1"/>
  <c r="R41" i="14" s="1"/>
  <c r="O23" i="14"/>
  <c r="O24" i="14" s="1"/>
  <c r="O41" i="14" s="1"/>
  <c r="N24" i="14"/>
  <c r="N41" i="14" s="1"/>
  <c r="P24" i="14"/>
  <c r="P41" i="14" s="1"/>
  <c r="R42" i="14" l="1"/>
  <c r="R25" i="14"/>
  <c r="T35" i="5" l="1"/>
  <c r="S35" i="5"/>
  <c r="R35" i="5"/>
  <c r="Q35" i="5"/>
  <c r="P35" i="5"/>
  <c r="O35" i="5"/>
  <c r="T34" i="5"/>
  <c r="S34" i="5"/>
  <c r="R34" i="5"/>
  <c r="Q34" i="5"/>
  <c r="P34" i="5"/>
  <c r="O34" i="5"/>
  <c r="T33" i="5"/>
  <c r="S33" i="5"/>
  <c r="R33" i="5"/>
  <c r="Q33" i="5"/>
  <c r="P33" i="5"/>
  <c r="O33" i="5"/>
  <c r="T30" i="5"/>
  <c r="S30" i="5"/>
  <c r="R30" i="5"/>
  <c r="Q30" i="5"/>
  <c r="P30" i="5"/>
  <c r="O30" i="5"/>
  <c r="G28" i="5"/>
  <c r="T26" i="5"/>
  <c r="S26" i="5"/>
  <c r="R26" i="5"/>
  <c r="Q26" i="5"/>
  <c r="P26" i="5"/>
  <c r="O26" i="5"/>
  <c r="G25" i="5"/>
  <c r="T23" i="5"/>
  <c r="S23" i="5"/>
  <c r="R23" i="5"/>
  <c r="Q23" i="5"/>
  <c r="P23" i="5"/>
  <c r="O23" i="5"/>
  <c r="T22" i="5"/>
  <c r="S22" i="5"/>
  <c r="R22" i="5"/>
  <c r="Q22" i="5"/>
  <c r="P22" i="5"/>
  <c r="O22" i="5"/>
  <c r="Q3" i="5"/>
  <c r="R3" i="5"/>
  <c r="S3" i="5"/>
  <c r="T3" i="5"/>
  <c r="Q4" i="5"/>
  <c r="R4" i="5"/>
  <c r="S4" i="5"/>
  <c r="T4" i="5"/>
  <c r="Q7" i="5"/>
  <c r="R7" i="5"/>
  <c r="S7" i="5"/>
  <c r="T7" i="5"/>
  <c r="Q11" i="5"/>
  <c r="R11" i="5"/>
  <c r="S11" i="5"/>
  <c r="T11" i="5"/>
  <c r="Q14" i="5"/>
  <c r="R14" i="5"/>
  <c r="S14" i="5"/>
  <c r="T14" i="5"/>
  <c r="Q15" i="5"/>
  <c r="R15" i="5"/>
  <c r="S15" i="5"/>
  <c r="T15" i="5"/>
  <c r="Q16" i="5"/>
  <c r="R16" i="5"/>
  <c r="S16" i="5"/>
  <c r="T16" i="5"/>
  <c r="O7" i="5"/>
  <c r="P7" i="5"/>
  <c r="O11" i="5"/>
  <c r="P11" i="5"/>
  <c r="O14" i="5"/>
  <c r="P14" i="5"/>
  <c r="O15" i="5"/>
  <c r="P15" i="5"/>
  <c r="O16" i="5"/>
  <c r="P16" i="5"/>
  <c r="P3" i="5"/>
  <c r="P4" i="5"/>
  <c r="O4" i="5"/>
  <c r="O3" i="5"/>
  <c r="G6" i="5"/>
  <c r="G9" i="5"/>
  <c r="G18" i="5" l="1"/>
  <c r="G38" i="5"/>
  <c r="G37" i="5"/>
  <c r="G19" i="5"/>
  <c r="M9" i="3"/>
  <c r="M7" i="3"/>
  <c r="M8" i="3"/>
  <c r="M5" i="3"/>
  <c r="I5" i="5" l="1"/>
  <c r="I24" i="5"/>
  <c r="M17" i="3"/>
  <c r="M18" i="1" s="1"/>
  <c r="J5" i="5"/>
  <c r="J24" i="5"/>
  <c r="M8" i="1"/>
  <c r="M17" i="1" s="1"/>
  <c r="M5" i="1"/>
  <c r="I27" i="5" l="1"/>
  <c r="I32" i="5"/>
  <c r="P32" i="5" s="1"/>
  <c r="I25" i="5"/>
  <c r="P25" i="5" s="1"/>
  <c r="P24" i="5"/>
  <c r="I29" i="5"/>
  <c r="P29" i="5" s="1"/>
  <c r="P5" i="5"/>
  <c r="I6" i="5"/>
  <c r="P6" i="5" s="1"/>
  <c r="I8" i="5"/>
  <c r="I10" i="5"/>
  <c r="P10" i="5" s="1"/>
  <c r="I13" i="5"/>
  <c r="P13" i="5" s="1"/>
  <c r="M24" i="5"/>
  <c r="M5" i="5"/>
  <c r="L5" i="5"/>
  <c r="L24" i="5"/>
  <c r="K24" i="5"/>
  <c r="K5" i="5"/>
  <c r="Q5" i="5"/>
  <c r="J8" i="5"/>
  <c r="J6" i="5"/>
  <c r="Q6" i="5" s="1"/>
  <c r="J13" i="5"/>
  <c r="Q13" i="5" s="1"/>
  <c r="J10" i="5"/>
  <c r="Q10" i="5" s="1"/>
  <c r="Q24" i="5"/>
  <c r="J27" i="5"/>
  <c r="J29" i="5"/>
  <c r="Q29" i="5" s="1"/>
  <c r="J32" i="5"/>
  <c r="Q32" i="5" s="1"/>
  <c r="J25" i="5"/>
  <c r="Q25" i="5" s="1"/>
  <c r="P27" i="5" l="1"/>
  <c r="I28" i="5"/>
  <c r="P28" i="5" s="1"/>
  <c r="P8" i="5"/>
  <c r="I9" i="5"/>
  <c r="P9" i="5" s="1"/>
  <c r="T5" i="5"/>
  <c r="M10" i="5"/>
  <c r="T10" i="5" s="1"/>
  <c r="M13" i="5"/>
  <c r="T13" i="5" s="1"/>
  <c r="M6" i="5"/>
  <c r="T6" i="5" s="1"/>
  <c r="M8" i="5"/>
  <c r="M32" i="5"/>
  <c r="T32" i="5" s="1"/>
  <c r="M27" i="5"/>
  <c r="M28" i="5" s="1"/>
  <c r="T28" i="5" s="1"/>
  <c r="M29" i="5"/>
  <c r="T29" i="5" s="1"/>
  <c r="M25" i="5"/>
  <c r="T25" i="5" s="1"/>
  <c r="T24" i="5"/>
  <c r="L27" i="5"/>
  <c r="L29" i="5"/>
  <c r="S29" i="5" s="1"/>
  <c r="S24" i="5"/>
  <c r="L32" i="5"/>
  <c r="S32" i="5" s="1"/>
  <c r="L25" i="5"/>
  <c r="S25" i="5" s="1"/>
  <c r="S5" i="5"/>
  <c r="L10" i="5"/>
  <c r="S10" i="5" s="1"/>
  <c r="L8" i="5"/>
  <c r="L6" i="5"/>
  <c r="S6" i="5" s="1"/>
  <c r="L13" i="5"/>
  <c r="S13" i="5" s="1"/>
  <c r="K25" i="5"/>
  <c r="R25" i="5" s="1"/>
  <c r="K27" i="5"/>
  <c r="K29" i="5"/>
  <c r="R29" i="5" s="1"/>
  <c r="R24" i="5"/>
  <c r="K32" i="5"/>
  <c r="R32" i="5" s="1"/>
  <c r="K6" i="5"/>
  <c r="R6" i="5" s="1"/>
  <c r="R5" i="5"/>
  <c r="K8" i="5"/>
  <c r="K10" i="5"/>
  <c r="R10" i="5" s="1"/>
  <c r="K13" i="5"/>
  <c r="R13" i="5" s="1"/>
  <c r="Q8" i="5"/>
  <c r="J9" i="5"/>
  <c r="Q9" i="5" s="1"/>
  <c r="Q27" i="5"/>
  <c r="J28" i="5"/>
  <c r="Q28" i="5" s="1"/>
  <c r="T27" i="5" l="1"/>
  <c r="T8" i="5"/>
  <c r="M9" i="5"/>
  <c r="T9" i="5" s="1"/>
  <c r="L28" i="5"/>
  <c r="S28" i="5" s="1"/>
  <c r="S27" i="5"/>
  <c r="S8" i="5"/>
  <c r="L9" i="5"/>
  <c r="S9" i="5" s="1"/>
  <c r="K28" i="5"/>
  <c r="R28" i="5" s="1"/>
  <c r="R27" i="5"/>
  <c r="R8" i="5"/>
  <c r="K9" i="5"/>
  <c r="R9" i="5" s="1"/>
  <c r="H24" i="5" l="1"/>
  <c r="H5" i="5"/>
  <c r="O5" i="5" l="1"/>
  <c r="H6" i="5"/>
  <c r="O6" i="5" s="1"/>
  <c r="H13" i="5"/>
  <c r="O13" i="5" s="1"/>
  <c r="H10" i="5"/>
  <c r="O10" i="5" s="1"/>
  <c r="H8" i="5"/>
  <c r="H29" i="5"/>
  <c r="O29" i="5" s="1"/>
  <c r="H25" i="5"/>
  <c r="O25" i="5" s="1"/>
  <c r="O24" i="5"/>
  <c r="H27" i="5"/>
  <c r="H32" i="5"/>
  <c r="O32" i="5" s="1"/>
  <c r="O8" i="5" l="1"/>
  <c r="H9" i="5"/>
  <c r="O9" i="5" s="1"/>
  <c r="M12" i="5"/>
  <c r="T12" i="5" s="1"/>
  <c r="T18" i="5" s="1"/>
  <c r="O27" i="5"/>
  <c r="H28" i="5"/>
  <c r="O28" i="5" s="1"/>
  <c r="H31" i="5"/>
  <c r="O31" i="5" s="1"/>
  <c r="H12" i="5"/>
  <c r="O12" i="5" s="1"/>
  <c r="O18" i="5" s="1"/>
  <c r="O37" i="5" l="1"/>
  <c r="O19" i="5" s="1"/>
  <c r="M31" i="5"/>
  <c r="T31" i="5" s="1"/>
  <c r="T37" i="5" s="1"/>
  <c r="T19" i="5" s="1"/>
  <c r="I12" i="5"/>
  <c r="P12" i="5" s="1"/>
  <c r="P18" i="5" s="1"/>
  <c r="I31" i="5"/>
  <c r="P31" i="5" s="1"/>
  <c r="P37" i="5" s="1"/>
  <c r="P19" i="5" s="1"/>
  <c r="J12" i="5" l="1"/>
  <c r="Q12" i="5" s="1"/>
  <c r="Q18" i="5" s="1"/>
  <c r="J31" i="5"/>
  <c r="Q31" i="5" s="1"/>
  <c r="Q37" i="5" s="1"/>
  <c r="Q19" i="5" s="1"/>
  <c r="K31" i="5" l="1"/>
  <c r="R31" i="5" s="1"/>
  <c r="R37" i="5" s="1"/>
  <c r="R19" i="5" s="1"/>
  <c r="K12" i="5"/>
  <c r="R12" i="5" s="1"/>
  <c r="R18" i="5" s="1"/>
  <c r="L31" i="5" l="1"/>
  <c r="S31" i="5" s="1"/>
  <c r="S37" i="5" s="1"/>
  <c r="S19" i="5" s="1"/>
  <c r="L12" i="5"/>
  <c r="S12" i="5" s="1"/>
  <c r="S18"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 authorId="0" shapeId="0" xr:uid="{00000000-0006-0000-0600-000001000000}">
      <text>
        <r>
          <rPr>
            <sz val="9"/>
            <color indexed="81"/>
            <rFont val="Meiryo UI"/>
            <family val="3"/>
            <charset val="128"/>
          </rPr>
          <t>初期費用として必要となる内容について、単価が異なるもの毎に記載する
例）NW敷設／サービス初期費用　等</t>
        </r>
      </text>
    </comment>
    <comment ref="C11" authorId="0" shapeId="0" xr:uid="{00000000-0006-0000-0600-000002000000}">
      <text>
        <r>
          <rPr>
            <sz val="9"/>
            <color indexed="81"/>
            <rFont val="Meiryo UI"/>
            <family val="3"/>
            <charset val="128"/>
          </rPr>
          <t>Web収集を行っていない場合は、その件数を郵送収集／返信送料実費に含めること</t>
        </r>
      </text>
    </comment>
    <comment ref="B13" authorId="0" shapeId="0" xr:uid="{00000000-0006-0000-0600-000003000000}">
      <text>
        <r>
          <rPr>
            <sz val="9"/>
            <color indexed="81"/>
            <rFont val="Meiryo UI"/>
            <family val="3"/>
            <charset val="128"/>
          </rPr>
          <t>[件数の前提]
年間収集予定件数を12カ月で均等割した場合の、年間の積算
＋前年度までの累計×12カ月</t>
        </r>
      </text>
    </comment>
    <comment ref="B16" authorId="0" shapeId="0" xr:uid="{00000000-0006-0000-0600-000004000000}">
      <text>
        <r>
          <rPr>
            <sz val="9"/>
            <color indexed="81"/>
            <rFont val="Meiryo UI"/>
            <family val="3"/>
            <charset val="128"/>
          </rPr>
          <t xml:space="preserve">運用開始後に月次で必要となる固定費用を単価が異なるもの毎に記載
例）サービス提供月額費用／NW保守費用　等
</t>
        </r>
      </text>
    </comment>
    <comment ref="L23" authorId="0" shapeId="0" xr:uid="{00000000-0006-0000-0600-000005000000}">
      <text>
        <r>
          <rPr>
            <b/>
            <sz val="9"/>
            <color indexed="81"/>
            <rFont val="Meiryo UI"/>
            <family val="3"/>
            <charset val="128"/>
          </rPr>
          <t>消費税について、小数第一位を切り上げとして算出されるよう設定されているところ、必要に応じて変更（切り捨て／四捨五入）を可とする。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<sst xmlns="http://schemas.openxmlformats.org/spreadsheetml/2006/main" count="551" uniqueCount="249">
  <si>
    <r>
      <rPr>
        <sz val="11"/>
        <color rgb="FFFFFFFF"/>
        <rFont val="Meiryo UI"/>
        <family val="3"/>
      </rPr>
      <t>No.</t>
    </r>
  </si>
  <si>
    <r>
      <rPr>
        <sz val="11"/>
        <color rgb="FFFFFFFF"/>
        <rFont val="Meiryo UI"/>
        <family val="3"/>
      </rPr>
      <t>menu</t>
    </r>
  </si>
  <si>
    <r>
      <rPr>
        <sz val="11"/>
        <color rgb="FFFFFFFF"/>
        <rFont val="Meiryo UI"/>
        <family val="3"/>
      </rPr>
      <t>単価</t>
    </r>
  </si>
  <si>
    <r>
      <rPr>
        <sz val="11"/>
        <color rgb="FFFFFFFF"/>
        <rFont val="Meiryo UI"/>
        <family val="3"/>
      </rPr>
      <t>数量</t>
    </r>
  </si>
  <si>
    <r>
      <rPr>
        <sz val="11"/>
        <color rgb="FFFFFFFF"/>
        <rFont val="Meiryo UI"/>
        <family val="3"/>
      </rPr>
      <t>金額</t>
    </r>
  </si>
  <si>
    <r>
      <rPr>
        <sz val="11"/>
        <color rgb="FFFFFFFF"/>
        <rFont val="Meiryo UI"/>
        <family val="3"/>
      </rPr>
      <t>備考</t>
    </r>
  </si>
  <si>
    <r>
      <rPr>
        <sz val="11"/>
        <rFont val="Meiryo UI"/>
        <family val="3"/>
      </rPr>
      <t>BPOサービス初期費用</t>
    </r>
  </si>
  <si>
    <r>
      <rPr>
        <sz val="11"/>
        <rFont val="Meiryo UI"/>
        <family val="3"/>
      </rPr>
      <t>○</t>
    </r>
  </si>
  <si>
    <r>
      <rPr>
        <sz val="11"/>
        <rFont val="Meiryo UI"/>
        <family val="3"/>
      </rPr>
      <t>式</t>
    </r>
  </si>
  <si>
    <r>
      <rPr>
        <sz val="11"/>
        <rFont val="Meiryo UI"/>
        <family val="3"/>
      </rPr>
      <t>・含：BPO環境構築（拡張）費用、研修費用</t>
    </r>
  </si>
  <si>
    <r>
      <rPr>
        <sz val="11"/>
        <rFont val="Meiryo UI"/>
        <family val="3"/>
      </rPr>
      <t>収集キットカスタマイズ費用</t>
    </r>
  </si>
  <si>
    <r>
      <rPr>
        <sz val="11"/>
        <rFont val="Meiryo UI"/>
        <family val="3"/>
      </rPr>
      <t>・JICA様専用キットの印刷プログラム＋版下作成費用</t>
    </r>
  </si>
  <si>
    <r>
      <rPr>
        <sz val="11"/>
        <rFont val="Meiryo UI"/>
        <family val="3"/>
      </rPr>
      <t>通知</t>
    </r>
  </si>
  <si>
    <r>
      <rPr>
        <sz val="11"/>
        <rFont val="Meiryo UI"/>
        <family val="3"/>
      </rPr>
      <t>郵送通知</t>
    </r>
  </si>
  <si>
    <r>
      <rPr>
        <sz val="11"/>
        <rFont val="Meiryo UI"/>
        <family val="3"/>
      </rPr>
      <t>件</t>
    </r>
  </si>
  <si>
    <r>
      <rPr>
        <sz val="11"/>
        <rFont val="Meiryo UI"/>
        <family val="3"/>
      </rPr>
      <t xml:space="preserve">・MNBのみ収集予定者には、当サービス標準収集キットで通知
</t>
    </r>
    <r>
      <rPr>
        <sz val="11"/>
        <rFont val="Meiryo UI"/>
        <family val="3"/>
      </rPr>
      <t xml:space="preserve">・通知件数：647.5件/月で試算（250件/月を下回ると、300円/件）
</t>
    </r>
    <r>
      <rPr>
        <sz val="11"/>
        <rFont val="Meiryo UI"/>
        <family val="3"/>
      </rPr>
      <t>・除：往信送料実費</t>
    </r>
    <phoneticPr fontId="5"/>
  </si>
  <si>
    <t>往信送料実費</t>
    <rPh sb="0" eb="2">
      <t>オウシン</t>
    </rPh>
    <rPh sb="2" eb="4">
      <t>ソウリョウ</t>
    </rPh>
    <rPh sb="4" eb="6">
      <t>ジッピ</t>
    </rPh>
    <phoneticPr fontId="5"/>
  </si>
  <si>
    <t>件</t>
    <rPh sb="0" eb="1">
      <t>ケン</t>
    </rPh>
    <phoneticPr fontId="5"/>
  </si>
  <si>
    <r>
      <rPr>
        <sz val="11"/>
        <rFont val="Meiryo UI"/>
        <family val="3"/>
      </rPr>
      <t>メール通知</t>
    </r>
  </si>
  <si>
    <r>
      <rPr>
        <sz val="11"/>
        <rFont val="Meiryo UI"/>
        <family val="3"/>
      </rPr>
      <t>収集</t>
    </r>
  </si>
  <si>
    <r>
      <rPr>
        <sz val="11"/>
        <rFont val="Meiryo UI"/>
        <family val="3"/>
      </rPr>
      <t>郵送収集</t>
    </r>
  </si>
  <si>
    <r>
      <rPr>
        <sz val="11"/>
        <rFont val="Meiryo UI"/>
        <family val="3"/>
      </rPr>
      <t>・除：返信送料実費</t>
    </r>
  </si>
  <si>
    <t>返信送料実費</t>
    <rPh sb="0" eb="2">
      <t>ヘンシン</t>
    </rPh>
    <rPh sb="2" eb="4">
      <t>ソウリョウ</t>
    </rPh>
    <rPh sb="4" eb="6">
      <t>ジッピ</t>
    </rPh>
    <phoneticPr fontId="5"/>
  </si>
  <si>
    <r>
      <rPr>
        <sz val="11"/>
        <rFont val="Meiryo UI"/>
        <family val="3"/>
      </rPr>
      <t>Web収集（本人確認BPOあり）</t>
    </r>
  </si>
  <si>
    <t>郵送：Web＝8：2で算出</t>
    <rPh sb="0" eb="2">
      <t>ユウソウ</t>
    </rPh>
    <rPh sb="11" eb="13">
      <t>サンシュツ</t>
    </rPh>
    <phoneticPr fontId="5"/>
  </si>
  <si>
    <r>
      <rPr>
        <sz val="11"/>
        <rFont val="Meiryo UI"/>
        <family val="3"/>
      </rPr>
      <t>Web収集（本人確認BPOなし）</t>
    </r>
  </si>
  <si>
    <r>
      <rPr>
        <sz val="11"/>
        <rFont val="Meiryo UI"/>
        <family val="3"/>
      </rPr>
      <t>保管</t>
    </r>
  </si>
  <si>
    <r>
      <rPr>
        <sz val="11"/>
        <rFont val="Meiryo UI"/>
        <family val="3"/>
      </rPr>
      <t>不備対応</t>
    </r>
  </si>
  <si>
    <r>
      <rPr>
        <sz val="11"/>
        <rFont val="Meiryo UI"/>
        <family val="3"/>
      </rPr>
      <t>・不備発生率＝10％で試算</t>
    </r>
  </si>
  <si>
    <r>
      <rPr>
        <sz val="11"/>
        <rFont val="Meiryo UI"/>
        <family val="3"/>
      </rPr>
      <t>ヘルプデスク</t>
    </r>
  </si>
  <si>
    <r>
      <rPr>
        <sz val="11"/>
        <rFont val="Meiryo UI"/>
        <family val="3"/>
      </rPr>
      <t>ヵ月</t>
    </r>
  </si>
  <si>
    <r>
      <rPr>
        <sz val="11"/>
        <rFont val="Meiryo UI"/>
        <family val="3"/>
      </rPr>
      <t>NW構築費用</t>
    </r>
  </si>
  <si>
    <r>
      <rPr>
        <sz val="11"/>
        <rFont val="Meiryo UI"/>
        <family val="3"/>
      </rPr>
      <t>NW保守費用</t>
    </r>
  </si>
  <si>
    <r>
      <rPr>
        <sz val="11"/>
        <rFont val="Meiryo UI"/>
        <family val="3"/>
      </rPr>
      <t>収集期間  合計</t>
    </r>
  </si>
  <si>
    <t>実費抜き</t>
    <rPh sb="0" eb="2">
      <t>ジッピ</t>
    </rPh>
    <rPh sb="2" eb="3">
      <t>ヌ</t>
    </rPh>
    <phoneticPr fontId="5"/>
  </si>
  <si>
    <t>実費込み（郵送：Web＝8：2の場合）</t>
    <rPh sb="0" eb="2">
      <t>ジッピ</t>
    </rPh>
    <rPh sb="2" eb="3">
      <t>コ</t>
    </rPh>
    <rPh sb="16" eb="18">
      <t>バアイ</t>
    </rPh>
    <phoneticPr fontId="5"/>
  </si>
  <si>
    <t>実費込み（郵送：Web＝2：8の場合）</t>
    <rPh sb="0" eb="2">
      <t>ジッピ</t>
    </rPh>
    <rPh sb="2" eb="3">
      <t>コ</t>
    </rPh>
    <rPh sb="16" eb="18">
      <t>バアイ</t>
    </rPh>
    <phoneticPr fontId="5"/>
  </si>
  <si>
    <t>郵送：Web＝2：8で算出</t>
    <rPh sb="0" eb="2">
      <t>ユウソウ</t>
    </rPh>
    <rPh sb="11" eb="13">
      <t>サンシュツ</t>
    </rPh>
    <phoneticPr fontId="5"/>
  </si>
  <si>
    <t>実費込み</t>
    <rPh sb="0" eb="2">
      <t>ジッピ</t>
    </rPh>
    <rPh sb="2" eb="3">
      <t>コ</t>
    </rPh>
    <phoneticPr fontId="5"/>
  </si>
  <si>
    <t>項目</t>
    <rPh sb="0" eb="2">
      <t>コウモク</t>
    </rPh>
    <phoneticPr fontId="5"/>
  </si>
  <si>
    <t>数量</t>
    <rPh sb="0" eb="2">
      <t>スウリョウ</t>
    </rPh>
    <phoneticPr fontId="5"/>
  </si>
  <si>
    <t>金額</t>
    <rPh sb="0" eb="2">
      <t>キンガク</t>
    </rPh>
    <phoneticPr fontId="5"/>
  </si>
  <si>
    <t>・不備発生率＝10％で算出</t>
    <rPh sb="11" eb="13">
      <t>サンシュツ</t>
    </rPh>
    <phoneticPr fontId="5"/>
  </si>
  <si>
    <r>
      <rPr>
        <sz val="10"/>
        <rFont val="Meiryo UI"/>
        <family val="3"/>
      </rPr>
      <t>平成30年10月9日</t>
    </r>
  </si>
  <si>
    <r>
      <rPr>
        <sz val="10"/>
        <rFont val="Meiryo UI"/>
        <family val="3"/>
      </rPr>
      <t>概算御見積書</t>
    </r>
  </si>
  <si>
    <r>
      <rPr>
        <sz val="10"/>
        <rFont val="Meiryo UI"/>
        <family val="3"/>
      </rPr>
      <t>独立行政法人  国際協力機構</t>
    </r>
  </si>
  <si>
    <r>
      <rPr>
        <sz val="10"/>
        <rFont val="Meiryo UI"/>
        <family val="3"/>
      </rPr>
      <t>御中</t>
    </r>
  </si>
  <si>
    <r>
      <rPr>
        <sz val="10"/>
        <rFont val="Meiryo UI"/>
        <family val="3"/>
      </rPr>
      <t>貴社「マイナンバーおよび法定調書等収集代行」業務費用</t>
    </r>
  </si>
  <si>
    <r>
      <rPr>
        <sz val="10"/>
        <rFont val="Meiryo UI"/>
        <family val="3"/>
      </rPr>
      <t>東京都新宿区西新宿3-7-1</t>
    </r>
  </si>
  <si>
    <r>
      <rPr>
        <sz val="10"/>
        <rFont val="Meiryo UI"/>
        <family val="3"/>
      </rPr>
      <t>ビーウィズ株式会社</t>
    </r>
  </si>
  <si>
    <r>
      <rPr>
        <sz val="10"/>
        <rFont val="Meiryo UI"/>
        <family val="3"/>
      </rPr>
      <t>上記業務につき、下記の通り御見積申し上げます。</t>
    </r>
  </si>
  <si>
    <r>
      <rPr>
        <sz val="10"/>
        <rFont val="Meiryo UI"/>
        <family val="3"/>
      </rPr>
      <t>【継続収集サービス】</t>
    </r>
  </si>
  <si>
    <r>
      <rPr>
        <sz val="10"/>
        <rFont val="Meiryo UI"/>
        <family val="3"/>
      </rPr>
      <t>サービス</t>
    </r>
  </si>
  <si>
    <r>
      <rPr>
        <sz val="10"/>
        <rFont val="Meiryo UI"/>
        <family val="3"/>
      </rPr>
      <t>サービス内容</t>
    </r>
  </si>
  <si>
    <r>
      <rPr>
        <sz val="10"/>
        <rFont val="Meiryo UI"/>
        <family val="3"/>
      </rPr>
      <t>単価</t>
    </r>
  </si>
  <si>
    <r>
      <rPr>
        <sz val="10"/>
        <rFont val="Meiryo UI"/>
        <family val="3"/>
      </rPr>
      <t>発生想定率</t>
    </r>
  </si>
  <si>
    <r>
      <rPr>
        <sz val="10"/>
        <rFont val="Meiryo UI"/>
        <family val="3"/>
      </rPr>
      <t>件数</t>
    </r>
  </si>
  <si>
    <r>
      <rPr>
        <sz val="10"/>
        <rFont val="Meiryo UI"/>
        <family val="3"/>
      </rPr>
      <t>価格</t>
    </r>
  </si>
  <si>
    <r>
      <rPr>
        <sz val="10"/>
        <rFont val="Meiryo UI"/>
        <family val="3"/>
      </rPr>
      <t>①申請用キット送付サービス</t>
    </r>
  </si>
  <si>
    <r>
      <rPr>
        <sz val="10"/>
        <rFont val="Meiryo UI"/>
        <family val="3"/>
      </rPr>
      <t>(紙)</t>
    </r>
  </si>
  <si>
    <r>
      <rPr>
        <sz val="10"/>
        <rFont val="Meiryo UI"/>
        <family val="3"/>
      </rPr>
      <t>印刷封入作業(郵送費別途)</t>
    </r>
  </si>
  <si>
    <r>
      <rPr>
        <sz val="10"/>
        <rFont val="Meiryo UI"/>
        <family val="3"/>
      </rPr>
      <t>160円</t>
    </r>
  </si>
  <si>
    <r>
      <rPr>
        <sz val="10"/>
        <rFont val="Meiryo UI"/>
        <family val="3"/>
      </rPr>
      <t>7,700件</t>
    </r>
  </si>
  <si>
    <r>
      <rPr>
        <sz val="10"/>
        <rFont val="Meiryo UI"/>
        <family val="3"/>
      </rPr>
      <t>1,232,000円</t>
    </r>
  </si>
  <si>
    <r>
      <rPr>
        <sz val="10"/>
        <rFont val="Meiryo UI"/>
        <family val="3"/>
      </rPr>
      <t>(電子)</t>
    </r>
  </si>
  <si>
    <r>
      <rPr>
        <sz val="10"/>
        <rFont val="Meiryo UI"/>
        <family val="3"/>
      </rPr>
      <t>送信設定、一括送信</t>
    </r>
  </si>
  <si>
    <r>
      <rPr>
        <sz val="10"/>
        <rFont val="Meiryo UI"/>
        <family val="3"/>
      </rPr>
      <t>10,000円</t>
    </r>
  </si>
  <si>
    <r>
      <rPr>
        <sz val="10"/>
        <rFont val="Meiryo UI"/>
        <family val="3"/>
      </rPr>
      <t>0回</t>
    </r>
  </si>
  <si>
    <r>
      <rPr>
        <sz val="10"/>
        <rFont val="Meiryo UI"/>
        <family val="3"/>
      </rPr>
      <t>0円</t>
    </r>
  </si>
  <si>
    <r>
      <rPr>
        <sz val="10"/>
        <rFont val="Meiryo UI"/>
        <family val="3"/>
      </rPr>
      <t>②コールセンターサービス</t>
    </r>
  </si>
  <si>
    <r>
      <rPr>
        <sz val="10"/>
        <rFont val="Meiryo UI"/>
        <family val="3"/>
      </rPr>
      <t>インバウンド(番号所得に関する問い合わせ対応)</t>
    </r>
  </si>
  <si>
    <r>
      <rPr>
        <sz val="10"/>
        <rFont val="Meiryo UI"/>
        <family val="3"/>
      </rPr>
      <t>400円</t>
    </r>
  </si>
  <si>
    <r>
      <rPr>
        <sz val="10"/>
        <rFont val="Meiryo UI"/>
        <family val="3"/>
      </rPr>
      <t>1,540件</t>
    </r>
  </si>
  <si>
    <r>
      <rPr>
        <sz val="10"/>
        <rFont val="Meiryo UI"/>
        <family val="3"/>
      </rPr>
      <t>616,000円</t>
    </r>
  </si>
  <si>
    <r>
      <rPr>
        <sz val="10"/>
        <rFont val="Meiryo UI"/>
        <family val="3"/>
      </rPr>
      <t>提出勧奨(電話)</t>
    </r>
  </si>
  <si>
    <r>
      <rPr>
        <sz val="10"/>
        <rFont val="Meiryo UI"/>
        <family val="3"/>
      </rPr>
      <t>1,232件</t>
    </r>
  </si>
  <si>
    <r>
      <rPr>
        <sz val="10"/>
        <rFont val="Meiryo UI"/>
        <family val="3"/>
      </rPr>
      <t>492,800円</t>
    </r>
  </si>
  <si>
    <r>
      <rPr>
        <sz val="10"/>
        <rFont val="Meiryo UI"/>
        <family val="3"/>
      </rPr>
      <t>提出勧奨(電子)</t>
    </r>
  </si>
  <si>
    <r>
      <rPr>
        <sz val="10"/>
        <rFont val="Meiryo UI"/>
        <family val="3"/>
      </rPr>
      <t>308回</t>
    </r>
  </si>
  <si>
    <r>
      <rPr>
        <sz val="10"/>
        <rFont val="Meiryo UI"/>
        <family val="3"/>
      </rPr>
      <t>3,080,000円</t>
    </r>
  </si>
  <si>
    <r>
      <rPr>
        <sz val="10"/>
        <rFont val="Meiryo UI"/>
        <family val="3"/>
      </rPr>
      <t>③収集事務サービス</t>
    </r>
  </si>
  <si>
    <r>
      <rPr>
        <sz val="10"/>
        <rFont val="Meiryo UI"/>
        <family val="3"/>
      </rPr>
      <t>内容確認、代理データ入力作業(外部支払先)</t>
    </r>
  </si>
  <si>
    <r>
      <rPr>
        <sz val="10"/>
        <rFont val="Meiryo UI"/>
        <family val="3"/>
      </rPr>
      <t>500円</t>
    </r>
  </si>
  <si>
    <r>
      <rPr>
        <sz val="10"/>
        <rFont val="Meiryo UI"/>
        <family val="3"/>
      </rPr>
      <t>6,160件</t>
    </r>
  </si>
  <si>
    <r>
      <rPr>
        <sz val="10"/>
        <rFont val="Meiryo UI"/>
        <family val="3"/>
      </rPr>
      <t>電子)</t>
    </r>
  </si>
  <si>
    <r>
      <rPr>
        <sz val="10"/>
        <rFont val="Meiryo UI"/>
        <family val="3"/>
      </rPr>
      <t>データ確認</t>
    </r>
  </si>
  <si>
    <r>
      <rPr>
        <sz val="10"/>
        <rFont val="Meiryo UI"/>
        <family val="3"/>
      </rPr>
      <t>④不備対応サービス</t>
    </r>
  </si>
  <si>
    <r>
      <rPr>
        <sz val="10"/>
        <rFont val="Meiryo UI"/>
        <family val="3"/>
      </rPr>
      <t>不備内容連絡、再申告依頼(郵送費別途)</t>
    </r>
  </si>
  <si>
    <r>
      <rPr>
        <sz val="10"/>
        <rFont val="Meiryo UI"/>
        <family val="3"/>
      </rPr>
      <t>1,000円</t>
    </r>
  </si>
  <si>
    <r>
      <rPr>
        <sz val="10"/>
        <rFont val="Meiryo UI"/>
        <family val="3"/>
      </rPr>
      <t>770件</t>
    </r>
  </si>
  <si>
    <r>
      <rPr>
        <sz val="10"/>
        <rFont val="Meiryo UI"/>
        <family val="3"/>
      </rPr>
      <t>770,000円</t>
    </r>
  </si>
  <si>
    <r>
      <rPr>
        <sz val="10"/>
        <rFont val="Meiryo UI"/>
        <family val="3"/>
      </rPr>
      <t>運用管理費(月額100,000円×12ヵ月)</t>
    </r>
  </si>
  <si>
    <r>
      <rPr>
        <sz val="10"/>
        <rFont val="Meiryo UI"/>
        <family val="3"/>
      </rPr>
      <t>事前準備、レポート作成</t>
    </r>
  </si>
  <si>
    <r>
      <rPr>
        <sz val="10"/>
        <rFont val="Meiryo UI"/>
        <family val="3"/>
      </rPr>
      <t>1,200,000円</t>
    </r>
  </si>
  <si>
    <r>
      <rPr>
        <sz val="10"/>
        <rFont val="Meiryo UI"/>
        <family val="3"/>
      </rPr>
      <t>1法人</t>
    </r>
  </si>
  <si>
    <r>
      <rPr>
        <sz val="10"/>
        <rFont val="Meiryo UI"/>
        <family val="3"/>
      </rPr>
      <t>合計(税別)</t>
    </r>
  </si>
  <si>
    <r>
      <rPr>
        <sz val="10"/>
        <rFont val="Meiryo UI"/>
        <family val="3"/>
      </rPr>
      <t>11,086,800円</t>
    </r>
  </si>
  <si>
    <r>
      <rPr>
        <sz val="10"/>
        <rFont val="Meiryo UI"/>
        <family val="3"/>
      </rPr>
      <t>※上記金額は紙での収集を想定と金額となっております。</t>
    </r>
  </si>
  <si>
    <r>
      <rPr>
        <sz val="10"/>
        <rFont val="Meiryo UI"/>
        <family val="3"/>
      </rPr>
      <t>【法定調書等収集サービス】</t>
    </r>
  </si>
  <si>
    <r>
      <rPr>
        <sz val="10"/>
        <rFont val="Meiryo UI"/>
        <family val="3"/>
      </rPr>
      <t>備考</t>
    </r>
  </si>
  <si>
    <r>
      <rPr>
        <sz val="10"/>
        <rFont val="Meiryo UI"/>
        <family val="3"/>
      </rPr>
      <t>サービス基本料金</t>
    </r>
  </si>
  <si>
    <r>
      <rPr>
        <sz val="10"/>
        <rFont val="Meiryo UI"/>
        <family val="3"/>
      </rPr>
      <t>(月額)</t>
    </r>
  </si>
  <si>
    <r>
      <rPr>
        <sz val="10"/>
        <rFont val="Meiryo UI"/>
        <family val="3"/>
      </rPr>
      <t>対象帳票をマイナBANKへの登録案内、ファイル管理、
納品</t>
    </r>
  </si>
  <si>
    <r>
      <rPr>
        <sz val="10"/>
        <rFont val="Meiryo UI"/>
        <family val="3"/>
      </rPr>
      <t>90,600円</t>
    </r>
  </si>
  <si>
    <r>
      <rPr>
        <sz val="10"/>
        <rFont val="Meiryo UI"/>
        <family val="3"/>
      </rPr>
      <t>1式</t>
    </r>
  </si>
  <si>
    <r>
      <rPr>
        <sz val="10"/>
        <rFont val="Meiryo UI"/>
        <family val="3"/>
      </rPr>
      <t>法定調書等収集サービスが発生する月のみご
請求いたします。</t>
    </r>
  </si>
  <si>
    <r>
      <rPr>
        <sz val="10"/>
        <rFont val="Meiryo UI"/>
        <family val="3"/>
      </rPr>
      <t>帳票出力サービス</t>
    </r>
  </si>
  <si>
    <r>
      <rPr>
        <sz val="10"/>
        <rFont val="Meiryo UI"/>
        <family val="3"/>
      </rPr>
      <t>帳票出力、裁断</t>
    </r>
  </si>
  <si>
    <r>
      <rPr>
        <sz val="10"/>
        <rFont val="Meiryo UI"/>
        <family val="3"/>
      </rPr>
      <t>50円</t>
    </r>
  </si>
  <si>
    <r>
      <rPr>
        <sz val="10"/>
        <rFont val="Meiryo UI"/>
        <family val="3"/>
      </rPr>
      <t>385,000円</t>
    </r>
  </si>
  <si>
    <r>
      <rPr>
        <sz val="10"/>
        <rFont val="Meiryo UI"/>
        <family val="3"/>
      </rPr>
      <t>コールセンターサービス</t>
    </r>
  </si>
  <si>
    <r>
      <rPr>
        <sz val="10"/>
        <rFont val="Meiryo UI"/>
        <family val="3"/>
      </rPr>
      <t>インバウンド(法定調書等収集サービスに関するお問い合</t>
    </r>
  </si>
  <si>
    <r>
      <rPr>
        <sz val="10"/>
        <rFont val="Meiryo UI"/>
        <family val="3"/>
      </rPr>
      <t>430円</t>
    </r>
  </si>
  <si>
    <r>
      <rPr>
        <sz val="10"/>
        <rFont val="Meiryo UI"/>
        <family val="3"/>
      </rPr>
      <t>331,100円</t>
    </r>
  </si>
  <si>
    <r>
      <rPr>
        <sz val="10"/>
        <rFont val="Meiryo UI"/>
        <family val="3"/>
      </rPr>
      <t>想定値です。実績に応じ請求させて頂きます。</t>
    </r>
  </si>
  <si>
    <r>
      <rPr>
        <sz val="10"/>
        <rFont val="Meiryo UI"/>
        <family val="3"/>
      </rPr>
      <t>合</t>
    </r>
  </si>
  <si>
    <r>
      <rPr>
        <sz val="10"/>
        <rFont val="Meiryo UI"/>
        <family val="3"/>
      </rPr>
      <t>(税別)</t>
    </r>
  </si>
  <si>
    <r>
      <rPr>
        <sz val="10"/>
        <rFont val="Meiryo UI"/>
        <family val="3"/>
      </rPr>
      <t>806,700円</t>
    </r>
  </si>
  <si>
    <r>
      <rPr>
        <sz val="10"/>
        <rFont val="Meiryo UI"/>
        <family val="3"/>
      </rPr>
      <t>7,700件の場合を想定した御見積です。</t>
    </r>
  </si>
  <si>
    <r>
      <rPr>
        <sz val="10"/>
        <rFont val="Meiryo UI"/>
        <family val="3"/>
      </rPr>
      <t>本御見積の前提は以下の通りとさせて頂きます。</t>
    </r>
  </si>
  <si>
    <r>
      <rPr>
        <sz val="10"/>
        <rFont val="Meiryo UI"/>
        <family val="3"/>
      </rPr>
      <t>■業務概要</t>
    </r>
  </si>
  <si>
    <r>
      <rPr>
        <sz val="10"/>
        <rFont val="Meiryo UI"/>
        <family val="3"/>
      </rPr>
      <t>：マイナンバーおよび法定調書等収集代行業務</t>
    </r>
  </si>
  <si>
    <r>
      <rPr>
        <sz val="10"/>
        <rFont val="Meiryo UI"/>
        <family val="3"/>
      </rPr>
      <t>・マイナンバー収集サービス</t>
    </r>
  </si>
  <si>
    <r>
      <rPr>
        <sz val="10"/>
        <rFont val="Meiryo UI"/>
        <family val="3"/>
      </rPr>
      <t>・対象帳票のマイナBANKからの出力・納品(納品の際に仕分けなどの作業が発生する際は別途お見積り申し上げます。)</t>
    </r>
  </si>
  <si>
    <r>
      <rPr>
        <sz val="10"/>
        <rFont val="Meiryo UI"/>
        <family val="3"/>
      </rPr>
      <t>・納品対象帳票は以下となります。</t>
    </r>
  </si>
  <si>
    <r>
      <rPr>
        <sz val="10"/>
        <rFont val="Meiryo UI"/>
        <family val="3"/>
      </rPr>
      <t>1．給与所得の源泉徴収票</t>
    </r>
  </si>
  <si>
    <r>
      <rPr>
        <sz val="10"/>
        <rFont val="Meiryo UI"/>
        <family val="3"/>
      </rPr>
      <t>2.  給与支払い報告書(個人別明細書)</t>
    </r>
  </si>
  <si>
    <r>
      <rPr>
        <sz val="10"/>
        <rFont val="Meiryo UI"/>
        <family val="3"/>
      </rPr>
      <t>3．報酬、料金、契約及び支払調書</t>
    </r>
  </si>
  <si>
    <r>
      <rPr>
        <sz val="10"/>
        <rFont val="Meiryo UI"/>
        <family val="3"/>
      </rPr>
      <t>・サービスに関するお問い合わせ窓口  (平日9時～18時を想定。)</t>
    </r>
  </si>
  <si>
    <r>
      <rPr>
        <sz val="10"/>
        <rFont val="Meiryo UI"/>
        <family val="3"/>
      </rPr>
      <t>・保管期間が終了したマイナンバーの当社ブース内での破棄。</t>
    </r>
  </si>
  <si>
    <r>
      <rPr>
        <sz val="10"/>
        <rFont val="Meiryo UI"/>
        <family val="3"/>
      </rPr>
      <t>■対応人数</t>
    </r>
  </si>
  <si>
    <r>
      <rPr>
        <sz val="10"/>
        <rFont val="Meiryo UI"/>
        <family val="3"/>
      </rPr>
      <t>：7,700件を想定</t>
    </r>
  </si>
  <si>
    <r>
      <rPr>
        <sz val="10"/>
        <rFont val="Meiryo UI"/>
        <family val="3"/>
      </rPr>
      <t>■実施場所</t>
    </r>
  </si>
  <si>
    <r>
      <rPr>
        <sz val="10"/>
        <rFont val="Meiryo UI"/>
        <family val="3"/>
      </rPr>
      <t>:当社横浜第2センター(横浜市西区北幸2-8-4  横浜西口KNビル)</t>
    </r>
  </si>
  <si>
    <r>
      <rPr>
        <sz val="10"/>
        <rFont val="Meiryo UI"/>
        <family val="3"/>
      </rPr>
      <t>■保管期間</t>
    </r>
  </si>
  <si>
    <r>
      <rPr>
        <sz val="10"/>
        <rFont val="Meiryo UI"/>
        <family val="3"/>
      </rPr>
      <t>：7年間  ※こちらは想定年数です。</t>
    </r>
  </si>
  <si>
    <r>
      <rPr>
        <sz val="10"/>
        <rFont val="Meiryo UI"/>
        <family val="3"/>
      </rPr>
      <t>■その他</t>
    </r>
  </si>
  <si>
    <r>
      <rPr>
        <sz val="10"/>
        <rFont val="Meiryo UI"/>
        <family val="3"/>
      </rPr>
      <t>：本概算見積り金額は年間総計となります。</t>
    </r>
  </si>
  <si>
    <r>
      <rPr>
        <sz val="10"/>
        <rFont val="Meiryo UI"/>
        <family val="3"/>
      </rPr>
      <t>各種書類原本の貴幣間のやり取りにつきましては、追跡できる郵送方法を想定しております。</t>
    </r>
  </si>
  <si>
    <r>
      <rPr>
        <sz val="10"/>
        <rFont val="Meiryo UI"/>
        <family val="3"/>
      </rPr>
      <t>発生想定率はマイナンバー収集業務における実績を基にした想定値です。</t>
    </r>
  </si>
  <si>
    <r>
      <rPr>
        <sz val="10"/>
        <rFont val="Meiryo UI"/>
        <family val="3"/>
      </rPr>
      <t>各種サービスに関する郵送費につきましては、別途実績に応じてご請求させて頂きます。</t>
    </r>
  </si>
  <si>
    <r>
      <rPr>
        <sz val="10"/>
        <rFont val="Meiryo UI"/>
        <family val="3"/>
      </rPr>
      <t>法定調書等のご納品に関する発送費用は受け取り人払いもしくは別途実費にてご請求させて頂きます。</t>
    </r>
  </si>
  <si>
    <r>
      <rPr>
        <sz val="10"/>
        <rFont val="Meiryo UI"/>
        <family val="3"/>
      </rPr>
      <t>電話対応時の音声録音はございません。</t>
    </r>
  </si>
  <si>
    <r>
      <rPr>
        <sz val="10"/>
        <rFont val="Meiryo UI"/>
        <family val="3"/>
      </rPr>
      <t>本見積もりは概算です。詳細を確定次第改めて正式に御見積を差し上げます。</t>
    </r>
  </si>
  <si>
    <r>
      <rPr>
        <sz val="10"/>
        <rFont val="Meiryo UI"/>
        <family val="3"/>
      </rPr>
      <t>消費税は上記御見積に含まれておりません。別途ご請求させて頂きます。</t>
    </r>
  </si>
  <si>
    <r>
      <rPr>
        <sz val="10"/>
        <rFont val="Meiryo UI"/>
        <family val="3"/>
      </rPr>
      <t>本御見積に記載ない事項につきましては、別途、協議の上決定させて頂きます。</t>
    </r>
  </si>
  <si>
    <r>
      <rPr>
        <sz val="10"/>
        <rFont val="Meiryo UI"/>
        <family val="3"/>
      </rPr>
      <t>以下、余白</t>
    </r>
  </si>
  <si>
    <r>
      <rPr>
        <sz val="10"/>
        <rFont val="Meiryo UI"/>
        <family val="3"/>
      </rPr>
      <t>(</t>
    </r>
  </si>
  <si>
    <r>
      <rPr>
        <sz val="10"/>
        <rFont val="Meiryo UI"/>
        <family val="3"/>
      </rPr>
      <t>計</t>
    </r>
  </si>
  <si>
    <r>
      <rPr>
        <sz val="10"/>
        <rFont val="ＭＳ Ｐゴシック"/>
        <family val="3"/>
      </rPr>
      <t>江</t>
    </r>
  </si>
  <si>
    <r>
      <rPr>
        <u/>
        <sz val="18"/>
        <rFont val="Times New Roman"/>
        <family val="1"/>
      </rPr>
      <t> </t>
    </r>
    <r>
      <rPr>
        <u/>
        <sz val="18"/>
        <rFont val="メイリオ"/>
        <family val="3"/>
      </rPr>
      <t>                               ご利用料金試算書</t>
    </r>
  </si>
  <si>
    <r>
      <rPr>
        <sz val="12"/>
        <rFont val="メイリオ"/>
        <family val="3"/>
      </rPr>
      <t>独立行政法人 国際協力機構   御中</t>
    </r>
  </si>
  <si>
    <r>
      <rPr>
        <sz val="10"/>
        <rFont val="メイリオ"/>
        <family val="3"/>
      </rPr>
      <t>作成日：</t>
    </r>
  </si>
  <si>
    <r>
      <rPr>
        <sz val="10"/>
        <rFont val="メイリオ"/>
        <family val="3"/>
      </rPr>
      <t>2018年8月31日</t>
    </r>
  </si>
  <si>
    <r>
      <rPr>
        <sz val="9"/>
        <rFont val="メイリオ"/>
        <family val="3"/>
      </rPr>
      <t>この試算書は作成日時点における参考金額であり、正式なご請求金額は『マイナＢＡＮＫサービス利用約款』、</t>
    </r>
  </si>
  <si>
    <r>
      <rPr>
        <sz val="10"/>
        <rFont val="メイリオ"/>
        <family val="3"/>
      </rPr>
      <t>並びに、『サービス申込書』記載の「利用料金」に基づき算出させていただきます。</t>
    </r>
  </si>
  <si>
    <r>
      <rPr>
        <sz val="10"/>
        <rFont val="メイリオ"/>
        <family val="3"/>
      </rPr>
      <t>初期費用（税抜）</t>
    </r>
  </si>
  <si>
    <r>
      <rPr>
        <sz val="14"/>
        <rFont val="メイリオ"/>
        <family val="3"/>
      </rPr>
      <t>¥100,000</t>
    </r>
  </si>
  <si>
    <r>
      <rPr>
        <sz val="10"/>
        <rFont val="メイリオ"/>
        <family val="3"/>
      </rPr>
      <t xml:space="preserve">みずほ情
</t>
    </r>
    <r>
      <rPr>
        <sz val="10"/>
        <rFont val="ＭＳ Ｐゴシック"/>
        <family val="3"/>
      </rPr>
      <t>〒</t>
    </r>
    <r>
      <rPr>
        <sz val="10"/>
        <rFont val="Calibri"/>
        <family val="2"/>
      </rPr>
      <t>134-00</t>
    </r>
  </si>
  <si>
    <r>
      <rPr>
        <sz val="10"/>
        <rFont val="メイリオ"/>
        <family val="3"/>
      </rPr>
      <t xml:space="preserve">報総研株式会社
</t>
    </r>
    <r>
      <rPr>
        <sz val="10"/>
        <rFont val="Calibri"/>
        <family val="2"/>
      </rPr>
      <t>88</t>
    </r>
  </si>
  <si>
    <r>
      <rPr>
        <sz val="10"/>
        <rFont val="メイリオ"/>
        <family val="3"/>
      </rPr>
      <t>月額費用（税抜）</t>
    </r>
  </si>
  <si>
    <r>
      <rPr>
        <sz val="14"/>
        <rFont val="メイリオ"/>
        <family val="3"/>
      </rPr>
      <t>¥400,000</t>
    </r>
  </si>
  <si>
    <r>
      <rPr>
        <sz val="10"/>
        <rFont val="ＭＳ Ｐゴシック"/>
        <family val="3"/>
      </rPr>
      <t>東京都西葛西Ｓ</t>
    </r>
  </si>
  <si>
    <r>
      <rPr>
        <sz val="10"/>
        <rFont val="ＭＳ Ｐゴシック"/>
        <family val="3"/>
      </rPr>
      <t>戸川区西葛</t>
    </r>
    <r>
      <rPr>
        <sz val="10"/>
        <rFont val="Calibri"/>
        <family val="2"/>
      </rPr>
      <t xml:space="preserve">西3-22-51
</t>
    </r>
    <r>
      <rPr>
        <sz val="10"/>
        <rFont val="ＭＳ Ｐゴシック"/>
        <family val="3"/>
      </rPr>
      <t>Ｓビル</t>
    </r>
  </si>
  <si>
    <r>
      <rPr>
        <sz val="10"/>
        <rFont val="メイリオ"/>
        <family val="3"/>
      </rPr>
      <t>更新費用（税抜）</t>
    </r>
  </si>
  <si>
    <r>
      <rPr>
        <sz val="14"/>
        <rFont val="メイリオ"/>
        <family val="3"/>
      </rPr>
      <t>¥10,000</t>
    </r>
  </si>
  <si>
    <r>
      <rPr>
        <sz val="10"/>
        <rFont val="Calibri"/>
        <family val="2"/>
      </rPr>
      <t>TEL</t>
    </r>
    <r>
      <rPr>
        <sz val="10"/>
        <rFont val="ＭＳ Ｐゴシック"/>
        <family val="3"/>
      </rPr>
      <t>：</t>
    </r>
    <r>
      <rPr>
        <sz val="10"/>
        <rFont val="Calibri"/>
        <family val="2"/>
      </rPr>
      <t xml:space="preserve">03-3
</t>
    </r>
    <r>
      <rPr>
        <sz val="10"/>
        <rFont val="Calibri"/>
        <family val="2"/>
      </rPr>
      <t>FAX</t>
    </r>
    <r>
      <rPr>
        <sz val="10"/>
        <rFont val="ＭＳ Ｐゴシック"/>
        <family val="3"/>
      </rPr>
      <t>：</t>
    </r>
    <r>
      <rPr>
        <sz val="10"/>
        <rFont val="Calibri"/>
        <family val="2"/>
      </rPr>
      <t xml:space="preserve">03-3
</t>
    </r>
    <r>
      <rPr>
        <sz val="10"/>
        <rFont val="ＭＳ Ｐゴシック"/>
        <family val="3"/>
      </rPr>
      <t>ソリュー</t>
    </r>
  </si>
  <si>
    <r>
      <rPr>
        <sz val="10"/>
        <rFont val="Calibri"/>
        <family val="2"/>
      </rPr>
      <t xml:space="preserve">869-3983
</t>
    </r>
    <r>
      <rPr>
        <sz val="10"/>
        <rFont val="Calibri"/>
        <family val="2"/>
      </rPr>
      <t xml:space="preserve">869-8799
</t>
    </r>
    <r>
      <rPr>
        <sz val="10"/>
        <rFont val="ＭＳ Ｐゴシック"/>
        <family val="3"/>
      </rPr>
      <t>ョン第２部</t>
    </r>
  </si>
  <si>
    <r>
      <rPr>
        <sz val="10"/>
        <rFont val="ＭＳ Ｐゴシック"/>
        <family val="3"/>
      </rPr>
      <t xml:space="preserve">担当
</t>
    </r>
    <r>
      <rPr>
        <sz val="10"/>
        <rFont val="メイリオ"/>
        <family val="3"/>
      </rPr>
      <t>－－－－      費      用      明      細      －－－－</t>
    </r>
  </si>
  <si>
    <r>
      <rPr>
        <sz val="10"/>
        <rFont val="ＭＳ Ｐゴシック"/>
        <family val="3"/>
      </rPr>
      <t>者    中村  愼一</t>
    </r>
  </si>
  <si>
    <r>
      <rPr>
        <sz val="9"/>
        <rFont val="メイリオ"/>
        <family val="3"/>
      </rPr>
      <t>（単位   円、税別）</t>
    </r>
  </si>
  <si>
    <r>
      <rPr>
        <sz val="9"/>
        <rFont val="メイリオ"/>
        <family val="3"/>
      </rPr>
      <t>区   分</t>
    </r>
  </si>
  <si>
    <r>
      <rPr>
        <sz val="9"/>
        <rFont val="メイリオ"/>
        <family val="3"/>
      </rPr>
      <t>項   目</t>
    </r>
  </si>
  <si>
    <r>
      <rPr>
        <sz val="9"/>
        <rFont val="メイリオ"/>
        <family val="3"/>
      </rPr>
      <t>数   量</t>
    </r>
  </si>
  <si>
    <r>
      <rPr>
        <sz val="9"/>
        <rFont val="メイリオ"/>
        <family val="3"/>
      </rPr>
      <t>単位</t>
    </r>
  </si>
  <si>
    <r>
      <rPr>
        <sz val="9"/>
        <rFont val="メイリオ"/>
        <family val="3"/>
      </rPr>
      <t>単         価</t>
    </r>
  </si>
  <si>
    <r>
      <rPr>
        <sz val="9"/>
        <rFont val="メイリオ"/>
        <family val="3"/>
      </rPr>
      <t>金         額</t>
    </r>
  </si>
  <si>
    <r>
      <rPr>
        <sz val="9"/>
        <rFont val="メイリオ"/>
        <family val="3"/>
      </rPr>
      <t>初期費用</t>
    </r>
  </si>
  <si>
    <r>
      <rPr>
        <sz val="9"/>
        <rFont val="メイリオ"/>
        <family val="3"/>
      </rPr>
      <t>マイナＢＡＮＫ 初期費用</t>
    </r>
  </si>
  <si>
    <r>
      <rPr>
        <sz val="9"/>
        <rFont val="メイリオ"/>
        <family val="3"/>
      </rPr>
      <t>社</t>
    </r>
  </si>
  <si>
    <r>
      <rPr>
        <sz val="10"/>
        <rFont val="メイリオ"/>
        <family val="3"/>
      </rPr>
      <t>¥100,000</t>
    </r>
  </si>
  <si>
    <r>
      <rPr>
        <sz val="9"/>
        <rFont val="メイリオ"/>
        <family val="3"/>
      </rPr>
      <t>電子証明書追加料金</t>
    </r>
  </si>
  <si>
    <r>
      <rPr>
        <sz val="9"/>
        <rFont val="メイリオ"/>
        <family val="3"/>
      </rPr>
      <t>枚</t>
    </r>
  </si>
  <si>
    <r>
      <rPr>
        <sz val="10"/>
        <rFont val="メイリオ"/>
        <family val="3"/>
      </rPr>
      <t>¥5,000</t>
    </r>
  </si>
  <si>
    <r>
      <rPr>
        <sz val="10"/>
        <rFont val="メイリオ"/>
        <family val="3"/>
      </rPr>
      <t>¥0</t>
    </r>
  </si>
  <si>
    <r>
      <rPr>
        <sz val="9"/>
        <rFont val="メイリオ"/>
        <family val="3"/>
      </rPr>
      <t>合      計</t>
    </r>
  </si>
  <si>
    <r>
      <rPr>
        <sz val="9"/>
        <rFont val="メイリオ"/>
        <family val="3"/>
      </rPr>
      <t>月額費用</t>
    </r>
  </si>
  <si>
    <r>
      <rPr>
        <sz val="9"/>
        <rFont val="メイリオ"/>
        <family val="3"/>
      </rPr>
      <t>マイナＢＡＮＫ 月額費用</t>
    </r>
  </si>
  <si>
    <r>
      <rPr>
        <sz val="9"/>
        <rFont val="メイリオ"/>
        <family val="3"/>
      </rPr>
      <t>人</t>
    </r>
  </si>
  <si>
    <r>
      <rPr>
        <sz val="10"/>
        <rFont val="メイリオ"/>
        <family val="3"/>
      </rPr>
      <t>¥50</t>
    </r>
  </si>
  <si>
    <r>
      <rPr>
        <sz val="10"/>
        <rFont val="メイリオ"/>
        <family val="3"/>
      </rPr>
      <t>¥400,000</t>
    </r>
  </si>
  <si>
    <r>
      <rPr>
        <sz val="9"/>
        <rFont val="メイリオ"/>
        <family val="3"/>
      </rPr>
      <t>更新費用（年）</t>
    </r>
  </si>
  <si>
    <r>
      <rPr>
        <sz val="9"/>
        <rFont val="メイリオ"/>
        <family val="3"/>
      </rPr>
      <t>更新費用（電子証明書）</t>
    </r>
  </si>
  <si>
    <r>
      <rPr>
        <sz val="10"/>
        <rFont val="メイリオ"/>
        <family val="3"/>
      </rPr>
      <t>¥10,000</t>
    </r>
  </si>
  <si>
    <r>
      <rPr>
        <sz val="10"/>
        <rFont val="メイリオ"/>
        <family val="3"/>
      </rPr>
      <t>備      考：</t>
    </r>
  </si>
  <si>
    <r>
      <rPr>
        <sz val="9"/>
        <rFont val="ＭＳ Ｐ明朝"/>
        <family val="1"/>
      </rPr>
      <t>（１）  初期費用には、１社あたり電子証明書2枚分（最低枚数）が含まれております。</t>
    </r>
  </si>
  <si>
    <r>
      <rPr>
        <sz val="9"/>
        <rFont val="ＭＳ Ｐ明朝"/>
        <family val="1"/>
      </rPr>
      <t>電子証明書を追加する場合は、別途追加料金1枚当り 5,000円が必要となります。</t>
    </r>
  </si>
  <si>
    <r>
      <rPr>
        <sz val="9"/>
        <rFont val="ＭＳ Ｐ明朝"/>
        <family val="1"/>
      </rPr>
      <t>（２）  2年度目以降は、電子証明書更新費用１枚当り 5,000円が発生致します。</t>
    </r>
  </si>
  <si>
    <r>
      <rPr>
        <sz val="9"/>
        <rFont val="ＭＳ Ｐ明朝"/>
        <family val="1"/>
      </rPr>
      <t>（３）  電子証明書の有効期間は、1枚毎1年間です。</t>
    </r>
  </si>
  <si>
    <r>
      <rPr>
        <sz val="10"/>
        <rFont val="メイリオ"/>
        <family val="3"/>
      </rPr>
      <t>1/1頁</t>
    </r>
  </si>
  <si>
    <r>
      <rPr>
        <sz val="10"/>
        <rFont val="ＭＳ Ｐゴシック"/>
        <family val="3"/>
      </rPr>
      <t>シ</t>
    </r>
  </si>
  <si>
    <t>以下表の黄塗り部分について記入すること
No.1～3,No.13～15については、該当するものがない場合は特に記載は不要とする</t>
    <rPh sb="0" eb="2">
      <t>イカ</t>
    </rPh>
    <rPh sb="2" eb="3">
      <t>ヒョウ</t>
    </rPh>
    <rPh sb="4" eb="5">
      <t>キ</t>
    </rPh>
    <rPh sb="5" eb="6">
      <t>ヌ</t>
    </rPh>
    <rPh sb="7" eb="9">
      <t>ブブン</t>
    </rPh>
    <rPh sb="13" eb="15">
      <t>キニュウ</t>
    </rPh>
    <rPh sb="41" eb="43">
      <t>ガイトウ</t>
    </rPh>
    <rPh sb="50" eb="52">
      <t>バアイ</t>
    </rPh>
    <rPh sb="53" eb="54">
      <t>トク</t>
    </rPh>
    <rPh sb="55" eb="57">
      <t>キサイ</t>
    </rPh>
    <rPh sb="58" eb="60">
      <t>フヨウ</t>
    </rPh>
    <phoneticPr fontId="5"/>
  </si>
  <si>
    <t>e</t>
    <phoneticPr fontId="5"/>
  </si>
  <si>
    <r>
      <rPr>
        <sz val="11"/>
        <color rgb="FFFFFFFF"/>
        <rFont val="Meiryo UI"/>
        <family val="3"/>
        <charset val="128"/>
      </rPr>
      <t>No.</t>
    </r>
  </si>
  <si>
    <t>想定件数</t>
    <rPh sb="0" eb="2">
      <t>ソウテイ</t>
    </rPh>
    <rPh sb="2" eb="4">
      <t>ケンスウ</t>
    </rPh>
    <phoneticPr fontId="5"/>
  </si>
  <si>
    <t>項目説明</t>
    <rPh sb="0" eb="2">
      <t>コウモク</t>
    </rPh>
    <rPh sb="2" eb="4">
      <t>セツメイ</t>
    </rPh>
    <phoneticPr fontId="5"/>
  </si>
  <si>
    <t>見積金額</t>
    <rPh sb="0" eb="2">
      <t>ミツモリ</t>
    </rPh>
    <rPh sb="2" eb="4">
      <t>キンガク</t>
    </rPh>
    <phoneticPr fontId="5"/>
  </si>
  <si>
    <t>2024年度</t>
    <rPh sb="4" eb="6">
      <t>ネンド</t>
    </rPh>
    <phoneticPr fontId="5"/>
  </si>
  <si>
    <t>2025年度</t>
    <rPh sb="4" eb="6">
      <t>ネンド</t>
    </rPh>
    <phoneticPr fontId="5"/>
  </si>
  <si>
    <t>2026年度</t>
    <rPh sb="4" eb="6">
      <t>ネンド</t>
    </rPh>
    <phoneticPr fontId="5"/>
  </si>
  <si>
    <t>2027年度</t>
    <rPh sb="4" eb="6">
      <t>ネンド</t>
    </rPh>
    <phoneticPr fontId="5"/>
  </si>
  <si>
    <t>2028年度</t>
    <rPh sb="4" eb="6">
      <t>ネンド</t>
    </rPh>
    <phoneticPr fontId="5"/>
  </si>
  <si>
    <t>2029年度</t>
    <rPh sb="4" eb="6">
      <t>ネンド</t>
    </rPh>
    <phoneticPr fontId="5"/>
  </si>
  <si>
    <t>単価(税抜)</t>
    <rPh sb="0" eb="2">
      <t>タンカ</t>
    </rPh>
    <rPh sb="3" eb="4">
      <t>ゼイ</t>
    </rPh>
    <rPh sb="4" eb="5">
      <t>バツ</t>
    </rPh>
    <phoneticPr fontId="5"/>
  </si>
  <si>
    <t>初期費用1</t>
    <phoneticPr fontId="5"/>
  </si>
  <si>
    <t>初期費用2</t>
    <phoneticPr fontId="5"/>
  </si>
  <si>
    <t>初期費用3</t>
    <phoneticPr fontId="5"/>
  </si>
  <si>
    <t>通知</t>
  </si>
  <si>
    <t>郵送通知</t>
  </si>
  <si>
    <t>収集</t>
  </si>
  <si>
    <t>Web収集</t>
    <phoneticPr fontId="5"/>
  </si>
  <si>
    <t>郵送収集</t>
  </si>
  <si>
    <t>保管</t>
  </si>
  <si>
    <t>不備対応</t>
  </si>
  <si>
    <t>問合せ対応</t>
    <rPh sb="0" eb="2">
      <t>トイアワ</t>
    </rPh>
    <rPh sb="3" eb="5">
      <t>タイオウ</t>
    </rPh>
    <phoneticPr fontId="5"/>
  </si>
  <si>
    <t>月額費用1</t>
    <rPh sb="0" eb="2">
      <t>ゲツガク</t>
    </rPh>
    <rPh sb="2" eb="4">
      <t>ヒヨウ</t>
    </rPh>
    <phoneticPr fontId="5"/>
  </si>
  <si>
    <t>月額費用2</t>
    <rPh sb="0" eb="2">
      <t>ゲツガク</t>
    </rPh>
    <rPh sb="2" eb="4">
      <t>ヒヨウ</t>
    </rPh>
    <phoneticPr fontId="5"/>
  </si>
  <si>
    <t>月額費用3</t>
    <rPh sb="0" eb="2">
      <t>ゲツガク</t>
    </rPh>
    <rPh sb="2" eb="4">
      <t>ヒヨウ</t>
    </rPh>
    <phoneticPr fontId="5"/>
  </si>
  <si>
    <t>その他2</t>
    <rPh sb="2" eb="3">
      <t>タ</t>
    </rPh>
    <phoneticPr fontId="5"/>
  </si>
  <si>
    <t>その他3</t>
    <rPh sb="2" eb="3">
      <t>タ</t>
    </rPh>
    <phoneticPr fontId="5"/>
  </si>
  <si>
    <t>合計（税抜）</t>
    <rPh sb="0" eb="2">
      <t>ゴウケイ</t>
    </rPh>
    <rPh sb="3" eb="4">
      <t>ゼイ</t>
    </rPh>
    <rPh sb="4" eb="5">
      <t>ヌ</t>
    </rPh>
    <phoneticPr fontId="5"/>
  </si>
  <si>
    <t>消費税</t>
    <rPh sb="0" eb="3">
      <t>ショウヒゼイ</t>
    </rPh>
    <phoneticPr fontId="5"/>
  </si>
  <si>
    <t>合計（税込）</t>
    <rPh sb="0" eb="2">
      <t>ゴウケイ</t>
    </rPh>
    <rPh sb="3" eb="5">
      <t>ゼイコ</t>
    </rPh>
    <phoneticPr fontId="5"/>
  </si>
  <si>
    <t>A)総計</t>
    <rPh sb="2" eb="4">
      <t>ソウケイ</t>
    </rPh>
    <phoneticPr fontId="5"/>
  </si>
  <si>
    <t>単価(税込)</t>
    <rPh sb="0" eb="2">
      <t>タンカ</t>
    </rPh>
    <rPh sb="3" eb="4">
      <t>ゼイ</t>
    </rPh>
    <rPh sb="4" eb="5">
      <t>コ</t>
    </rPh>
    <phoneticPr fontId="5"/>
  </si>
  <si>
    <t>通知</t>
    <rPh sb="0" eb="2">
      <t>ツウチ</t>
    </rPh>
    <phoneticPr fontId="5"/>
  </si>
  <si>
    <t>収集</t>
    <rPh sb="0" eb="2">
      <t>シュウシュウ</t>
    </rPh>
    <phoneticPr fontId="5"/>
  </si>
  <si>
    <t>合計</t>
    <rPh sb="0" eb="2">
      <t>ゴウケイ</t>
    </rPh>
    <phoneticPr fontId="5"/>
  </si>
  <si>
    <t>B）総計</t>
    <rPh sb="2" eb="4">
      <t>ソウケイ</t>
    </rPh>
    <phoneticPr fontId="5"/>
  </si>
  <si>
    <t>年度別総計
（税込）</t>
    <rPh sb="0" eb="2">
      <t>ネンド</t>
    </rPh>
    <rPh sb="2" eb="3">
      <t>ベツ</t>
    </rPh>
    <rPh sb="3" eb="5">
      <t>ソウケイ</t>
    </rPh>
    <rPh sb="7" eb="9">
      <t>ゼイコ</t>
    </rPh>
    <phoneticPr fontId="5"/>
  </si>
  <si>
    <t>A)＋B）総計</t>
    <rPh sb="5" eb="7">
      <t>ソウケイ</t>
    </rPh>
    <phoneticPr fontId="5"/>
  </si>
  <si>
    <t>別紙</t>
  </si>
  <si>
    <t>【積算表】</t>
    <rPh sb="1" eb="3">
      <t>セキサン</t>
    </rPh>
    <rPh sb="3" eb="4">
      <t>ヒョウ</t>
    </rPh>
    <phoneticPr fontId="5"/>
  </si>
  <si>
    <t>A）積算結果（実費以外）</t>
    <rPh sb="2" eb="4">
      <t>セキサン</t>
    </rPh>
    <rPh sb="4" eb="6">
      <t>ケッカ</t>
    </rPh>
    <rPh sb="7" eb="9">
      <t>ジッピ</t>
    </rPh>
    <rPh sb="9" eb="11">
      <t>イガイ</t>
    </rPh>
    <phoneticPr fontId="5"/>
  </si>
  <si>
    <t>その他1</t>
    <rPh sb="2" eb="3">
      <t>タ</t>
    </rPh>
    <phoneticPr fontId="5"/>
  </si>
  <si>
    <t>B）積算結果（実費）</t>
    <rPh sb="2" eb="4">
      <t>セキサン</t>
    </rPh>
    <rPh sb="4" eb="6">
      <t>ケッカ</t>
    </rPh>
    <rPh sb="7" eb="9">
      <t>ジッピ</t>
    </rPh>
    <phoneticPr fontId="5"/>
  </si>
  <si>
    <t>C）積算結果（総計）</t>
    <rPh sb="2" eb="4">
      <t>セキサン</t>
    </rPh>
    <rPh sb="4" eb="6">
      <t>ケッカ</t>
    </rPh>
    <rPh sb="7" eb="9">
      <t>ソウケイ</t>
    </rPh>
    <phoneticPr fontId="5"/>
  </si>
  <si>
    <t>督促送料</t>
    <rPh sb="0" eb="2">
      <t>トクソク</t>
    </rPh>
    <rPh sb="2" eb="4">
      <t>ソウリョウ</t>
    </rPh>
    <phoneticPr fontId="5"/>
  </si>
  <si>
    <t>督促郵送費</t>
    <rPh sb="0" eb="2">
      <t>トクソク</t>
    </rPh>
    <rPh sb="2" eb="5">
      <t>ユウソウヒ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</si>
</sst>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0">
    <font>
      <sz val="10"/>
      <color rgb="FF000000"/>
      <name val="Times New Roman"/>
      <charset val="204"/>
    </font>
    <font>
      <sz val="11"/>
      <name val="Meiryo UI"/>
      <family val="3"/>
      <charset val="128"/>
    </font>
    <font>
      <sz val="11"/>
      <color rgb="FF000000"/>
      <name val="Meiryo UI"/>
      <family val="2"/>
    </font>
    <font>
      <sz val="11"/>
      <name val="Meiryo UI"/>
      <family val="3"/>
    </font>
    <font>
      <sz val="11"/>
      <color rgb="FFFFFFFF"/>
      <name val="Meiryo UI"/>
      <family val="3"/>
    </font>
    <font>
      <sz val="6"/>
      <name val="ＭＳ Ｐゴシック"/>
      <family val="3"/>
      <charset val="128"/>
    </font>
    <font>
      <sz val="10"/>
      <color rgb="FF000000"/>
      <name val="ＭＳ Ｐゴシック"/>
      <family val="3"/>
      <charset val="128"/>
    </font>
    <font>
      <sz val="10"/>
      <color rgb="FF000000"/>
      <name val="Times New Roman"/>
      <family val="1"/>
    </font>
    <font>
      <sz val="11"/>
      <color theme="0"/>
      <name val="Meiryo UI"/>
      <family val="3"/>
      <charset val="128"/>
    </font>
    <font>
      <sz val="10"/>
      <name val="Meiryo UI"/>
      <family val="3"/>
      <charset val="128"/>
    </font>
    <font>
      <sz val="10"/>
      <name val="Meiryo UI"/>
      <family val="3"/>
    </font>
    <font>
      <sz val="10"/>
      <color rgb="FF000000"/>
      <name val="Meiryo UI"/>
      <family val="2"/>
    </font>
    <font>
      <sz val="10"/>
      <name val="�l�r �o�S�V�b�N"/>
    </font>
    <font>
      <sz val="10"/>
      <name val="ＭＳ Ｐゴシック"/>
      <family val="3"/>
    </font>
    <font>
      <sz val="10"/>
      <name val="���C���I"/>
    </font>
    <font>
      <sz val="10"/>
      <name val="メイリオ"/>
      <family val="3"/>
    </font>
    <font>
      <sz val="9"/>
      <name val="�l�r �o����"/>
    </font>
    <font>
      <sz val="9"/>
      <name val="ＭＳ Ｐ明朝"/>
      <family val="1"/>
    </font>
    <font>
      <sz val="9"/>
      <name val="���C���I"/>
    </font>
    <font>
      <sz val="9"/>
      <name val="メイリオ"/>
      <family val="3"/>
    </font>
    <font>
      <sz val="10"/>
      <color rgb="FF000000"/>
      <name val="���C���I"/>
      <family val="2"/>
    </font>
    <font>
      <sz val="10"/>
      <name val="Calibri"/>
      <family val="2"/>
    </font>
    <font>
      <sz val="14"/>
      <name val="���C���I"/>
    </font>
    <font>
      <sz val="14"/>
      <name val="メイリオ"/>
      <family val="3"/>
    </font>
    <font>
      <sz val="12"/>
      <name val="���C���I"/>
    </font>
    <font>
      <sz val="12"/>
      <name val="メイリオ"/>
      <family val="3"/>
    </font>
    <font>
      <u/>
      <sz val="18"/>
      <name val="Times New Roman"/>
      <family val="1"/>
    </font>
    <font>
      <u/>
      <sz val="18"/>
      <name val="メイリオ"/>
      <family val="3"/>
    </font>
    <font>
      <sz val="11"/>
      <color rgb="FFFFFFFF"/>
      <name val="Meiryo UI"/>
      <family val="3"/>
      <charset val="128"/>
    </font>
    <font>
      <sz val="10"/>
      <color rgb="FF000000"/>
      <name val="Meiryo UI"/>
      <family val="3"/>
      <charset val="128"/>
    </font>
    <font>
      <sz val="12"/>
      <color rgb="FF000000"/>
      <name val="Meiryo UI"/>
      <family val="3"/>
      <charset val="128"/>
    </font>
    <font>
      <sz val="12"/>
      <name val="Meiryo UI"/>
      <family val="3"/>
      <charset val="128"/>
    </font>
    <font>
      <sz val="9"/>
      <color indexed="81"/>
      <name val="Meiryo UI"/>
      <family val="3"/>
      <charset val="128"/>
    </font>
    <font>
      <b/>
      <sz val="10"/>
      <color rgb="FFFF0000"/>
      <name val="Meiryo UI"/>
      <family val="3"/>
      <charset val="128"/>
    </font>
    <font>
      <sz val="8"/>
      <color rgb="FF000000"/>
      <name val="Meiryo UI"/>
      <family val="3"/>
      <charset val="128"/>
    </font>
    <font>
      <sz val="10"/>
      <color rgb="FF0000FF"/>
      <name val="Meiryo UI"/>
      <family val="3"/>
      <charset val="128"/>
    </font>
    <font>
      <sz val="14"/>
      <color rgb="FF000000"/>
      <name val="Meiryo UI"/>
      <family val="3"/>
      <charset val="128"/>
    </font>
    <font>
      <sz val="16"/>
      <color rgb="FF000000"/>
      <name val="Meiryo UI"/>
      <family val="3"/>
      <charset val="128"/>
    </font>
    <font>
      <b/>
      <sz val="9"/>
      <color indexed="81"/>
      <name val="Meiryo UI"/>
      <family val="3"/>
      <charset val="128"/>
    </font>
    <font>
      <sz val="20"/>
      <color rgb="FF000000"/>
      <name val="Meiryo UI"/>
      <family val="3"/>
      <charset val="128"/>
    </font>
  </fonts>
  <fills count="10">
    <fill>
      <patternFill patternType="none"/>
    </fill>
    <fill>
      <patternFill patternType="gray125"/>
    </fill>
    <fill>
      <patternFill patternType="solid">
        <fgColor rgb="FF2F5395"/>
      </patternFill>
    </fill>
    <fill>
      <patternFill patternType="solid">
        <fgColor rgb="FFF1F1F1"/>
      </patternFill>
    </fill>
    <fill>
      <patternFill patternType="solid">
        <fgColor rgb="FFFFFF00"/>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FF99"/>
        <bgColor indexed="64"/>
      </patternFill>
    </fill>
    <fill>
      <patternFill patternType="solid">
        <fgColor theme="0"/>
        <bgColor indexed="64"/>
      </patternFill>
    </fill>
  </fills>
  <borders count="46">
    <border>
      <left/>
      <right/>
      <top/>
      <bottom/>
      <diagonal/>
    </border>
    <border>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style="thin">
        <color rgb="FFFFFFFF"/>
      </left>
      <right/>
      <top/>
      <bottom style="thin">
        <color rgb="FF000000"/>
      </bottom>
      <diagonal/>
    </border>
    <border>
      <left/>
      <right/>
      <top/>
      <bottom style="thin">
        <color rgb="FF000000"/>
      </bottom>
      <diagonal/>
    </border>
    <border>
      <left/>
      <right style="thin">
        <color rgb="FFFFFFFF"/>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thin">
        <color theme="0"/>
      </right>
      <top/>
      <bottom/>
      <diagonal/>
    </border>
    <border>
      <left style="thin">
        <color rgb="FFFFFFFF"/>
      </left>
      <right style="thin">
        <color theme="0"/>
      </right>
      <top/>
      <bottom style="thin">
        <color rgb="FF000000"/>
      </bottom>
      <diagonal/>
    </border>
    <border>
      <left style="thin">
        <color theme="0"/>
      </left>
      <right/>
      <top/>
      <bottom/>
      <diagonal/>
    </border>
    <border>
      <left style="thin">
        <color theme="0"/>
      </left>
      <right/>
      <top/>
      <bottom style="thin">
        <color rgb="FF000000"/>
      </bottom>
      <diagonal/>
    </border>
    <border>
      <left style="thin">
        <color rgb="FF000000"/>
      </left>
      <right/>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rgb="FF000000"/>
      </left>
      <right style="thin">
        <color indexed="64"/>
      </right>
      <top style="thin">
        <color rgb="FF000000"/>
      </top>
      <bottom style="thin">
        <color rgb="FF000000"/>
      </bottom>
      <diagonal/>
    </border>
    <border>
      <left/>
      <right/>
      <top style="thin">
        <color indexed="64"/>
      </top>
      <bottom/>
      <diagonal/>
    </border>
    <border>
      <left/>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right style="thin">
        <color rgb="FF000000"/>
      </right>
      <top style="thin">
        <color indexed="64"/>
      </top>
      <bottom style="thin">
        <color indexed="64"/>
      </bottom>
      <diagonal/>
    </border>
    <border>
      <left style="thin">
        <color indexed="64"/>
      </left>
      <right/>
      <top style="thin">
        <color indexed="64"/>
      </top>
      <bottom/>
      <diagonal/>
    </border>
    <border>
      <left style="thin">
        <color indexed="64"/>
      </left>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s>
  <cellStyleXfs count="2">
    <xf numFmtId="0" fontId="0" fillId="0" borderId="0"/>
    <xf numFmtId="0" fontId="7" fillId="0" borderId="0"/>
  </cellStyleXfs>
  <cellXfs count="265">
    <xf numFmtId="0" fontId="0" fillId="0" borderId="0" xfId="0" applyAlignment="1">
      <alignment horizontal="left" vertical="top"/>
    </xf>
    <xf numFmtId="0" fontId="1" fillId="2" borderId="1" xfId="0" applyFont="1" applyFill="1" applyBorder="1" applyAlignment="1">
      <alignment horizontal="left" vertical="top" wrapText="1" indent="1"/>
    </xf>
    <xf numFmtId="1" fontId="2" fillId="0" borderId="7" xfId="0" applyNumberFormat="1" applyFont="1" applyBorder="1" applyAlignment="1">
      <alignment horizontal="righ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3" fontId="2" fillId="0" borderId="8" xfId="0" applyNumberFormat="1" applyFont="1" applyBorder="1" applyAlignment="1">
      <alignment horizontal="right" vertical="top" wrapText="1"/>
    </xf>
    <xf numFmtId="1" fontId="2" fillId="0" borderId="8" xfId="0" applyNumberFormat="1" applyFont="1" applyBorder="1" applyAlignment="1">
      <alignment horizontal="right" vertical="top" wrapText="1"/>
    </xf>
    <xf numFmtId="0" fontId="1" fillId="2" borderId="2" xfId="0" applyFont="1" applyFill="1" applyBorder="1" applyAlignment="1">
      <alignment horizontal="center" vertical="top" wrapText="1"/>
    </xf>
    <xf numFmtId="0" fontId="1" fillId="2" borderId="1" xfId="0" applyFont="1" applyFill="1" applyBorder="1" applyAlignment="1">
      <alignment horizontal="center" vertical="top" wrapText="1"/>
    </xf>
    <xf numFmtId="3" fontId="2" fillId="0" borderId="9" xfId="0" applyNumberFormat="1" applyFont="1" applyBorder="1" applyAlignment="1">
      <alignment horizontal="right" vertical="top" wrapText="1"/>
    </xf>
    <xf numFmtId="0" fontId="3" fillId="0" borderId="7" xfId="0" applyFont="1" applyBorder="1" applyAlignment="1">
      <alignment horizontal="left" vertical="top" wrapText="1"/>
    </xf>
    <xf numFmtId="0" fontId="0" fillId="0" borderId="7" xfId="0" applyBorder="1" applyAlignment="1">
      <alignment horizontal="left" vertical="top" wrapText="1"/>
    </xf>
    <xf numFmtId="0" fontId="6" fillId="0" borderId="7" xfId="0" applyFont="1" applyBorder="1" applyAlignment="1">
      <alignment horizontal="left" vertical="top" wrapText="1"/>
    </xf>
    <xf numFmtId="0" fontId="8" fillId="2" borderId="4" xfId="0" applyFont="1" applyFill="1" applyBorder="1" applyAlignment="1">
      <alignment horizontal="center" vertical="top" wrapText="1"/>
    </xf>
    <xf numFmtId="3" fontId="2" fillId="0" borderId="14" xfId="0" applyNumberFormat="1" applyFont="1" applyBorder="1" applyAlignment="1">
      <alignment horizontal="right" vertical="top" wrapText="1"/>
    </xf>
    <xf numFmtId="3" fontId="2" fillId="0" borderId="0" xfId="0" applyNumberFormat="1" applyFont="1" applyAlignment="1">
      <alignment horizontal="right" vertical="top" wrapText="1"/>
    </xf>
    <xf numFmtId="0" fontId="8" fillId="2" borderId="16" xfId="0" applyFont="1" applyFill="1" applyBorder="1" applyAlignment="1">
      <alignment horizontal="center" vertical="top" wrapText="1"/>
    </xf>
    <xf numFmtId="0" fontId="8" fillId="2" borderId="18" xfId="0" applyFont="1" applyFill="1" applyBorder="1" applyAlignment="1">
      <alignment horizontal="center" vertical="top" wrapText="1"/>
    </xf>
    <xf numFmtId="3" fontId="2" fillId="0" borderId="7" xfId="0" applyNumberFormat="1" applyFont="1" applyBorder="1" applyAlignment="1">
      <alignment horizontal="right" vertical="top" wrapText="1"/>
    </xf>
    <xf numFmtId="0" fontId="7" fillId="0" borderId="0" xfId="1" applyAlignment="1">
      <alignment horizontal="left" vertical="top"/>
    </xf>
    <xf numFmtId="0" fontId="12" fillId="0" borderId="0" xfId="1" applyFont="1" applyAlignment="1">
      <alignment horizontal="left" vertical="top"/>
    </xf>
    <xf numFmtId="0" fontId="14" fillId="0" borderId="22" xfId="1" applyFont="1" applyBorder="1" applyAlignment="1">
      <alignment horizontal="right" vertical="top" wrapText="1"/>
    </xf>
    <xf numFmtId="0" fontId="7" fillId="0" borderId="0" xfId="1" applyAlignment="1">
      <alignment horizontal="left" vertical="top" wrapText="1"/>
    </xf>
    <xf numFmtId="0" fontId="7" fillId="0" borderId="19" xfId="1" applyBorder="1" applyAlignment="1">
      <alignment horizontal="left" vertical="top" wrapText="1"/>
    </xf>
    <xf numFmtId="0" fontId="7" fillId="0" borderId="20" xfId="1" applyBorder="1" applyAlignment="1">
      <alignment horizontal="left" vertical="top" wrapText="1"/>
    </xf>
    <xf numFmtId="0" fontId="7" fillId="0" borderId="14" xfId="1" applyBorder="1" applyAlignment="1">
      <alignment horizontal="left" vertical="top" wrapText="1"/>
    </xf>
    <xf numFmtId="0" fontId="14" fillId="0" borderId="21" xfId="1" applyFont="1" applyBorder="1" applyAlignment="1">
      <alignment horizontal="left" vertical="top" wrapText="1"/>
    </xf>
    <xf numFmtId="0" fontId="7" fillId="0" borderId="5" xfId="1" applyBorder="1" applyAlignment="1">
      <alignment horizontal="left" vertical="top" wrapText="1"/>
    </xf>
    <xf numFmtId="0" fontId="14" fillId="3" borderId="19" xfId="1" applyFont="1" applyFill="1" applyBorder="1" applyAlignment="1">
      <alignment horizontal="right" vertical="top" wrapText="1"/>
    </xf>
    <xf numFmtId="0" fontId="7" fillId="3" borderId="13" xfId="1" applyFill="1" applyBorder="1" applyAlignment="1">
      <alignment horizontal="left" vertical="top" wrapText="1"/>
    </xf>
    <xf numFmtId="0" fontId="18" fillId="3" borderId="13" xfId="1" applyFont="1" applyFill="1" applyBorder="1" applyAlignment="1">
      <alignment horizontal="left" vertical="top" wrapText="1" indent="5"/>
    </xf>
    <xf numFmtId="0" fontId="7" fillId="0" borderId="22" xfId="1" applyBorder="1" applyAlignment="1">
      <alignment horizontal="left" vertical="top" wrapText="1"/>
    </xf>
    <xf numFmtId="0" fontId="14" fillId="0" borderId="21" xfId="1" applyFont="1" applyBorder="1" applyAlignment="1">
      <alignment horizontal="right" vertical="top" wrapText="1"/>
    </xf>
    <xf numFmtId="0" fontId="14" fillId="0" borderId="11" xfId="1" applyFont="1" applyBorder="1" applyAlignment="1">
      <alignment horizontal="right" vertical="top" wrapText="1"/>
    </xf>
    <xf numFmtId="0" fontId="18" fillId="0" borderId="11" xfId="1" applyFont="1" applyBorder="1" applyAlignment="1">
      <alignment horizontal="left" vertical="top" wrapText="1"/>
    </xf>
    <xf numFmtId="1" fontId="20" fillId="0" borderId="11" xfId="1" applyNumberFormat="1" applyFont="1" applyBorder="1" applyAlignment="1">
      <alignment horizontal="right" vertical="top" wrapText="1"/>
    </xf>
    <xf numFmtId="0" fontId="18" fillId="0" borderId="20" xfId="1" applyFont="1" applyBorder="1" applyAlignment="1">
      <alignment horizontal="left" vertical="top" wrapText="1"/>
    </xf>
    <xf numFmtId="0" fontId="14" fillId="0" borderId="23" xfId="1" applyFont="1" applyBorder="1" applyAlignment="1">
      <alignment horizontal="right" vertical="top" wrapText="1"/>
    </xf>
    <xf numFmtId="0" fontId="18" fillId="0" borderId="12" xfId="1" applyFont="1" applyBorder="1" applyAlignment="1">
      <alignment horizontal="left" vertical="top" wrapText="1" indent="5"/>
    </xf>
    <xf numFmtId="0" fontId="7" fillId="0" borderId="12" xfId="1" applyBorder="1" applyAlignment="1">
      <alignment horizontal="left" vertical="top" wrapText="1"/>
    </xf>
    <xf numFmtId="0" fontId="18" fillId="0" borderId="24" xfId="1" applyFont="1" applyBorder="1" applyAlignment="1">
      <alignment horizontal="left" vertical="top" wrapText="1" indent="5"/>
    </xf>
    <xf numFmtId="0" fontId="14" fillId="0" borderId="19" xfId="1" applyFont="1" applyBorder="1" applyAlignment="1">
      <alignment horizontal="right" vertical="top" wrapText="1"/>
    </xf>
    <xf numFmtId="0" fontId="14" fillId="0" borderId="13" xfId="1" applyFont="1" applyBorder="1" applyAlignment="1">
      <alignment horizontal="right" vertical="top" wrapText="1"/>
    </xf>
    <xf numFmtId="0" fontId="18" fillId="0" borderId="13" xfId="1" applyFont="1" applyBorder="1" applyAlignment="1">
      <alignment horizontal="left" vertical="top" wrapText="1"/>
    </xf>
    <xf numFmtId="1" fontId="20" fillId="0" borderId="13" xfId="1" applyNumberFormat="1" applyFont="1" applyBorder="1" applyAlignment="1">
      <alignment horizontal="right" vertical="top" wrapText="1"/>
    </xf>
    <xf numFmtId="0" fontId="18" fillId="0" borderId="22" xfId="1" applyFont="1" applyBorder="1" applyAlignment="1">
      <alignment horizontal="left" vertical="top" wrapText="1"/>
    </xf>
    <xf numFmtId="0" fontId="18" fillId="0" borderId="14" xfId="1" applyFont="1" applyBorder="1" applyAlignment="1">
      <alignment horizontal="left" vertical="top" wrapText="1"/>
    </xf>
    <xf numFmtId="0" fontId="18" fillId="0" borderId="23" xfId="1" applyFont="1" applyBorder="1" applyAlignment="1">
      <alignment horizontal="left" vertical="top" wrapText="1" indent="3"/>
    </xf>
    <xf numFmtId="0" fontId="18" fillId="0" borderId="12" xfId="1" applyFont="1" applyBorder="1" applyAlignment="1">
      <alignment horizontal="left" vertical="top" wrapText="1" indent="1"/>
    </xf>
    <xf numFmtId="0" fontId="18" fillId="0" borderId="12" xfId="1" applyFont="1" applyBorder="1" applyAlignment="1">
      <alignment horizontal="center" vertical="top" wrapText="1"/>
    </xf>
    <xf numFmtId="0" fontId="18" fillId="0" borderId="24" xfId="1" applyFont="1" applyBorder="1" applyAlignment="1">
      <alignment horizontal="left" vertical="top" wrapText="1" indent="3"/>
    </xf>
    <xf numFmtId="0" fontId="18" fillId="0" borderId="0" xfId="1" applyFont="1" applyAlignment="1">
      <alignment horizontal="right" vertical="top" wrapText="1"/>
    </xf>
    <xf numFmtId="0" fontId="12" fillId="0" borderId="0" xfId="1" applyFont="1" applyAlignment="1">
      <alignment horizontal="left" vertical="top" wrapText="1"/>
    </xf>
    <xf numFmtId="0" fontId="7" fillId="0" borderId="0" xfId="1" applyAlignment="1">
      <alignment horizontal="left" vertical="top" wrapText="1" indent="3"/>
    </xf>
    <xf numFmtId="0" fontId="22" fillId="0" borderId="9" xfId="1" applyFont="1" applyBorder="1" applyAlignment="1">
      <alignment horizontal="right" vertical="top" wrapText="1"/>
    </xf>
    <xf numFmtId="0" fontId="14" fillId="0" borderId="0" xfId="1" applyFont="1" applyAlignment="1">
      <alignment horizontal="left" vertical="top" wrapText="1"/>
    </xf>
    <xf numFmtId="0" fontId="12" fillId="0" borderId="0" xfId="1" applyFont="1" applyAlignment="1">
      <alignment horizontal="left" vertical="top" wrapText="1" indent="3"/>
    </xf>
    <xf numFmtId="0" fontId="22" fillId="0" borderId="5" xfId="1" applyFont="1" applyBorder="1" applyAlignment="1">
      <alignment horizontal="right" vertical="top" wrapText="1"/>
    </xf>
    <xf numFmtId="0" fontId="14" fillId="0" borderId="0" xfId="1" applyFont="1" applyAlignment="1">
      <alignment horizontal="left" vertical="center" wrapText="1"/>
    </xf>
    <xf numFmtId="0" fontId="14" fillId="0" borderId="0" xfId="1" applyFont="1" applyAlignment="1">
      <alignment horizontal="left" vertical="top" wrapText="1" indent="2"/>
    </xf>
    <xf numFmtId="0" fontId="14" fillId="0" borderId="0" xfId="1" applyFont="1" applyAlignment="1">
      <alignment horizontal="right" vertical="top" wrapText="1"/>
    </xf>
    <xf numFmtId="0" fontId="9" fillId="0" borderId="0" xfId="1" applyFont="1" applyAlignment="1">
      <alignment horizontal="left" vertical="top"/>
    </xf>
    <xf numFmtId="0" fontId="9" fillId="0" borderId="0" xfId="1" applyFont="1" applyAlignment="1">
      <alignment horizontal="left" vertical="top" wrapText="1" indent="2"/>
    </xf>
    <xf numFmtId="0" fontId="9" fillId="0" borderId="9" xfId="1" applyFont="1" applyBorder="1" applyAlignment="1">
      <alignment horizontal="left" vertical="top" wrapText="1"/>
    </xf>
    <xf numFmtId="0" fontId="9" fillId="0" borderId="9" xfId="1" applyFont="1" applyBorder="1" applyAlignment="1">
      <alignment horizontal="right" vertical="top" wrapText="1"/>
    </xf>
    <xf numFmtId="0" fontId="7" fillId="0" borderId="9" xfId="1" applyBorder="1" applyAlignment="1">
      <alignment horizontal="left" vertical="top" wrapText="1"/>
    </xf>
    <xf numFmtId="0" fontId="9" fillId="0" borderId="7" xfId="1" applyFont="1" applyBorder="1" applyAlignment="1">
      <alignment horizontal="right" vertical="top" wrapText="1"/>
    </xf>
    <xf numFmtId="0" fontId="9" fillId="0" borderId="7" xfId="1" applyFont="1" applyBorder="1" applyAlignment="1">
      <alignment horizontal="left" vertical="top" wrapText="1"/>
    </xf>
    <xf numFmtId="0" fontId="7" fillId="0" borderId="7" xfId="1" applyBorder="1" applyAlignment="1">
      <alignment horizontal="left" vertical="top" wrapText="1"/>
    </xf>
    <xf numFmtId="0" fontId="9" fillId="0" borderId="7" xfId="1" applyFont="1" applyBorder="1" applyAlignment="1">
      <alignment horizontal="right" vertical="top" wrapText="1" indent="1"/>
    </xf>
    <xf numFmtId="0" fontId="9" fillId="0" borderId="7" xfId="1" applyFont="1" applyBorder="1" applyAlignment="1">
      <alignment horizontal="left" vertical="top" wrapText="1" indent="1"/>
    </xf>
    <xf numFmtId="0" fontId="9" fillId="0" borderId="7" xfId="1" applyFont="1" applyBorder="1" applyAlignment="1">
      <alignment horizontal="center" vertical="top" wrapText="1"/>
    </xf>
    <xf numFmtId="0" fontId="9" fillId="0" borderId="5" xfId="1" applyFont="1" applyBorder="1" applyAlignment="1">
      <alignment horizontal="left" vertical="top" wrapText="1"/>
    </xf>
    <xf numFmtId="0" fontId="9" fillId="0" borderId="10" xfId="1" applyFont="1" applyBorder="1" applyAlignment="1">
      <alignment horizontal="right" vertical="top" wrapText="1"/>
    </xf>
    <xf numFmtId="0" fontId="9" fillId="0" borderId="0" xfId="1" applyFont="1" applyAlignment="1">
      <alignment horizontal="left" vertical="top" wrapText="1"/>
    </xf>
    <xf numFmtId="0" fontId="9" fillId="4" borderId="7" xfId="1" applyFont="1" applyFill="1" applyBorder="1" applyAlignment="1">
      <alignment horizontal="right" vertical="top" wrapText="1"/>
    </xf>
    <xf numFmtId="0" fontId="14" fillId="4" borderId="11" xfId="1" applyFont="1" applyFill="1" applyBorder="1" applyAlignment="1">
      <alignment horizontal="right" vertical="top" wrapText="1"/>
    </xf>
    <xf numFmtId="0" fontId="29" fillId="0" borderId="0" xfId="0" applyFont="1" applyAlignment="1">
      <alignment horizontal="left" vertical="top"/>
    </xf>
    <xf numFmtId="177" fontId="29" fillId="0" borderId="0" xfId="0" applyNumberFormat="1" applyFont="1" applyAlignment="1">
      <alignment horizontal="left" vertical="top"/>
    </xf>
    <xf numFmtId="0" fontId="30" fillId="0" borderId="26" xfId="0" applyFont="1" applyBorder="1" applyAlignment="1">
      <alignment horizontal="left" vertical="top"/>
    </xf>
    <xf numFmtId="0" fontId="31" fillId="0" borderId="8" xfId="0" applyFont="1" applyBorder="1" applyAlignment="1">
      <alignment horizontal="left" vertical="top" wrapText="1"/>
    </xf>
    <xf numFmtId="0" fontId="29" fillId="5" borderId="25" xfId="0" applyFont="1" applyFill="1" applyBorder="1" applyAlignment="1">
      <alignment horizontal="centerContinuous" vertical="top"/>
    </xf>
    <xf numFmtId="0" fontId="29" fillId="5" borderId="25" xfId="0" applyFont="1" applyFill="1" applyBorder="1" applyAlignment="1">
      <alignment horizontal="centerContinuous" vertical="center"/>
    </xf>
    <xf numFmtId="0" fontId="29" fillId="7" borderId="29" xfId="0" applyFont="1" applyFill="1" applyBorder="1" applyAlignment="1">
      <alignment horizontal="center" vertical="top"/>
    </xf>
    <xf numFmtId="0" fontId="29" fillId="7" borderId="30" xfId="0" applyFont="1" applyFill="1" applyBorder="1" applyAlignment="1">
      <alignment horizontal="center" vertical="center"/>
    </xf>
    <xf numFmtId="0" fontId="29" fillId="7" borderId="30" xfId="0" applyFont="1" applyFill="1" applyBorder="1" applyAlignment="1">
      <alignment horizontal="center" vertical="top"/>
    </xf>
    <xf numFmtId="176" fontId="29" fillId="0" borderId="30" xfId="0" applyNumberFormat="1" applyFont="1" applyBorder="1" applyAlignment="1">
      <alignment horizontal="right" vertical="top"/>
    </xf>
    <xf numFmtId="176" fontId="29" fillId="0" borderId="31" xfId="0" applyNumberFormat="1" applyFont="1" applyBorder="1" applyAlignment="1">
      <alignment horizontal="right" vertical="top"/>
    </xf>
    <xf numFmtId="176" fontId="29" fillId="0" borderId="29" xfId="0" applyNumberFormat="1" applyFont="1" applyBorder="1" applyAlignment="1">
      <alignment horizontal="right" vertical="top"/>
    </xf>
    <xf numFmtId="176" fontId="9" fillId="0" borderId="30" xfId="0" applyNumberFormat="1" applyFont="1" applyBorder="1" applyAlignment="1">
      <alignment horizontal="right" vertical="top" wrapText="1"/>
    </xf>
    <xf numFmtId="176" fontId="29" fillId="0" borderId="30" xfId="0" applyNumberFormat="1" applyFont="1" applyBorder="1" applyAlignment="1">
      <alignment horizontal="right" vertical="top" wrapText="1"/>
    </xf>
    <xf numFmtId="0" fontId="29" fillId="8" borderId="29" xfId="0" applyFont="1" applyFill="1" applyBorder="1" applyAlignment="1">
      <alignment horizontal="center" vertical="top"/>
    </xf>
    <xf numFmtId="0" fontId="29" fillId="8" borderId="30" xfId="0" applyFont="1" applyFill="1" applyBorder="1" applyAlignment="1">
      <alignment horizontal="center" vertical="center"/>
    </xf>
    <xf numFmtId="0" fontId="29" fillId="8" borderId="30" xfId="0" applyFont="1" applyFill="1" applyBorder="1" applyAlignment="1">
      <alignment horizontal="center" vertical="top"/>
    </xf>
    <xf numFmtId="0" fontId="29" fillId="9" borderId="0" xfId="0" applyFont="1" applyFill="1" applyAlignment="1">
      <alignment horizontal="centerContinuous" vertical="top"/>
    </xf>
    <xf numFmtId="0" fontId="29" fillId="9" borderId="0" xfId="0" applyFont="1" applyFill="1" applyAlignment="1">
      <alignment horizontal="center" vertical="top"/>
    </xf>
    <xf numFmtId="176" fontId="29" fillId="9" borderId="0" xfId="0" applyNumberFormat="1" applyFont="1" applyFill="1" applyAlignment="1">
      <alignment horizontal="right" vertical="top"/>
    </xf>
    <xf numFmtId="0" fontId="33" fillId="8" borderId="25" xfId="0" applyFont="1" applyFill="1" applyBorder="1" applyAlignment="1">
      <alignment horizontal="center" vertical="top"/>
    </xf>
    <xf numFmtId="0" fontId="35" fillId="4" borderId="25" xfId="0" applyFont="1" applyFill="1" applyBorder="1" applyAlignment="1">
      <alignment horizontal="right" vertical="top"/>
    </xf>
    <xf numFmtId="176" fontId="35" fillId="4" borderId="30" xfId="0" applyNumberFormat="1" applyFont="1" applyFill="1" applyBorder="1" applyAlignment="1">
      <alignment horizontal="right" vertical="top"/>
    </xf>
    <xf numFmtId="176" fontId="35" fillId="4" borderId="31" xfId="0" applyNumberFormat="1" applyFont="1" applyFill="1" applyBorder="1" applyAlignment="1">
      <alignment horizontal="right" vertical="top"/>
    </xf>
    <xf numFmtId="0" fontId="29" fillId="8" borderId="26" xfId="0" applyFont="1" applyFill="1" applyBorder="1" applyAlignment="1">
      <alignment horizontal="centerContinuous" vertical="top"/>
    </xf>
    <xf numFmtId="0" fontId="29" fillId="8" borderId="28" xfId="0" applyFont="1" applyFill="1" applyBorder="1" applyAlignment="1">
      <alignment horizontal="centerContinuous" vertical="top"/>
    </xf>
    <xf numFmtId="0" fontId="29" fillId="8" borderId="27" xfId="0" applyFont="1" applyFill="1" applyBorder="1" applyAlignment="1">
      <alignment horizontal="centerContinuous" vertical="top"/>
    </xf>
    <xf numFmtId="176" fontId="34" fillId="6" borderId="29" xfId="0" applyNumberFormat="1" applyFont="1" applyFill="1" applyBorder="1" applyAlignment="1">
      <alignment horizontal="right" vertical="top" wrapText="1"/>
    </xf>
    <xf numFmtId="176" fontId="34" fillId="6" borderId="25" xfId="0" applyNumberFormat="1" applyFont="1" applyFill="1" applyBorder="1" applyAlignment="1">
      <alignment horizontal="right" vertical="top" wrapText="1"/>
    </xf>
    <xf numFmtId="176" fontId="29" fillId="6" borderId="25" xfId="0" applyNumberFormat="1" applyFont="1" applyFill="1" applyBorder="1" applyAlignment="1">
      <alignment horizontal="right" vertical="top"/>
    </xf>
    <xf numFmtId="0" fontId="35" fillId="4" borderId="33" xfId="0" applyFont="1" applyFill="1" applyBorder="1" applyAlignment="1">
      <alignment horizontal="right" vertical="top"/>
    </xf>
    <xf numFmtId="176" fontId="34" fillId="6" borderId="34" xfId="0" applyNumberFormat="1" applyFont="1" applyFill="1" applyBorder="1" applyAlignment="1">
      <alignment horizontal="right" vertical="top" wrapText="1"/>
    </xf>
    <xf numFmtId="176" fontId="34" fillId="6" borderId="33" xfId="0" applyNumberFormat="1" applyFont="1" applyFill="1" applyBorder="1" applyAlignment="1">
      <alignment horizontal="right" vertical="top" wrapText="1"/>
    </xf>
    <xf numFmtId="176" fontId="29" fillId="6" borderId="32" xfId="0" applyNumberFormat="1" applyFont="1" applyFill="1" applyBorder="1" applyAlignment="1">
      <alignment horizontal="right" vertical="top"/>
    </xf>
    <xf numFmtId="0" fontId="29" fillId="8" borderId="32" xfId="0" applyFont="1" applyFill="1" applyBorder="1" applyAlignment="1">
      <alignment horizontal="center" vertical="top"/>
    </xf>
    <xf numFmtId="0" fontId="29" fillId="8" borderId="25" xfId="0" applyFont="1" applyFill="1" applyBorder="1" applyAlignment="1">
      <alignment horizontal="center" vertical="top"/>
    </xf>
    <xf numFmtId="176" fontId="29" fillId="6" borderId="26" xfId="0" applyNumberFormat="1" applyFont="1" applyFill="1" applyBorder="1" applyAlignment="1">
      <alignment horizontal="right" vertical="top"/>
    </xf>
    <xf numFmtId="176" fontId="29" fillId="6" borderId="28" xfId="0" applyNumberFormat="1" applyFont="1" applyFill="1" applyBorder="1" applyAlignment="1">
      <alignment horizontal="right" vertical="top"/>
    </xf>
    <xf numFmtId="176" fontId="29" fillId="6" borderId="27" xfId="0" applyNumberFormat="1" applyFont="1" applyFill="1" applyBorder="1" applyAlignment="1">
      <alignment horizontal="right" vertical="top"/>
    </xf>
    <xf numFmtId="0" fontId="31" fillId="0" borderId="11" xfId="0" applyFont="1" applyBorder="1" applyAlignment="1">
      <alignment vertical="top" wrapText="1"/>
    </xf>
    <xf numFmtId="0" fontId="31" fillId="0" borderId="13" xfId="0" applyFont="1" applyBorder="1" applyAlignment="1">
      <alignment vertical="top" wrapText="1"/>
    </xf>
    <xf numFmtId="1" fontId="30" fillId="0" borderId="8" xfId="0" applyNumberFormat="1" applyFont="1" applyBorder="1" applyAlignment="1">
      <alignment horizontal="right" vertical="top" wrapText="1"/>
    </xf>
    <xf numFmtId="0" fontId="31" fillId="0" borderId="9" xfId="0" applyFont="1" applyBorder="1" applyAlignment="1">
      <alignment horizontal="left" vertical="top" wrapText="1"/>
    </xf>
    <xf numFmtId="0" fontId="31" fillId="0" borderId="25" xfId="0" applyFont="1" applyBorder="1" applyAlignment="1">
      <alignment vertical="top" wrapText="1"/>
    </xf>
    <xf numFmtId="0" fontId="31" fillId="0" borderId="35" xfId="0" applyFont="1" applyBorder="1" applyAlignment="1">
      <alignment horizontal="left" vertical="top" wrapText="1"/>
    </xf>
    <xf numFmtId="0" fontId="31" fillId="0" borderId="8" xfId="0" applyFont="1" applyBorder="1" applyAlignment="1">
      <alignment vertical="top" wrapText="1"/>
    </xf>
    <xf numFmtId="0" fontId="37" fillId="0" borderId="0" xfId="0" applyFont="1" applyAlignment="1">
      <alignment horizontal="left" vertical="top"/>
    </xf>
    <xf numFmtId="0" fontId="29" fillId="0" borderId="36" xfId="0" applyFont="1" applyBorder="1" applyAlignment="1">
      <alignment horizontal="left" vertical="top"/>
    </xf>
    <xf numFmtId="177" fontId="29" fillId="0" borderId="36" xfId="0" applyNumberFormat="1" applyFont="1" applyBorder="1" applyAlignment="1">
      <alignment horizontal="left" vertical="top"/>
    </xf>
    <xf numFmtId="0" fontId="31" fillId="4" borderId="8" xfId="0" applyFont="1" applyFill="1" applyBorder="1" applyAlignment="1">
      <alignment horizontal="left" vertical="top" wrapText="1"/>
    </xf>
    <xf numFmtId="0" fontId="29" fillId="0" borderId="37" xfId="0" applyFont="1" applyBorder="1" applyAlignment="1">
      <alignment horizontal="left" vertical="top"/>
    </xf>
    <xf numFmtId="0" fontId="39" fillId="0" borderId="0" xfId="0" applyFont="1" applyAlignment="1">
      <alignment horizontal="left" vertical="top"/>
    </xf>
    <xf numFmtId="0" fontId="29" fillId="8" borderId="31" xfId="0" applyFont="1" applyFill="1" applyBorder="1" applyAlignment="1">
      <alignment horizontal="center" vertical="center"/>
    </xf>
    <xf numFmtId="0" fontId="29" fillId="8" borderId="26" xfId="0" applyFont="1" applyFill="1" applyBorder="1" applyAlignment="1">
      <alignment horizontal="center" vertical="top"/>
    </xf>
    <xf numFmtId="0" fontId="29" fillId="8" borderId="28" xfId="0" applyFont="1" applyFill="1" applyBorder="1" applyAlignment="1">
      <alignment horizontal="center" vertical="top"/>
    </xf>
    <xf numFmtId="176" fontId="29" fillId="4" borderId="30" xfId="0" applyNumberFormat="1" applyFont="1" applyFill="1" applyBorder="1" applyAlignment="1">
      <alignment horizontal="right" vertical="top" wrapText="1"/>
    </xf>
    <xf numFmtId="176" fontId="29" fillId="4" borderId="30" xfId="0" applyNumberFormat="1" applyFont="1" applyFill="1" applyBorder="1" applyAlignment="1">
      <alignment horizontal="right" vertical="top"/>
    </xf>
    <xf numFmtId="176" fontId="29" fillId="0" borderId="38" xfId="0" applyNumberFormat="1" applyFont="1" applyBorder="1" applyAlignment="1">
      <alignment horizontal="right" vertical="top" wrapText="1"/>
    </xf>
    <xf numFmtId="176" fontId="9" fillId="0" borderId="38" xfId="0" applyNumberFormat="1" applyFont="1" applyBorder="1" applyAlignment="1">
      <alignment horizontal="right" vertical="top" wrapText="1"/>
    </xf>
    <xf numFmtId="176" fontId="29" fillId="4" borderId="38" xfId="0" applyNumberFormat="1" applyFont="1" applyFill="1" applyBorder="1" applyAlignment="1">
      <alignment horizontal="right" vertical="top"/>
    </xf>
    <xf numFmtId="176" fontId="29" fillId="0" borderId="38" xfId="0" applyNumberFormat="1" applyFont="1" applyBorder="1" applyAlignment="1">
      <alignment horizontal="right" vertical="top"/>
    </xf>
    <xf numFmtId="176" fontId="35" fillId="4" borderId="38" xfId="0" applyNumberFormat="1" applyFont="1" applyFill="1" applyBorder="1" applyAlignment="1">
      <alignment horizontal="right" vertical="top"/>
    </xf>
    <xf numFmtId="0" fontId="31" fillId="0" borderId="7" xfId="0" applyFont="1" applyBorder="1" applyAlignment="1">
      <alignment horizontal="left" vertical="top" wrapText="1"/>
    </xf>
    <xf numFmtId="0" fontId="30" fillId="0" borderId="10" xfId="0" applyFont="1" applyBorder="1" applyAlignment="1">
      <alignment vertical="top" wrapText="1"/>
    </xf>
    <xf numFmtId="0" fontId="30" fillId="0" borderId="41" xfId="0" applyFont="1" applyBorder="1" applyAlignment="1">
      <alignment horizontal="left" vertical="top"/>
    </xf>
    <xf numFmtId="0" fontId="29" fillId="0" borderId="0" xfId="0" applyFont="1" applyAlignment="1">
      <alignment horizontal="right" vertical="top"/>
    </xf>
    <xf numFmtId="177" fontId="29" fillId="0" borderId="0" xfId="0" applyNumberFormat="1" applyFont="1" applyBorder="1" applyAlignment="1">
      <alignment horizontal="left" vertical="top"/>
    </xf>
    <xf numFmtId="0" fontId="29" fillId="7" borderId="31" xfId="0" applyFont="1" applyFill="1" applyBorder="1" applyAlignment="1">
      <alignment horizontal="center" vertical="center"/>
    </xf>
    <xf numFmtId="1" fontId="30" fillId="0" borderId="44" xfId="0" applyNumberFormat="1" applyFont="1" applyBorder="1" applyAlignment="1">
      <alignment horizontal="right" vertical="top" wrapText="1"/>
    </xf>
    <xf numFmtId="176" fontId="29" fillId="4" borderId="31" xfId="0" applyNumberFormat="1" applyFont="1" applyFill="1" applyBorder="1" applyAlignment="1">
      <alignment horizontal="right" vertical="top"/>
    </xf>
    <xf numFmtId="176" fontId="29" fillId="0" borderId="31" xfId="0" applyNumberFormat="1" applyFont="1" applyBorder="1" applyAlignment="1">
      <alignment horizontal="right" vertical="top" wrapText="1"/>
    </xf>
    <xf numFmtId="1" fontId="30" fillId="0" borderId="45" xfId="0" applyNumberFormat="1" applyFont="1" applyBorder="1" applyAlignment="1">
      <alignment horizontal="right" vertical="top" wrapText="1"/>
    </xf>
    <xf numFmtId="0" fontId="29" fillId="9" borderId="0" xfId="0" applyFont="1" applyFill="1" applyBorder="1" applyAlignment="1">
      <alignment horizontal="centerContinuous" vertical="top"/>
    </xf>
    <xf numFmtId="0" fontId="31" fillId="4" borderId="23" xfId="0" applyFont="1" applyFill="1" applyBorder="1" applyAlignment="1">
      <alignment horizontal="left" vertical="top" wrapText="1"/>
    </xf>
    <xf numFmtId="3" fontId="2" fillId="0" borderId="8" xfId="0" applyNumberFormat="1" applyFont="1" applyBorder="1" applyAlignment="1">
      <alignment horizontal="right" vertical="top" wrapText="1"/>
    </xf>
    <xf numFmtId="3" fontId="2" fillId="0" borderId="10" xfId="0" applyNumberFormat="1" applyFont="1" applyBorder="1" applyAlignment="1">
      <alignment horizontal="right" vertical="top" wrapText="1"/>
    </xf>
    <xf numFmtId="0" fontId="6" fillId="0" borderId="8" xfId="0" applyFont="1"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1" fillId="0" borderId="8" xfId="0" applyFont="1" applyBorder="1" applyAlignment="1">
      <alignment horizontal="left" vertical="top" wrapText="1"/>
    </xf>
    <xf numFmtId="1" fontId="2" fillId="0" borderId="8" xfId="0" applyNumberFormat="1" applyFont="1" applyBorder="1" applyAlignment="1">
      <alignment horizontal="right" vertical="top" wrapText="1"/>
    </xf>
    <xf numFmtId="0" fontId="0" fillId="0" borderId="10" xfId="0" applyBorder="1" applyAlignment="1">
      <alignment horizontal="right" vertical="top" wrapText="1"/>
    </xf>
    <xf numFmtId="0" fontId="1" fillId="0" borderId="9" xfId="0" applyFont="1" applyBorder="1" applyAlignment="1">
      <alignment horizontal="left" vertical="top" wrapText="1"/>
    </xf>
    <xf numFmtId="0" fontId="1" fillId="0" borderId="10" xfId="0" applyFont="1" applyBorder="1" applyAlignment="1">
      <alignment horizontal="left" vertical="top" wrapText="1"/>
    </xf>
    <xf numFmtId="0" fontId="1" fillId="0" borderId="8" xfId="0" applyFont="1" applyBorder="1" applyAlignment="1">
      <alignment horizontal="right" vertical="top" wrapText="1" indent="1"/>
    </xf>
    <xf numFmtId="0" fontId="1" fillId="0" borderId="10" xfId="0" applyFont="1" applyBorder="1" applyAlignment="1">
      <alignment horizontal="right" vertical="top" wrapText="1" indent="1"/>
    </xf>
    <xf numFmtId="1" fontId="2" fillId="0" borderId="10" xfId="0" applyNumberFormat="1" applyFont="1" applyBorder="1" applyAlignment="1">
      <alignment horizontal="right" vertical="top" wrapText="1"/>
    </xf>
    <xf numFmtId="0" fontId="0" fillId="0" borderId="8" xfId="0" applyBorder="1" applyAlignment="1">
      <alignment horizontal="left" vertical="top" wrapText="1"/>
    </xf>
    <xf numFmtId="0" fontId="1" fillId="0" borderId="8" xfId="0" applyFont="1" applyBorder="1" applyAlignment="1">
      <alignment horizontal="left" vertical="top" wrapText="1" indent="5"/>
    </xf>
    <xf numFmtId="0" fontId="1" fillId="0" borderId="9" xfId="0" applyFont="1" applyBorder="1" applyAlignment="1">
      <alignment horizontal="left" vertical="top" wrapText="1" indent="5"/>
    </xf>
    <xf numFmtId="0" fontId="1" fillId="0" borderId="10" xfId="0" applyFont="1" applyBorder="1" applyAlignment="1">
      <alignment horizontal="left" vertical="top" wrapText="1" indent="5"/>
    </xf>
    <xf numFmtId="3" fontId="2" fillId="0" borderId="9" xfId="0" applyNumberFormat="1" applyFont="1" applyBorder="1" applyAlignment="1">
      <alignment horizontal="right" vertical="top" wrapText="1"/>
    </xf>
    <xf numFmtId="0" fontId="1" fillId="0" borderId="11" xfId="0" applyFont="1" applyBorder="1" applyAlignment="1">
      <alignment horizontal="left" vertical="top" wrapText="1"/>
    </xf>
    <xf numFmtId="0" fontId="1" fillId="0" borderId="13" xfId="0" applyFont="1" applyBorder="1" applyAlignment="1">
      <alignment horizontal="left" vertical="top" wrapText="1"/>
    </xf>
    <xf numFmtId="0" fontId="1" fillId="0" borderId="12" xfId="0" applyFont="1" applyBorder="1" applyAlignment="1">
      <alignment horizontal="left" vertical="top" wrapText="1"/>
    </xf>
    <xf numFmtId="0" fontId="3" fillId="0" borderId="8" xfId="0" applyFont="1" applyBorder="1" applyAlignment="1">
      <alignment horizontal="left"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2" borderId="6" xfId="0" applyFont="1" applyFill="1" applyBorder="1" applyAlignment="1">
      <alignment horizontal="center" vertical="top" wrapText="1"/>
    </xf>
    <xf numFmtId="3" fontId="2" fillId="1" borderId="8" xfId="0" applyNumberFormat="1" applyFont="1" applyFill="1" applyBorder="1" applyAlignment="1">
      <alignment horizontal="right" vertical="top" wrapText="1"/>
    </xf>
    <xf numFmtId="3" fontId="2" fillId="1" borderId="10" xfId="0" applyNumberFormat="1" applyFont="1" applyFill="1" applyBorder="1" applyAlignment="1">
      <alignment horizontal="right" vertical="top" wrapText="1"/>
    </xf>
    <xf numFmtId="0" fontId="8" fillId="2" borderId="17" xfId="0" applyFont="1" applyFill="1" applyBorder="1" applyAlignment="1">
      <alignment horizontal="center" vertical="top" wrapText="1"/>
    </xf>
    <xf numFmtId="0" fontId="0" fillId="0" borderId="0" xfId="0" applyAlignment="1">
      <alignment horizontal="left" vertical="top"/>
    </xf>
    <xf numFmtId="0" fontId="0" fillId="0" borderId="15" xfId="0" applyBorder="1" applyAlignment="1">
      <alignment horizontal="left" vertical="top"/>
    </xf>
    <xf numFmtId="0" fontId="1" fillId="2" borderId="0" xfId="0" applyFont="1" applyFill="1" applyAlignment="1">
      <alignment horizontal="center" vertical="top" wrapText="1"/>
    </xf>
    <xf numFmtId="0" fontId="0" fillId="0" borderId="5" xfId="0" applyBorder="1" applyAlignment="1">
      <alignment horizontal="left" vertical="top"/>
    </xf>
    <xf numFmtId="0" fontId="1" fillId="2" borderId="0" xfId="0" applyFont="1" applyFill="1" applyAlignment="1">
      <alignment horizontal="left" vertical="top" wrapText="1" indent="1"/>
    </xf>
    <xf numFmtId="0" fontId="4" fillId="2" borderId="0" xfId="0" applyFont="1" applyFill="1" applyAlignment="1">
      <alignment horizontal="center" vertical="top" wrapText="1"/>
    </xf>
    <xf numFmtId="0" fontId="9" fillId="0" borderId="8" xfId="1" applyFont="1" applyBorder="1" applyAlignment="1">
      <alignment horizontal="center" vertical="top" wrapText="1"/>
    </xf>
    <xf numFmtId="0" fontId="9" fillId="0" borderId="10" xfId="1" applyFont="1" applyBorder="1" applyAlignment="1">
      <alignment horizontal="center" vertical="top" wrapText="1"/>
    </xf>
    <xf numFmtId="0" fontId="9" fillId="0" borderId="8" xfId="1" applyFont="1" applyBorder="1" applyAlignment="1">
      <alignment horizontal="left" vertical="top" wrapText="1" indent="1"/>
    </xf>
    <xf numFmtId="0" fontId="9" fillId="0" borderId="10" xfId="1" applyFont="1" applyBorder="1" applyAlignment="1">
      <alignment horizontal="left" vertical="top" wrapText="1" indent="1"/>
    </xf>
    <xf numFmtId="0" fontId="7" fillId="0" borderId="19" xfId="1" applyBorder="1" applyAlignment="1">
      <alignment horizontal="left" vertical="top" wrapText="1"/>
    </xf>
    <xf numFmtId="0" fontId="9" fillId="0" borderId="11" xfId="1" applyFont="1" applyBorder="1" applyAlignment="1">
      <alignment horizontal="left" vertical="top" wrapText="1"/>
    </xf>
    <xf numFmtId="0" fontId="9" fillId="0" borderId="12" xfId="1" applyFont="1" applyBorder="1" applyAlignment="1">
      <alignment horizontal="left" vertical="top" wrapText="1"/>
    </xf>
    <xf numFmtId="9" fontId="11" fillId="0" borderId="8" xfId="1" applyNumberFormat="1" applyFont="1" applyBorder="1" applyAlignment="1">
      <alignment horizontal="left" vertical="top" wrapText="1" indent="3"/>
    </xf>
    <xf numFmtId="9" fontId="11" fillId="0" borderId="10" xfId="1" applyNumberFormat="1" applyFont="1" applyBorder="1" applyAlignment="1">
      <alignment horizontal="left" vertical="top" wrapText="1" indent="3"/>
    </xf>
    <xf numFmtId="0" fontId="9" fillId="0" borderId="8" xfId="1" applyFont="1" applyBorder="1" applyAlignment="1">
      <alignment horizontal="left" vertical="top" wrapText="1" indent="3"/>
    </xf>
    <xf numFmtId="0" fontId="9" fillId="0" borderId="10" xfId="1" applyFont="1" applyBorder="1" applyAlignment="1">
      <alignment horizontal="left" vertical="top" wrapText="1" indent="3"/>
    </xf>
    <xf numFmtId="9" fontId="11" fillId="0" borderId="8" xfId="1" applyNumberFormat="1" applyFont="1" applyBorder="1" applyAlignment="1">
      <alignment horizontal="right" vertical="top" wrapText="1"/>
    </xf>
    <xf numFmtId="9" fontId="11" fillId="0" borderId="10" xfId="1" applyNumberFormat="1" applyFont="1" applyBorder="1" applyAlignment="1">
      <alignment horizontal="right" vertical="top" wrapText="1"/>
    </xf>
    <xf numFmtId="0" fontId="9" fillId="0" borderId="8" xfId="1" applyFont="1" applyBorder="1" applyAlignment="1">
      <alignment horizontal="right" vertical="top" wrapText="1"/>
    </xf>
    <xf numFmtId="0" fontId="9" fillId="0" borderId="10" xfId="1" applyFont="1" applyBorder="1" applyAlignment="1">
      <alignment horizontal="right" vertical="top" wrapText="1"/>
    </xf>
    <xf numFmtId="0" fontId="9" fillId="0" borderId="21" xfId="1" applyFont="1" applyBorder="1" applyAlignment="1">
      <alignment horizontal="left" vertical="top" wrapText="1"/>
    </xf>
    <xf numFmtId="0" fontId="9" fillId="0" borderId="20" xfId="1" applyFont="1" applyBorder="1" applyAlignment="1">
      <alignment horizontal="left" vertical="top" wrapText="1"/>
    </xf>
    <xf numFmtId="9" fontId="11" fillId="0" borderId="8" xfId="1" applyNumberFormat="1" applyFont="1" applyBorder="1" applyAlignment="1">
      <alignment horizontal="left" vertical="top" wrapText="1" indent="4"/>
    </xf>
    <xf numFmtId="9" fontId="11" fillId="0" borderId="10" xfId="1" applyNumberFormat="1" applyFont="1" applyBorder="1" applyAlignment="1">
      <alignment horizontal="left" vertical="top" wrapText="1" indent="4"/>
    </xf>
    <xf numFmtId="0" fontId="9" fillId="0" borderId="0" xfId="1" applyFont="1" applyAlignment="1">
      <alignment horizontal="right" vertical="top" wrapText="1" indent="1"/>
    </xf>
    <xf numFmtId="0" fontId="9" fillId="0" borderId="0" xfId="1" applyFont="1" applyAlignment="1">
      <alignment horizontal="center" vertical="top" wrapText="1"/>
    </xf>
    <xf numFmtId="0" fontId="9" fillId="0" borderId="5" xfId="1" applyFont="1" applyBorder="1" applyAlignment="1">
      <alignment horizontal="left" vertical="top" wrapText="1"/>
    </xf>
    <xf numFmtId="0" fontId="9" fillId="0" borderId="0" xfId="1" applyFont="1" applyAlignment="1">
      <alignment horizontal="left" vertical="top" wrapText="1"/>
    </xf>
    <xf numFmtId="0" fontId="7" fillId="0" borderId="13" xfId="1" applyBorder="1" applyAlignment="1">
      <alignment horizontal="left" vertical="top" wrapText="1"/>
    </xf>
    <xf numFmtId="0" fontId="7" fillId="0" borderId="12" xfId="1" applyBorder="1" applyAlignment="1">
      <alignment horizontal="left" vertical="top" wrapText="1"/>
    </xf>
    <xf numFmtId="0" fontId="9" fillId="0" borderId="8" xfId="1" applyFont="1" applyBorder="1" applyAlignment="1">
      <alignment horizontal="left" vertical="top" wrapText="1" indent="4"/>
    </xf>
    <xf numFmtId="0" fontId="9" fillId="0" borderId="10" xfId="1" applyFont="1" applyBorder="1" applyAlignment="1">
      <alignment horizontal="left" vertical="top" wrapText="1" indent="4"/>
    </xf>
    <xf numFmtId="0" fontId="9" fillId="0" borderId="8" xfId="1" applyFont="1" applyBorder="1" applyAlignment="1">
      <alignment horizontal="left" vertical="top" wrapText="1"/>
    </xf>
    <xf numFmtId="0" fontId="9" fillId="0" borderId="10" xfId="1" applyFont="1" applyBorder="1" applyAlignment="1">
      <alignment horizontal="left" vertical="top" wrapText="1"/>
    </xf>
    <xf numFmtId="0" fontId="7" fillId="0" borderId="8" xfId="1" applyBorder="1" applyAlignment="1">
      <alignment horizontal="left" vertical="top" wrapText="1"/>
    </xf>
    <xf numFmtId="0" fontId="7" fillId="0" borderId="9" xfId="1" applyBorder="1" applyAlignment="1">
      <alignment horizontal="left" vertical="top" wrapText="1"/>
    </xf>
    <xf numFmtId="0" fontId="9" fillId="0" borderId="9" xfId="1" applyFont="1" applyBorder="1" applyAlignment="1">
      <alignment horizontal="left" vertical="top" wrapText="1" indent="3"/>
    </xf>
    <xf numFmtId="0" fontId="7" fillId="0" borderId="10" xfId="1" applyBorder="1" applyAlignment="1">
      <alignment horizontal="left" vertical="top" wrapText="1"/>
    </xf>
    <xf numFmtId="0" fontId="9" fillId="0" borderId="0" xfId="1" applyFont="1" applyAlignment="1">
      <alignment horizontal="left" vertical="top" wrapText="1" indent="13"/>
    </xf>
    <xf numFmtId="0" fontId="9" fillId="0" borderId="8" xfId="1" applyFont="1" applyBorder="1" applyAlignment="1">
      <alignment horizontal="left" vertical="top" wrapText="1" indent="2"/>
    </xf>
    <xf numFmtId="0" fontId="9" fillId="0" borderId="10" xfId="1" applyFont="1" applyBorder="1" applyAlignment="1">
      <alignment horizontal="left" vertical="top" wrapText="1" indent="2"/>
    </xf>
    <xf numFmtId="0" fontId="9" fillId="0" borderId="9" xfId="1" applyFont="1" applyBorder="1" applyAlignment="1">
      <alignment horizontal="left" vertical="top" wrapText="1" indent="2"/>
    </xf>
    <xf numFmtId="0" fontId="9" fillId="0" borderId="0" xfId="1" applyFont="1" applyAlignment="1">
      <alignment horizontal="left" vertical="top" wrapText="1" indent="1"/>
    </xf>
    <xf numFmtId="0" fontId="9" fillId="0" borderId="0" xfId="1" applyFont="1" applyAlignment="1">
      <alignment horizontal="right" vertical="top" wrapText="1" indent="2"/>
    </xf>
    <xf numFmtId="0" fontId="16" fillId="0" borderId="19" xfId="1" applyFont="1" applyBorder="1" applyAlignment="1">
      <alignment horizontal="left" vertical="top" wrapText="1" indent="4"/>
    </xf>
    <xf numFmtId="0" fontId="16" fillId="0" borderId="0" xfId="1" applyFont="1" applyAlignment="1">
      <alignment horizontal="left" vertical="top" wrapText="1" indent="4"/>
    </xf>
    <xf numFmtId="0" fontId="16" fillId="0" borderId="22" xfId="1" applyFont="1" applyBorder="1" applyAlignment="1">
      <alignment horizontal="left" vertical="top" wrapText="1" indent="4"/>
    </xf>
    <xf numFmtId="0" fontId="18" fillId="0" borderId="20" xfId="1" applyFont="1" applyBorder="1" applyAlignment="1">
      <alignment horizontal="left" vertical="top" wrapText="1"/>
    </xf>
    <xf numFmtId="0" fontId="18" fillId="0" borderId="24" xfId="1" applyFont="1" applyBorder="1" applyAlignment="1">
      <alignment horizontal="left" vertical="top" wrapText="1"/>
    </xf>
    <xf numFmtId="1" fontId="20" fillId="0" borderId="11" xfId="1" applyNumberFormat="1" applyFont="1" applyBorder="1" applyAlignment="1">
      <alignment horizontal="left" vertical="top" wrapText="1" indent="3"/>
    </xf>
    <xf numFmtId="1" fontId="20" fillId="0" borderId="12" xfId="1" applyNumberFormat="1" applyFont="1" applyBorder="1" applyAlignment="1">
      <alignment horizontal="left" vertical="top" wrapText="1" indent="3"/>
    </xf>
    <xf numFmtId="0" fontId="18" fillId="0" borderId="11" xfId="1" applyFont="1" applyBorder="1" applyAlignment="1">
      <alignment horizontal="left" vertical="top" wrapText="1"/>
    </xf>
    <xf numFmtId="0" fontId="18" fillId="0" borderId="12" xfId="1" applyFont="1" applyBorder="1" applyAlignment="1">
      <alignment horizontal="left" vertical="top" wrapText="1"/>
    </xf>
    <xf numFmtId="0" fontId="14" fillId="4" borderId="11" xfId="1" applyFont="1" applyFill="1" applyBorder="1" applyAlignment="1">
      <alignment horizontal="right" vertical="top" wrapText="1"/>
    </xf>
    <xf numFmtId="0" fontId="14" fillId="4" borderId="12" xfId="1" applyFont="1" applyFill="1" applyBorder="1" applyAlignment="1">
      <alignment horizontal="right" vertical="top" wrapText="1"/>
    </xf>
    <xf numFmtId="0" fontId="16" fillId="0" borderId="19" xfId="1" applyFont="1" applyBorder="1" applyAlignment="1">
      <alignment horizontal="left" vertical="top" wrapText="1" indent="6"/>
    </xf>
    <xf numFmtId="0" fontId="16" fillId="0" borderId="0" xfId="1" applyFont="1" applyAlignment="1">
      <alignment horizontal="left" vertical="top" wrapText="1" indent="6"/>
    </xf>
    <xf numFmtId="0" fontId="16" fillId="0" borderId="22" xfId="1" applyFont="1" applyBorder="1" applyAlignment="1">
      <alignment horizontal="left" vertical="top" wrapText="1" indent="6"/>
    </xf>
    <xf numFmtId="0" fontId="7" fillId="0" borderId="0" xfId="1" applyAlignment="1">
      <alignment horizontal="left" vertical="top" wrapText="1" indent="11"/>
    </xf>
    <xf numFmtId="0" fontId="24" fillId="0" borderId="0" xfId="1" applyFont="1" applyAlignment="1">
      <alignment horizontal="left" vertical="top" wrapText="1"/>
    </xf>
    <xf numFmtId="0" fontId="18" fillId="0" borderId="0" xfId="1" applyFont="1" applyAlignment="1">
      <alignment horizontal="left" vertical="top" wrapText="1"/>
    </xf>
    <xf numFmtId="0" fontId="14" fillId="0" borderId="0" xfId="1" applyFont="1" applyAlignment="1">
      <alignment horizontal="left" vertical="top" wrapText="1" indent="5"/>
    </xf>
    <xf numFmtId="0" fontId="7" fillId="0" borderId="0" xfId="1" applyAlignment="1">
      <alignment horizontal="left" vertical="top" wrapText="1"/>
    </xf>
    <xf numFmtId="0" fontId="1" fillId="2" borderId="0" xfId="0" applyFont="1" applyFill="1" applyAlignment="1">
      <alignment horizontal="left" vertical="center" wrapText="1" indent="1"/>
    </xf>
    <xf numFmtId="0" fontId="29" fillId="0" borderId="5" xfId="0" applyFont="1" applyBorder="1" applyAlignment="1">
      <alignment horizontal="left" vertical="center"/>
    </xf>
    <xf numFmtId="0" fontId="28" fillId="2" borderId="0" xfId="0" applyFont="1" applyFill="1" applyAlignment="1">
      <alignment horizontal="center" vertical="center" wrapText="1"/>
    </xf>
    <xf numFmtId="0" fontId="29" fillId="0" borderId="0" xfId="0" applyFont="1" applyAlignment="1">
      <alignment horizontal="center" vertical="center"/>
    </xf>
    <xf numFmtId="0" fontId="29" fillId="0" borderId="5" xfId="0" applyFont="1" applyBorder="1" applyAlignment="1">
      <alignment horizontal="center" vertical="center"/>
    </xf>
    <xf numFmtId="0" fontId="36" fillId="0" borderId="0" xfId="0" applyFont="1" applyAlignment="1">
      <alignment horizontal="left" vertical="top" wrapText="1"/>
    </xf>
    <xf numFmtId="0" fontId="1" fillId="2" borderId="42" xfId="0" applyFont="1" applyFill="1" applyBorder="1" applyAlignment="1">
      <alignment horizontal="left" vertical="center" wrapText="1" indent="1"/>
    </xf>
    <xf numFmtId="0" fontId="29" fillId="0" borderId="43" xfId="0" applyFont="1" applyBorder="1" applyAlignment="1">
      <alignment horizontal="left" vertical="center"/>
    </xf>
    <xf numFmtId="0" fontId="28" fillId="2" borderId="36" xfId="0" applyFont="1" applyFill="1" applyBorder="1" applyAlignment="1">
      <alignment horizontal="center" vertical="center" wrapText="1"/>
    </xf>
    <xf numFmtId="0" fontId="29" fillId="0" borderId="36" xfId="0" applyFont="1" applyBorder="1" applyAlignment="1">
      <alignment horizontal="center" vertical="center"/>
    </xf>
    <xf numFmtId="0" fontId="29" fillId="8" borderId="25" xfId="0" applyFont="1" applyFill="1" applyBorder="1" applyAlignment="1">
      <alignment horizontal="center" vertical="center"/>
    </xf>
    <xf numFmtId="0" fontId="31" fillId="0" borderId="8" xfId="0" applyFont="1" applyBorder="1" applyAlignment="1">
      <alignment horizontal="left" vertical="top" wrapText="1"/>
    </xf>
    <xf numFmtId="0" fontId="30" fillId="0" borderId="10" xfId="0" applyFont="1" applyBorder="1" applyAlignment="1">
      <alignment horizontal="left" vertical="top" wrapText="1"/>
    </xf>
    <xf numFmtId="0" fontId="29" fillId="8" borderId="33" xfId="0" applyFont="1" applyFill="1" applyBorder="1" applyAlignment="1">
      <alignment horizontal="center" vertical="center"/>
    </xf>
    <xf numFmtId="0" fontId="29" fillId="8" borderId="40" xfId="0" applyFont="1" applyFill="1" applyBorder="1" applyAlignment="1">
      <alignment horizontal="center" vertical="center"/>
    </xf>
    <xf numFmtId="0" fontId="33" fillId="8" borderId="33" xfId="0" applyFont="1" applyFill="1" applyBorder="1" applyAlignment="1">
      <alignment horizontal="center" vertical="center" wrapText="1"/>
    </xf>
    <xf numFmtId="0" fontId="33" fillId="8" borderId="39" xfId="0" applyFont="1" applyFill="1" applyBorder="1" applyAlignment="1">
      <alignment horizontal="center" vertical="center"/>
    </xf>
    <xf numFmtId="0" fontId="31" fillId="0" borderId="21" xfId="0" applyFont="1" applyBorder="1" applyAlignment="1">
      <alignment horizontal="left" vertical="top" wrapText="1"/>
    </xf>
    <xf numFmtId="0" fontId="31" fillId="0" borderId="20" xfId="0" applyFont="1" applyBorder="1" applyAlignment="1">
      <alignment horizontal="left" vertical="top" wrapText="1"/>
    </xf>
  </cellXfs>
  <cellStyles count="2">
    <cellStyle name="標準" xfId="0" builtinId="0"/>
    <cellStyle name="標準 2" xfId="1" xr:uid="{00000000-0005-0000-0000-000001000000}"/>
  </cellStyles>
  <dxfs count="0"/>
  <tableStyles count="0" defaultTableStyle="TableStyleMedium9"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1006093</xdr:colOff>
      <xdr:row>12</xdr:row>
      <xdr:rowOff>34290</xdr:rowOff>
    </xdr:from>
    <xdr:ext cx="4719320" cy="1120775"/>
    <xdr:grpSp>
      <xdr:nvGrpSpPr>
        <xdr:cNvPr id="2" name="Group 2">
          <a:extLst>
            <a:ext uri="{FF2B5EF4-FFF2-40B4-BE49-F238E27FC236}">
              <a16:creationId xmlns:a16="http://schemas.microsoft.com/office/drawing/2014/main" id="{00000000-0008-0000-0600-000002000000}"/>
            </a:ext>
          </a:extLst>
        </xdr:cNvPr>
        <xdr:cNvGrpSpPr/>
      </xdr:nvGrpSpPr>
      <xdr:grpSpPr>
        <a:xfrm>
          <a:off x="1006093" y="5349240"/>
          <a:ext cx="4719320" cy="1120775"/>
          <a:chOff x="0" y="0"/>
          <a:chExt cx="4719320" cy="1120775"/>
        </a:xfrm>
      </xdr:grpSpPr>
      <xdr:sp macro="" textlink="">
        <xdr:nvSpPr>
          <xdr:cNvPr id="3" name="Shape 3">
            <a:extLst>
              <a:ext uri="{FF2B5EF4-FFF2-40B4-BE49-F238E27FC236}">
                <a16:creationId xmlns:a16="http://schemas.microsoft.com/office/drawing/2014/main" id="{00000000-0008-0000-0600-000003000000}"/>
              </a:ext>
            </a:extLst>
          </xdr:cNvPr>
          <xdr:cNvSpPr/>
        </xdr:nvSpPr>
        <xdr:spPr>
          <a:xfrm>
            <a:off x="9906" y="556209"/>
            <a:ext cx="4709160" cy="297815"/>
          </a:xfrm>
          <a:custGeom>
            <a:avLst/>
            <a:gdLst/>
            <a:ahLst/>
            <a:cxnLst/>
            <a:rect l="0" t="0" r="0" b="0"/>
            <a:pathLst>
              <a:path w="4709160" h="297815">
                <a:moveTo>
                  <a:pt x="0" y="297484"/>
                </a:moveTo>
                <a:lnTo>
                  <a:pt x="4708906" y="297484"/>
                </a:lnTo>
                <a:lnTo>
                  <a:pt x="4708906" y="0"/>
                </a:lnTo>
                <a:lnTo>
                  <a:pt x="0" y="0"/>
                </a:lnTo>
                <a:lnTo>
                  <a:pt x="0" y="297484"/>
                </a:lnTo>
                <a:close/>
              </a:path>
            </a:pathLst>
          </a:custGeom>
          <a:solidFill>
            <a:srgbClr val="F1F1F1"/>
          </a:solidFill>
        </xdr:spPr>
      </xdr:sp>
      <xdr:sp macro="" textlink="">
        <xdr:nvSpPr>
          <xdr:cNvPr id="4" name="Shape 4">
            <a:extLst>
              <a:ext uri="{FF2B5EF4-FFF2-40B4-BE49-F238E27FC236}">
                <a16:creationId xmlns:a16="http://schemas.microsoft.com/office/drawing/2014/main" id="{00000000-0008-0000-0600-000004000000}"/>
              </a:ext>
            </a:extLst>
          </xdr:cNvPr>
          <xdr:cNvSpPr/>
        </xdr:nvSpPr>
        <xdr:spPr>
          <a:xfrm>
            <a:off x="5334" y="533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 name="Shape 5">
            <a:extLst>
              <a:ext uri="{FF2B5EF4-FFF2-40B4-BE49-F238E27FC236}">
                <a16:creationId xmlns:a16="http://schemas.microsoft.com/office/drawing/2014/main" id="{00000000-0008-0000-0600-000005000000}"/>
              </a:ext>
            </a:extLst>
          </xdr:cNvPr>
          <xdr:cNvSpPr/>
        </xdr:nvSpPr>
        <xdr:spPr>
          <a:xfrm>
            <a:off x="5334" y="26669"/>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6" name="Shape 6">
            <a:extLst>
              <a:ext uri="{FF2B5EF4-FFF2-40B4-BE49-F238E27FC236}">
                <a16:creationId xmlns:a16="http://schemas.microsoft.com/office/drawing/2014/main" id="{00000000-0008-0000-0600-000006000000}"/>
              </a:ext>
            </a:extLst>
          </xdr:cNvPr>
          <xdr:cNvSpPr/>
        </xdr:nvSpPr>
        <xdr:spPr>
          <a:xfrm>
            <a:off x="5334" y="48005"/>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7" name="Shape 7">
            <a:extLst>
              <a:ext uri="{FF2B5EF4-FFF2-40B4-BE49-F238E27FC236}">
                <a16:creationId xmlns:a16="http://schemas.microsoft.com/office/drawing/2014/main" id="{00000000-0008-0000-0600-000007000000}"/>
              </a:ext>
            </a:extLst>
          </xdr:cNvPr>
          <xdr:cNvSpPr/>
        </xdr:nvSpPr>
        <xdr:spPr>
          <a:xfrm>
            <a:off x="5334" y="6934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8" name="Shape 8">
            <a:extLst>
              <a:ext uri="{FF2B5EF4-FFF2-40B4-BE49-F238E27FC236}">
                <a16:creationId xmlns:a16="http://schemas.microsoft.com/office/drawing/2014/main" id="{00000000-0008-0000-0600-000008000000}"/>
              </a:ext>
            </a:extLst>
          </xdr:cNvPr>
          <xdr:cNvSpPr/>
        </xdr:nvSpPr>
        <xdr:spPr>
          <a:xfrm>
            <a:off x="5334" y="90677"/>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9" name="Shape 9">
            <a:extLst>
              <a:ext uri="{FF2B5EF4-FFF2-40B4-BE49-F238E27FC236}">
                <a16:creationId xmlns:a16="http://schemas.microsoft.com/office/drawing/2014/main" id="{00000000-0008-0000-0600-000009000000}"/>
              </a:ext>
            </a:extLst>
          </xdr:cNvPr>
          <xdr:cNvSpPr/>
        </xdr:nvSpPr>
        <xdr:spPr>
          <a:xfrm>
            <a:off x="5334" y="11201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0" name="Shape 10">
            <a:extLst>
              <a:ext uri="{FF2B5EF4-FFF2-40B4-BE49-F238E27FC236}">
                <a16:creationId xmlns:a16="http://schemas.microsoft.com/office/drawing/2014/main" id="{00000000-0008-0000-0600-00000A000000}"/>
              </a:ext>
            </a:extLst>
          </xdr:cNvPr>
          <xdr:cNvSpPr/>
        </xdr:nvSpPr>
        <xdr:spPr>
          <a:xfrm>
            <a:off x="5334" y="133349"/>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11" name="Shape 11">
            <a:extLst>
              <a:ext uri="{FF2B5EF4-FFF2-40B4-BE49-F238E27FC236}">
                <a16:creationId xmlns:a16="http://schemas.microsoft.com/office/drawing/2014/main" id="{00000000-0008-0000-0600-00000B000000}"/>
              </a:ext>
            </a:extLst>
          </xdr:cNvPr>
          <xdr:cNvSpPr/>
        </xdr:nvSpPr>
        <xdr:spPr>
          <a:xfrm>
            <a:off x="5334" y="15468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2" name="Shape 12">
            <a:extLst>
              <a:ext uri="{FF2B5EF4-FFF2-40B4-BE49-F238E27FC236}">
                <a16:creationId xmlns:a16="http://schemas.microsoft.com/office/drawing/2014/main" id="{00000000-0008-0000-0600-00000C000000}"/>
              </a:ext>
            </a:extLst>
          </xdr:cNvPr>
          <xdr:cNvSpPr/>
        </xdr:nvSpPr>
        <xdr:spPr>
          <a:xfrm>
            <a:off x="5334" y="176021"/>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3" name="Shape 13">
            <a:extLst>
              <a:ext uri="{FF2B5EF4-FFF2-40B4-BE49-F238E27FC236}">
                <a16:creationId xmlns:a16="http://schemas.microsoft.com/office/drawing/2014/main" id="{00000000-0008-0000-0600-00000D000000}"/>
              </a:ext>
            </a:extLst>
          </xdr:cNvPr>
          <xdr:cNvSpPr/>
        </xdr:nvSpPr>
        <xdr:spPr>
          <a:xfrm>
            <a:off x="5334" y="197357"/>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4" name="Shape 14">
            <a:extLst>
              <a:ext uri="{FF2B5EF4-FFF2-40B4-BE49-F238E27FC236}">
                <a16:creationId xmlns:a16="http://schemas.microsoft.com/office/drawing/2014/main" id="{00000000-0008-0000-0600-00000E000000}"/>
              </a:ext>
            </a:extLst>
          </xdr:cNvPr>
          <xdr:cNvSpPr/>
        </xdr:nvSpPr>
        <xdr:spPr>
          <a:xfrm>
            <a:off x="5334" y="21869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5" name="Shape 15">
            <a:extLst>
              <a:ext uri="{FF2B5EF4-FFF2-40B4-BE49-F238E27FC236}">
                <a16:creationId xmlns:a16="http://schemas.microsoft.com/office/drawing/2014/main" id="{00000000-0008-0000-0600-00000F000000}"/>
              </a:ext>
            </a:extLst>
          </xdr:cNvPr>
          <xdr:cNvSpPr/>
        </xdr:nvSpPr>
        <xdr:spPr>
          <a:xfrm>
            <a:off x="5334" y="240029"/>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6" name="Shape 16">
            <a:extLst>
              <a:ext uri="{FF2B5EF4-FFF2-40B4-BE49-F238E27FC236}">
                <a16:creationId xmlns:a16="http://schemas.microsoft.com/office/drawing/2014/main" id="{00000000-0008-0000-0600-000010000000}"/>
              </a:ext>
            </a:extLst>
          </xdr:cNvPr>
          <xdr:cNvSpPr/>
        </xdr:nvSpPr>
        <xdr:spPr>
          <a:xfrm>
            <a:off x="5334" y="261365"/>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7" name="Shape 17">
            <a:extLst>
              <a:ext uri="{FF2B5EF4-FFF2-40B4-BE49-F238E27FC236}">
                <a16:creationId xmlns:a16="http://schemas.microsoft.com/office/drawing/2014/main" id="{00000000-0008-0000-0600-000011000000}"/>
              </a:ext>
            </a:extLst>
          </xdr:cNvPr>
          <xdr:cNvSpPr/>
        </xdr:nvSpPr>
        <xdr:spPr>
          <a:xfrm>
            <a:off x="5334" y="28270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8" name="Shape 18">
            <a:extLst>
              <a:ext uri="{FF2B5EF4-FFF2-40B4-BE49-F238E27FC236}">
                <a16:creationId xmlns:a16="http://schemas.microsoft.com/office/drawing/2014/main" id="{00000000-0008-0000-0600-000012000000}"/>
              </a:ext>
            </a:extLst>
          </xdr:cNvPr>
          <xdr:cNvSpPr/>
        </xdr:nvSpPr>
        <xdr:spPr>
          <a:xfrm>
            <a:off x="5334" y="304038"/>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19" name="Shape 19">
            <a:extLst>
              <a:ext uri="{FF2B5EF4-FFF2-40B4-BE49-F238E27FC236}">
                <a16:creationId xmlns:a16="http://schemas.microsoft.com/office/drawing/2014/main" id="{00000000-0008-0000-0600-000013000000}"/>
              </a:ext>
            </a:extLst>
          </xdr:cNvPr>
          <xdr:cNvSpPr/>
        </xdr:nvSpPr>
        <xdr:spPr>
          <a:xfrm>
            <a:off x="5334" y="325374"/>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0" name="Shape 20">
            <a:extLst>
              <a:ext uri="{FF2B5EF4-FFF2-40B4-BE49-F238E27FC236}">
                <a16:creationId xmlns:a16="http://schemas.microsoft.com/office/drawing/2014/main" id="{00000000-0008-0000-0600-000014000000}"/>
              </a:ext>
            </a:extLst>
          </xdr:cNvPr>
          <xdr:cNvSpPr/>
        </xdr:nvSpPr>
        <xdr:spPr>
          <a:xfrm>
            <a:off x="5334" y="346709"/>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1" name="Shape 21">
            <a:extLst>
              <a:ext uri="{FF2B5EF4-FFF2-40B4-BE49-F238E27FC236}">
                <a16:creationId xmlns:a16="http://schemas.microsoft.com/office/drawing/2014/main" id="{00000000-0008-0000-0600-000015000000}"/>
              </a:ext>
            </a:extLst>
          </xdr:cNvPr>
          <xdr:cNvSpPr/>
        </xdr:nvSpPr>
        <xdr:spPr>
          <a:xfrm>
            <a:off x="5334" y="368045"/>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2" name="Shape 22">
            <a:extLst>
              <a:ext uri="{FF2B5EF4-FFF2-40B4-BE49-F238E27FC236}">
                <a16:creationId xmlns:a16="http://schemas.microsoft.com/office/drawing/2014/main" id="{00000000-0008-0000-0600-000016000000}"/>
              </a:ext>
            </a:extLst>
          </xdr:cNvPr>
          <xdr:cNvSpPr/>
        </xdr:nvSpPr>
        <xdr:spPr>
          <a:xfrm>
            <a:off x="5334" y="389381"/>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3" name="Shape 23">
            <a:extLst>
              <a:ext uri="{FF2B5EF4-FFF2-40B4-BE49-F238E27FC236}">
                <a16:creationId xmlns:a16="http://schemas.microsoft.com/office/drawing/2014/main" id="{00000000-0008-0000-0600-000017000000}"/>
              </a:ext>
            </a:extLst>
          </xdr:cNvPr>
          <xdr:cNvSpPr/>
        </xdr:nvSpPr>
        <xdr:spPr>
          <a:xfrm>
            <a:off x="5334" y="410718"/>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4" name="Shape 24">
            <a:extLst>
              <a:ext uri="{FF2B5EF4-FFF2-40B4-BE49-F238E27FC236}">
                <a16:creationId xmlns:a16="http://schemas.microsoft.com/office/drawing/2014/main" id="{00000000-0008-0000-0600-000018000000}"/>
              </a:ext>
            </a:extLst>
          </xdr:cNvPr>
          <xdr:cNvSpPr/>
        </xdr:nvSpPr>
        <xdr:spPr>
          <a:xfrm>
            <a:off x="5334" y="432054"/>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5" name="Shape 25">
            <a:extLst>
              <a:ext uri="{FF2B5EF4-FFF2-40B4-BE49-F238E27FC236}">
                <a16:creationId xmlns:a16="http://schemas.microsoft.com/office/drawing/2014/main" id="{00000000-0008-0000-0600-000019000000}"/>
              </a:ext>
            </a:extLst>
          </xdr:cNvPr>
          <xdr:cNvSpPr/>
        </xdr:nvSpPr>
        <xdr:spPr>
          <a:xfrm>
            <a:off x="5334" y="453390"/>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6" name="Shape 26">
            <a:extLst>
              <a:ext uri="{FF2B5EF4-FFF2-40B4-BE49-F238E27FC236}">
                <a16:creationId xmlns:a16="http://schemas.microsoft.com/office/drawing/2014/main" id="{00000000-0008-0000-0600-00001A000000}"/>
              </a:ext>
            </a:extLst>
          </xdr:cNvPr>
          <xdr:cNvSpPr/>
        </xdr:nvSpPr>
        <xdr:spPr>
          <a:xfrm>
            <a:off x="5334" y="47472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7" name="Shape 27">
            <a:extLst>
              <a:ext uri="{FF2B5EF4-FFF2-40B4-BE49-F238E27FC236}">
                <a16:creationId xmlns:a16="http://schemas.microsoft.com/office/drawing/2014/main" id="{00000000-0008-0000-0600-00001B000000}"/>
              </a:ext>
            </a:extLst>
          </xdr:cNvPr>
          <xdr:cNvSpPr/>
        </xdr:nvSpPr>
        <xdr:spPr>
          <a:xfrm>
            <a:off x="5334" y="49606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8" name="Shape 28">
            <a:extLst>
              <a:ext uri="{FF2B5EF4-FFF2-40B4-BE49-F238E27FC236}">
                <a16:creationId xmlns:a16="http://schemas.microsoft.com/office/drawing/2014/main" id="{00000000-0008-0000-0600-00001C000000}"/>
              </a:ext>
            </a:extLst>
          </xdr:cNvPr>
          <xdr:cNvSpPr/>
        </xdr:nvSpPr>
        <xdr:spPr>
          <a:xfrm>
            <a:off x="5334" y="517398"/>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29" name="Shape 29">
            <a:extLst>
              <a:ext uri="{FF2B5EF4-FFF2-40B4-BE49-F238E27FC236}">
                <a16:creationId xmlns:a16="http://schemas.microsoft.com/office/drawing/2014/main" id="{00000000-0008-0000-0600-00001D000000}"/>
              </a:ext>
            </a:extLst>
          </xdr:cNvPr>
          <xdr:cNvSpPr/>
        </xdr:nvSpPr>
        <xdr:spPr>
          <a:xfrm>
            <a:off x="5334" y="53873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0" name="Shape 30">
            <a:extLst>
              <a:ext uri="{FF2B5EF4-FFF2-40B4-BE49-F238E27FC236}">
                <a16:creationId xmlns:a16="http://schemas.microsoft.com/office/drawing/2014/main" id="{00000000-0008-0000-0600-00001E000000}"/>
              </a:ext>
            </a:extLst>
          </xdr:cNvPr>
          <xdr:cNvSpPr/>
        </xdr:nvSpPr>
        <xdr:spPr>
          <a:xfrm>
            <a:off x="5334" y="560069"/>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1" name="Shape 31">
            <a:extLst>
              <a:ext uri="{FF2B5EF4-FFF2-40B4-BE49-F238E27FC236}">
                <a16:creationId xmlns:a16="http://schemas.microsoft.com/office/drawing/2014/main" id="{00000000-0008-0000-0600-00001F000000}"/>
              </a:ext>
            </a:extLst>
          </xdr:cNvPr>
          <xdr:cNvSpPr/>
        </xdr:nvSpPr>
        <xdr:spPr>
          <a:xfrm>
            <a:off x="5334" y="581405"/>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32" name="Shape 32">
            <a:extLst>
              <a:ext uri="{FF2B5EF4-FFF2-40B4-BE49-F238E27FC236}">
                <a16:creationId xmlns:a16="http://schemas.microsoft.com/office/drawing/2014/main" id="{00000000-0008-0000-0600-000020000000}"/>
              </a:ext>
            </a:extLst>
          </xdr:cNvPr>
          <xdr:cNvSpPr/>
        </xdr:nvSpPr>
        <xdr:spPr>
          <a:xfrm>
            <a:off x="5334" y="602741"/>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3" name="Shape 33">
            <a:extLst>
              <a:ext uri="{FF2B5EF4-FFF2-40B4-BE49-F238E27FC236}">
                <a16:creationId xmlns:a16="http://schemas.microsoft.com/office/drawing/2014/main" id="{00000000-0008-0000-0600-000021000000}"/>
              </a:ext>
            </a:extLst>
          </xdr:cNvPr>
          <xdr:cNvSpPr/>
        </xdr:nvSpPr>
        <xdr:spPr>
          <a:xfrm>
            <a:off x="5334" y="624077"/>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4" name="Shape 34">
            <a:extLst>
              <a:ext uri="{FF2B5EF4-FFF2-40B4-BE49-F238E27FC236}">
                <a16:creationId xmlns:a16="http://schemas.microsoft.com/office/drawing/2014/main" id="{00000000-0008-0000-0600-000022000000}"/>
              </a:ext>
            </a:extLst>
          </xdr:cNvPr>
          <xdr:cNvSpPr/>
        </xdr:nvSpPr>
        <xdr:spPr>
          <a:xfrm>
            <a:off x="5334" y="64541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5" name="Shape 35">
            <a:extLst>
              <a:ext uri="{FF2B5EF4-FFF2-40B4-BE49-F238E27FC236}">
                <a16:creationId xmlns:a16="http://schemas.microsoft.com/office/drawing/2014/main" id="{00000000-0008-0000-0600-000023000000}"/>
              </a:ext>
            </a:extLst>
          </xdr:cNvPr>
          <xdr:cNvSpPr/>
        </xdr:nvSpPr>
        <xdr:spPr>
          <a:xfrm>
            <a:off x="5334" y="666749"/>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36" name="Shape 36">
            <a:extLst>
              <a:ext uri="{FF2B5EF4-FFF2-40B4-BE49-F238E27FC236}">
                <a16:creationId xmlns:a16="http://schemas.microsoft.com/office/drawing/2014/main" id="{00000000-0008-0000-0600-000024000000}"/>
              </a:ext>
            </a:extLst>
          </xdr:cNvPr>
          <xdr:cNvSpPr/>
        </xdr:nvSpPr>
        <xdr:spPr>
          <a:xfrm>
            <a:off x="5334" y="68808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7" name="Shape 37">
            <a:extLst>
              <a:ext uri="{FF2B5EF4-FFF2-40B4-BE49-F238E27FC236}">
                <a16:creationId xmlns:a16="http://schemas.microsoft.com/office/drawing/2014/main" id="{00000000-0008-0000-0600-000025000000}"/>
              </a:ext>
            </a:extLst>
          </xdr:cNvPr>
          <xdr:cNvSpPr/>
        </xdr:nvSpPr>
        <xdr:spPr>
          <a:xfrm>
            <a:off x="5334" y="70967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8" name="Shape 38">
            <a:extLst>
              <a:ext uri="{FF2B5EF4-FFF2-40B4-BE49-F238E27FC236}">
                <a16:creationId xmlns:a16="http://schemas.microsoft.com/office/drawing/2014/main" id="{00000000-0008-0000-0600-000026000000}"/>
              </a:ext>
            </a:extLst>
          </xdr:cNvPr>
          <xdr:cNvSpPr/>
        </xdr:nvSpPr>
        <xdr:spPr>
          <a:xfrm>
            <a:off x="5334" y="73101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39" name="Shape 39">
            <a:extLst>
              <a:ext uri="{FF2B5EF4-FFF2-40B4-BE49-F238E27FC236}">
                <a16:creationId xmlns:a16="http://schemas.microsoft.com/office/drawing/2014/main" id="{00000000-0008-0000-0600-000027000000}"/>
              </a:ext>
            </a:extLst>
          </xdr:cNvPr>
          <xdr:cNvSpPr/>
        </xdr:nvSpPr>
        <xdr:spPr>
          <a:xfrm>
            <a:off x="5334" y="752348"/>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0" name="Shape 40">
            <a:extLst>
              <a:ext uri="{FF2B5EF4-FFF2-40B4-BE49-F238E27FC236}">
                <a16:creationId xmlns:a16="http://schemas.microsoft.com/office/drawing/2014/main" id="{00000000-0008-0000-0600-000028000000}"/>
              </a:ext>
            </a:extLst>
          </xdr:cNvPr>
          <xdr:cNvSpPr/>
        </xdr:nvSpPr>
        <xdr:spPr>
          <a:xfrm>
            <a:off x="5334" y="77368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1" name="Shape 41">
            <a:extLst>
              <a:ext uri="{FF2B5EF4-FFF2-40B4-BE49-F238E27FC236}">
                <a16:creationId xmlns:a16="http://schemas.microsoft.com/office/drawing/2014/main" id="{00000000-0008-0000-0600-000029000000}"/>
              </a:ext>
            </a:extLst>
          </xdr:cNvPr>
          <xdr:cNvSpPr/>
        </xdr:nvSpPr>
        <xdr:spPr>
          <a:xfrm>
            <a:off x="5334" y="795019"/>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2" name="Shape 42">
            <a:extLst>
              <a:ext uri="{FF2B5EF4-FFF2-40B4-BE49-F238E27FC236}">
                <a16:creationId xmlns:a16="http://schemas.microsoft.com/office/drawing/2014/main" id="{00000000-0008-0000-0600-00002A000000}"/>
              </a:ext>
            </a:extLst>
          </xdr:cNvPr>
          <xdr:cNvSpPr/>
        </xdr:nvSpPr>
        <xdr:spPr>
          <a:xfrm>
            <a:off x="5334" y="816355"/>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3" name="Shape 43">
            <a:extLst>
              <a:ext uri="{FF2B5EF4-FFF2-40B4-BE49-F238E27FC236}">
                <a16:creationId xmlns:a16="http://schemas.microsoft.com/office/drawing/2014/main" id="{00000000-0008-0000-0600-00002B000000}"/>
              </a:ext>
            </a:extLst>
          </xdr:cNvPr>
          <xdr:cNvSpPr/>
        </xdr:nvSpPr>
        <xdr:spPr>
          <a:xfrm>
            <a:off x="5334" y="837691"/>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4" name="Shape 44">
            <a:extLst>
              <a:ext uri="{FF2B5EF4-FFF2-40B4-BE49-F238E27FC236}">
                <a16:creationId xmlns:a16="http://schemas.microsoft.com/office/drawing/2014/main" id="{00000000-0008-0000-0600-00002C000000}"/>
              </a:ext>
            </a:extLst>
          </xdr:cNvPr>
          <xdr:cNvSpPr/>
        </xdr:nvSpPr>
        <xdr:spPr>
          <a:xfrm>
            <a:off x="5334" y="859027"/>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5" name="Shape 45">
            <a:extLst>
              <a:ext uri="{FF2B5EF4-FFF2-40B4-BE49-F238E27FC236}">
                <a16:creationId xmlns:a16="http://schemas.microsoft.com/office/drawing/2014/main" id="{00000000-0008-0000-0600-00002D000000}"/>
              </a:ext>
            </a:extLst>
          </xdr:cNvPr>
          <xdr:cNvSpPr/>
        </xdr:nvSpPr>
        <xdr:spPr>
          <a:xfrm>
            <a:off x="5334" y="880363"/>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6" name="Shape 46">
            <a:extLst>
              <a:ext uri="{FF2B5EF4-FFF2-40B4-BE49-F238E27FC236}">
                <a16:creationId xmlns:a16="http://schemas.microsoft.com/office/drawing/2014/main" id="{00000000-0008-0000-0600-00002E000000}"/>
              </a:ext>
            </a:extLst>
          </xdr:cNvPr>
          <xdr:cNvSpPr/>
        </xdr:nvSpPr>
        <xdr:spPr>
          <a:xfrm>
            <a:off x="5334" y="901700"/>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7" name="Shape 47">
            <a:extLst>
              <a:ext uri="{FF2B5EF4-FFF2-40B4-BE49-F238E27FC236}">
                <a16:creationId xmlns:a16="http://schemas.microsoft.com/office/drawing/2014/main" id="{00000000-0008-0000-0600-00002F000000}"/>
              </a:ext>
            </a:extLst>
          </xdr:cNvPr>
          <xdr:cNvSpPr/>
        </xdr:nvSpPr>
        <xdr:spPr>
          <a:xfrm>
            <a:off x="5334" y="92303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8" name="Shape 48">
            <a:extLst>
              <a:ext uri="{FF2B5EF4-FFF2-40B4-BE49-F238E27FC236}">
                <a16:creationId xmlns:a16="http://schemas.microsoft.com/office/drawing/2014/main" id="{00000000-0008-0000-0600-000030000000}"/>
              </a:ext>
            </a:extLst>
          </xdr:cNvPr>
          <xdr:cNvSpPr/>
        </xdr:nvSpPr>
        <xdr:spPr>
          <a:xfrm>
            <a:off x="5334" y="94437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49" name="Shape 49">
            <a:extLst>
              <a:ext uri="{FF2B5EF4-FFF2-40B4-BE49-F238E27FC236}">
                <a16:creationId xmlns:a16="http://schemas.microsoft.com/office/drawing/2014/main" id="{00000000-0008-0000-0600-000031000000}"/>
              </a:ext>
            </a:extLst>
          </xdr:cNvPr>
          <xdr:cNvSpPr/>
        </xdr:nvSpPr>
        <xdr:spPr>
          <a:xfrm>
            <a:off x="5334" y="965708"/>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0" name="Shape 50">
            <a:extLst>
              <a:ext uri="{FF2B5EF4-FFF2-40B4-BE49-F238E27FC236}">
                <a16:creationId xmlns:a16="http://schemas.microsoft.com/office/drawing/2014/main" id="{00000000-0008-0000-0600-000032000000}"/>
              </a:ext>
            </a:extLst>
          </xdr:cNvPr>
          <xdr:cNvSpPr/>
        </xdr:nvSpPr>
        <xdr:spPr>
          <a:xfrm>
            <a:off x="5334" y="987043"/>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51" name="Shape 51">
            <a:extLst>
              <a:ext uri="{FF2B5EF4-FFF2-40B4-BE49-F238E27FC236}">
                <a16:creationId xmlns:a16="http://schemas.microsoft.com/office/drawing/2014/main" id="{00000000-0008-0000-0600-000033000000}"/>
              </a:ext>
            </a:extLst>
          </xdr:cNvPr>
          <xdr:cNvSpPr/>
        </xdr:nvSpPr>
        <xdr:spPr>
          <a:xfrm>
            <a:off x="5334" y="1008380"/>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2" name="Shape 52">
            <a:extLst>
              <a:ext uri="{FF2B5EF4-FFF2-40B4-BE49-F238E27FC236}">
                <a16:creationId xmlns:a16="http://schemas.microsoft.com/office/drawing/2014/main" id="{00000000-0008-0000-0600-000034000000}"/>
              </a:ext>
            </a:extLst>
          </xdr:cNvPr>
          <xdr:cNvSpPr/>
        </xdr:nvSpPr>
        <xdr:spPr>
          <a:xfrm>
            <a:off x="5334" y="1029716"/>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3" name="Shape 53">
            <a:extLst>
              <a:ext uri="{FF2B5EF4-FFF2-40B4-BE49-F238E27FC236}">
                <a16:creationId xmlns:a16="http://schemas.microsoft.com/office/drawing/2014/main" id="{00000000-0008-0000-0600-000035000000}"/>
              </a:ext>
            </a:extLst>
          </xdr:cNvPr>
          <xdr:cNvSpPr/>
        </xdr:nvSpPr>
        <xdr:spPr>
          <a:xfrm>
            <a:off x="5334" y="1051052"/>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4" name="Shape 54">
            <a:extLst>
              <a:ext uri="{FF2B5EF4-FFF2-40B4-BE49-F238E27FC236}">
                <a16:creationId xmlns:a16="http://schemas.microsoft.com/office/drawing/2014/main" id="{00000000-0008-0000-0600-000036000000}"/>
              </a:ext>
            </a:extLst>
          </xdr:cNvPr>
          <xdr:cNvSpPr/>
        </xdr:nvSpPr>
        <xdr:spPr>
          <a:xfrm>
            <a:off x="5334" y="1072387"/>
            <a:ext cx="10795" cy="0"/>
          </a:xfrm>
          <a:custGeom>
            <a:avLst/>
            <a:gdLst/>
            <a:ahLst/>
            <a:cxnLst/>
            <a:rect l="0" t="0" r="0" b="0"/>
            <a:pathLst>
              <a:path w="10795">
                <a:moveTo>
                  <a:pt x="0" y="0"/>
                </a:moveTo>
                <a:lnTo>
                  <a:pt x="10668" y="0"/>
                </a:lnTo>
              </a:path>
            </a:pathLst>
          </a:custGeom>
          <a:ln w="10668">
            <a:solidFill>
              <a:srgbClr val="000000"/>
            </a:solidFill>
          </a:ln>
        </xdr:spPr>
      </xdr:sp>
      <xdr:sp macro="" textlink="">
        <xdr:nvSpPr>
          <xdr:cNvPr id="55" name="Shape 55">
            <a:extLst>
              <a:ext uri="{FF2B5EF4-FFF2-40B4-BE49-F238E27FC236}">
                <a16:creationId xmlns:a16="http://schemas.microsoft.com/office/drawing/2014/main" id="{00000000-0008-0000-0600-000037000000}"/>
              </a:ext>
            </a:extLst>
          </xdr:cNvPr>
          <xdr:cNvSpPr/>
        </xdr:nvSpPr>
        <xdr:spPr>
          <a:xfrm>
            <a:off x="5334" y="1093724"/>
            <a:ext cx="10795" cy="0"/>
          </a:xfrm>
          <a:custGeom>
            <a:avLst/>
            <a:gdLst/>
            <a:ahLst/>
            <a:cxnLst/>
            <a:rect l="0" t="0" r="0" b="0"/>
            <a:pathLst>
              <a:path w="10795">
                <a:moveTo>
                  <a:pt x="0" y="0"/>
                </a:moveTo>
                <a:lnTo>
                  <a:pt x="10668" y="0"/>
                </a:lnTo>
              </a:path>
            </a:pathLst>
          </a:custGeom>
          <a:ln w="10667">
            <a:solidFill>
              <a:srgbClr val="000000"/>
            </a:solidFill>
          </a:ln>
        </xdr:spPr>
      </xdr:sp>
      <xdr:sp macro="" textlink="">
        <xdr:nvSpPr>
          <xdr:cNvPr id="56" name="Shape 56">
            <a:extLst>
              <a:ext uri="{FF2B5EF4-FFF2-40B4-BE49-F238E27FC236}">
                <a16:creationId xmlns:a16="http://schemas.microsoft.com/office/drawing/2014/main" id="{00000000-0008-0000-0600-000038000000}"/>
              </a:ext>
            </a:extLst>
          </xdr:cNvPr>
          <xdr:cNvSpPr/>
        </xdr:nvSpPr>
        <xdr:spPr>
          <a:xfrm>
            <a:off x="5334" y="1115060"/>
            <a:ext cx="10795" cy="0"/>
          </a:xfrm>
          <a:custGeom>
            <a:avLst/>
            <a:gdLst/>
            <a:ahLst/>
            <a:cxnLst/>
            <a:rect l="0" t="0" r="0" b="0"/>
            <a:pathLst>
              <a:path w="10795">
                <a:moveTo>
                  <a:pt x="0" y="0"/>
                </a:moveTo>
                <a:lnTo>
                  <a:pt x="10668" y="0"/>
                </a:lnTo>
              </a:path>
            </a:pathLst>
          </a:custGeom>
          <a:ln w="10667">
            <a:solidFill>
              <a:srgbClr val="000000"/>
            </a:solidFill>
          </a:ln>
        </xdr:spPr>
      </xdr:sp>
    </xdr:grpSp>
    <xdr:clientData/>
  </xdr:oneCellAnchor>
  <xdr:oneCellAnchor>
    <xdr:from>
      <xdr:col>1</xdr:col>
      <xdr:colOff>0</xdr:colOff>
      <xdr:row>16</xdr:row>
      <xdr:rowOff>0</xdr:rowOff>
    </xdr:from>
    <xdr:ext cx="4709160" cy="297180"/>
    <xdr:sp macro="" textlink="">
      <xdr:nvSpPr>
        <xdr:cNvPr id="57" name="Shape 57">
          <a:extLst>
            <a:ext uri="{FF2B5EF4-FFF2-40B4-BE49-F238E27FC236}">
              <a16:creationId xmlns:a16="http://schemas.microsoft.com/office/drawing/2014/main" id="{00000000-0008-0000-0600-000039000000}"/>
            </a:ext>
          </a:extLst>
        </xdr:cNvPr>
        <xdr:cNvSpPr/>
      </xdr:nvSpPr>
      <xdr:spPr>
        <a:xfrm>
          <a:off x="533400" y="2590800"/>
          <a:ext cx="4709160" cy="297180"/>
        </a:xfrm>
        <a:custGeom>
          <a:avLst/>
          <a:gdLst/>
          <a:ahLst/>
          <a:cxnLst/>
          <a:rect l="0" t="0" r="0" b="0"/>
          <a:pathLst>
            <a:path w="4709160" h="297180">
              <a:moveTo>
                <a:pt x="0" y="297179"/>
              </a:moveTo>
              <a:lnTo>
                <a:pt x="4708906" y="297179"/>
              </a:lnTo>
              <a:lnTo>
                <a:pt x="4708906" y="0"/>
              </a:lnTo>
              <a:lnTo>
                <a:pt x="0" y="0"/>
              </a:lnTo>
              <a:lnTo>
                <a:pt x="0" y="297179"/>
              </a:lnTo>
              <a:close/>
            </a:path>
          </a:pathLst>
        </a:custGeom>
        <a:solidFill>
          <a:srgbClr val="F1F1F1"/>
        </a:solidFill>
      </xdr:spPr>
    </xdr:sp>
    <xdr:clientData/>
  </xdr:oneCellAnchor>
  <xdr:oneCellAnchor>
    <xdr:from>
      <xdr:col>0</xdr:col>
      <xdr:colOff>1523</xdr:colOff>
      <xdr:row>25</xdr:row>
      <xdr:rowOff>37766</xdr:rowOff>
    </xdr:from>
    <xdr:ext cx="5901690" cy="1905"/>
    <xdr:grpSp>
      <xdr:nvGrpSpPr>
        <xdr:cNvPr id="58" name="Group 58">
          <a:extLst>
            <a:ext uri="{FF2B5EF4-FFF2-40B4-BE49-F238E27FC236}">
              <a16:creationId xmlns:a16="http://schemas.microsoft.com/office/drawing/2014/main" id="{00000000-0008-0000-0600-00003A000000}"/>
            </a:ext>
          </a:extLst>
        </xdr:cNvPr>
        <xdr:cNvGrpSpPr/>
      </xdr:nvGrpSpPr>
      <xdr:grpSpPr>
        <a:xfrm>
          <a:off x="1523" y="10458116"/>
          <a:ext cx="5901690" cy="1905"/>
          <a:chOff x="0" y="0"/>
          <a:chExt cx="5698490" cy="1905"/>
        </a:xfrm>
      </xdr:grpSpPr>
      <xdr:sp macro="" textlink="">
        <xdr:nvSpPr>
          <xdr:cNvPr id="59" name="Shape 59">
            <a:extLst>
              <a:ext uri="{FF2B5EF4-FFF2-40B4-BE49-F238E27FC236}">
                <a16:creationId xmlns:a16="http://schemas.microsoft.com/office/drawing/2014/main" id="{00000000-0008-0000-0600-00003B000000}"/>
              </a:ext>
            </a:extLst>
          </xdr:cNvPr>
          <xdr:cNvSpPr/>
        </xdr:nvSpPr>
        <xdr:spPr>
          <a:xfrm>
            <a:off x="1523" y="889"/>
            <a:ext cx="5695315" cy="0"/>
          </a:xfrm>
          <a:custGeom>
            <a:avLst/>
            <a:gdLst/>
            <a:ahLst/>
            <a:cxnLst/>
            <a:rect l="0" t="0" r="0" b="0"/>
            <a:pathLst>
              <a:path w="5695315">
                <a:moveTo>
                  <a:pt x="0" y="0"/>
                </a:moveTo>
                <a:lnTo>
                  <a:pt x="5695188" y="0"/>
                </a:lnTo>
              </a:path>
            </a:pathLst>
          </a:custGeom>
          <a:ln w="3175">
            <a:solidFill>
              <a:srgbClr val="000000"/>
            </a:solidFill>
          </a:ln>
        </xdr:spPr>
      </xdr:sp>
      <xdr:sp macro="" textlink="">
        <xdr:nvSpPr>
          <xdr:cNvPr id="60" name="Shape 60">
            <a:extLst>
              <a:ext uri="{FF2B5EF4-FFF2-40B4-BE49-F238E27FC236}">
                <a16:creationId xmlns:a16="http://schemas.microsoft.com/office/drawing/2014/main" id="{00000000-0008-0000-0600-00003C000000}"/>
              </a:ext>
            </a:extLst>
          </xdr:cNvPr>
          <xdr:cNvSpPr/>
        </xdr:nvSpPr>
        <xdr:spPr>
          <a:xfrm>
            <a:off x="761" y="889"/>
            <a:ext cx="5697220" cy="0"/>
          </a:xfrm>
          <a:custGeom>
            <a:avLst/>
            <a:gdLst/>
            <a:ahLst/>
            <a:cxnLst/>
            <a:rect l="0" t="0" r="0" b="0"/>
            <a:pathLst>
              <a:path w="5697220">
                <a:moveTo>
                  <a:pt x="0" y="0"/>
                </a:moveTo>
                <a:lnTo>
                  <a:pt x="5696711" y="0"/>
                </a:lnTo>
              </a:path>
            </a:pathLst>
          </a:custGeom>
          <a:ln w="3175">
            <a:solidFill>
              <a:srgbClr val="000000"/>
            </a:solidFill>
          </a:ln>
        </xdr:spPr>
      </xdr:sp>
    </xdr:grpSp>
    <xdr:clientData/>
  </xdr:oneCellAnchor>
  <xdr:oneCellAnchor>
    <xdr:from>
      <xdr:col>1</xdr:col>
      <xdr:colOff>143383</xdr:colOff>
      <xdr:row>2</xdr:row>
      <xdr:rowOff>23970</xdr:rowOff>
    </xdr:from>
    <xdr:ext cx="1624076" cy="261518"/>
    <xdr:pic>
      <xdr:nvPicPr>
        <xdr:cNvPr id="61" name="image1.png">
          <a:extLst>
            <a:ext uri="{FF2B5EF4-FFF2-40B4-BE49-F238E27FC236}">
              <a16:creationId xmlns:a16="http://schemas.microsoft.com/office/drawing/2014/main" id="{00000000-0008-0000-0600-00003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6783" y="347820"/>
          <a:ext cx="1624076" cy="261518"/>
        </a:xfrm>
        <a:prstGeom prst="rect">
          <a:avLst/>
        </a:prstGeom>
      </xdr:spPr>
    </xdr:pic>
    <xdr:clientData/>
  </xdr:oneCellAnchor>
  <xdr:oneCellAnchor>
    <xdr:from>
      <xdr:col>0</xdr:col>
      <xdr:colOff>0</xdr:colOff>
      <xdr:row>0</xdr:row>
      <xdr:rowOff>0</xdr:rowOff>
    </xdr:from>
    <xdr:ext cx="827595" cy="712851"/>
    <xdr:pic>
      <xdr:nvPicPr>
        <xdr:cNvPr id="62" name="image2.png">
          <a:extLst>
            <a:ext uri="{FF2B5EF4-FFF2-40B4-BE49-F238E27FC236}">
              <a16:creationId xmlns:a16="http://schemas.microsoft.com/office/drawing/2014/main" id="{00000000-0008-0000-0600-00003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827595" cy="712851"/>
        </a:xfrm>
        <a:prstGeom prst="rect">
          <a:avLst/>
        </a:prstGeom>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8"/>
  <sheetViews>
    <sheetView workbookViewId="0">
      <selection sqref="A1:W39"/>
    </sheetView>
  </sheetViews>
  <sheetFormatPr defaultRowHeight="12.75"/>
  <cols>
    <col min="1" max="1" width="8" customWidth="1"/>
    <col min="2" max="2" width="26.6640625" customWidth="1"/>
    <col min="3" max="3" width="5.83203125" customWidth="1"/>
    <col min="4" max="4" width="17.33203125" customWidth="1"/>
    <col min="5" max="5" width="12.6640625" customWidth="1"/>
    <col min="6" max="6" width="4.6640625" customWidth="1"/>
    <col min="7" max="7" width="2.1640625" customWidth="1"/>
    <col min="8" max="8" width="14" customWidth="1"/>
    <col min="9" max="9" width="3.33203125" customWidth="1"/>
    <col min="10" max="10" width="14" customWidth="1"/>
    <col min="11" max="11" width="3.33203125" customWidth="1"/>
    <col min="12" max="12" width="10.5" customWidth="1"/>
    <col min="13" max="13" width="3.33203125" customWidth="1"/>
    <col min="14" max="14" width="12.6640625" customWidth="1"/>
    <col min="15" max="15" width="3.33203125" customWidth="1"/>
    <col min="16" max="17" width="17.33203125" customWidth="1"/>
    <col min="18" max="18" width="16.1640625" customWidth="1"/>
    <col min="19" max="19" width="17.33203125" customWidth="1"/>
    <col min="20" max="20" width="8" customWidth="1"/>
    <col min="21" max="21" width="9.33203125" customWidth="1"/>
    <col min="22" max="22" width="17.33203125" customWidth="1"/>
    <col min="23" max="23" width="20.83203125" customWidth="1"/>
  </cols>
  <sheetData>
    <row r="1" spans="1:20" ht="30" customHeight="1">
      <c r="A1" s="1" t="s">
        <v>0</v>
      </c>
      <c r="B1" s="173" t="s">
        <v>1</v>
      </c>
      <c r="C1" s="174"/>
      <c r="D1" s="174"/>
      <c r="E1" s="174"/>
      <c r="F1" s="174"/>
      <c r="G1" s="175"/>
      <c r="H1" s="173" t="s">
        <v>2</v>
      </c>
      <c r="I1" s="175"/>
      <c r="J1" s="173" t="s">
        <v>3</v>
      </c>
      <c r="K1" s="174"/>
      <c r="L1" s="175"/>
      <c r="M1" s="173" t="s">
        <v>4</v>
      </c>
      <c r="N1" s="175"/>
      <c r="O1" s="176" t="s">
        <v>5</v>
      </c>
      <c r="P1" s="177"/>
      <c r="Q1" s="177"/>
      <c r="R1" s="177"/>
      <c r="S1" s="177"/>
      <c r="T1" s="178"/>
    </row>
    <row r="2" spans="1:20" ht="29.1" customHeight="1">
      <c r="A2" s="2">
        <v>1</v>
      </c>
      <c r="B2" s="156" t="s">
        <v>6</v>
      </c>
      <c r="C2" s="159"/>
      <c r="D2" s="159"/>
      <c r="E2" s="160"/>
      <c r="F2" s="161" t="s">
        <v>7</v>
      </c>
      <c r="G2" s="162"/>
      <c r="H2" s="151">
        <v>4000000</v>
      </c>
      <c r="I2" s="152"/>
      <c r="J2" s="157">
        <v>1</v>
      </c>
      <c r="K2" s="163"/>
      <c r="L2" s="3" t="s">
        <v>8</v>
      </c>
      <c r="M2" s="151">
        <v>4000000</v>
      </c>
      <c r="N2" s="152"/>
      <c r="O2" s="156" t="s">
        <v>9</v>
      </c>
      <c r="P2" s="159"/>
      <c r="Q2" s="159"/>
      <c r="R2" s="159"/>
      <c r="S2" s="159"/>
      <c r="T2" s="160"/>
    </row>
    <row r="3" spans="1:20" ht="29.1" customHeight="1">
      <c r="A3" s="2">
        <v>2</v>
      </c>
      <c r="B3" s="156" t="s">
        <v>10</v>
      </c>
      <c r="C3" s="159"/>
      <c r="D3" s="159"/>
      <c r="E3" s="160"/>
      <c r="F3" s="161" t="s">
        <v>7</v>
      </c>
      <c r="G3" s="162"/>
      <c r="H3" s="151">
        <v>350000</v>
      </c>
      <c r="I3" s="152"/>
      <c r="J3" s="157">
        <v>1</v>
      </c>
      <c r="K3" s="163"/>
      <c r="L3" s="3" t="s">
        <v>8</v>
      </c>
      <c r="M3" s="151">
        <v>350000</v>
      </c>
      <c r="N3" s="152"/>
      <c r="O3" s="156" t="s">
        <v>11</v>
      </c>
      <c r="P3" s="159"/>
      <c r="Q3" s="159"/>
      <c r="R3" s="159"/>
      <c r="S3" s="159"/>
      <c r="T3" s="160"/>
    </row>
    <row r="4" spans="1:20" ht="45" customHeight="1">
      <c r="A4" s="2">
        <v>3</v>
      </c>
      <c r="B4" s="169" t="s">
        <v>12</v>
      </c>
      <c r="C4" s="156" t="s">
        <v>13</v>
      </c>
      <c r="D4" s="159"/>
      <c r="E4" s="160"/>
      <c r="F4" s="161" t="s">
        <v>7</v>
      </c>
      <c r="G4" s="162"/>
      <c r="H4" s="157">
        <v>100</v>
      </c>
      <c r="I4" s="163"/>
      <c r="J4" s="151">
        <v>7770</v>
      </c>
      <c r="K4" s="152"/>
      <c r="L4" s="3" t="s">
        <v>14</v>
      </c>
      <c r="M4" s="151">
        <v>777000</v>
      </c>
      <c r="N4" s="152"/>
      <c r="O4" s="172" t="s">
        <v>15</v>
      </c>
      <c r="P4" s="154"/>
      <c r="Q4" s="154"/>
      <c r="R4" s="154"/>
      <c r="S4" s="154"/>
      <c r="T4" s="155"/>
    </row>
    <row r="5" spans="1:20" ht="45" customHeight="1">
      <c r="A5" s="2"/>
      <c r="B5" s="170"/>
      <c r="C5" s="156" t="s">
        <v>16</v>
      </c>
      <c r="D5" s="154"/>
      <c r="E5" s="155"/>
      <c r="F5" s="156"/>
      <c r="G5" s="155"/>
      <c r="H5" s="157">
        <v>376</v>
      </c>
      <c r="I5" s="158"/>
      <c r="J5" s="151">
        <v>7770</v>
      </c>
      <c r="K5" s="158"/>
      <c r="L5" s="3" t="s">
        <v>17</v>
      </c>
      <c r="M5" s="151">
        <f>H5*J5</f>
        <v>2921520</v>
      </c>
      <c r="N5" s="158"/>
      <c r="O5" s="164"/>
      <c r="P5" s="154"/>
      <c r="Q5" s="154"/>
      <c r="R5" s="154"/>
      <c r="S5" s="154"/>
      <c r="T5" s="155"/>
    </row>
    <row r="6" spans="1:20" ht="29.1" customHeight="1">
      <c r="A6" s="2">
        <v>4</v>
      </c>
      <c r="B6" s="171"/>
      <c r="C6" s="156" t="s">
        <v>18</v>
      </c>
      <c r="D6" s="159"/>
      <c r="E6" s="160"/>
      <c r="F6" s="164"/>
      <c r="G6" s="155"/>
      <c r="H6" s="157">
        <v>30</v>
      </c>
      <c r="I6" s="163"/>
      <c r="J6" s="157">
        <v>0</v>
      </c>
      <c r="K6" s="163"/>
      <c r="L6" s="3" t="s">
        <v>14</v>
      </c>
      <c r="M6" s="157">
        <v>0</v>
      </c>
      <c r="N6" s="163"/>
      <c r="O6" s="164"/>
      <c r="P6" s="154"/>
      <c r="Q6" s="154"/>
      <c r="R6" s="154"/>
      <c r="S6" s="154"/>
      <c r="T6" s="155"/>
    </row>
    <row r="7" spans="1:20" ht="29.1" customHeight="1">
      <c r="A7" s="2">
        <v>5</v>
      </c>
      <c r="B7" s="169" t="s">
        <v>19</v>
      </c>
      <c r="C7" s="156" t="s">
        <v>20</v>
      </c>
      <c r="D7" s="159"/>
      <c r="E7" s="160"/>
      <c r="F7" s="161" t="s">
        <v>7</v>
      </c>
      <c r="G7" s="162"/>
      <c r="H7" s="157">
        <v>700</v>
      </c>
      <c r="I7" s="163"/>
      <c r="J7" s="151">
        <v>6216</v>
      </c>
      <c r="K7" s="152"/>
      <c r="L7" s="3" t="s">
        <v>14</v>
      </c>
      <c r="M7" s="151">
        <v>4351200</v>
      </c>
      <c r="N7" s="152"/>
      <c r="O7" s="156" t="s">
        <v>21</v>
      </c>
      <c r="P7" s="159"/>
      <c r="Q7" s="159"/>
      <c r="R7" s="159"/>
      <c r="S7" s="159"/>
      <c r="T7" s="160"/>
    </row>
    <row r="8" spans="1:20" ht="29.1" customHeight="1">
      <c r="A8" s="2"/>
      <c r="B8" s="170"/>
      <c r="C8" s="156" t="s">
        <v>22</v>
      </c>
      <c r="D8" s="154"/>
      <c r="E8" s="155"/>
      <c r="F8" s="156"/>
      <c r="G8" s="155"/>
      <c r="H8" s="157">
        <v>376</v>
      </c>
      <c r="I8" s="158"/>
      <c r="J8" s="151">
        <v>6216</v>
      </c>
      <c r="K8" s="158"/>
      <c r="L8" s="3" t="s">
        <v>17</v>
      </c>
      <c r="M8" s="151">
        <f>H8*J8</f>
        <v>2337216</v>
      </c>
      <c r="N8" s="158"/>
      <c r="O8" s="156"/>
      <c r="P8" s="154"/>
      <c r="Q8" s="154"/>
      <c r="R8" s="154"/>
      <c r="S8" s="154"/>
      <c r="T8" s="155"/>
    </row>
    <row r="9" spans="1:20" ht="29.1" customHeight="1">
      <c r="A9" s="2">
        <v>6</v>
      </c>
      <c r="B9" s="170"/>
      <c r="C9" s="156" t="s">
        <v>23</v>
      </c>
      <c r="D9" s="159"/>
      <c r="E9" s="160"/>
      <c r="F9" s="161" t="s">
        <v>7</v>
      </c>
      <c r="G9" s="162"/>
      <c r="H9" s="157">
        <v>400</v>
      </c>
      <c r="I9" s="163"/>
      <c r="J9" s="151">
        <v>1554</v>
      </c>
      <c r="K9" s="152"/>
      <c r="L9" s="3" t="s">
        <v>14</v>
      </c>
      <c r="M9" s="151">
        <v>621600</v>
      </c>
      <c r="N9" s="152"/>
      <c r="O9" s="153" t="s">
        <v>24</v>
      </c>
      <c r="P9" s="154"/>
      <c r="Q9" s="154"/>
      <c r="R9" s="154"/>
      <c r="S9" s="154"/>
      <c r="T9" s="155"/>
    </row>
    <row r="10" spans="1:20" ht="29.1" customHeight="1">
      <c r="A10" s="2">
        <v>7</v>
      </c>
      <c r="B10" s="171"/>
      <c r="C10" s="156" t="s">
        <v>25</v>
      </c>
      <c r="D10" s="159"/>
      <c r="E10" s="160"/>
      <c r="F10" s="164"/>
      <c r="G10" s="155"/>
      <c r="H10" s="157">
        <v>50</v>
      </c>
      <c r="I10" s="163"/>
      <c r="J10" s="157">
        <v>0</v>
      </c>
      <c r="K10" s="163"/>
      <c r="L10" s="3" t="s">
        <v>14</v>
      </c>
      <c r="M10" s="157">
        <v>0</v>
      </c>
      <c r="N10" s="163"/>
      <c r="O10" s="164"/>
      <c r="P10" s="154"/>
      <c r="Q10" s="154"/>
      <c r="R10" s="154"/>
      <c r="S10" s="154"/>
      <c r="T10" s="155"/>
    </row>
    <row r="11" spans="1:20" ht="29.1" customHeight="1">
      <c r="A11" s="2">
        <v>8</v>
      </c>
      <c r="B11" s="156" t="s">
        <v>26</v>
      </c>
      <c r="C11" s="159"/>
      <c r="D11" s="159"/>
      <c r="E11" s="160"/>
      <c r="F11" s="161" t="s">
        <v>7</v>
      </c>
      <c r="G11" s="162"/>
      <c r="H11" s="157">
        <v>60</v>
      </c>
      <c r="I11" s="163"/>
      <c r="J11" s="151">
        <v>40404</v>
      </c>
      <c r="K11" s="152"/>
      <c r="L11" s="3" t="s">
        <v>14</v>
      </c>
      <c r="M11" s="151">
        <v>2424240</v>
      </c>
      <c r="N11" s="152"/>
      <c r="O11" s="156"/>
      <c r="P11" s="159"/>
      <c r="Q11" s="159"/>
      <c r="R11" s="159"/>
      <c r="S11" s="159"/>
      <c r="T11" s="160"/>
    </row>
    <row r="12" spans="1:20" ht="29.1" customHeight="1">
      <c r="A12" s="2">
        <v>9</v>
      </c>
      <c r="B12" s="156" t="s">
        <v>27</v>
      </c>
      <c r="C12" s="159"/>
      <c r="D12" s="159"/>
      <c r="E12" s="160"/>
      <c r="F12" s="161" t="s">
        <v>7</v>
      </c>
      <c r="G12" s="162"/>
      <c r="H12" s="157">
        <v>300</v>
      </c>
      <c r="I12" s="163"/>
      <c r="J12" s="157">
        <v>777</v>
      </c>
      <c r="K12" s="163"/>
      <c r="L12" s="3" t="s">
        <v>14</v>
      </c>
      <c r="M12" s="151">
        <v>233100</v>
      </c>
      <c r="N12" s="152"/>
      <c r="O12" s="156" t="s">
        <v>28</v>
      </c>
      <c r="P12" s="159"/>
      <c r="Q12" s="159"/>
      <c r="R12" s="159"/>
      <c r="S12" s="159"/>
      <c r="T12" s="160"/>
    </row>
    <row r="13" spans="1:20" ht="29.1" customHeight="1">
      <c r="A13" s="2">
        <v>10</v>
      </c>
      <c r="B13" s="156" t="s">
        <v>29</v>
      </c>
      <c r="C13" s="159"/>
      <c r="D13" s="159"/>
      <c r="E13" s="160"/>
      <c r="F13" s="161" t="s">
        <v>7</v>
      </c>
      <c r="G13" s="162"/>
      <c r="H13" s="151">
        <v>50000</v>
      </c>
      <c r="I13" s="152"/>
      <c r="J13" s="157">
        <v>12</v>
      </c>
      <c r="K13" s="163"/>
      <c r="L13" s="3" t="s">
        <v>30</v>
      </c>
      <c r="M13" s="151">
        <v>600000</v>
      </c>
      <c r="N13" s="152"/>
      <c r="O13" s="164"/>
      <c r="P13" s="154"/>
      <c r="Q13" s="154"/>
      <c r="R13" s="154"/>
      <c r="S13" s="154"/>
      <c r="T13" s="155"/>
    </row>
    <row r="14" spans="1:20" ht="29.1" customHeight="1">
      <c r="A14" s="2">
        <v>11</v>
      </c>
      <c r="B14" s="156" t="s">
        <v>31</v>
      </c>
      <c r="C14" s="159"/>
      <c r="D14" s="159"/>
      <c r="E14" s="160"/>
      <c r="F14" s="161" t="s">
        <v>7</v>
      </c>
      <c r="G14" s="162"/>
      <c r="H14" s="151">
        <v>209000</v>
      </c>
      <c r="I14" s="152"/>
      <c r="J14" s="157">
        <v>1</v>
      </c>
      <c r="K14" s="163"/>
      <c r="L14" s="3" t="s">
        <v>8</v>
      </c>
      <c r="M14" s="151">
        <v>209000</v>
      </c>
      <c r="N14" s="152"/>
      <c r="O14" s="164"/>
      <c r="P14" s="154"/>
      <c r="Q14" s="154"/>
      <c r="R14" s="154"/>
      <c r="S14" s="154"/>
      <c r="T14" s="155"/>
    </row>
    <row r="15" spans="1:20" ht="29.1" customHeight="1">
      <c r="A15" s="2">
        <v>12</v>
      </c>
      <c r="B15" s="156" t="s">
        <v>32</v>
      </c>
      <c r="C15" s="159"/>
      <c r="D15" s="159"/>
      <c r="E15" s="160"/>
      <c r="F15" s="161" t="s">
        <v>7</v>
      </c>
      <c r="G15" s="162"/>
      <c r="H15" s="151">
        <v>22100</v>
      </c>
      <c r="I15" s="152"/>
      <c r="J15" s="157">
        <v>12</v>
      </c>
      <c r="K15" s="163"/>
      <c r="L15" s="3" t="s">
        <v>30</v>
      </c>
      <c r="M15" s="151">
        <v>265200</v>
      </c>
      <c r="N15" s="152"/>
      <c r="O15" s="164"/>
      <c r="P15" s="154"/>
      <c r="Q15" s="154"/>
      <c r="R15" s="154"/>
      <c r="S15" s="154"/>
      <c r="T15" s="155"/>
    </row>
    <row r="16" spans="1:20" ht="29.1" hidden="1" customHeight="1">
      <c r="A16" s="165" t="s">
        <v>33</v>
      </c>
      <c r="B16" s="166"/>
      <c r="C16" s="166"/>
      <c r="D16" s="166"/>
      <c r="E16" s="166"/>
      <c r="F16" s="166"/>
      <c r="G16" s="167"/>
      <c r="H16" s="151">
        <v>13831340</v>
      </c>
      <c r="I16" s="168"/>
      <c r="J16" s="168"/>
      <c r="K16" s="168"/>
      <c r="L16" s="168"/>
      <c r="M16" s="168"/>
      <c r="N16" s="152"/>
      <c r="O16" s="153" t="s">
        <v>34</v>
      </c>
      <c r="P16" s="154"/>
      <c r="Q16" s="154"/>
      <c r="R16" s="154"/>
      <c r="S16" s="154"/>
      <c r="T16" s="155"/>
    </row>
    <row r="17" spans="13:20" ht="15.75">
      <c r="M17" s="151">
        <f>SUM(M2:N15)</f>
        <v>19090076</v>
      </c>
      <c r="N17" s="152"/>
      <c r="O17" s="153" t="s">
        <v>35</v>
      </c>
      <c r="P17" s="154"/>
      <c r="Q17" s="154"/>
      <c r="R17" s="154"/>
      <c r="S17" s="154"/>
      <c r="T17" s="155"/>
    </row>
    <row r="18" spans="13:20" ht="15.75" customHeight="1">
      <c r="M18" s="151">
        <f>Nデ_実費2対8ver.!$M$17</f>
        <v>15938564</v>
      </c>
      <c r="N18" s="152"/>
      <c r="O18" s="153" t="s">
        <v>36</v>
      </c>
      <c r="P18" s="154"/>
      <c r="Q18" s="154"/>
      <c r="R18" s="154"/>
      <c r="S18" s="154"/>
      <c r="T18" s="155"/>
    </row>
  </sheetData>
  <mergeCells count="98">
    <mergeCell ref="M1:N1"/>
    <mergeCell ref="O1:T1"/>
    <mergeCell ref="O2:T2"/>
    <mergeCell ref="B2:E2"/>
    <mergeCell ref="F2:G2"/>
    <mergeCell ref="H2:I2"/>
    <mergeCell ref="J2:K2"/>
    <mergeCell ref="M2:N2"/>
    <mergeCell ref="B3:E3"/>
    <mergeCell ref="F3:G3"/>
    <mergeCell ref="B1:G1"/>
    <mergeCell ref="H1:I1"/>
    <mergeCell ref="J1:L1"/>
    <mergeCell ref="H3:I3"/>
    <mergeCell ref="J3:K3"/>
    <mergeCell ref="B4:B6"/>
    <mergeCell ref="C4:E4"/>
    <mergeCell ref="F4:G4"/>
    <mergeCell ref="H4:I4"/>
    <mergeCell ref="J4:K4"/>
    <mergeCell ref="C6:E6"/>
    <mergeCell ref="F6:G6"/>
    <mergeCell ref="H6:I6"/>
    <mergeCell ref="J6:K6"/>
    <mergeCell ref="M3:N3"/>
    <mergeCell ref="M9:N9"/>
    <mergeCell ref="O9:T9"/>
    <mergeCell ref="O5:T5"/>
    <mergeCell ref="M7:N7"/>
    <mergeCell ref="O7:T7"/>
    <mergeCell ref="O3:T3"/>
    <mergeCell ref="M4:N4"/>
    <mergeCell ref="O4:T4"/>
    <mergeCell ref="M6:N6"/>
    <mergeCell ref="O6:T6"/>
    <mergeCell ref="C10:E10"/>
    <mergeCell ref="F10:G10"/>
    <mergeCell ref="H10:I10"/>
    <mergeCell ref="J10:K10"/>
    <mergeCell ref="M10:N10"/>
    <mergeCell ref="O10:T10"/>
    <mergeCell ref="B7:B10"/>
    <mergeCell ref="C7:E7"/>
    <mergeCell ref="F7:G7"/>
    <mergeCell ref="H7:I7"/>
    <mergeCell ref="J7:K7"/>
    <mergeCell ref="C9:E9"/>
    <mergeCell ref="F9:G9"/>
    <mergeCell ref="H9:I9"/>
    <mergeCell ref="J9:K9"/>
    <mergeCell ref="C8:E8"/>
    <mergeCell ref="F8:G8"/>
    <mergeCell ref="H8:I8"/>
    <mergeCell ref="J8:K8"/>
    <mergeCell ref="M8:N8"/>
    <mergeCell ref="O8:T8"/>
    <mergeCell ref="O11:T11"/>
    <mergeCell ref="B12:E12"/>
    <mergeCell ref="F12:G12"/>
    <mergeCell ref="H12:I12"/>
    <mergeCell ref="J12:K12"/>
    <mergeCell ref="M12:N12"/>
    <mergeCell ref="O12:T12"/>
    <mergeCell ref="B11:E11"/>
    <mergeCell ref="F11:G11"/>
    <mergeCell ref="H11:I11"/>
    <mergeCell ref="J11:K11"/>
    <mergeCell ref="M11:N11"/>
    <mergeCell ref="H16:N16"/>
    <mergeCell ref="O16:T16"/>
    <mergeCell ref="O13:T13"/>
    <mergeCell ref="B14:E14"/>
    <mergeCell ref="F14:G14"/>
    <mergeCell ref="H14:I14"/>
    <mergeCell ref="J14:K14"/>
    <mergeCell ref="M14:N14"/>
    <mergeCell ref="O14:T14"/>
    <mergeCell ref="B13:E13"/>
    <mergeCell ref="F13:G13"/>
    <mergeCell ref="H13:I13"/>
    <mergeCell ref="J13:K13"/>
    <mergeCell ref="M13:N13"/>
    <mergeCell ref="M18:N18"/>
    <mergeCell ref="O18:T18"/>
    <mergeCell ref="C5:E5"/>
    <mergeCell ref="F5:G5"/>
    <mergeCell ref="H5:I5"/>
    <mergeCell ref="J5:K5"/>
    <mergeCell ref="M5:N5"/>
    <mergeCell ref="M17:N17"/>
    <mergeCell ref="O17:T17"/>
    <mergeCell ref="B15:E15"/>
    <mergeCell ref="F15:G15"/>
    <mergeCell ref="H15:I15"/>
    <mergeCell ref="J15:K15"/>
    <mergeCell ref="M15:N15"/>
    <mergeCell ref="O15:T15"/>
    <mergeCell ref="A16:G16"/>
  </mergeCells>
  <phoneticPr fontId="5"/>
  <pageMargins left="0.7" right="0.7" top="0.75" bottom="0.75" header="0.3" footer="0.3"/>
  <pageSetup paperSize="9" scale="67"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7"/>
  <sheetViews>
    <sheetView workbookViewId="0">
      <selection sqref="A1:W39"/>
    </sheetView>
  </sheetViews>
  <sheetFormatPr defaultRowHeight="12.75"/>
  <cols>
    <col min="1" max="1" width="8" customWidth="1"/>
    <col min="2" max="2" width="26.6640625" customWidth="1"/>
    <col min="3" max="3" width="5.83203125" customWidth="1"/>
    <col min="4" max="4" width="17.33203125" customWidth="1"/>
    <col min="5" max="5" width="12.6640625" customWidth="1"/>
    <col min="6" max="6" width="4.6640625" customWidth="1"/>
    <col min="7" max="7" width="2.1640625" customWidth="1"/>
    <col min="8" max="8" width="14" customWidth="1"/>
    <col min="9" max="9" width="3.33203125" customWidth="1"/>
    <col min="10" max="10" width="14" customWidth="1"/>
    <col min="11" max="11" width="3.33203125" customWidth="1"/>
    <col min="12" max="12" width="10.5" customWidth="1"/>
    <col min="13" max="13" width="3.33203125" customWidth="1"/>
    <col min="14" max="14" width="12.6640625" customWidth="1"/>
    <col min="15" max="15" width="3.33203125" customWidth="1"/>
    <col min="16" max="17" width="17.33203125" customWidth="1"/>
    <col min="18" max="18" width="16.1640625" customWidth="1"/>
    <col min="19" max="19" width="17.33203125" customWidth="1"/>
    <col min="20" max="20" width="8" customWidth="1"/>
    <col min="21" max="21" width="9.33203125" customWidth="1"/>
    <col min="22" max="22" width="17.33203125" customWidth="1"/>
    <col min="23" max="23" width="20.83203125" customWidth="1"/>
  </cols>
  <sheetData>
    <row r="1" spans="1:20" ht="30" customHeight="1">
      <c r="A1" s="1" t="s">
        <v>0</v>
      </c>
      <c r="B1" s="173" t="s">
        <v>1</v>
      </c>
      <c r="C1" s="174"/>
      <c r="D1" s="174"/>
      <c r="E1" s="174"/>
      <c r="F1" s="174"/>
      <c r="G1" s="175"/>
      <c r="H1" s="173" t="s">
        <v>2</v>
      </c>
      <c r="I1" s="175"/>
      <c r="J1" s="173" t="s">
        <v>3</v>
      </c>
      <c r="K1" s="174"/>
      <c r="L1" s="175"/>
      <c r="M1" s="173" t="s">
        <v>4</v>
      </c>
      <c r="N1" s="175"/>
      <c r="O1" s="176" t="s">
        <v>5</v>
      </c>
      <c r="P1" s="177"/>
      <c r="Q1" s="177"/>
      <c r="R1" s="177"/>
      <c r="S1" s="177"/>
      <c r="T1" s="178"/>
    </row>
    <row r="2" spans="1:20" ht="29.1" customHeight="1">
      <c r="A2" s="2">
        <v>1</v>
      </c>
      <c r="B2" s="156" t="s">
        <v>6</v>
      </c>
      <c r="C2" s="159"/>
      <c r="D2" s="159"/>
      <c r="E2" s="160"/>
      <c r="F2" s="161" t="s">
        <v>7</v>
      </c>
      <c r="G2" s="162"/>
      <c r="H2" s="151">
        <v>4000000</v>
      </c>
      <c r="I2" s="152"/>
      <c r="J2" s="157">
        <v>1</v>
      </c>
      <c r="K2" s="163"/>
      <c r="L2" s="3" t="s">
        <v>8</v>
      </c>
      <c r="M2" s="179">
        <v>4000000</v>
      </c>
      <c r="N2" s="180"/>
      <c r="O2" s="156" t="s">
        <v>9</v>
      </c>
      <c r="P2" s="159"/>
      <c r="Q2" s="159"/>
      <c r="R2" s="159"/>
      <c r="S2" s="159"/>
      <c r="T2" s="160"/>
    </row>
    <row r="3" spans="1:20" ht="29.1" customHeight="1">
      <c r="A3" s="2">
        <v>2</v>
      </c>
      <c r="B3" s="156" t="s">
        <v>10</v>
      </c>
      <c r="C3" s="159"/>
      <c r="D3" s="159"/>
      <c r="E3" s="160"/>
      <c r="F3" s="161" t="s">
        <v>7</v>
      </c>
      <c r="G3" s="162"/>
      <c r="H3" s="151">
        <v>350000</v>
      </c>
      <c r="I3" s="152"/>
      <c r="J3" s="157">
        <v>1</v>
      </c>
      <c r="K3" s="163"/>
      <c r="L3" s="3" t="s">
        <v>8</v>
      </c>
      <c r="M3" s="151">
        <v>350000</v>
      </c>
      <c r="N3" s="152"/>
      <c r="O3" s="156" t="s">
        <v>11</v>
      </c>
      <c r="P3" s="159"/>
      <c r="Q3" s="159"/>
      <c r="R3" s="159"/>
      <c r="S3" s="159"/>
      <c r="T3" s="160"/>
    </row>
    <row r="4" spans="1:20" ht="45" customHeight="1">
      <c r="A4" s="2">
        <v>3</v>
      </c>
      <c r="B4" s="169" t="s">
        <v>12</v>
      </c>
      <c r="C4" s="156" t="s">
        <v>13</v>
      </c>
      <c r="D4" s="159"/>
      <c r="E4" s="160"/>
      <c r="F4" s="161" t="s">
        <v>7</v>
      </c>
      <c r="G4" s="162"/>
      <c r="H4" s="157">
        <v>100</v>
      </c>
      <c r="I4" s="163"/>
      <c r="J4" s="151">
        <v>7770</v>
      </c>
      <c r="K4" s="152"/>
      <c r="L4" s="3" t="s">
        <v>14</v>
      </c>
      <c r="M4" s="151">
        <v>777000</v>
      </c>
      <c r="N4" s="152"/>
      <c r="O4" s="172" t="s">
        <v>15</v>
      </c>
      <c r="P4" s="154"/>
      <c r="Q4" s="154"/>
      <c r="R4" s="154"/>
      <c r="S4" s="154"/>
      <c r="T4" s="155"/>
    </row>
    <row r="5" spans="1:20" ht="45" customHeight="1">
      <c r="A5" s="2"/>
      <c r="B5" s="170"/>
      <c r="C5" s="156" t="s">
        <v>16</v>
      </c>
      <c r="D5" s="154"/>
      <c r="E5" s="155"/>
      <c r="F5" s="156"/>
      <c r="G5" s="155"/>
      <c r="H5" s="157">
        <v>376</v>
      </c>
      <c r="I5" s="158"/>
      <c r="J5" s="151">
        <v>7770</v>
      </c>
      <c r="K5" s="158"/>
      <c r="L5" s="3" t="s">
        <v>17</v>
      </c>
      <c r="M5" s="151">
        <f>H5*J5</f>
        <v>2921520</v>
      </c>
      <c r="N5" s="158"/>
      <c r="O5" s="164"/>
      <c r="P5" s="154"/>
      <c r="Q5" s="154"/>
      <c r="R5" s="154"/>
      <c r="S5" s="154"/>
      <c r="T5" s="155"/>
    </row>
    <row r="6" spans="1:20" ht="29.1" customHeight="1">
      <c r="A6" s="2">
        <v>4</v>
      </c>
      <c r="B6" s="171"/>
      <c r="C6" s="156" t="s">
        <v>18</v>
      </c>
      <c r="D6" s="159"/>
      <c r="E6" s="160"/>
      <c r="F6" s="164"/>
      <c r="G6" s="155"/>
      <c r="H6" s="157">
        <v>30</v>
      </c>
      <c r="I6" s="163"/>
      <c r="J6" s="157">
        <v>0</v>
      </c>
      <c r="K6" s="163"/>
      <c r="L6" s="3" t="s">
        <v>14</v>
      </c>
      <c r="M6" s="157">
        <v>0</v>
      </c>
      <c r="N6" s="163"/>
      <c r="O6" s="164"/>
      <c r="P6" s="154"/>
      <c r="Q6" s="154"/>
      <c r="R6" s="154"/>
      <c r="S6" s="154"/>
      <c r="T6" s="155"/>
    </row>
    <row r="7" spans="1:20" ht="29.1" customHeight="1">
      <c r="A7" s="2">
        <v>5</v>
      </c>
      <c r="B7" s="169" t="s">
        <v>19</v>
      </c>
      <c r="C7" s="156" t="s">
        <v>20</v>
      </c>
      <c r="D7" s="159"/>
      <c r="E7" s="160"/>
      <c r="F7" s="161" t="s">
        <v>7</v>
      </c>
      <c r="G7" s="162"/>
      <c r="H7" s="157">
        <v>700</v>
      </c>
      <c r="I7" s="163"/>
      <c r="J7" s="151">
        <v>1554</v>
      </c>
      <c r="K7" s="152"/>
      <c r="L7" s="3" t="s">
        <v>14</v>
      </c>
      <c r="M7" s="151">
        <f>H7*J7</f>
        <v>1087800</v>
      </c>
      <c r="N7" s="152"/>
      <c r="O7" s="156" t="s">
        <v>21</v>
      </c>
      <c r="P7" s="159"/>
      <c r="Q7" s="159"/>
      <c r="R7" s="159"/>
      <c r="S7" s="159"/>
      <c r="T7" s="160"/>
    </row>
    <row r="8" spans="1:20" ht="29.1" customHeight="1">
      <c r="A8" s="2"/>
      <c r="B8" s="170"/>
      <c r="C8" s="156" t="s">
        <v>22</v>
      </c>
      <c r="D8" s="154"/>
      <c r="E8" s="155"/>
      <c r="F8" s="156"/>
      <c r="G8" s="155"/>
      <c r="H8" s="157">
        <v>376</v>
      </c>
      <c r="I8" s="158"/>
      <c r="J8" s="151">
        <v>1554</v>
      </c>
      <c r="K8" s="158"/>
      <c r="L8" s="3" t="s">
        <v>17</v>
      </c>
      <c r="M8" s="151">
        <f>H8*J8</f>
        <v>584304</v>
      </c>
      <c r="N8" s="158"/>
      <c r="O8" s="156"/>
      <c r="P8" s="154"/>
      <c r="Q8" s="154"/>
      <c r="R8" s="154"/>
      <c r="S8" s="154"/>
      <c r="T8" s="155"/>
    </row>
    <row r="9" spans="1:20" ht="29.1" customHeight="1">
      <c r="A9" s="2">
        <v>6</v>
      </c>
      <c r="B9" s="170"/>
      <c r="C9" s="156" t="s">
        <v>23</v>
      </c>
      <c r="D9" s="159"/>
      <c r="E9" s="160"/>
      <c r="F9" s="161" t="s">
        <v>7</v>
      </c>
      <c r="G9" s="162"/>
      <c r="H9" s="157">
        <v>400</v>
      </c>
      <c r="I9" s="163"/>
      <c r="J9" s="151">
        <v>6216</v>
      </c>
      <c r="K9" s="152"/>
      <c r="L9" s="3" t="s">
        <v>14</v>
      </c>
      <c r="M9" s="151">
        <f>H9*J9</f>
        <v>2486400</v>
      </c>
      <c r="N9" s="152"/>
      <c r="O9" s="153" t="s">
        <v>37</v>
      </c>
      <c r="P9" s="154"/>
      <c r="Q9" s="154"/>
      <c r="R9" s="154"/>
      <c r="S9" s="154"/>
      <c r="T9" s="155"/>
    </row>
    <row r="10" spans="1:20" ht="29.1" customHeight="1">
      <c r="A10" s="2">
        <v>7</v>
      </c>
      <c r="B10" s="171"/>
      <c r="C10" s="156" t="s">
        <v>25</v>
      </c>
      <c r="D10" s="159"/>
      <c r="E10" s="160"/>
      <c r="F10" s="164"/>
      <c r="G10" s="155"/>
      <c r="H10" s="157">
        <v>50</v>
      </c>
      <c r="I10" s="163"/>
      <c r="J10" s="157">
        <v>0</v>
      </c>
      <c r="K10" s="163"/>
      <c r="L10" s="3" t="s">
        <v>14</v>
      </c>
      <c r="M10" s="157">
        <v>0</v>
      </c>
      <c r="N10" s="163"/>
      <c r="O10" s="164"/>
      <c r="P10" s="154"/>
      <c r="Q10" s="154"/>
      <c r="R10" s="154"/>
      <c r="S10" s="154"/>
      <c r="T10" s="155"/>
    </row>
    <row r="11" spans="1:20" ht="29.1" customHeight="1">
      <c r="A11" s="2">
        <v>8</v>
      </c>
      <c r="B11" s="156" t="s">
        <v>26</v>
      </c>
      <c r="C11" s="159"/>
      <c r="D11" s="159"/>
      <c r="E11" s="160"/>
      <c r="F11" s="161" t="s">
        <v>7</v>
      </c>
      <c r="G11" s="162"/>
      <c r="H11" s="157">
        <v>60</v>
      </c>
      <c r="I11" s="163"/>
      <c r="J11" s="151">
        <v>40404</v>
      </c>
      <c r="K11" s="152"/>
      <c r="L11" s="3" t="s">
        <v>14</v>
      </c>
      <c r="M11" s="179">
        <v>2424240</v>
      </c>
      <c r="N11" s="180"/>
      <c r="O11" s="156"/>
      <c r="P11" s="159"/>
      <c r="Q11" s="159"/>
      <c r="R11" s="159"/>
      <c r="S11" s="159"/>
      <c r="T11" s="160"/>
    </row>
    <row r="12" spans="1:20" ht="29.1" customHeight="1">
      <c r="A12" s="2">
        <v>9</v>
      </c>
      <c r="B12" s="156" t="s">
        <v>27</v>
      </c>
      <c r="C12" s="159"/>
      <c r="D12" s="159"/>
      <c r="E12" s="160"/>
      <c r="F12" s="161" t="s">
        <v>7</v>
      </c>
      <c r="G12" s="162"/>
      <c r="H12" s="157">
        <v>300</v>
      </c>
      <c r="I12" s="163"/>
      <c r="J12" s="157">
        <v>777</v>
      </c>
      <c r="K12" s="163"/>
      <c r="L12" s="3" t="s">
        <v>14</v>
      </c>
      <c r="M12" s="151">
        <v>233100</v>
      </c>
      <c r="N12" s="152"/>
      <c r="O12" s="156" t="s">
        <v>28</v>
      </c>
      <c r="P12" s="159"/>
      <c r="Q12" s="159"/>
      <c r="R12" s="159"/>
      <c r="S12" s="159"/>
      <c r="T12" s="160"/>
    </row>
    <row r="13" spans="1:20" ht="29.1" customHeight="1">
      <c r="A13" s="2">
        <v>10</v>
      </c>
      <c r="B13" s="156" t="s">
        <v>29</v>
      </c>
      <c r="C13" s="159"/>
      <c r="D13" s="159"/>
      <c r="E13" s="160"/>
      <c r="F13" s="161" t="s">
        <v>7</v>
      </c>
      <c r="G13" s="162"/>
      <c r="H13" s="151">
        <v>50000</v>
      </c>
      <c r="I13" s="152"/>
      <c r="J13" s="157">
        <v>12</v>
      </c>
      <c r="K13" s="163"/>
      <c r="L13" s="3" t="s">
        <v>30</v>
      </c>
      <c r="M13" s="151">
        <v>600000</v>
      </c>
      <c r="N13" s="152"/>
      <c r="O13" s="164"/>
      <c r="P13" s="154"/>
      <c r="Q13" s="154"/>
      <c r="R13" s="154"/>
      <c r="S13" s="154"/>
      <c r="T13" s="155"/>
    </row>
    <row r="14" spans="1:20" ht="29.1" customHeight="1">
      <c r="A14" s="2">
        <v>11</v>
      </c>
      <c r="B14" s="156" t="s">
        <v>31</v>
      </c>
      <c r="C14" s="159"/>
      <c r="D14" s="159"/>
      <c r="E14" s="160"/>
      <c r="F14" s="161" t="s">
        <v>7</v>
      </c>
      <c r="G14" s="162"/>
      <c r="H14" s="151">
        <v>209000</v>
      </c>
      <c r="I14" s="152"/>
      <c r="J14" s="157">
        <v>1</v>
      </c>
      <c r="K14" s="163"/>
      <c r="L14" s="3" t="s">
        <v>8</v>
      </c>
      <c r="M14" s="179">
        <v>209000</v>
      </c>
      <c r="N14" s="180"/>
      <c r="O14" s="164"/>
      <c r="P14" s="154"/>
      <c r="Q14" s="154"/>
      <c r="R14" s="154"/>
      <c r="S14" s="154"/>
      <c r="T14" s="155"/>
    </row>
    <row r="15" spans="1:20" ht="29.1" customHeight="1">
      <c r="A15" s="2">
        <v>12</v>
      </c>
      <c r="B15" s="156" t="s">
        <v>32</v>
      </c>
      <c r="C15" s="159"/>
      <c r="D15" s="159"/>
      <c r="E15" s="160"/>
      <c r="F15" s="161" t="s">
        <v>7</v>
      </c>
      <c r="G15" s="162"/>
      <c r="H15" s="151">
        <v>22100</v>
      </c>
      <c r="I15" s="152"/>
      <c r="J15" s="157">
        <v>12</v>
      </c>
      <c r="K15" s="163"/>
      <c r="L15" s="3" t="s">
        <v>30</v>
      </c>
      <c r="M15" s="151">
        <v>265200</v>
      </c>
      <c r="N15" s="152"/>
      <c r="O15" s="164"/>
      <c r="P15" s="154"/>
      <c r="Q15" s="154"/>
      <c r="R15" s="154"/>
      <c r="S15" s="154"/>
      <c r="T15" s="155"/>
    </row>
    <row r="16" spans="1:20" ht="29.1" customHeight="1">
      <c r="A16" s="165" t="s">
        <v>33</v>
      </c>
      <c r="B16" s="166"/>
      <c r="C16" s="166"/>
      <c r="D16" s="166"/>
      <c r="E16" s="166"/>
      <c r="F16" s="166"/>
      <c r="G16" s="167"/>
      <c r="H16" s="151">
        <v>13831340</v>
      </c>
      <c r="I16" s="168"/>
      <c r="J16" s="168"/>
      <c r="K16" s="168"/>
      <c r="L16" s="168"/>
      <c r="M16" s="168"/>
      <c r="N16" s="152"/>
      <c r="O16" s="153" t="s">
        <v>34</v>
      </c>
      <c r="P16" s="154"/>
      <c r="Q16" s="154"/>
      <c r="R16" s="154"/>
      <c r="S16" s="154"/>
      <c r="T16" s="155"/>
    </row>
    <row r="17" spans="13:20" ht="15.75">
      <c r="M17" s="151">
        <f>SUM(M2:N15)</f>
        <v>15938564</v>
      </c>
      <c r="N17" s="152"/>
      <c r="O17" s="153" t="s">
        <v>38</v>
      </c>
      <c r="P17" s="154"/>
      <c r="Q17" s="154"/>
      <c r="R17" s="154"/>
      <c r="S17" s="154"/>
      <c r="T17" s="155"/>
    </row>
  </sheetData>
  <mergeCells count="96">
    <mergeCell ref="B1:G1"/>
    <mergeCell ref="H1:I1"/>
    <mergeCell ref="J1:L1"/>
    <mergeCell ref="M1:N1"/>
    <mergeCell ref="O1:T1"/>
    <mergeCell ref="O2:T2"/>
    <mergeCell ref="B3:E3"/>
    <mergeCell ref="F3:G3"/>
    <mergeCell ref="H3:I3"/>
    <mergeCell ref="J3:K3"/>
    <mergeCell ref="M3:N3"/>
    <mergeCell ref="O3:T3"/>
    <mergeCell ref="B2:E2"/>
    <mergeCell ref="F2:G2"/>
    <mergeCell ref="H2:I2"/>
    <mergeCell ref="J2:K2"/>
    <mergeCell ref="M2:N2"/>
    <mergeCell ref="O4:T4"/>
    <mergeCell ref="C5:E5"/>
    <mergeCell ref="F5:G5"/>
    <mergeCell ref="H5:I5"/>
    <mergeCell ref="J5:K5"/>
    <mergeCell ref="M5:N5"/>
    <mergeCell ref="O5:T5"/>
    <mergeCell ref="C4:E4"/>
    <mergeCell ref="F4:G4"/>
    <mergeCell ref="H4:I4"/>
    <mergeCell ref="J4:K4"/>
    <mergeCell ref="M4:N4"/>
    <mergeCell ref="M6:N6"/>
    <mergeCell ref="O6:T6"/>
    <mergeCell ref="B7:B10"/>
    <mergeCell ref="C7:E7"/>
    <mergeCell ref="F7:G7"/>
    <mergeCell ref="H7:I7"/>
    <mergeCell ref="J7:K7"/>
    <mergeCell ref="M7:N7"/>
    <mergeCell ref="O7:T7"/>
    <mergeCell ref="C8:E8"/>
    <mergeCell ref="B4:B6"/>
    <mergeCell ref="C6:E6"/>
    <mergeCell ref="F6:G6"/>
    <mergeCell ref="H6:I6"/>
    <mergeCell ref="J6:K6"/>
    <mergeCell ref="F8:G8"/>
    <mergeCell ref="H8:I8"/>
    <mergeCell ref="J8:K8"/>
    <mergeCell ref="M8:N8"/>
    <mergeCell ref="O8:T8"/>
    <mergeCell ref="O11:T11"/>
    <mergeCell ref="O9:T9"/>
    <mergeCell ref="O10:T10"/>
    <mergeCell ref="C10:E10"/>
    <mergeCell ref="F10:G10"/>
    <mergeCell ref="H10:I10"/>
    <mergeCell ref="J10:K10"/>
    <mergeCell ref="M10:N10"/>
    <mergeCell ref="C9:E9"/>
    <mergeCell ref="F9:G9"/>
    <mergeCell ref="H9:I9"/>
    <mergeCell ref="J9:K9"/>
    <mergeCell ref="M9:N9"/>
    <mergeCell ref="B11:E11"/>
    <mergeCell ref="F11:G11"/>
    <mergeCell ref="H11:I11"/>
    <mergeCell ref="J11:K11"/>
    <mergeCell ref="M11:N11"/>
    <mergeCell ref="O13:T13"/>
    <mergeCell ref="B12:E12"/>
    <mergeCell ref="F12:G12"/>
    <mergeCell ref="H12:I12"/>
    <mergeCell ref="J12:K12"/>
    <mergeCell ref="M12:N12"/>
    <mergeCell ref="O12:T12"/>
    <mergeCell ref="B13:E13"/>
    <mergeCell ref="F13:G13"/>
    <mergeCell ref="H13:I13"/>
    <mergeCell ref="J13:K13"/>
    <mergeCell ref="M13:N13"/>
    <mergeCell ref="O15:T15"/>
    <mergeCell ref="B14:E14"/>
    <mergeCell ref="F14:G14"/>
    <mergeCell ref="H14:I14"/>
    <mergeCell ref="J14:K14"/>
    <mergeCell ref="M14:N14"/>
    <mergeCell ref="O14:T14"/>
    <mergeCell ref="B15:E15"/>
    <mergeCell ref="F15:G15"/>
    <mergeCell ref="H15:I15"/>
    <mergeCell ref="J15:K15"/>
    <mergeCell ref="M15:N15"/>
    <mergeCell ref="A16:G16"/>
    <mergeCell ref="H16:N16"/>
    <mergeCell ref="O16:T16"/>
    <mergeCell ref="M17:N17"/>
    <mergeCell ref="O17:T17"/>
  </mergeCells>
  <phoneticPr fontId="5"/>
  <pageMargins left="0.7" right="0.7" top="0.75" bottom="0.75" header="0.3" footer="0.3"/>
  <pageSetup paperSize="9" scale="67"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8"/>
  <sheetViews>
    <sheetView zoomScale="85" zoomScaleNormal="85" workbookViewId="0">
      <selection sqref="A1:W39"/>
    </sheetView>
  </sheetViews>
  <sheetFormatPr defaultRowHeight="12.75"/>
  <cols>
    <col min="1" max="1" width="8" customWidth="1"/>
    <col min="2" max="2" width="7.6640625" customWidth="1"/>
    <col min="3" max="3" width="40.5" bestFit="1" customWidth="1"/>
    <col min="4" max="4" width="14" customWidth="1"/>
    <col min="5" max="5" width="10.6640625" hidden="1" customWidth="1"/>
    <col min="6" max="6" width="6.33203125" hidden="1" customWidth="1"/>
    <col min="7" max="7" width="15" hidden="1" customWidth="1"/>
    <col min="8" max="8" width="10.6640625" bestFit="1" customWidth="1"/>
    <col min="9" max="12" width="12.33203125" bestFit="1" customWidth="1"/>
    <col min="13" max="13" width="10.6640625" bestFit="1" customWidth="1"/>
    <col min="14" max="14" width="6.33203125" bestFit="1" customWidth="1"/>
    <col min="15" max="20" width="15" customWidth="1"/>
    <col min="21" max="21" width="74.5" customWidth="1"/>
    <col min="22" max="22" width="9.33203125" customWidth="1"/>
    <col min="23" max="23" width="17.33203125" customWidth="1"/>
    <col min="24" max="24" width="20.83203125" customWidth="1"/>
  </cols>
  <sheetData>
    <row r="1" spans="1:21" ht="15.75" customHeight="1">
      <c r="A1" s="186" t="s">
        <v>0</v>
      </c>
      <c r="B1" s="187" t="s">
        <v>39</v>
      </c>
      <c r="C1" s="182"/>
      <c r="D1" s="184" t="s">
        <v>2</v>
      </c>
      <c r="H1" s="181" t="s">
        <v>40</v>
      </c>
      <c r="I1" s="182"/>
      <c r="J1" s="182"/>
      <c r="K1" s="182"/>
      <c r="L1" s="182"/>
      <c r="M1" s="182"/>
      <c r="N1" s="183"/>
      <c r="O1" s="181" t="s">
        <v>41</v>
      </c>
      <c r="P1" s="182"/>
      <c r="Q1" s="182"/>
      <c r="R1" s="182"/>
      <c r="S1" s="182"/>
      <c r="T1" s="183"/>
      <c r="U1" s="184" t="s">
        <v>5</v>
      </c>
    </row>
    <row r="2" spans="1:21" ht="15.75" customHeight="1">
      <c r="A2" s="185"/>
      <c r="B2" s="185"/>
      <c r="C2" s="185"/>
      <c r="D2" s="185"/>
      <c r="E2" s="7" t="s">
        <v>3</v>
      </c>
      <c r="F2" s="8"/>
      <c r="G2" s="7" t="s">
        <v>4</v>
      </c>
      <c r="H2" s="17">
        <v>19</v>
      </c>
      <c r="I2" s="13">
        <v>20</v>
      </c>
      <c r="J2" s="13">
        <v>21</v>
      </c>
      <c r="K2" s="13">
        <v>22</v>
      </c>
      <c r="L2" s="13">
        <v>23</v>
      </c>
      <c r="M2" s="13">
        <v>24</v>
      </c>
      <c r="N2" s="16"/>
      <c r="O2" s="17">
        <v>19</v>
      </c>
      <c r="P2" s="13">
        <v>20</v>
      </c>
      <c r="Q2" s="13">
        <v>21</v>
      </c>
      <c r="R2" s="13">
        <v>22</v>
      </c>
      <c r="S2" s="13">
        <v>23</v>
      </c>
      <c r="T2" s="16">
        <v>24</v>
      </c>
      <c r="U2" s="185"/>
    </row>
    <row r="3" spans="1:21" ht="29.1" customHeight="1">
      <c r="A3" s="2">
        <v>1</v>
      </c>
      <c r="B3" s="156" t="s">
        <v>6</v>
      </c>
      <c r="C3" s="155"/>
      <c r="D3" s="5">
        <v>4000000</v>
      </c>
      <c r="E3" s="6">
        <v>1</v>
      </c>
      <c r="F3" s="3" t="s">
        <v>8</v>
      </c>
      <c r="G3" s="5">
        <v>4000000</v>
      </c>
      <c r="H3" s="5">
        <v>1</v>
      </c>
      <c r="I3" s="5">
        <v>0</v>
      </c>
      <c r="J3" s="5">
        <v>0</v>
      </c>
      <c r="K3" s="5">
        <v>0</v>
      </c>
      <c r="L3" s="5">
        <v>0</v>
      </c>
      <c r="M3" s="5">
        <v>0</v>
      </c>
      <c r="N3" s="3" t="s">
        <v>8</v>
      </c>
      <c r="O3" s="5">
        <f>$D3*H3</f>
        <v>4000000</v>
      </c>
      <c r="P3" s="5">
        <f>$D3*I3</f>
        <v>0</v>
      </c>
      <c r="Q3" s="5">
        <f t="shared" ref="Q3:T16" si="0">$D3*J3</f>
        <v>0</v>
      </c>
      <c r="R3" s="5">
        <f t="shared" si="0"/>
        <v>0</v>
      </c>
      <c r="S3" s="5">
        <f t="shared" si="0"/>
        <v>0</v>
      </c>
      <c r="T3" s="5">
        <f t="shared" si="0"/>
        <v>0</v>
      </c>
      <c r="U3" s="3" t="s">
        <v>9</v>
      </c>
    </row>
    <row r="4" spans="1:21" ht="29.1" customHeight="1">
      <c r="A4" s="2">
        <v>2</v>
      </c>
      <c r="B4" s="156" t="s">
        <v>10</v>
      </c>
      <c r="C4" s="155"/>
      <c r="D4" s="5">
        <v>350000</v>
      </c>
      <c r="E4" s="6">
        <v>1</v>
      </c>
      <c r="F4" s="3" t="s">
        <v>8</v>
      </c>
      <c r="G4" s="5">
        <v>350000</v>
      </c>
      <c r="H4" s="5">
        <v>1</v>
      </c>
      <c r="I4" s="5">
        <v>1</v>
      </c>
      <c r="J4" s="5">
        <v>1</v>
      </c>
      <c r="K4" s="5">
        <v>1</v>
      </c>
      <c r="L4" s="5">
        <v>1</v>
      </c>
      <c r="M4" s="5">
        <v>1</v>
      </c>
      <c r="N4" s="3" t="s">
        <v>8</v>
      </c>
      <c r="O4" s="5">
        <f>$D4*H4</f>
        <v>350000</v>
      </c>
      <c r="P4" s="5">
        <f>$D4*I4</f>
        <v>350000</v>
      </c>
      <c r="Q4" s="5">
        <f t="shared" si="0"/>
        <v>350000</v>
      </c>
      <c r="R4" s="5">
        <f t="shared" si="0"/>
        <v>350000</v>
      </c>
      <c r="S4" s="5">
        <f t="shared" si="0"/>
        <v>350000</v>
      </c>
      <c r="T4" s="5">
        <f t="shared" si="0"/>
        <v>350000</v>
      </c>
      <c r="U4" s="3" t="s">
        <v>11</v>
      </c>
    </row>
    <row r="5" spans="1:21" ht="45" customHeight="1">
      <c r="A5" s="2">
        <v>3</v>
      </c>
      <c r="B5" s="169" t="s">
        <v>12</v>
      </c>
      <c r="C5" s="4" t="s">
        <v>13</v>
      </c>
      <c r="D5" s="6">
        <v>100</v>
      </c>
      <c r="E5" s="5">
        <v>7770</v>
      </c>
      <c r="F5" s="3" t="s">
        <v>14</v>
      </c>
      <c r="G5" s="5">
        <v>777000</v>
      </c>
      <c r="H5" s="5" t="e">
        <f>#REF!</f>
        <v>#REF!</v>
      </c>
      <c r="I5" s="5" t="e">
        <f>#REF!</f>
        <v>#REF!</v>
      </c>
      <c r="J5" s="5" t="e">
        <f>#REF!</f>
        <v>#REF!</v>
      </c>
      <c r="K5" s="5" t="e">
        <f>#REF!</f>
        <v>#REF!</v>
      </c>
      <c r="L5" s="5" t="e">
        <f>#REF!</f>
        <v>#REF!</v>
      </c>
      <c r="M5" s="5" t="e">
        <f>#REF!</f>
        <v>#REF!</v>
      </c>
      <c r="N5" s="3" t="s">
        <v>14</v>
      </c>
      <c r="O5" s="5" t="e">
        <f t="shared" ref="O5:O16" si="1">$D5*H5</f>
        <v>#REF!</v>
      </c>
      <c r="P5" s="5" t="e">
        <f t="shared" ref="P5:P16" si="2">$D5*I5</f>
        <v>#REF!</v>
      </c>
      <c r="Q5" s="5" t="e">
        <f t="shared" si="0"/>
        <v>#REF!</v>
      </c>
      <c r="R5" s="5" t="e">
        <f t="shared" si="0"/>
        <v>#REF!</v>
      </c>
      <c r="S5" s="5" t="e">
        <f t="shared" si="0"/>
        <v>#REF!</v>
      </c>
      <c r="T5" s="5" t="e">
        <f t="shared" si="0"/>
        <v>#REF!</v>
      </c>
      <c r="U5" s="10" t="s">
        <v>15</v>
      </c>
    </row>
    <row r="6" spans="1:21" ht="45" customHeight="1">
      <c r="A6" s="2">
        <v>4</v>
      </c>
      <c r="B6" s="170"/>
      <c r="C6" s="4" t="s">
        <v>16</v>
      </c>
      <c r="D6" s="6">
        <v>376</v>
      </c>
      <c r="E6" s="5">
        <v>7770</v>
      </c>
      <c r="F6" s="3" t="s">
        <v>17</v>
      </c>
      <c r="G6" s="5">
        <f>D6*E6</f>
        <v>2921520</v>
      </c>
      <c r="H6" s="5" t="e">
        <f>H5</f>
        <v>#REF!</v>
      </c>
      <c r="I6" s="5" t="e">
        <f t="shared" ref="I6:M6" si="3">I5</f>
        <v>#REF!</v>
      </c>
      <c r="J6" s="5" t="e">
        <f t="shared" si="3"/>
        <v>#REF!</v>
      </c>
      <c r="K6" s="5" t="e">
        <f t="shared" si="3"/>
        <v>#REF!</v>
      </c>
      <c r="L6" s="5" t="e">
        <f t="shared" si="3"/>
        <v>#REF!</v>
      </c>
      <c r="M6" s="5" t="e">
        <f t="shared" si="3"/>
        <v>#REF!</v>
      </c>
      <c r="N6" s="3" t="s">
        <v>17</v>
      </c>
      <c r="O6" s="5" t="e">
        <f t="shared" si="1"/>
        <v>#REF!</v>
      </c>
      <c r="P6" s="5" t="e">
        <f t="shared" si="2"/>
        <v>#REF!</v>
      </c>
      <c r="Q6" s="5" t="e">
        <f t="shared" si="0"/>
        <v>#REF!</v>
      </c>
      <c r="R6" s="5" t="e">
        <f t="shared" si="0"/>
        <v>#REF!</v>
      </c>
      <c r="S6" s="5" t="e">
        <f t="shared" si="0"/>
        <v>#REF!</v>
      </c>
      <c r="T6" s="5" t="e">
        <f t="shared" si="0"/>
        <v>#REF!</v>
      </c>
      <c r="U6" s="11"/>
    </row>
    <row r="7" spans="1:21" ht="29.1" customHeight="1">
      <c r="A7" s="2">
        <v>5</v>
      </c>
      <c r="B7" s="171"/>
      <c r="C7" s="4" t="s">
        <v>18</v>
      </c>
      <c r="D7" s="6">
        <v>30</v>
      </c>
      <c r="E7" s="6">
        <v>0</v>
      </c>
      <c r="F7" s="3" t="s">
        <v>14</v>
      </c>
      <c r="G7" s="6">
        <v>0</v>
      </c>
      <c r="H7" s="6">
        <v>0</v>
      </c>
      <c r="I7" s="6">
        <v>0</v>
      </c>
      <c r="J7" s="6">
        <v>0</v>
      </c>
      <c r="K7" s="6">
        <v>0</v>
      </c>
      <c r="L7" s="6">
        <v>0</v>
      </c>
      <c r="M7" s="6">
        <v>0</v>
      </c>
      <c r="N7" s="3" t="s">
        <v>14</v>
      </c>
      <c r="O7" s="5">
        <f t="shared" si="1"/>
        <v>0</v>
      </c>
      <c r="P7" s="5">
        <f t="shared" si="2"/>
        <v>0</v>
      </c>
      <c r="Q7" s="5">
        <f t="shared" si="0"/>
        <v>0</v>
      </c>
      <c r="R7" s="5">
        <f t="shared" si="0"/>
        <v>0</v>
      </c>
      <c r="S7" s="5">
        <f t="shared" si="0"/>
        <v>0</v>
      </c>
      <c r="T7" s="5">
        <f t="shared" si="0"/>
        <v>0</v>
      </c>
      <c r="U7" s="11"/>
    </row>
    <row r="8" spans="1:21" ht="29.1" customHeight="1">
      <c r="A8" s="2">
        <v>6</v>
      </c>
      <c r="B8" s="169" t="s">
        <v>19</v>
      </c>
      <c r="C8" s="4" t="s">
        <v>20</v>
      </c>
      <c r="D8" s="6">
        <v>700</v>
      </c>
      <c r="E8" s="5">
        <v>6216</v>
      </c>
      <c r="F8" s="3" t="s">
        <v>14</v>
      </c>
      <c r="G8" s="5">
        <v>4351200</v>
      </c>
      <c r="H8" s="5" t="e">
        <f>H5*0.8</f>
        <v>#REF!</v>
      </c>
      <c r="I8" s="5" t="e">
        <f t="shared" ref="I8:M8" si="4">I5*0.8</f>
        <v>#REF!</v>
      </c>
      <c r="J8" s="5" t="e">
        <f t="shared" si="4"/>
        <v>#REF!</v>
      </c>
      <c r="K8" s="5" t="e">
        <f t="shared" si="4"/>
        <v>#REF!</v>
      </c>
      <c r="L8" s="5" t="e">
        <f t="shared" si="4"/>
        <v>#REF!</v>
      </c>
      <c r="M8" s="5" t="e">
        <f t="shared" si="4"/>
        <v>#REF!</v>
      </c>
      <c r="N8" s="3" t="s">
        <v>14</v>
      </c>
      <c r="O8" s="5" t="e">
        <f t="shared" si="1"/>
        <v>#REF!</v>
      </c>
      <c r="P8" s="5" t="e">
        <f t="shared" si="2"/>
        <v>#REF!</v>
      </c>
      <c r="Q8" s="5" t="e">
        <f t="shared" si="0"/>
        <v>#REF!</v>
      </c>
      <c r="R8" s="5" t="e">
        <f t="shared" si="0"/>
        <v>#REF!</v>
      </c>
      <c r="S8" s="5" t="e">
        <f t="shared" si="0"/>
        <v>#REF!</v>
      </c>
      <c r="T8" s="5" t="e">
        <f t="shared" si="0"/>
        <v>#REF!</v>
      </c>
      <c r="U8" s="3" t="s">
        <v>21</v>
      </c>
    </row>
    <row r="9" spans="1:21" ht="29.1" customHeight="1">
      <c r="A9" s="2">
        <v>7</v>
      </c>
      <c r="B9" s="170"/>
      <c r="C9" s="4" t="s">
        <v>22</v>
      </c>
      <c r="D9" s="6">
        <v>376</v>
      </c>
      <c r="E9" s="5">
        <v>6216</v>
      </c>
      <c r="F9" s="3" t="s">
        <v>17</v>
      </c>
      <c r="G9" s="5">
        <f>D9*E9</f>
        <v>2337216</v>
      </c>
      <c r="H9" s="5" t="e">
        <f>H8</f>
        <v>#REF!</v>
      </c>
      <c r="I9" s="5" t="e">
        <f t="shared" ref="I9:M9" si="5">I8</f>
        <v>#REF!</v>
      </c>
      <c r="J9" s="5" t="e">
        <f t="shared" si="5"/>
        <v>#REF!</v>
      </c>
      <c r="K9" s="5" t="e">
        <f t="shared" si="5"/>
        <v>#REF!</v>
      </c>
      <c r="L9" s="5" t="e">
        <f t="shared" si="5"/>
        <v>#REF!</v>
      </c>
      <c r="M9" s="5" t="e">
        <f t="shared" si="5"/>
        <v>#REF!</v>
      </c>
      <c r="N9" s="3" t="s">
        <v>17</v>
      </c>
      <c r="O9" s="5" t="e">
        <f t="shared" si="1"/>
        <v>#REF!</v>
      </c>
      <c r="P9" s="5" t="e">
        <f t="shared" si="2"/>
        <v>#REF!</v>
      </c>
      <c r="Q9" s="5" t="e">
        <f t="shared" si="0"/>
        <v>#REF!</v>
      </c>
      <c r="R9" s="5" t="e">
        <f t="shared" si="0"/>
        <v>#REF!</v>
      </c>
      <c r="S9" s="5" t="e">
        <f t="shared" si="0"/>
        <v>#REF!</v>
      </c>
      <c r="T9" s="5" t="e">
        <f t="shared" si="0"/>
        <v>#REF!</v>
      </c>
      <c r="U9" s="3"/>
    </row>
    <row r="10" spans="1:21" ht="29.1" customHeight="1">
      <c r="A10" s="2">
        <v>8</v>
      </c>
      <c r="B10" s="170"/>
      <c r="C10" s="4" t="s">
        <v>23</v>
      </c>
      <c r="D10" s="6">
        <v>400</v>
      </c>
      <c r="E10" s="5">
        <v>1554</v>
      </c>
      <c r="F10" s="3" t="s">
        <v>14</v>
      </c>
      <c r="G10" s="5">
        <v>621600</v>
      </c>
      <c r="H10" s="5" t="e">
        <f>H5*0.2</f>
        <v>#REF!</v>
      </c>
      <c r="I10" s="5" t="e">
        <f t="shared" ref="I10:M10" si="6">I5*0.2</f>
        <v>#REF!</v>
      </c>
      <c r="J10" s="5" t="e">
        <f t="shared" si="6"/>
        <v>#REF!</v>
      </c>
      <c r="K10" s="5" t="e">
        <f t="shared" si="6"/>
        <v>#REF!</v>
      </c>
      <c r="L10" s="5" t="e">
        <f t="shared" si="6"/>
        <v>#REF!</v>
      </c>
      <c r="M10" s="5" t="e">
        <f t="shared" si="6"/>
        <v>#REF!</v>
      </c>
      <c r="N10" s="3" t="s">
        <v>14</v>
      </c>
      <c r="O10" s="5" t="e">
        <f t="shared" si="1"/>
        <v>#REF!</v>
      </c>
      <c r="P10" s="5" t="e">
        <f t="shared" si="2"/>
        <v>#REF!</v>
      </c>
      <c r="Q10" s="5" t="e">
        <f t="shared" si="0"/>
        <v>#REF!</v>
      </c>
      <c r="R10" s="5" t="e">
        <f t="shared" si="0"/>
        <v>#REF!</v>
      </c>
      <c r="S10" s="5" t="e">
        <f t="shared" si="0"/>
        <v>#REF!</v>
      </c>
      <c r="T10" s="5" t="e">
        <f t="shared" si="0"/>
        <v>#REF!</v>
      </c>
      <c r="U10" s="12" t="s">
        <v>24</v>
      </c>
    </row>
    <row r="11" spans="1:21" ht="29.1" customHeight="1">
      <c r="A11" s="2">
        <v>9</v>
      </c>
      <c r="B11" s="171"/>
      <c r="C11" s="4" t="s">
        <v>25</v>
      </c>
      <c r="D11" s="6">
        <v>50</v>
      </c>
      <c r="E11" s="6">
        <v>0</v>
      </c>
      <c r="F11" s="3" t="s">
        <v>14</v>
      </c>
      <c r="G11" s="6">
        <v>0</v>
      </c>
      <c r="H11" s="6">
        <v>0</v>
      </c>
      <c r="I11" s="6">
        <v>0</v>
      </c>
      <c r="J11" s="6">
        <v>0</v>
      </c>
      <c r="K11" s="6">
        <v>0</v>
      </c>
      <c r="L11" s="6">
        <v>0</v>
      </c>
      <c r="M11" s="6">
        <v>0</v>
      </c>
      <c r="N11" s="3" t="s">
        <v>14</v>
      </c>
      <c r="O11" s="5">
        <f t="shared" si="1"/>
        <v>0</v>
      </c>
      <c r="P11" s="5">
        <f t="shared" si="2"/>
        <v>0</v>
      </c>
      <c r="Q11" s="5">
        <f t="shared" si="0"/>
        <v>0</v>
      </c>
      <c r="R11" s="5">
        <f t="shared" si="0"/>
        <v>0</v>
      </c>
      <c r="S11" s="5">
        <f t="shared" si="0"/>
        <v>0</v>
      </c>
      <c r="T11" s="5">
        <f t="shared" si="0"/>
        <v>0</v>
      </c>
      <c r="U11" s="11"/>
    </row>
    <row r="12" spans="1:21" ht="29.1" customHeight="1">
      <c r="A12" s="2">
        <v>10</v>
      </c>
      <c r="B12" s="156" t="s">
        <v>26</v>
      </c>
      <c r="C12" s="155"/>
      <c r="D12" s="6">
        <v>60</v>
      </c>
      <c r="E12" s="5">
        <v>40404</v>
      </c>
      <c r="F12" s="3" t="s">
        <v>14</v>
      </c>
      <c r="G12" s="5">
        <v>2424240</v>
      </c>
      <c r="H12" s="5" t="e">
        <f>#REF!</f>
        <v>#REF!</v>
      </c>
      <c r="I12" s="5" t="e">
        <f>#REF!</f>
        <v>#REF!</v>
      </c>
      <c r="J12" s="5" t="e">
        <f>#REF!</f>
        <v>#REF!</v>
      </c>
      <c r="K12" s="5" t="e">
        <f>#REF!</f>
        <v>#REF!</v>
      </c>
      <c r="L12" s="5" t="e">
        <f>#REF!</f>
        <v>#REF!</v>
      </c>
      <c r="M12" s="5" t="e">
        <f>#REF!</f>
        <v>#REF!</v>
      </c>
      <c r="N12" s="3" t="s">
        <v>14</v>
      </c>
      <c r="O12" s="5" t="e">
        <f t="shared" si="1"/>
        <v>#REF!</v>
      </c>
      <c r="P12" s="5" t="e">
        <f t="shared" si="2"/>
        <v>#REF!</v>
      </c>
      <c r="Q12" s="5" t="e">
        <f t="shared" si="0"/>
        <v>#REF!</v>
      </c>
      <c r="R12" s="5" t="e">
        <f t="shared" si="0"/>
        <v>#REF!</v>
      </c>
      <c r="S12" s="5" t="e">
        <f t="shared" si="0"/>
        <v>#REF!</v>
      </c>
      <c r="T12" s="5" t="e">
        <f t="shared" si="0"/>
        <v>#REF!</v>
      </c>
      <c r="U12" s="3"/>
    </row>
    <row r="13" spans="1:21" ht="29.1" customHeight="1">
      <c r="A13" s="2">
        <v>11</v>
      </c>
      <c r="B13" s="156" t="s">
        <v>27</v>
      </c>
      <c r="C13" s="155"/>
      <c r="D13" s="6">
        <v>300</v>
      </c>
      <c r="E13" s="6">
        <v>777</v>
      </c>
      <c r="F13" s="3" t="s">
        <v>14</v>
      </c>
      <c r="G13" s="5">
        <v>233100</v>
      </c>
      <c r="H13" s="5" t="e">
        <f>H5*0.1</f>
        <v>#REF!</v>
      </c>
      <c r="I13" s="5" t="e">
        <f t="shared" ref="I13:M13" si="7">I5*0.1</f>
        <v>#REF!</v>
      </c>
      <c r="J13" s="5" t="e">
        <f t="shared" si="7"/>
        <v>#REF!</v>
      </c>
      <c r="K13" s="5" t="e">
        <f t="shared" si="7"/>
        <v>#REF!</v>
      </c>
      <c r="L13" s="5" t="e">
        <f t="shared" si="7"/>
        <v>#REF!</v>
      </c>
      <c r="M13" s="5" t="e">
        <f t="shared" si="7"/>
        <v>#REF!</v>
      </c>
      <c r="N13" s="3" t="s">
        <v>14</v>
      </c>
      <c r="O13" s="5" t="e">
        <f t="shared" si="1"/>
        <v>#REF!</v>
      </c>
      <c r="P13" s="5" t="e">
        <f t="shared" si="2"/>
        <v>#REF!</v>
      </c>
      <c r="Q13" s="5" t="e">
        <f t="shared" si="0"/>
        <v>#REF!</v>
      </c>
      <c r="R13" s="5" t="e">
        <f t="shared" si="0"/>
        <v>#REF!</v>
      </c>
      <c r="S13" s="5" t="e">
        <f t="shared" si="0"/>
        <v>#REF!</v>
      </c>
      <c r="T13" s="5" t="e">
        <f t="shared" si="0"/>
        <v>#REF!</v>
      </c>
      <c r="U13" s="10" t="s">
        <v>42</v>
      </c>
    </row>
    <row r="14" spans="1:21" ht="29.1" customHeight="1">
      <c r="A14" s="2">
        <v>12</v>
      </c>
      <c r="B14" s="156" t="s">
        <v>29</v>
      </c>
      <c r="C14" s="155"/>
      <c r="D14" s="5">
        <v>50000</v>
      </c>
      <c r="E14" s="6">
        <v>12</v>
      </c>
      <c r="F14" s="3" t="s">
        <v>30</v>
      </c>
      <c r="G14" s="5">
        <v>600000</v>
      </c>
      <c r="H14" s="5">
        <v>12</v>
      </c>
      <c r="I14" s="5">
        <v>12</v>
      </c>
      <c r="J14" s="5">
        <v>12</v>
      </c>
      <c r="K14" s="5">
        <v>12</v>
      </c>
      <c r="L14" s="5">
        <v>12</v>
      </c>
      <c r="M14" s="5">
        <v>12</v>
      </c>
      <c r="N14" s="3" t="s">
        <v>30</v>
      </c>
      <c r="O14" s="5">
        <f t="shared" si="1"/>
        <v>600000</v>
      </c>
      <c r="P14" s="5">
        <f t="shared" si="2"/>
        <v>600000</v>
      </c>
      <c r="Q14" s="5">
        <f t="shared" si="0"/>
        <v>600000</v>
      </c>
      <c r="R14" s="5">
        <f t="shared" si="0"/>
        <v>600000</v>
      </c>
      <c r="S14" s="5">
        <f t="shared" si="0"/>
        <v>600000</v>
      </c>
      <c r="T14" s="5">
        <f t="shared" si="0"/>
        <v>600000</v>
      </c>
      <c r="U14" s="11"/>
    </row>
    <row r="15" spans="1:21" ht="29.1" customHeight="1">
      <c r="A15" s="2">
        <v>13</v>
      </c>
      <c r="B15" s="156" t="s">
        <v>31</v>
      </c>
      <c r="C15" s="155"/>
      <c r="D15" s="5">
        <v>209000</v>
      </c>
      <c r="E15" s="6">
        <v>1</v>
      </c>
      <c r="F15" s="3" t="s">
        <v>8</v>
      </c>
      <c r="G15" s="5">
        <v>209000</v>
      </c>
      <c r="H15" s="5">
        <v>1</v>
      </c>
      <c r="I15" s="5">
        <v>0</v>
      </c>
      <c r="J15" s="5">
        <v>0</v>
      </c>
      <c r="K15" s="5">
        <v>0</v>
      </c>
      <c r="L15" s="5">
        <v>0</v>
      </c>
      <c r="M15" s="5">
        <v>0</v>
      </c>
      <c r="N15" s="3" t="s">
        <v>8</v>
      </c>
      <c r="O15" s="5">
        <f t="shared" si="1"/>
        <v>209000</v>
      </c>
      <c r="P15" s="5">
        <f t="shared" si="2"/>
        <v>0</v>
      </c>
      <c r="Q15" s="5">
        <f t="shared" si="0"/>
        <v>0</v>
      </c>
      <c r="R15" s="5">
        <f t="shared" si="0"/>
        <v>0</v>
      </c>
      <c r="S15" s="5">
        <f t="shared" si="0"/>
        <v>0</v>
      </c>
      <c r="T15" s="5">
        <f t="shared" si="0"/>
        <v>0</v>
      </c>
      <c r="U15" s="11"/>
    </row>
    <row r="16" spans="1:21" ht="29.1" customHeight="1">
      <c r="A16" s="2">
        <v>14</v>
      </c>
      <c r="B16" s="156" t="s">
        <v>32</v>
      </c>
      <c r="C16" s="155"/>
      <c r="D16" s="5">
        <v>22100</v>
      </c>
      <c r="E16" s="6">
        <v>12</v>
      </c>
      <c r="F16" s="3" t="s">
        <v>30</v>
      </c>
      <c r="G16" s="5">
        <v>265200</v>
      </c>
      <c r="H16" s="5">
        <v>12</v>
      </c>
      <c r="I16" s="5">
        <v>12</v>
      </c>
      <c r="J16" s="5">
        <v>12</v>
      </c>
      <c r="K16" s="5">
        <v>12</v>
      </c>
      <c r="L16" s="5">
        <v>12</v>
      </c>
      <c r="M16" s="5">
        <v>12</v>
      </c>
      <c r="N16" s="3" t="s">
        <v>30</v>
      </c>
      <c r="O16" s="5">
        <f t="shared" si="1"/>
        <v>265200</v>
      </c>
      <c r="P16" s="5">
        <f t="shared" si="2"/>
        <v>265200</v>
      </c>
      <c r="Q16" s="5">
        <f t="shared" si="0"/>
        <v>265200</v>
      </c>
      <c r="R16" s="5">
        <f t="shared" si="0"/>
        <v>265200</v>
      </c>
      <c r="S16" s="5">
        <f t="shared" si="0"/>
        <v>265200</v>
      </c>
      <c r="T16" s="5">
        <f t="shared" si="0"/>
        <v>265200</v>
      </c>
      <c r="U16" s="11"/>
    </row>
    <row r="17" spans="1:21" ht="29.1" hidden="1" customHeight="1">
      <c r="A17" s="165" t="s">
        <v>33</v>
      </c>
      <c r="B17" s="166"/>
      <c r="C17" s="166"/>
      <c r="D17" s="151">
        <v>13831340</v>
      </c>
      <c r="E17" s="168"/>
      <c r="F17" s="168"/>
      <c r="G17" s="168"/>
      <c r="H17" s="9"/>
      <c r="I17" s="9"/>
      <c r="J17" s="9"/>
      <c r="K17" s="9"/>
      <c r="L17" s="9"/>
      <c r="M17" s="9"/>
      <c r="N17" s="9"/>
      <c r="O17" s="9"/>
      <c r="P17" s="9"/>
      <c r="Q17" s="9"/>
      <c r="R17" s="9"/>
      <c r="S17" s="9"/>
      <c r="T17" s="9"/>
      <c r="U17" s="12" t="s">
        <v>34</v>
      </c>
    </row>
    <row r="18" spans="1:21" ht="15.75">
      <c r="G18" s="5">
        <f>SUM(G3:G16)</f>
        <v>19090076</v>
      </c>
      <c r="H18" s="14"/>
      <c r="I18" s="14"/>
      <c r="J18" s="14"/>
      <c r="K18" s="14"/>
      <c r="L18" s="14"/>
      <c r="M18" s="14"/>
      <c r="N18" s="14"/>
      <c r="O18" s="18" t="e">
        <f>SUM(O2:O17)</f>
        <v>#REF!</v>
      </c>
      <c r="P18" s="5" t="e">
        <f t="shared" ref="P18:T18" si="8">SUM(P2:P17)</f>
        <v>#REF!</v>
      </c>
      <c r="Q18" s="5" t="e">
        <f t="shared" si="8"/>
        <v>#REF!</v>
      </c>
      <c r="R18" s="5" t="e">
        <f t="shared" si="8"/>
        <v>#REF!</v>
      </c>
      <c r="S18" s="5" t="e">
        <f t="shared" si="8"/>
        <v>#REF!</v>
      </c>
      <c r="T18" s="5" t="e">
        <f t="shared" si="8"/>
        <v>#REF!</v>
      </c>
      <c r="U18" s="12" t="s">
        <v>35</v>
      </c>
    </row>
    <row r="19" spans="1:21" ht="15.75" customHeight="1">
      <c r="G19" s="5">
        <f>SUM(G4:G17)</f>
        <v>15090076</v>
      </c>
      <c r="H19" s="15"/>
      <c r="I19" s="15"/>
      <c r="J19" s="15"/>
      <c r="K19" s="15"/>
      <c r="L19" s="15"/>
      <c r="M19" s="15"/>
      <c r="N19" s="15"/>
      <c r="O19" s="9" t="e">
        <f>O37</f>
        <v>#REF!</v>
      </c>
      <c r="P19" s="9" t="e">
        <f t="shared" ref="P19:T19" si="9">P37</f>
        <v>#REF!</v>
      </c>
      <c r="Q19" s="9" t="e">
        <f t="shared" si="9"/>
        <v>#REF!</v>
      </c>
      <c r="R19" s="9" t="e">
        <f t="shared" si="9"/>
        <v>#REF!</v>
      </c>
      <c r="S19" s="9" t="e">
        <f t="shared" si="9"/>
        <v>#REF!</v>
      </c>
      <c r="T19" s="9" t="e">
        <f t="shared" si="9"/>
        <v>#REF!</v>
      </c>
      <c r="U19" s="12" t="s">
        <v>36</v>
      </c>
    </row>
    <row r="21" spans="1:21" ht="15.75">
      <c r="A21" s="1" t="s">
        <v>0</v>
      </c>
      <c r="B21" s="173" t="s">
        <v>1</v>
      </c>
      <c r="C21" s="174"/>
      <c r="D21" s="7" t="s">
        <v>2</v>
      </c>
      <c r="E21" s="7" t="s">
        <v>3</v>
      </c>
      <c r="F21" s="8"/>
      <c r="G21" s="7" t="s">
        <v>4</v>
      </c>
      <c r="H21" s="13">
        <v>19</v>
      </c>
      <c r="I21" s="13">
        <v>20</v>
      </c>
      <c r="J21" s="13">
        <v>21</v>
      </c>
      <c r="K21" s="13">
        <v>22</v>
      </c>
      <c r="L21" s="13">
        <v>23</v>
      </c>
      <c r="M21" s="13">
        <v>24</v>
      </c>
      <c r="N21" s="13"/>
      <c r="O21" s="13">
        <v>19</v>
      </c>
      <c r="P21" s="13">
        <v>20</v>
      </c>
      <c r="Q21" s="13">
        <v>21</v>
      </c>
      <c r="R21" s="13">
        <v>22</v>
      </c>
      <c r="S21" s="13">
        <v>23</v>
      </c>
      <c r="T21" s="13">
        <v>24</v>
      </c>
    </row>
    <row r="22" spans="1:21" ht="15.75">
      <c r="A22" s="2">
        <v>1</v>
      </c>
      <c r="B22" s="156" t="s">
        <v>6</v>
      </c>
      <c r="C22" s="155"/>
      <c r="D22" s="5">
        <v>4000000</v>
      </c>
      <c r="E22" s="6">
        <v>1</v>
      </c>
      <c r="F22" s="3" t="s">
        <v>8</v>
      </c>
      <c r="G22" s="5">
        <v>4000000</v>
      </c>
      <c r="H22" s="5">
        <v>1</v>
      </c>
      <c r="I22" s="5">
        <v>0</v>
      </c>
      <c r="J22" s="5">
        <v>0</v>
      </c>
      <c r="K22" s="5">
        <v>0</v>
      </c>
      <c r="L22" s="5">
        <v>0</v>
      </c>
      <c r="M22" s="5">
        <v>0</v>
      </c>
      <c r="N22" s="3" t="s">
        <v>8</v>
      </c>
      <c r="O22" s="5">
        <f>$D22*H22</f>
        <v>4000000</v>
      </c>
      <c r="P22" s="5">
        <f>$D22*I22</f>
        <v>0</v>
      </c>
      <c r="Q22" s="5">
        <f t="shared" ref="Q22:Q35" si="10">$D22*J22</f>
        <v>0</v>
      </c>
      <c r="R22" s="5">
        <f t="shared" ref="R22:R35" si="11">$D22*K22</f>
        <v>0</v>
      </c>
      <c r="S22" s="5">
        <f t="shared" ref="S22:S35" si="12">$D22*L22</f>
        <v>0</v>
      </c>
      <c r="T22" s="5">
        <f t="shared" ref="T22:T35" si="13">$D22*M22</f>
        <v>0</v>
      </c>
    </row>
    <row r="23" spans="1:21" ht="15.75">
      <c r="A23" s="2">
        <v>2</v>
      </c>
      <c r="B23" s="156" t="s">
        <v>10</v>
      </c>
      <c r="C23" s="155"/>
      <c r="D23" s="5">
        <v>350000</v>
      </c>
      <c r="E23" s="6">
        <v>1</v>
      </c>
      <c r="F23" s="3" t="s">
        <v>8</v>
      </c>
      <c r="G23" s="5">
        <v>350000</v>
      </c>
      <c r="H23" s="5">
        <v>1</v>
      </c>
      <c r="I23" s="5">
        <v>1</v>
      </c>
      <c r="J23" s="5">
        <v>1</v>
      </c>
      <c r="K23" s="5">
        <v>1</v>
      </c>
      <c r="L23" s="5">
        <v>1</v>
      </c>
      <c r="M23" s="5">
        <v>1</v>
      </c>
      <c r="N23" s="3" t="s">
        <v>8</v>
      </c>
      <c r="O23" s="5">
        <f>$D23*H23</f>
        <v>350000</v>
      </c>
      <c r="P23" s="5">
        <f>$D23*I23</f>
        <v>350000</v>
      </c>
      <c r="Q23" s="5">
        <f t="shared" si="10"/>
        <v>350000</v>
      </c>
      <c r="R23" s="5">
        <f t="shared" si="11"/>
        <v>350000</v>
      </c>
      <c r="S23" s="5">
        <f t="shared" si="12"/>
        <v>350000</v>
      </c>
      <c r="T23" s="5">
        <f t="shared" si="13"/>
        <v>350000</v>
      </c>
    </row>
    <row r="24" spans="1:21" ht="15.75">
      <c r="A24" s="2">
        <v>3</v>
      </c>
      <c r="B24" s="169" t="s">
        <v>12</v>
      </c>
      <c r="C24" s="4" t="s">
        <v>13</v>
      </c>
      <c r="D24" s="6">
        <v>100</v>
      </c>
      <c r="E24" s="5">
        <v>7770</v>
      </c>
      <c r="F24" s="3" t="s">
        <v>14</v>
      </c>
      <c r="G24" s="5">
        <v>777000</v>
      </c>
      <c r="H24" s="5" t="e">
        <f>#REF!</f>
        <v>#REF!</v>
      </c>
      <c r="I24" s="5" t="e">
        <f>#REF!</f>
        <v>#REF!</v>
      </c>
      <c r="J24" s="5" t="e">
        <f>#REF!</f>
        <v>#REF!</v>
      </c>
      <c r="K24" s="5" t="e">
        <f>#REF!</f>
        <v>#REF!</v>
      </c>
      <c r="L24" s="5" t="e">
        <f>#REF!</f>
        <v>#REF!</v>
      </c>
      <c r="M24" s="5" t="e">
        <f>#REF!</f>
        <v>#REF!</v>
      </c>
      <c r="N24" s="3" t="s">
        <v>14</v>
      </c>
      <c r="O24" s="5" t="e">
        <f t="shared" ref="O24:O35" si="14">$D24*H24</f>
        <v>#REF!</v>
      </c>
      <c r="P24" s="5" t="e">
        <f t="shared" ref="P24:P35" si="15">$D24*I24</f>
        <v>#REF!</v>
      </c>
      <c r="Q24" s="5" t="e">
        <f t="shared" si="10"/>
        <v>#REF!</v>
      </c>
      <c r="R24" s="5" t="e">
        <f t="shared" si="11"/>
        <v>#REF!</v>
      </c>
      <c r="S24" s="5" t="e">
        <f t="shared" si="12"/>
        <v>#REF!</v>
      </c>
      <c r="T24" s="5" t="e">
        <f t="shared" si="13"/>
        <v>#REF!</v>
      </c>
    </row>
    <row r="25" spans="1:21" ht="15.75">
      <c r="A25" s="2"/>
      <c r="B25" s="170"/>
      <c r="C25" s="4" t="s">
        <v>16</v>
      </c>
      <c r="D25" s="6">
        <v>376</v>
      </c>
      <c r="E25" s="5">
        <v>7770</v>
      </c>
      <c r="F25" s="3" t="s">
        <v>17</v>
      </c>
      <c r="G25" s="5">
        <f>D25*E25</f>
        <v>2921520</v>
      </c>
      <c r="H25" s="5" t="e">
        <f>H24</f>
        <v>#REF!</v>
      </c>
      <c r="I25" s="5" t="e">
        <f t="shared" ref="I25" si="16">I24</f>
        <v>#REF!</v>
      </c>
      <c r="J25" s="5" t="e">
        <f t="shared" ref="J25" si="17">J24</f>
        <v>#REF!</v>
      </c>
      <c r="K25" s="5" t="e">
        <f t="shared" ref="K25" si="18">K24</f>
        <v>#REF!</v>
      </c>
      <c r="L25" s="5" t="e">
        <f t="shared" ref="L25" si="19">L24</f>
        <v>#REF!</v>
      </c>
      <c r="M25" s="5" t="e">
        <f t="shared" ref="M25" si="20">M24</f>
        <v>#REF!</v>
      </c>
      <c r="N25" s="3" t="s">
        <v>17</v>
      </c>
      <c r="O25" s="5" t="e">
        <f t="shared" si="14"/>
        <v>#REF!</v>
      </c>
      <c r="P25" s="5" t="e">
        <f t="shared" si="15"/>
        <v>#REF!</v>
      </c>
      <c r="Q25" s="5" t="e">
        <f t="shared" si="10"/>
        <v>#REF!</v>
      </c>
      <c r="R25" s="5" t="e">
        <f t="shared" si="11"/>
        <v>#REF!</v>
      </c>
      <c r="S25" s="5" t="e">
        <f t="shared" si="12"/>
        <v>#REF!</v>
      </c>
      <c r="T25" s="5" t="e">
        <f t="shared" si="13"/>
        <v>#REF!</v>
      </c>
    </row>
    <row r="26" spans="1:21" ht="15.75">
      <c r="A26" s="2">
        <v>4</v>
      </c>
      <c r="B26" s="171"/>
      <c r="C26" s="4" t="s">
        <v>18</v>
      </c>
      <c r="D26" s="6">
        <v>30</v>
      </c>
      <c r="E26" s="6">
        <v>0</v>
      </c>
      <c r="F26" s="3" t="s">
        <v>14</v>
      </c>
      <c r="G26" s="6">
        <v>0</v>
      </c>
      <c r="H26" s="6">
        <v>0</v>
      </c>
      <c r="I26" s="6">
        <v>0</v>
      </c>
      <c r="J26" s="6">
        <v>0</v>
      </c>
      <c r="K26" s="6">
        <v>0</v>
      </c>
      <c r="L26" s="6">
        <v>0</v>
      </c>
      <c r="M26" s="6">
        <v>0</v>
      </c>
      <c r="N26" s="3" t="s">
        <v>14</v>
      </c>
      <c r="O26" s="5">
        <f t="shared" si="14"/>
        <v>0</v>
      </c>
      <c r="P26" s="5">
        <f t="shared" si="15"/>
        <v>0</v>
      </c>
      <c r="Q26" s="5">
        <f t="shared" si="10"/>
        <v>0</v>
      </c>
      <c r="R26" s="5">
        <f t="shared" si="11"/>
        <v>0</v>
      </c>
      <c r="S26" s="5">
        <f t="shared" si="12"/>
        <v>0</v>
      </c>
      <c r="T26" s="5">
        <f t="shared" si="13"/>
        <v>0</v>
      </c>
    </row>
    <row r="27" spans="1:21" ht="15.75">
      <c r="A27" s="2">
        <v>5</v>
      </c>
      <c r="B27" s="169" t="s">
        <v>19</v>
      </c>
      <c r="C27" s="4" t="s">
        <v>20</v>
      </c>
      <c r="D27" s="6">
        <v>700</v>
      </c>
      <c r="E27" s="5">
        <v>6216</v>
      </c>
      <c r="F27" s="3" t="s">
        <v>14</v>
      </c>
      <c r="G27" s="5">
        <v>4351200</v>
      </c>
      <c r="H27" s="5" t="e">
        <f>H24*0.2</f>
        <v>#REF!</v>
      </c>
      <c r="I27" s="5" t="e">
        <f t="shared" ref="I27:M27" si="21">I24*0.2</f>
        <v>#REF!</v>
      </c>
      <c r="J27" s="5" t="e">
        <f t="shared" si="21"/>
        <v>#REF!</v>
      </c>
      <c r="K27" s="5" t="e">
        <f t="shared" si="21"/>
        <v>#REF!</v>
      </c>
      <c r="L27" s="5" t="e">
        <f t="shared" si="21"/>
        <v>#REF!</v>
      </c>
      <c r="M27" s="5" t="e">
        <f t="shared" si="21"/>
        <v>#REF!</v>
      </c>
      <c r="N27" s="3" t="s">
        <v>14</v>
      </c>
      <c r="O27" s="5" t="e">
        <f t="shared" si="14"/>
        <v>#REF!</v>
      </c>
      <c r="P27" s="5" t="e">
        <f t="shared" si="15"/>
        <v>#REF!</v>
      </c>
      <c r="Q27" s="5" t="e">
        <f t="shared" si="10"/>
        <v>#REF!</v>
      </c>
      <c r="R27" s="5" t="e">
        <f t="shared" si="11"/>
        <v>#REF!</v>
      </c>
      <c r="S27" s="5" t="e">
        <f t="shared" si="12"/>
        <v>#REF!</v>
      </c>
      <c r="T27" s="5" t="e">
        <f t="shared" si="13"/>
        <v>#REF!</v>
      </c>
    </row>
    <row r="28" spans="1:21" ht="15.75">
      <c r="A28" s="2"/>
      <c r="B28" s="170"/>
      <c r="C28" s="4" t="s">
        <v>22</v>
      </c>
      <c r="D28" s="6">
        <v>376</v>
      </c>
      <c r="E28" s="5">
        <v>6216</v>
      </c>
      <c r="F28" s="3" t="s">
        <v>17</v>
      </c>
      <c r="G28" s="5">
        <f>D28*E28</f>
        <v>2337216</v>
      </c>
      <c r="H28" s="5" t="e">
        <f>H27</f>
        <v>#REF!</v>
      </c>
      <c r="I28" s="5" t="e">
        <f t="shared" ref="I28" si="22">I27</f>
        <v>#REF!</v>
      </c>
      <c r="J28" s="5" t="e">
        <f t="shared" ref="J28" si="23">J27</f>
        <v>#REF!</v>
      </c>
      <c r="K28" s="5" t="e">
        <f t="shared" ref="K28" si="24">K27</f>
        <v>#REF!</v>
      </c>
      <c r="L28" s="5" t="e">
        <f t="shared" ref="L28" si="25">L27</f>
        <v>#REF!</v>
      </c>
      <c r="M28" s="5" t="e">
        <f t="shared" ref="M28" si="26">M27</f>
        <v>#REF!</v>
      </c>
      <c r="N28" s="3" t="s">
        <v>17</v>
      </c>
      <c r="O28" s="5" t="e">
        <f t="shared" si="14"/>
        <v>#REF!</v>
      </c>
      <c r="P28" s="5" t="e">
        <f t="shared" si="15"/>
        <v>#REF!</v>
      </c>
      <c r="Q28" s="5" t="e">
        <f t="shared" si="10"/>
        <v>#REF!</v>
      </c>
      <c r="R28" s="5" t="e">
        <f t="shared" si="11"/>
        <v>#REF!</v>
      </c>
      <c r="S28" s="5" t="e">
        <f t="shared" si="12"/>
        <v>#REF!</v>
      </c>
      <c r="T28" s="5" t="e">
        <f t="shared" si="13"/>
        <v>#REF!</v>
      </c>
    </row>
    <row r="29" spans="1:21" ht="15.75">
      <c r="A29" s="2">
        <v>6</v>
      </c>
      <c r="B29" s="170"/>
      <c r="C29" s="4" t="s">
        <v>23</v>
      </c>
      <c r="D29" s="6">
        <v>400</v>
      </c>
      <c r="E29" s="5">
        <v>1554</v>
      </c>
      <c r="F29" s="3" t="s">
        <v>14</v>
      </c>
      <c r="G29" s="5">
        <v>621600</v>
      </c>
      <c r="H29" s="5" t="e">
        <f>H24*0.8</f>
        <v>#REF!</v>
      </c>
      <c r="I29" s="5" t="e">
        <f t="shared" ref="I29:M29" si="27">I24*0.8</f>
        <v>#REF!</v>
      </c>
      <c r="J29" s="5" t="e">
        <f t="shared" si="27"/>
        <v>#REF!</v>
      </c>
      <c r="K29" s="5" t="e">
        <f t="shared" si="27"/>
        <v>#REF!</v>
      </c>
      <c r="L29" s="5" t="e">
        <f t="shared" si="27"/>
        <v>#REF!</v>
      </c>
      <c r="M29" s="5" t="e">
        <f t="shared" si="27"/>
        <v>#REF!</v>
      </c>
      <c r="N29" s="3" t="s">
        <v>14</v>
      </c>
      <c r="O29" s="5" t="e">
        <f t="shared" si="14"/>
        <v>#REF!</v>
      </c>
      <c r="P29" s="5" t="e">
        <f t="shared" si="15"/>
        <v>#REF!</v>
      </c>
      <c r="Q29" s="5" t="e">
        <f t="shared" si="10"/>
        <v>#REF!</v>
      </c>
      <c r="R29" s="5" t="e">
        <f t="shared" si="11"/>
        <v>#REF!</v>
      </c>
      <c r="S29" s="5" t="e">
        <f t="shared" si="12"/>
        <v>#REF!</v>
      </c>
      <c r="T29" s="5" t="e">
        <f t="shared" si="13"/>
        <v>#REF!</v>
      </c>
    </row>
    <row r="30" spans="1:21" ht="15.75">
      <c r="A30" s="2">
        <v>7</v>
      </c>
      <c r="B30" s="171"/>
      <c r="C30" s="4" t="s">
        <v>25</v>
      </c>
      <c r="D30" s="6">
        <v>50</v>
      </c>
      <c r="E30" s="6">
        <v>0</v>
      </c>
      <c r="F30" s="3" t="s">
        <v>14</v>
      </c>
      <c r="G30" s="6">
        <v>0</v>
      </c>
      <c r="H30" s="6">
        <v>0</v>
      </c>
      <c r="I30" s="6">
        <v>0</v>
      </c>
      <c r="J30" s="6">
        <v>0</v>
      </c>
      <c r="K30" s="6">
        <v>0</v>
      </c>
      <c r="L30" s="6">
        <v>0</v>
      </c>
      <c r="M30" s="6">
        <v>0</v>
      </c>
      <c r="N30" s="3" t="s">
        <v>14</v>
      </c>
      <c r="O30" s="5">
        <f t="shared" si="14"/>
        <v>0</v>
      </c>
      <c r="P30" s="5">
        <f t="shared" si="15"/>
        <v>0</v>
      </c>
      <c r="Q30" s="5">
        <f t="shared" si="10"/>
        <v>0</v>
      </c>
      <c r="R30" s="5">
        <f t="shared" si="11"/>
        <v>0</v>
      </c>
      <c r="S30" s="5">
        <f t="shared" si="12"/>
        <v>0</v>
      </c>
      <c r="T30" s="5">
        <f t="shared" si="13"/>
        <v>0</v>
      </c>
    </row>
    <row r="31" spans="1:21" ht="15.75">
      <c r="A31" s="2">
        <v>8</v>
      </c>
      <c r="B31" s="156" t="s">
        <v>26</v>
      </c>
      <c r="C31" s="155"/>
      <c r="D31" s="6">
        <v>60</v>
      </c>
      <c r="E31" s="5">
        <v>40404</v>
      </c>
      <c r="F31" s="3" t="s">
        <v>14</v>
      </c>
      <c r="G31" s="5">
        <v>2424240</v>
      </c>
      <c r="H31" s="5" t="e">
        <f>#REF!</f>
        <v>#REF!</v>
      </c>
      <c r="I31" s="5" t="e">
        <f>#REF!</f>
        <v>#REF!</v>
      </c>
      <c r="J31" s="5" t="e">
        <f>#REF!</f>
        <v>#REF!</v>
      </c>
      <c r="K31" s="5" t="e">
        <f>#REF!</f>
        <v>#REF!</v>
      </c>
      <c r="L31" s="5" t="e">
        <f>#REF!</f>
        <v>#REF!</v>
      </c>
      <c r="M31" s="5" t="e">
        <f>#REF!</f>
        <v>#REF!</v>
      </c>
      <c r="N31" s="3" t="s">
        <v>14</v>
      </c>
      <c r="O31" s="5" t="e">
        <f t="shared" si="14"/>
        <v>#REF!</v>
      </c>
      <c r="P31" s="5" t="e">
        <f t="shared" si="15"/>
        <v>#REF!</v>
      </c>
      <c r="Q31" s="5" t="e">
        <f t="shared" si="10"/>
        <v>#REF!</v>
      </c>
      <c r="R31" s="5" t="e">
        <f t="shared" si="11"/>
        <v>#REF!</v>
      </c>
      <c r="S31" s="5" t="e">
        <f t="shared" si="12"/>
        <v>#REF!</v>
      </c>
      <c r="T31" s="5" t="e">
        <f t="shared" si="13"/>
        <v>#REF!</v>
      </c>
    </row>
    <row r="32" spans="1:21" ht="15.75">
      <c r="A32" s="2">
        <v>9</v>
      </c>
      <c r="B32" s="156" t="s">
        <v>27</v>
      </c>
      <c r="C32" s="155"/>
      <c r="D32" s="6">
        <v>300</v>
      </c>
      <c r="E32" s="6">
        <v>777</v>
      </c>
      <c r="F32" s="3" t="s">
        <v>14</v>
      </c>
      <c r="G32" s="5">
        <v>233100</v>
      </c>
      <c r="H32" s="5" t="e">
        <f>H24*0.1</f>
        <v>#REF!</v>
      </c>
      <c r="I32" s="5" t="e">
        <f t="shared" ref="I32:M32" si="28">I24*0.1</f>
        <v>#REF!</v>
      </c>
      <c r="J32" s="5" t="e">
        <f t="shared" si="28"/>
        <v>#REF!</v>
      </c>
      <c r="K32" s="5" t="e">
        <f t="shared" si="28"/>
        <v>#REF!</v>
      </c>
      <c r="L32" s="5" t="e">
        <f t="shared" si="28"/>
        <v>#REF!</v>
      </c>
      <c r="M32" s="5" t="e">
        <f t="shared" si="28"/>
        <v>#REF!</v>
      </c>
      <c r="N32" s="3" t="s">
        <v>14</v>
      </c>
      <c r="O32" s="5" t="e">
        <f t="shared" si="14"/>
        <v>#REF!</v>
      </c>
      <c r="P32" s="5" t="e">
        <f t="shared" si="15"/>
        <v>#REF!</v>
      </c>
      <c r="Q32" s="5" t="e">
        <f t="shared" si="10"/>
        <v>#REF!</v>
      </c>
      <c r="R32" s="5" t="e">
        <f t="shared" si="11"/>
        <v>#REF!</v>
      </c>
      <c r="S32" s="5" t="e">
        <f t="shared" si="12"/>
        <v>#REF!</v>
      </c>
      <c r="T32" s="5" t="e">
        <f t="shared" si="13"/>
        <v>#REF!</v>
      </c>
    </row>
    <row r="33" spans="1:20" ht="15.75">
      <c r="A33" s="2">
        <v>10</v>
      </c>
      <c r="B33" s="156" t="s">
        <v>29</v>
      </c>
      <c r="C33" s="155"/>
      <c r="D33" s="5">
        <v>50000</v>
      </c>
      <c r="E33" s="6">
        <v>12</v>
      </c>
      <c r="F33" s="3" t="s">
        <v>30</v>
      </c>
      <c r="G33" s="5">
        <v>600000</v>
      </c>
      <c r="H33" s="5">
        <v>12</v>
      </c>
      <c r="I33" s="5">
        <v>12</v>
      </c>
      <c r="J33" s="5">
        <v>12</v>
      </c>
      <c r="K33" s="5">
        <v>12</v>
      </c>
      <c r="L33" s="5">
        <v>12</v>
      </c>
      <c r="M33" s="5">
        <v>12</v>
      </c>
      <c r="N33" s="3" t="s">
        <v>30</v>
      </c>
      <c r="O33" s="5">
        <f t="shared" si="14"/>
        <v>600000</v>
      </c>
      <c r="P33" s="5">
        <f t="shared" si="15"/>
        <v>600000</v>
      </c>
      <c r="Q33" s="5">
        <f t="shared" si="10"/>
        <v>600000</v>
      </c>
      <c r="R33" s="5">
        <f t="shared" si="11"/>
        <v>600000</v>
      </c>
      <c r="S33" s="5">
        <f t="shared" si="12"/>
        <v>600000</v>
      </c>
      <c r="T33" s="5">
        <f t="shared" si="13"/>
        <v>600000</v>
      </c>
    </row>
    <row r="34" spans="1:20" ht="15.75">
      <c r="A34" s="2">
        <v>11</v>
      </c>
      <c r="B34" s="156" t="s">
        <v>31</v>
      </c>
      <c r="C34" s="155"/>
      <c r="D34" s="5">
        <v>209000</v>
      </c>
      <c r="E34" s="6">
        <v>1</v>
      </c>
      <c r="F34" s="3" t="s">
        <v>8</v>
      </c>
      <c r="G34" s="5">
        <v>209000</v>
      </c>
      <c r="H34" s="5">
        <v>1</v>
      </c>
      <c r="I34" s="5">
        <v>0</v>
      </c>
      <c r="J34" s="5">
        <v>0</v>
      </c>
      <c r="K34" s="5">
        <v>0</v>
      </c>
      <c r="L34" s="5">
        <v>0</v>
      </c>
      <c r="M34" s="5">
        <v>0</v>
      </c>
      <c r="N34" s="3" t="s">
        <v>8</v>
      </c>
      <c r="O34" s="5">
        <f t="shared" si="14"/>
        <v>209000</v>
      </c>
      <c r="P34" s="5">
        <f t="shared" si="15"/>
        <v>0</v>
      </c>
      <c r="Q34" s="5">
        <f t="shared" si="10"/>
        <v>0</v>
      </c>
      <c r="R34" s="5">
        <f t="shared" si="11"/>
        <v>0</v>
      </c>
      <c r="S34" s="5">
        <f t="shared" si="12"/>
        <v>0</v>
      </c>
      <c r="T34" s="5">
        <f t="shared" si="13"/>
        <v>0</v>
      </c>
    </row>
    <row r="35" spans="1:20" ht="15.75">
      <c r="A35" s="2">
        <v>12</v>
      </c>
      <c r="B35" s="156" t="s">
        <v>32</v>
      </c>
      <c r="C35" s="155"/>
      <c r="D35" s="5">
        <v>22100</v>
      </c>
      <c r="E35" s="6">
        <v>12</v>
      </c>
      <c r="F35" s="3" t="s">
        <v>30</v>
      </c>
      <c r="G35" s="5">
        <v>265200</v>
      </c>
      <c r="H35" s="5">
        <v>12</v>
      </c>
      <c r="I35" s="5">
        <v>12</v>
      </c>
      <c r="J35" s="5">
        <v>12</v>
      </c>
      <c r="K35" s="5">
        <v>12</v>
      </c>
      <c r="L35" s="5">
        <v>12</v>
      </c>
      <c r="M35" s="5">
        <v>12</v>
      </c>
      <c r="N35" s="3" t="s">
        <v>30</v>
      </c>
      <c r="O35" s="5">
        <f t="shared" si="14"/>
        <v>265200</v>
      </c>
      <c r="P35" s="5">
        <f t="shared" si="15"/>
        <v>265200</v>
      </c>
      <c r="Q35" s="5">
        <f t="shared" si="10"/>
        <v>265200</v>
      </c>
      <c r="R35" s="5">
        <f t="shared" si="11"/>
        <v>265200</v>
      </c>
      <c r="S35" s="5">
        <f t="shared" si="12"/>
        <v>265200</v>
      </c>
      <c r="T35" s="5">
        <f t="shared" si="13"/>
        <v>265200</v>
      </c>
    </row>
    <row r="36" spans="1:20" ht="15.75">
      <c r="A36" s="165" t="s">
        <v>33</v>
      </c>
      <c r="B36" s="166"/>
      <c r="C36" s="166"/>
      <c r="D36" s="151">
        <v>13831340</v>
      </c>
      <c r="E36" s="168"/>
      <c r="F36" s="168"/>
      <c r="G36" s="168"/>
      <c r="H36" s="9"/>
      <c r="I36" s="9"/>
      <c r="J36" s="9"/>
      <c r="K36" s="9"/>
      <c r="L36" s="9"/>
      <c r="M36" s="9"/>
      <c r="N36" s="9"/>
      <c r="O36" s="9"/>
      <c r="P36" s="9"/>
      <c r="Q36" s="9"/>
      <c r="R36" s="9"/>
      <c r="S36" s="9"/>
      <c r="T36" s="9"/>
    </row>
    <row r="37" spans="1:20" ht="15.75">
      <c r="G37" s="5">
        <f>SUM(G22:G35)</f>
        <v>19090076</v>
      </c>
      <c r="H37" s="14"/>
      <c r="I37" s="14"/>
      <c r="J37" s="14"/>
      <c r="K37" s="14"/>
      <c r="L37" s="14"/>
      <c r="M37" s="14"/>
      <c r="N37" s="14"/>
      <c r="O37" s="9" t="e">
        <f>SUM(O21:O36)</f>
        <v>#REF!</v>
      </c>
      <c r="P37" s="5" t="e">
        <f t="shared" ref="P37" si="29">SUM(P21:P36)</f>
        <v>#REF!</v>
      </c>
      <c r="Q37" s="5" t="e">
        <f t="shared" ref="Q37" si="30">SUM(Q21:Q36)</f>
        <v>#REF!</v>
      </c>
      <c r="R37" s="5" t="e">
        <f t="shared" ref="R37" si="31">SUM(R21:R36)</f>
        <v>#REF!</v>
      </c>
      <c r="S37" s="5" t="e">
        <f t="shared" ref="S37" si="32">SUM(S21:S36)</f>
        <v>#REF!</v>
      </c>
      <c r="T37" s="5" t="e">
        <f t="shared" ref="T37" si="33">SUM(T21:T36)</f>
        <v>#REF!</v>
      </c>
    </row>
    <row r="38" spans="1:20" ht="15.75">
      <c r="G38" s="5">
        <f>SUM(G23:G36)</f>
        <v>15090076</v>
      </c>
      <c r="H38" s="15"/>
      <c r="I38" s="15"/>
      <c r="J38" s="15"/>
      <c r="K38" s="15"/>
      <c r="L38" s="15"/>
      <c r="M38" s="15"/>
      <c r="N38" s="15"/>
      <c r="O38" s="9"/>
      <c r="P38" s="5"/>
      <c r="Q38" s="5"/>
      <c r="R38" s="5"/>
      <c r="S38" s="5"/>
      <c r="T38" s="5"/>
    </row>
  </sheetData>
  <mergeCells count="29">
    <mergeCell ref="D36:G36"/>
    <mergeCell ref="B21:C21"/>
    <mergeCell ref="B22:C22"/>
    <mergeCell ref="B23:C23"/>
    <mergeCell ref="B24:B26"/>
    <mergeCell ref="B27:B30"/>
    <mergeCell ref="B31:C31"/>
    <mergeCell ref="B32:C32"/>
    <mergeCell ref="B33:C33"/>
    <mergeCell ref="B34:C34"/>
    <mergeCell ref="B35:C35"/>
    <mergeCell ref="A36:C36"/>
    <mergeCell ref="A17:C17"/>
    <mergeCell ref="D17:G17"/>
    <mergeCell ref="B16:C16"/>
    <mergeCell ref="B15:C15"/>
    <mergeCell ref="B14:C14"/>
    <mergeCell ref="B13:C13"/>
    <mergeCell ref="B12:C12"/>
    <mergeCell ref="B8:B11"/>
    <mergeCell ref="B5:B7"/>
    <mergeCell ref="B3:C3"/>
    <mergeCell ref="B4:C4"/>
    <mergeCell ref="H1:N1"/>
    <mergeCell ref="O1:T1"/>
    <mergeCell ref="U1:U2"/>
    <mergeCell ref="A1:A2"/>
    <mergeCell ref="B1:C2"/>
    <mergeCell ref="D1:D2"/>
  </mergeCells>
  <phoneticPr fontId="5"/>
  <pageMargins left="0.7" right="0.7" top="0.75" bottom="0.75" header="0.3" footer="0.3"/>
  <pageSetup paperSize="9" scale="67"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2"/>
  <sheetViews>
    <sheetView workbookViewId="0">
      <selection sqref="A1:W39"/>
    </sheetView>
  </sheetViews>
  <sheetFormatPr defaultColWidth="9.33203125" defaultRowHeight="12.75"/>
  <cols>
    <col min="1" max="1" width="17.33203125" style="19" customWidth="1"/>
    <col min="2" max="2" width="10.5" style="19" customWidth="1"/>
    <col min="3" max="3" width="34.83203125" style="19" customWidth="1"/>
    <col min="4" max="4" width="10.5" style="19" customWidth="1"/>
    <col min="5" max="5" width="8" style="19" customWidth="1"/>
    <col min="6" max="6" width="4.83203125" style="19" customWidth="1"/>
    <col min="7" max="7" width="9.33203125" style="19" customWidth="1"/>
    <col min="8" max="8" width="4.83203125" style="19" customWidth="1"/>
    <col min="9" max="9" width="26.6640625" style="19" customWidth="1"/>
    <col min="10" max="10" width="3.33203125" style="19" customWidth="1"/>
    <col min="11" max="16384" width="9.33203125" style="19"/>
  </cols>
  <sheetData>
    <row r="1" spans="1:10" ht="14.25">
      <c r="A1" s="207" t="s">
        <v>43</v>
      </c>
      <c r="B1" s="207"/>
      <c r="C1" s="207"/>
      <c r="D1" s="207"/>
      <c r="E1" s="207"/>
      <c r="F1" s="207"/>
      <c r="G1" s="207"/>
      <c r="H1" s="207"/>
      <c r="I1" s="207"/>
      <c r="J1" s="207"/>
    </row>
    <row r="2" spans="1:10" ht="14.25">
      <c r="A2" s="208" t="s">
        <v>44</v>
      </c>
      <c r="B2" s="208"/>
      <c r="C2" s="208"/>
      <c r="D2" s="208"/>
      <c r="E2" s="208"/>
      <c r="F2" s="208"/>
      <c r="G2" s="208"/>
      <c r="H2" s="208"/>
      <c r="I2" s="208"/>
      <c r="J2" s="208"/>
    </row>
    <row r="3" spans="1:10" ht="14.25">
      <c r="A3" s="209" t="s">
        <v>45</v>
      </c>
      <c r="B3" s="209"/>
      <c r="C3" s="27"/>
      <c r="D3" s="72" t="s">
        <v>46</v>
      </c>
      <c r="E3" s="22"/>
      <c r="F3" s="22"/>
      <c r="G3" s="22"/>
      <c r="H3" s="22"/>
      <c r="I3" s="22"/>
      <c r="J3" s="22"/>
    </row>
    <row r="4" spans="1:10" ht="14.25">
      <c r="A4" s="210" t="s">
        <v>47</v>
      </c>
      <c r="B4" s="210"/>
      <c r="C4" s="210"/>
      <c r="D4" s="210"/>
      <c r="E4" s="210"/>
      <c r="F4" s="210"/>
      <c r="G4" s="210"/>
      <c r="H4" s="210"/>
      <c r="I4" s="210"/>
      <c r="J4" s="210"/>
    </row>
    <row r="5" spans="1:10" ht="14.25">
      <c r="A5" s="22"/>
      <c r="B5" s="22"/>
      <c r="C5" s="22"/>
      <c r="D5" s="22"/>
      <c r="E5" s="22"/>
      <c r="F5" s="22"/>
      <c r="G5" s="22"/>
      <c r="H5" s="22"/>
      <c r="I5" s="74" t="s">
        <v>48</v>
      </c>
      <c r="J5" s="22"/>
    </row>
    <row r="6" spans="1:10" ht="14.25">
      <c r="A6" s="22"/>
      <c r="B6" s="22"/>
      <c r="C6" s="22"/>
      <c r="D6" s="22"/>
      <c r="E6" s="22"/>
      <c r="F6" s="22"/>
      <c r="G6" s="22"/>
      <c r="H6" s="22"/>
      <c r="I6" s="74" t="s">
        <v>49</v>
      </c>
      <c r="J6" s="22"/>
    </row>
    <row r="7" spans="1:10" ht="14.25">
      <c r="A7" s="210" t="s">
        <v>50</v>
      </c>
      <c r="B7" s="210"/>
      <c r="C7" s="210"/>
      <c r="D7" s="210"/>
      <c r="E7" s="210"/>
      <c r="F7" s="210"/>
      <c r="G7" s="210"/>
      <c r="H7" s="210"/>
      <c r="I7" s="210"/>
      <c r="J7" s="210"/>
    </row>
    <row r="8" spans="1:10" ht="28.5">
      <c r="A8" s="72" t="s">
        <v>51</v>
      </c>
      <c r="B8" s="27"/>
      <c r="C8" s="27"/>
      <c r="D8" s="27"/>
      <c r="E8" s="27"/>
      <c r="F8" s="27"/>
      <c r="G8" s="27"/>
      <c r="H8" s="27"/>
      <c r="I8" s="27"/>
      <c r="J8" s="22"/>
    </row>
    <row r="9" spans="1:10" ht="14.25">
      <c r="A9" s="188" t="s">
        <v>52</v>
      </c>
      <c r="B9" s="189"/>
      <c r="C9" s="71" t="s">
        <v>53</v>
      </c>
      <c r="D9" s="71" t="s">
        <v>54</v>
      </c>
      <c r="E9" s="190" t="s">
        <v>55</v>
      </c>
      <c r="F9" s="191"/>
      <c r="G9" s="188" t="s">
        <v>56</v>
      </c>
      <c r="H9" s="189"/>
      <c r="I9" s="71" t="s">
        <v>57</v>
      </c>
      <c r="J9" s="192"/>
    </row>
    <row r="10" spans="1:10" ht="14.25">
      <c r="A10" s="193" t="s">
        <v>58</v>
      </c>
      <c r="B10" s="71" t="s">
        <v>59</v>
      </c>
      <c r="C10" s="67" t="s">
        <v>60</v>
      </c>
      <c r="D10" s="75" t="s">
        <v>61</v>
      </c>
      <c r="E10" s="195">
        <v>1</v>
      </c>
      <c r="F10" s="196"/>
      <c r="G10" s="197" t="s">
        <v>62</v>
      </c>
      <c r="H10" s="198"/>
      <c r="I10" s="66" t="s">
        <v>63</v>
      </c>
      <c r="J10" s="192"/>
    </row>
    <row r="11" spans="1:10" ht="14.25">
      <c r="A11" s="194"/>
      <c r="B11" s="69" t="s">
        <v>64</v>
      </c>
      <c r="C11" s="67" t="s">
        <v>65</v>
      </c>
      <c r="D11" s="75" t="s">
        <v>66</v>
      </c>
      <c r="E11" s="199">
        <v>0</v>
      </c>
      <c r="F11" s="200"/>
      <c r="G11" s="201" t="s">
        <v>67</v>
      </c>
      <c r="H11" s="202"/>
      <c r="I11" s="66" t="s">
        <v>68</v>
      </c>
      <c r="J11" s="192"/>
    </row>
    <row r="12" spans="1:10" ht="28.5">
      <c r="A12" s="203" t="s">
        <v>69</v>
      </c>
      <c r="B12" s="204"/>
      <c r="C12" s="67" t="s">
        <v>70</v>
      </c>
      <c r="D12" s="75" t="s">
        <v>71</v>
      </c>
      <c r="E12" s="205">
        <v>0.2</v>
      </c>
      <c r="F12" s="206"/>
      <c r="G12" s="197" t="s">
        <v>72</v>
      </c>
      <c r="H12" s="198"/>
      <c r="I12" s="66" t="s">
        <v>73</v>
      </c>
      <c r="J12" s="192"/>
    </row>
    <row r="13" spans="1:10" ht="14.25">
      <c r="A13" s="211"/>
      <c r="B13" s="71" t="s">
        <v>59</v>
      </c>
      <c r="C13" s="67" t="s">
        <v>74</v>
      </c>
      <c r="D13" s="75" t="s">
        <v>71</v>
      </c>
      <c r="E13" s="205">
        <v>0.16</v>
      </c>
      <c r="F13" s="206"/>
      <c r="G13" s="197" t="s">
        <v>75</v>
      </c>
      <c r="H13" s="198"/>
      <c r="I13" s="66" t="s">
        <v>76</v>
      </c>
      <c r="J13" s="192"/>
    </row>
    <row r="14" spans="1:10" ht="14.25">
      <c r="A14" s="212"/>
      <c r="B14" s="69" t="s">
        <v>64</v>
      </c>
      <c r="C14" s="67" t="s">
        <v>77</v>
      </c>
      <c r="D14" s="66" t="s">
        <v>66</v>
      </c>
      <c r="E14" s="199">
        <v>0.04</v>
      </c>
      <c r="F14" s="200"/>
      <c r="G14" s="213" t="s">
        <v>78</v>
      </c>
      <c r="H14" s="214"/>
      <c r="I14" s="66" t="s">
        <v>79</v>
      </c>
      <c r="J14" s="192"/>
    </row>
    <row r="15" spans="1:10" ht="28.5">
      <c r="A15" s="193" t="s">
        <v>80</v>
      </c>
      <c r="B15" s="68"/>
      <c r="C15" s="67" t="s">
        <v>81</v>
      </c>
      <c r="D15" s="75" t="s">
        <v>82</v>
      </c>
      <c r="E15" s="205">
        <v>0.8</v>
      </c>
      <c r="F15" s="206"/>
      <c r="G15" s="197" t="s">
        <v>83</v>
      </c>
      <c r="H15" s="198"/>
      <c r="I15" s="66" t="s">
        <v>79</v>
      </c>
      <c r="J15" s="192"/>
    </row>
    <row r="16" spans="1:10" ht="14.25">
      <c r="A16" s="194"/>
      <c r="B16" s="69" t="s">
        <v>84</v>
      </c>
      <c r="C16" s="67" t="s">
        <v>85</v>
      </c>
      <c r="D16" s="75" t="s">
        <v>71</v>
      </c>
      <c r="E16" s="205">
        <v>0.2</v>
      </c>
      <c r="F16" s="206"/>
      <c r="G16" s="197" t="s">
        <v>72</v>
      </c>
      <c r="H16" s="198"/>
      <c r="I16" s="66" t="s">
        <v>73</v>
      </c>
      <c r="J16" s="192"/>
    </row>
    <row r="17" spans="1:10" ht="28.5">
      <c r="A17" s="215" t="s">
        <v>86</v>
      </c>
      <c r="B17" s="216"/>
      <c r="C17" s="67" t="s">
        <v>87</v>
      </c>
      <c r="D17" s="75" t="s">
        <v>88</v>
      </c>
      <c r="E17" s="205">
        <v>0.1</v>
      </c>
      <c r="F17" s="206"/>
      <c r="G17" s="213" t="s">
        <v>89</v>
      </c>
      <c r="H17" s="214"/>
      <c r="I17" s="66" t="s">
        <v>90</v>
      </c>
      <c r="J17" s="192"/>
    </row>
    <row r="18" spans="1:10" ht="28.5">
      <c r="A18" s="215" t="s">
        <v>91</v>
      </c>
      <c r="B18" s="216"/>
      <c r="C18" s="67" t="s">
        <v>92</v>
      </c>
      <c r="D18" s="75" t="s">
        <v>93</v>
      </c>
      <c r="E18" s="195">
        <v>1</v>
      </c>
      <c r="F18" s="196"/>
      <c r="G18" s="213" t="s">
        <v>94</v>
      </c>
      <c r="H18" s="214"/>
      <c r="I18" s="66" t="s">
        <v>93</v>
      </c>
      <c r="J18" s="192"/>
    </row>
    <row r="19" spans="1:10" ht="14.25">
      <c r="A19" s="217"/>
      <c r="B19" s="218"/>
      <c r="C19" s="65"/>
      <c r="D19" s="65"/>
      <c r="E19" s="218"/>
      <c r="F19" s="218"/>
      <c r="G19" s="219" t="s">
        <v>95</v>
      </c>
      <c r="H19" s="219"/>
      <c r="I19" s="73" t="s">
        <v>96</v>
      </c>
      <c r="J19" s="192"/>
    </row>
    <row r="20" spans="1:10" ht="14.25">
      <c r="A20" s="207" t="s">
        <v>97</v>
      </c>
      <c r="B20" s="207"/>
      <c r="C20" s="207"/>
      <c r="D20" s="207"/>
      <c r="E20" s="207"/>
      <c r="F20" s="207"/>
      <c r="G20" s="207"/>
      <c r="H20" s="207"/>
      <c r="I20" s="207"/>
      <c r="J20" s="207"/>
    </row>
    <row r="21" spans="1:10" ht="28.5">
      <c r="A21" s="72" t="s">
        <v>98</v>
      </c>
      <c r="B21" s="27"/>
      <c r="C21" s="27"/>
      <c r="D21" s="27"/>
      <c r="E21" s="27"/>
      <c r="F21" s="27"/>
      <c r="G21" s="27"/>
      <c r="H21" s="27"/>
      <c r="I21" s="27"/>
      <c r="J21" s="22"/>
    </row>
    <row r="22" spans="1:10" ht="14.25">
      <c r="A22" s="188" t="s">
        <v>52</v>
      </c>
      <c r="B22" s="189"/>
      <c r="C22" s="71" t="s">
        <v>53</v>
      </c>
      <c r="D22" s="71" t="s">
        <v>54</v>
      </c>
      <c r="E22" s="70" t="s">
        <v>56</v>
      </c>
      <c r="F22" s="188" t="s">
        <v>57</v>
      </c>
      <c r="G22" s="189"/>
      <c r="H22" s="188" t="s">
        <v>99</v>
      </c>
      <c r="I22" s="189"/>
      <c r="J22" s="192"/>
    </row>
    <row r="23" spans="1:10" ht="42.75">
      <c r="A23" s="67" t="s">
        <v>100</v>
      </c>
      <c r="B23" s="69" t="s">
        <v>101</v>
      </c>
      <c r="C23" s="68" t="s">
        <v>102</v>
      </c>
      <c r="D23" s="66" t="s">
        <v>103</v>
      </c>
      <c r="E23" s="66" t="s">
        <v>104</v>
      </c>
      <c r="F23" s="197" t="s">
        <v>103</v>
      </c>
      <c r="G23" s="198"/>
      <c r="H23" s="217" t="s">
        <v>105</v>
      </c>
      <c r="I23" s="220"/>
      <c r="J23" s="192"/>
    </row>
    <row r="24" spans="1:10" ht="28.5">
      <c r="A24" s="67" t="s">
        <v>106</v>
      </c>
      <c r="B24" s="68"/>
      <c r="C24" s="67" t="s">
        <v>107</v>
      </c>
      <c r="D24" s="66" t="s">
        <v>108</v>
      </c>
      <c r="E24" s="66" t="s">
        <v>62</v>
      </c>
      <c r="F24" s="222" t="s">
        <v>109</v>
      </c>
      <c r="G24" s="223"/>
      <c r="H24" s="217"/>
      <c r="I24" s="220"/>
      <c r="J24" s="192"/>
    </row>
    <row r="25" spans="1:10" ht="28.5">
      <c r="A25" s="215" t="s">
        <v>110</v>
      </c>
      <c r="B25" s="216"/>
      <c r="C25" s="67" t="s">
        <v>111</v>
      </c>
      <c r="D25" s="66" t="s">
        <v>112</v>
      </c>
      <c r="E25" s="66" t="s">
        <v>89</v>
      </c>
      <c r="F25" s="222" t="s">
        <v>113</v>
      </c>
      <c r="G25" s="223"/>
      <c r="H25" s="215" t="s">
        <v>114</v>
      </c>
      <c r="I25" s="216"/>
      <c r="J25" s="192"/>
    </row>
    <row r="26" spans="1:10" ht="14.25">
      <c r="A26" s="217"/>
      <c r="B26" s="218"/>
      <c r="C26" s="65"/>
      <c r="D26" s="64" t="s">
        <v>115</v>
      </c>
      <c r="E26" s="63" t="s">
        <v>116</v>
      </c>
      <c r="F26" s="224" t="s">
        <v>117</v>
      </c>
      <c r="G26" s="223"/>
      <c r="H26" s="215" t="s">
        <v>118</v>
      </c>
      <c r="I26" s="216"/>
      <c r="J26" s="192"/>
    </row>
    <row r="27" spans="1:10" ht="14.25">
      <c r="A27" s="210" t="s">
        <v>119</v>
      </c>
      <c r="B27" s="210"/>
      <c r="C27" s="210"/>
      <c r="D27" s="210"/>
      <c r="E27" s="210"/>
      <c r="F27" s="210"/>
      <c r="G27" s="210"/>
      <c r="H27" s="210"/>
      <c r="I27" s="210"/>
      <c r="J27" s="210"/>
    </row>
    <row r="28" spans="1:10" ht="14.25">
      <c r="A28" s="62" t="s">
        <v>120</v>
      </c>
      <c r="B28" s="210" t="s">
        <v>121</v>
      </c>
      <c r="C28" s="210"/>
      <c r="D28" s="22"/>
      <c r="E28" s="22"/>
      <c r="F28" s="22"/>
      <c r="G28" s="22"/>
      <c r="H28" s="22"/>
      <c r="I28" s="22"/>
      <c r="J28" s="22"/>
    </row>
    <row r="29" spans="1:10" ht="14.25">
      <c r="A29" s="221" t="s">
        <v>122</v>
      </c>
      <c r="B29" s="221"/>
      <c r="C29" s="221"/>
      <c r="D29" s="221"/>
      <c r="E29" s="221"/>
      <c r="F29" s="221"/>
      <c r="G29" s="221"/>
      <c r="H29" s="221"/>
      <c r="I29" s="221"/>
      <c r="J29" s="221"/>
    </row>
    <row r="30" spans="1:10" ht="14.25">
      <c r="A30" s="221" t="s">
        <v>123</v>
      </c>
      <c r="B30" s="221"/>
      <c r="C30" s="221"/>
      <c r="D30" s="221"/>
      <c r="E30" s="221"/>
      <c r="F30" s="221"/>
      <c r="G30" s="221"/>
      <c r="H30" s="221"/>
      <c r="I30" s="221"/>
      <c r="J30" s="221"/>
    </row>
    <row r="31" spans="1:10" ht="14.25">
      <c r="A31" s="221" t="s">
        <v>124</v>
      </c>
      <c r="B31" s="221"/>
      <c r="C31" s="221"/>
      <c r="D31" s="221"/>
      <c r="E31" s="221"/>
      <c r="F31" s="221"/>
      <c r="G31" s="221"/>
      <c r="H31" s="221"/>
      <c r="I31" s="221"/>
      <c r="J31" s="221"/>
    </row>
    <row r="32" spans="1:10" ht="14.25">
      <c r="A32" s="221" t="s">
        <v>125</v>
      </c>
      <c r="B32" s="221"/>
      <c r="C32" s="221"/>
      <c r="D32" s="221"/>
      <c r="E32" s="221"/>
      <c r="F32" s="221"/>
      <c r="G32" s="221"/>
      <c r="H32" s="221"/>
      <c r="I32" s="221"/>
      <c r="J32" s="221"/>
    </row>
    <row r="33" spans="1:10" ht="14.25">
      <c r="A33" s="221" t="s">
        <v>126</v>
      </c>
      <c r="B33" s="221"/>
      <c r="C33" s="221"/>
      <c r="D33" s="221"/>
      <c r="E33" s="221"/>
      <c r="F33" s="221"/>
      <c r="G33" s="221"/>
      <c r="H33" s="221"/>
      <c r="I33" s="221"/>
      <c r="J33" s="221"/>
    </row>
    <row r="34" spans="1:10" ht="14.25">
      <c r="A34" s="221" t="s">
        <v>127</v>
      </c>
      <c r="B34" s="221"/>
      <c r="C34" s="221"/>
      <c r="D34" s="221"/>
      <c r="E34" s="221"/>
      <c r="F34" s="221"/>
      <c r="G34" s="221"/>
      <c r="H34" s="221"/>
      <c r="I34" s="221"/>
      <c r="J34" s="221"/>
    </row>
    <row r="35" spans="1:10" ht="14.25">
      <c r="A35" s="221" t="s">
        <v>128</v>
      </c>
      <c r="B35" s="221"/>
      <c r="C35" s="221"/>
      <c r="D35" s="221"/>
      <c r="E35" s="221"/>
      <c r="F35" s="221"/>
      <c r="G35" s="221"/>
      <c r="H35" s="221"/>
      <c r="I35" s="221"/>
      <c r="J35" s="221"/>
    </row>
    <row r="36" spans="1:10" ht="14.25">
      <c r="A36" s="221" t="s">
        <v>129</v>
      </c>
      <c r="B36" s="221"/>
      <c r="C36" s="221"/>
      <c r="D36" s="221"/>
      <c r="E36" s="221"/>
      <c r="F36" s="221"/>
      <c r="G36" s="221"/>
      <c r="H36" s="221"/>
      <c r="I36" s="221"/>
      <c r="J36" s="221"/>
    </row>
    <row r="37" spans="1:10" ht="14.25">
      <c r="A37" s="62" t="s">
        <v>130</v>
      </c>
      <c r="B37" s="210" t="s">
        <v>131</v>
      </c>
      <c r="C37" s="210"/>
      <c r="D37" s="22"/>
      <c r="E37" s="22"/>
      <c r="F37" s="22"/>
      <c r="G37" s="22"/>
      <c r="H37" s="22"/>
      <c r="I37" s="22"/>
      <c r="J37" s="22"/>
    </row>
    <row r="38" spans="1:10" ht="14.25">
      <c r="A38" s="62" t="s">
        <v>132</v>
      </c>
      <c r="B38" s="210" t="s">
        <v>133</v>
      </c>
      <c r="C38" s="210"/>
      <c r="D38" s="210"/>
      <c r="E38" s="22"/>
      <c r="F38" s="22"/>
      <c r="G38" s="22"/>
      <c r="H38" s="22"/>
      <c r="I38" s="22"/>
      <c r="J38" s="22"/>
    </row>
    <row r="39" spans="1:10" ht="14.25">
      <c r="A39" s="62" t="s">
        <v>134</v>
      </c>
      <c r="B39" s="210" t="s">
        <v>135</v>
      </c>
      <c r="C39" s="210"/>
      <c r="D39" s="22"/>
      <c r="E39" s="22"/>
      <c r="F39" s="22"/>
      <c r="G39" s="22"/>
      <c r="H39" s="22"/>
      <c r="I39" s="22"/>
      <c r="J39" s="22"/>
    </row>
    <row r="40" spans="1:10" ht="14.25">
      <c r="A40" s="62" t="s">
        <v>136</v>
      </c>
      <c r="B40" s="210" t="s">
        <v>137</v>
      </c>
      <c r="C40" s="210"/>
      <c r="D40" s="22"/>
      <c r="E40" s="22"/>
      <c r="F40" s="22"/>
      <c r="G40" s="22"/>
      <c r="H40" s="22"/>
      <c r="I40" s="22"/>
      <c r="J40" s="22"/>
    </row>
    <row r="41" spans="1:10" ht="14.25">
      <c r="A41" s="22"/>
      <c r="B41" s="225" t="s">
        <v>138</v>
      </c>
      <c r="C41" s="225"/>
      <c r="D41" s="225"/>
      <c r="E41" s="225"/>
      <c r="F41" s="225"/>
      <c r="G41" s="22"/>
      <c r="H41" s="22"/>
      <c r="I41" s="22"/>
      <c r="J41" s="22"/>
    </row>
    <row r="42" spans="1:10" ht="14.25">
      <c r="A42" s="22"/>
      <c r="B42" s="225" t="s">
        <v>139</v>
      </c>
      <c r="C42" s="225"/>
      <c r="D42" s="225"/>
      <c r="E42" s="22"/>
      <c r="F42" s="22"/>
      <c r="G42" s="22"/>
      <c r="H42" s="22"/>
      <c r="I42" s="22"/>
      <c r="J42" s="22"/>
    </row>
    <row r="43" spans="1:10" ht="14.25">
      <c r="A43" s="22"/>
      <c r="B43" s="225" t="s">
        <v>140</v>
      </c>
      <c r="C43" s="225"/>
      <c r="D43" s="225"/>
      <c r="E43" s="225"/>
      <c r="F43" s="22"/>
      <c r="G43" s="22"/>
      <c r="H43" s="22"/>
      <c r="I43" s="22"/>
      <c r="J43" s="22"/>
    </row>
    <row r="44" spans="1:10" ht="14.25">
      <c r="A44" s="22"/>
      <c r="B44" s="225" t="s">
        <v>141</v>
      </c>
      <c r="C44" s="225"/>
      <c r="D44" s="225"/>
      <c r="E44" s="225"/>
      <c r="F44" s="225"/>
      <c r="G44" s="225"/>
      <c r="H44" s="22"/>
      <c r="I44" s="22"/>
      <c r="J44" s="22"/>
    </row>
    <row r="45" spans="1:10" ht="14.25">
      <c r="A45" s="22"/>
      <c r="B45" s="225" t="s">
        <v>142</v>
      </c>
      <c r="C45" s="225"/>
      <c r="D45" s="22"/>
      <c r="E45" s="22"/>
      <c r="F45" s="22"/>
      <c r="G45" s="22"/>
      <c r="H45" s="22"/>
      <c r="I45" s="22"/>
      <c r="J45" s="22"/>
    </row>
    <row r="46" spans="1:10" ht="14.25">
      <c r="A46" s="22"/>
      <c r="B46" s="225" t="s">
        <v>143</v>
      </c>
      <c r="C46" s="225"/>
      <c r="D46" s="225"/>
      <c r="E46" s="225"/>
      <c r="F46" s="22"/>
      <c r="G46" s="22"/>
      <c r="H46" s="22"/>
      <c r="I46" s="22"/>
      <c r="J46" s="22"/>
    </row>
    <row r="47" spans="1:10" ht="14.25">
      <c r="A47" s="22"/>
      <c r="B47" s="225" t="s">
        <v>144</v>
      </c>
      <c r="C47" s="225"/>
      <c r="D47" s="225"/>
      <c r="E47" s="22"/>
      <c r="F47" s="22"/>
      <c r="G47" s="22"/>
      <c r="H47" s="22"/>
      <c r="I47" s="22"/>
      <c r="J47" s="22"/>
    </row>
    <row r="48" spans="1:10" ht="14.25">
      <c r="A48" s="22"/>
      <c r="B48" s="225" t="s">
        <v>145</v>
      </c>
      <c r="C48" s="225"/>
      <c r="D48" s="225"/>
      <c r="E48" s="225"/>
      <c r="F48" s="22"/>
      <c r="G48" s="22"/>
      <c r="H48" s="22"/>
      <c r="I48" s="22"/>
      <c r="J48" s="22"/>
    </row>
    <row r="49" spans="1:10" ht="14.25">
      <c r="A49" s="22"/>
      <c r="B49" s="22"/>
      <c r="C49" s="226" t="s">
        <v>146</v>
      </c>
      <c r="D49" s="226"/>
      <c r="E49" s="22"/>
      <c r="F49" s="22"/>
      <c r="G49" s="22"/>
      <c r="H49" s="22"/>
      <c r="I49" s="22"/>
      <c r="J49" s="22"/>
    </row>
    <row r="50" spans="1:10" ht="14.25">
      <c r="A50" s="61" t="s">
        <v>59</v>
      </c>
    </row>
    <row r="51" spans="1:10" ht="14.25">
      <c r="A51" s="61" t="s">
        <v>147</v>
      </c>
    </row>
    <row r="52" spans="1:10" ht="14.25">
      <c r="A52" s="61" t="s">
        <v>148</v>
      </c>
    </row>
  </sheetData>
  <mergeCells count="74">
    <mergeCell ref="B45:C45"/>
    <mergeCell ref="B46:E46"/>
    <mergeCell ref="B47:D47"/>
    <mergeCell ref="B48:E48"/>
    <mergeCell ref="C49:D49"/>
    <mergeCell ref="B44:G44"/>
    <mergeCell ref="A33:J33"/>
    <mergeCell ref="A34:J34"/>
    <mergeCell ref="A35:J35"/>
    <mergeCell ref="A36:J36"/>
    <mergeCell ref="B37:C37"/>
    <mergeCell ref="B38:D38"/>
    <mergeCell ref="B39:C39"/>
    <mergeCell ref="B40:C40"/>
    <mergeCell ref="B41:F41"/>
    <mergeCell ref="B42:D42"/>
    <mergeCell ref="B43:E43"/>
    <mergeCell ref="A32:J32"/>
    <mergeCell ref="F24:G24"/>
    <mergeCell ref="H24:I24"/>
    <mergeCell ref="A25:B25"/>
    <mergeCell ref="F25:G25"/>
    <mergeCell ref="H25:I25"/>
    <mergeCell ref="A26:B26"/>
    <mergeCell ref="F26:G26"/>
    <mergeCell ref="H26:I26"/>
    <mergeCell ref="A27:J27"/>
    <mergeCell ref="B28:C28"/>
    <mergeCell ref="A29:J29"/>
    <mergeCell ref="A30:J30"/>
    <mergeCell ref="A31:J31"/>
    <mergeCell ref="A19:B19"/>
    <mergeCell ref="E19:F19"/>
    <mergeCell ref="G19:H19"/>
    <mergeCell ref="A20:J20"/>
    <mergeCell ref="A22:B22"/>
    <mergeCell ref="F22:G22"/>
    <mergeCell ref="H22:I22"/>
    <mergeCell ref="J22:J26"/>
    <mergeCell ref="F23:G23"/>
    <mergeCell ref="H23:I23"/>
    <mergeCell ref="A17:B17"/>
    <mergeCell ref="E17:F17"/>
    <mergeCell ref="G17:H17"/>
    <mergeCell ref="A18:B18"/>
    <mergeCell ref="E18:F18"/>
    <mergeCell ref="G18:H18"/>
    <mergeCell ref="G16:H16"/>
    <mergeCell ref="A13:A14"/>
    <mergeCell ref="E13:F13"/>
    <mergeCell ref="G13:H13"/>
    <mergeCell ref="E14:F14"/>
    <mergeCell ref="G14:H14"/>
    <mergeCell ref="A1:J1"/>
    <mergeCell ref="A2:J2"/>
    <mergeCell ref="A3:B3"/>
    <mergeCell ref="A4:J4"/>
    <mergeCell ref="A7:J7"/>
    <mergeCell ref="A9:B9"/>
    <mergeCell ref="E9:F9"/>
    <mergeCell ref="G9:H9"/>
    <mergeCell ref="J9:J19"/>
    <mergeCell ref="A10:A11"/>
    <mergeCell ref="E10:F10"/>
    <mergeCell ref="G10:H10"/>
    <mergeCell ref="E11:F11"/>
    <mergeCell ref="G11:H11"/>
    <mergeCell ref="A12:B12"/>
    <mergeCell ref="E12:F12"/>
    <mergeCell ref="G12:H12"/>
    <mergeCell ref="A15:A16"/>
    <mergeCell ref="E15:F15"/>
    <mergeCell ref="G15:H15"/>
    <mergeCell ref="E16:F16"/>
  </mergeCells>
  <phoneticPr fontId="5"/>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7"/>
  <sheetViews>
    <sheetView topLeftCell="A10" workbookViewId="0">
      <selection sqref="A1:W39"/>
    </sheetView>
  </sheetViews>
  <sheetFormatPr defaultColWidth="9.33203125" defaultRowHeight="12.75"/>
  <cols>
    <col min="1" max="1" width="18.6640625" style="19" customWidth="1"/>
    <col min="2" max="2" width="25.5" style="19" customWidth="1"/>
    <col min="3" max="3" width="12.6640625" style="19" customWidth="1"/>
    <col min="4" max="4" width="9.33203125" style="19" customWidth="1"/>
    <col min="5" max="5" width="15.1640625" style="19" customWidth="1"/>
    <col min="6" max="6" width="23.33203125" style="19" customWidth="1"/>
    <col min="7" max="16384" width="9.33203125" style="19"/>
  </cols>
  <sheetData>
    <row r="1" spans="1:6" ht="57" customHeight="1"/>
    <row r="2" spans="1:6" ht="15" customHeight="1">
      <c r="A2" s="20" t="s">
        <v>149</v>
      </c>
    </row>
    <row r="3" spans="1:6" ht="41.1" customHeight="1">
      <c r="A3" s="241" t="s">
        <v>150</v>
      </c>
      <c r="B3" s="241"/>
      <c r="C3" s="241"/>
      <c r="D3" s="241"/>
      <c r="E3" s="241"/>
      <c r="F3" s="241"/>
    </row>
    <row r="4" spans="1:6" ht="45" customHeight="1">
      <c r="A4" s="242" t="s">
        <v>151</v>
      </c>
      <c r="B4" s="242"/>
      <c r="C4" s="242"/>
      <c r="D4" s="22"/>
      <c r="E4" s="60" t="s">
        <v>152</v>
      </c>
      <c r="F4" s="59" t="s">
        <v>153</v>
      </c>
    </row>
    <row r="5" spans="1:6" ht="26.1" customHeight="1">
      <c r="A5" s="243" t="s">
        <v>154</v>
      </c>
      <c r="B5" s="243"/>
      <c r="C5" s="243"/>
      <c r="D5" s="243"/>
      <c r="E5" s="243"/>
      <c r="F5" s="243"/>
    </row>
    <row r="6" spans="1:6" ht="36.950000000000003" customHeight="1">
      <c r="A6" s="244" t="s">
        <v>155</v>
      </c>
      <c r="B6" s="244"/>
      <c r="C6" s="244"/>
      <c r="D6" s="244"/>
      <c r="E6" s="244"/>
      <c r="F6" s="244"/>
    </row>
    <row r="7" spans="1:6" ht="47.1" customHeight="1">
      <c r="A7" s="58" t="s">
        <v>156</v>
      </c>
      <c r="B7" s="57" t="s">
        <v>157</v>
      </c>
      <c r="C7" s="22"/>
      <c r="D7" s="22"/>
      <c r="E7" s="53" t="s">
        <v>158</v>
      </c>
      <c r="F7" s="22" t="s">
        <v>159</v>
      </c>
    </row>
    <row r="8" spans="1:6" ht="30.95" customHeight="1">
      <c r="A8" s="55" t="s">
        <v>160</v>
      </c>
      <c r="B8" s="54" t="s">
        <v>161</v>
      </c>
      <c r="C8" s="22"/>
      <c r="D8" s="22"/>
      <c r="E8" s="56" t="s">
        <v>162</v>
      </c>
      <c r="F8" s="22" t="s">
        <v>163</v>
      </c>
    </row>
    <row r="9" spans="1:6" ht="30.95" customHeight="1">
      <c r="A9" s="55" t="s">
        <v>164</v>
      </c>
      <c r="B9" s="54" t="s">
        <v>165</v>
      </c>
      <c r="C9" s="22"/>
      <c r="D9" s="22"/>
      <c r="E9" s="53" t="s">
        <v>166</v>
      </c>
      <c r="F9" s="22" t="s">
        <v>167</v>
      </c>
    </row>
    <row r="10" spans="1:6" ht="53.1" customHeight="1">
      <c r="A10" s="22"/>
      <c r="B10" s="245" t="s">
        <v>168</v>
      </c>
      <c r="C10" s="245"/>
      <c r="D10" s="245"/>
      <c r="E10" s="245"/>
      <c r="F10" s="52" t="s">
        <v>169</v>
      </c>
    </row>
    <row r="11" spans="1:6" ht="20.100000000000001" customHeight="1">
      <c r="A11" s="22"/>
      <c r="B11" s="22"/>
      <c r="C11" s="22"/>
      <c r="D11" s="22"/>
      <c r="E11" s="22"/>
      <c r="F11" s="51" t="s">
        <v>170</v>
      </c>
    </row>
    <row r="12" spans="1:6" ht="18.95" customHeight="1">
      <c r="A12" s="50" t="s">
        <v>171</v>
      </c>
      <c r="B12" s="49" t="s">
        <v>172</v>
      </c>
      <c r="C12" s="48" t="s">
        <v>173</v>
      </c>
      <c r="D12" s="48" t="s">
        <v>174</v>
      </c>
      <c r="E12" s="48" t="s">
        <v>175</v>
      </c>
      <c r="F12" s="47" t="s">
        <v>176</v>
      </c>
    </row>
    <row r="13" spans="1:6" ht="21.95" customHeight="1">
      <c r="A13" s="46" t="s">
        <v>177</v>
      </c>
      <c r="B13" s="36" t="s">
        <v>178</v>
      </c>
      <c r="C13" s="35">
        <v>1</v>
      </c>
      <c r="D13" s="34" t="s">
        <v>179</v>
      </c>
      <c r="E13" s="76" t="s">
        <v>180</v>
      </c>
      <c r="F13" s="32" t="s">
        <v>180</v>
      </c>
    </row>
    <row r="14" spans="1:6" ht="23.1" customHeight="1">
      <c r="A14" s="22"/>
      <c r="B14" s="45" t="s">
        <v>181</v>
      </c>
      <c r="C14" s="44">
        <v>0</v>
      </c>
      <c r="D14" s="43" t="s">
        <v>182</v>
      </c>
      <c r="E14" s="42" t="s">
        <v>183</v>
      </c>
      <c r="F14" s="41" t="s">
        <v>184</v>
      </c>
    </row>
    <row r="15" spans="1:6" ht="47.1" customHeight="1">
      <c r="A15" s="27"/>
      <c r="B15" s="40" t="s">
        <v>185</v>
      </c>
      <c r="C15" s="39"/>
      <c r="D15" s="39"/>
      <c r="E15" s="39"/>
      <c r="F15" s="37" t="s">
        <v>180</v>
      </c>
    </row>
    <row r="16" spans="1:6" ht="21.95" customHeight="1">
      <c r="A16" s="230" t="s">
        <v>186</v>
      </c>
      <c r="B16" s="34" t="s">
        <v>187</v>
      </c>
      <c r="C16" s="232">
        <v>8000</v>
      </c>
      <c r="D16" s="234" t="s">
        <v>188</v>
      </c>
      <c r="E16" s="236" t="s">
        <v>189</v>
      </c>
      <c r="F16" s="32" t="s">
        <v>190</v>
      </c>
    </row>
    <row r="17" spans="1:6" ht="45.95" customHeight="1">
      <c r="A17" s="231"/>
      <c r="B17" s="38" t="s">
        <v>185</v>
      </c>
      <c r="C17" s="233"/>
      <c r="D17" s="235"/>
      <c r="E17" s="237"/>
      <c r="F17" s="37" t="s">
        <v>190</v>
      </c>
    </row>
    <row r="18" spans="1:6" ht="23.1" customHeight="1">
      <c r="A18" s="36" t="s">
        <v>191</v>
      </c>
      <c r="B18" s="34" t="s">
        <v>192</v>
      </c>
      <c r="C18" s="35">
        <v>2</v>
      </c>
      <c r="D18" s="34" t="s">
        <v>182</v>
      </c>
      <c r="E18" s="33" t="s">
        <v>183</v>
      </c>
      <c r="F18" s="32" t="s">
        <v>193</v>
      </c>
    </row>
    <row r="19" spans="1:6" ht="23.1" customHeight="1">
      <c r="A19" s="31"/>
      <c r="B19" s="30" t="s">
        <v>185</v>
      </c>
      <c r="C19" s="29"/>
      <c r="D19" s="29"/>
      <c r="E19" s="29"/>
      <c r="F19" s="28" t="s">
        <v>193</v>
      </c>
    </row>
    <row r="20" spans="1:6" ht="21.95" customHeight="1">
      <c r="A20" s="27"/>
      <c r="B20" s="27"/>
      <c r="C20" s="27"/>
      <c r="D20" s="27"/>
      <c r="E20" s="27"/>
      <c r="F20" s="27"/>
    </row>
    <row r="21" spans="1:6" ht="15" customHeight="1">
      <c r="A21" s="26" t="s">
        <v>194</v>
      </c>
      <c r="B21" s="25"/>
      <c r="C21" s="25"/>
      <c r="D21" s="25"/>
      <c r="E21" s="25"/>
      <c r="F21" s="24"/>
    </row>
    <row r="22" spans="1:6" ht="12" customHeight="1">
      <c r="A22" s="227" t="s">
        <v>195</v>
      </c>
      <c r="B22" s="228"/>
      <c r="C22" s="228"/>
      <c r="D22" s="228"/>
      <c r="E22" s="228"/>
      <c r="F22" s="229"/>
    </row>
    <row r="23" spans="1:6" ht="14.1" customHeight="1">
      <c r="A23" s="238" t="s">
        <v>196</v>
      </c>
      <c r="B23" s="239"/>
      <c r="C23" s="239"/>
      <c r="D23" s="239"/>
      <c r="E23" s="239"/>
      <c r="F23" s="240"/>
    </row>
    <row r="24" spans="1:6" ht="14.1" customHeight="1">
      <c r="A24" s="227" t="s">
        <v>197</v>
      </c>
      <c r="B24" s="228"/>
      <c r="C24" s="228"/>
      <c r="D24" s="228"/>
      <c r="E24" s="228"/>
      <c r="F24" s="229"/>
    </row>
    <row r="25" spans="1:6" ht="123" customHeight="1">
      <c r="A25" s="227" t="s">
        <v>198</v>
      </c>
      <c r="B25" s="228"/>
      <c r="C25" s="228"/>
      <c r="D25" s="228"/>
      <c r="E25" s="228"/>
      <c r="F25" s="229"/>
    </row>
    <row r="26" spans="1:6" ht="14.1" customHeight="1">
      <c r="A26" s="23"/>
      <c r="B26" s="22"/>
      <c r="C26" s="22"/>
      <c r="D26" s="22"/>
      <c r="E26" s="22"/>
      <c r="F26" s="21" t="s">
        <v>199</v>
      </c>
    </row>
    <row r="27" spans="1:6" ht="15" customHeight="1">
      <c r="A27" s="20" t="s">
        <v>200</v>
      </c>
    </row>
  </sheetData>
  <mergeCells count="13">
    <mergeCell ref="A3:F3"/>
    <mergeCell ref="A4:C4"/>
    <mergeCell ref="A5:F5"/>
    <mergeCell ref="A6:F6"/>
    <mergeCell ref="B10:E10"/>
    <mergeCell ref="A24:F24"/>
    <mergeCell ref="A25:F25"/>
    <mergeCell ref="A16:A17"/>
    <mergeCell ref="C16:C17"/>
    <mergeCell ref="D16:D17"/>
    <mergeCell ref="E16:E17"/>
    <mergeCell ref="A22:F22"/>
    <mergeCell ref="A23:F23"/>
  </mergeCells>
  <phoneticPr fontId="5"/>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68"/>
  <sheetViews>
    <sheetView tabSelected="1" zoomScale="60" zoomScaleNormal="100" zoomScaleSheetLayoutView="69" workbookViewId="0">
      <selection activeCell="H43" sqref="H43"/>
    </sheetView>
  </sheetViews>
  <sheetFormatPr defaultColWidth="9.33203125" defaultRowHeight="14.25"/>
  <cols>
    <col min="1" max="1" width="9.33203125" style="77"/>
    <col min="2" max="2" width="14.6640625" style="77" customWidth="1"/>
    <col min="3" max="3" width="37.33203125" style="77" customWidth="1"/>
    <col min="4" max="8" width="12" style="77" customWidth="1"/>
    <col min="9" max="9" width="14.83203125" style="77" customWidth="1"/>
    <col min="10" max="10" width="3.33203125" style="77" customWidth="1"/>
    <col min="11" max="11" width="28.6640625" style="77" customWidth="1"/>
    <col min="12" max="12" width="14.83203125" style="77" customWidth="1"/>
    <col min="13" max="18" width="16.33203125" style="77" customWidth="1"/>
    <col min="19" max="16384" width="9.33203125" style="77"/>
  </cols>
  <sheetData>
    <row r="1" spans="1:20">
      <c r="R1" s="142" t="s">
        <v>241</v>
      </c>
    </row>
    <row r="2" spans="1:20" ht="39" customHeight="1">
      <c r="A2" s="128" t="s">
        <v>242</v>
      </c>
    </row>
    <row r="3" spans="1:20" ht="59.25" customHeight="1">
      <c r="A3" s="251" t="s">
        <v>201</v>
      </c>
      <c r="B3" s="251"/>
      <c r="C3" s="251"/>
      <c r="D3" s="251"/>
      <c r="E3" s="251"/>
      <c r="F3" s="251"/>
      <c r="G3" s="251"/>
      <c r="H3" s="251"/>
      <c r="I3" s="251"/>
      <c r="J3" s="251"/>
      <c r="K3" s="251"/>
      <c r="L3" s="251"/>
      <c r="M3" s="251"/>
      <c r="N3" s="251"/>
      <c r="O3" s="251"/>
      <c r="P3" s="251"/>
      <c r="Q3" s="251"/>
      <c r="R3" s="251"/>
    </row>
    <row r="4" spans="1:20" ht="32.25" customHeight="1">
      <c r="A4" s="123" t="s">
        <v>243</v>
      </c>
      <c r="T4" s="77" t="s">
        <v>202</v>
      </c>
    </row>
    <row r="5" spans="1:20">
      <c r="A5" s="252" t="s">
        <v>203</v>
      </c>
      <c r="B5" s="254" t="s">
        <v>39</v>
      </c>
      <c r="C5" s="255"/>
      <c r="D5" s="81" t="s">
        <v>204</v>
      </c>
      <c r="E5" s="82"/>
      <c r="F5" s="81"/>
      <c r="G5" s="81"/>
      <c r="H5" s="81"/>
      <c r="I5" s="81"/>
      <c r="J5" s="149"/>
      <c r="K5" s="256" t="s">
        <v>205</v>
      </c>
      <c r="L5" s="101" t="s">
        <v>206</v>
      </c>
      <c r="M5" s="102"/>
      <c r="N5" s="102"/>
      <c r="O5" s="102"/>
      <c r="P5" s="102"/>
      <c r="Q5" s="102"/>
      <c r="R5" s="103"/>
      <c r="T5" s="77" t="s">
        <v>202</v>
      </c>
    </row>
    <row r="6" spans="1:20">
      <c r="A6" s="253"/>
      <c r="B6" s="250"/>
      <c r="C6" s="250"/>
      <c r="D6" s="83" t="s">
        <v>207</v>
      </c>
      <c r="E6" s="84" t="s">
        <v>208</v>
      </c>
      <c r="F6" s="85" t="s">
        <v>209</v>
      </c>
      <c r="G6" s="84" t="s">
        <v>210</v>
      </c>
      <c r="H6" s="85" t="s">
        <v>211</v>
      </c>
      <c r="I6" s="144" t="s">
        <v>212</v>
      </c>
      <c r="J6" s="95"/>
      <c r="K6" s="256"/>
      <c r="L6" s="97" t="s">
        <v>213</v>
      </c>
      <c r="M6" s="91" t="s">
        <v>207</v>
      </c>
      <c r="N6" s="92" t="s">
        <v>208</v>
      </c>
      <c r="O6" s="93" t="s">
        <v>209</v>
      </c>
      <c r="P6" s="92" t="s">
        <v>210</v>
      </c>
      <c r="Q6" s="93" t="s">
        <v>211</v>
      </c>
      <c r="R6" s="129" t="s">
        <v>212</v>
      </c>
      <c r="T6" s="77" t="s">
        <v>202</v>
      </c>
    </row>
    <row r="7" spans="1:20" ht="16.5">
      <c r="A7" s="145">
        <v>1</v>
      </c>
      <c r="B7" s="257" t="s">
        <v>214</v>
      </c>
      <c r="C7" s="258"/>
      <c r="D7" s="134">
        <v>1</v>
      </c>
      <c r="E7" s="86">
        <v>0</v>
      </c>
      <c r="F7" s="86">
        <v>0</v>
      </c>
      <c r="G7" s="86">
        <v>0</v>
      </c>
      <c r="H7" s="86">
        <v>0</v>
      </c>
      <c r="I7" s="87">
        <v>0</v>
      </c>
      <c r="J7" s="96"/>
      <c r="K7" s="150"/>
      <c r="L7" s="98">
        <v>0</v>
      </c>
      <c r="M7" s="104">
        <f t="shared" ref="M7:M21" si="0">D7*$L7</f>
        <v>0</v>
      </c>
      <c r="N7" s="104">
        <f t="shared" ref="N7:N21" si="1">E7*$L7</f>
        <v>0</v>
      </c>
      <c r="O7" s="104">
        <f t="shared" ref="O7:O21" si="2">F7*$L7</f>
        <v>0</v>
      </c>
      <c r="P7" s="104">
        <f t="shared" ref="P7:P21" si="3">G7*$L7</f>
        <v>0</v>
      </c>
      <c r="Q7" s="104">
        <f t="shared" ref="Q7:Q21" si="4">H7*$L7</f>
        <v>0</v>
      </c>
      <c r="R7" s="105">
        <f t="shared" ref="R7:R21" si="5">I7*$L7</f>
        <v>0</v>
      </c>
      <c r="T7" s="77" t="s">
        <v>202</v>
      </c>
    </row>
    <row r="8" spans="1:20" ht="16.5">
      <c r="A8" s="145">
        <v>2</v>
      </c>
      <c r="B8" s="257" t="s">
        <v>215</v>
      </c>
      <c r="C8" s="258"/>
      <c r="D8" s="134">
        <v>1</v>
      </c>
      <c r="E8" s="86">
        <v>0</v>
      </c>
      <c r="F8" s="86">
        <v>0</v>
      </c>
      <c r="G8" s="86">
        <v>0</v>
      </c>
      <c r="H8" s="86">
        <v>0</v>
      </c>
      <c r="I8" s="87">
        <v>0</v>
      </c>
      <c r="J8" s="96"/>
      <c r="K8" s="126"/>
      <c r="L8" s="98">
        <v>0</v>
      </c>
      <c r="M8" s="104">
        <f t="shared" si="0"/>
        <v>0</v>
      </c>
      <c r="N8" s="104">
        <f t="shared" si="1"/>
        <v>0</v>
      </c>
      <c r="O8" s="104">
        <f t="shared" si="2"/>
        <v>0</v>
      </c>
      <c r="P8" s="104">
        <f t="shared" si="3"/>
        <v>0</v>
      </c>
      <c r="Q8" s="104">
        <f t="shared" si="4"/>
        <v>0</v>
      </c>
      <c r="R8" s="105">
        <f t="shared" si="5"/>
        <v>0</v>
      </c>
      <c r="T8" s="77" t="s">
        <v>202</v>
      </c>
    </row>
    <row r="9" spans="1:20" ht="16.5">
      <c r="A9" s="145">
        <v>3</v>
      </c>
      <c r="B9" s="257" t="s">
        <v>216</v>
      </c>
      <c r="C9" s="258"/>
      <c r="D9" s="134">
        <v>1</v>
      </c>
      <c r="E9" s="86">
        <v>0</v>
      </c>
      <c r="F9" s="86">
        <v>0</v>
      </c>
      <c r="G9" s="86">
        <v>0</v>
      </c>
      <c r="H9" s="86">
        <v>0</v>
      </c>
      <c r="I9" s="87">
        <v>0</v>
      </c>
      <c r="J9" s="96"/>
      <c r="K9" s="126"/>
      <c r="L9" s="98">
        <v>0</v>
      </c>
      <c r="M9" s="104">
        <f t="shared" si="0"/>
        <v>0</v>
      </c>
      <c r="N9" s="104">
        <f t="shared" si="1"/>
        <v>0</v>
      </c>
      <c r="O9" s="104">
        <f t="shared" si="2"/>
        <v>0</v>
      </c>
      <c r="P9" s="104">
        <f t="shared" si="3"/>
        <v>0</v>
      </c>
      <c r="Q9" s="104">
        <f t="shared" si="4"/>
        <v>0</v>
      </c>
      <c r="R9" s="105">
        <f t="shared" si="5"/>
        <v>0</v>
      </c>
      <c r="T9" s="77" t="s">
        <v>202</v>
      </c>
    </row>
    <row r="10" spans="1:20" ht="16.5">
      <c r="A10" s="145">
        <v>4</v>
      </c>
      <c r="B10" s="116" t="s">
        <v>217</v>
      </c>
      <c r="C10" s="139" t="s">
        <v>218</v>
      </c>
      <c r="D10" s="135">
        <v>900</v>
      </c>
      <c r="E10" s="89">
        <v>1200</v>
      </c>
      <c r="F10" s="86">
        <v>1200</v>
      </c>
      <c r="G10" s="86">
        <v>1200</v>
      </c>
      <c r="H10" s="86">
        <v>1200</v>
      </c>
      <c r="I10" s="87">
        <v>700</v>
      </c>
      <c r="J10" s="96"/>
      <c r="K10" s="80" t="s">
        <v>218</v>
      </c>
      <c r="L10" s="98">
        <v>0</v>
      </c>
      <c r="M10" s="104">
        <f t="shared" si="0"/>
        <v>0</v>
      </c>
      <c r="N10" s="104">
        <f t="shared" si="1"/>
        <v>0</v>
      </c>
      <c r="O10" s="104">
        <f t="shared" si="2"/>
        <v>0</v>
      </c>
      <c r="P10" s="104">
        <f t="shared" si="3"/>
        <v>0</v>
      </c>
      <c r="Q10" s="104">
        <f t="shared" si="4"/>
        <v>0</v>
      </c>
      <c r="R10" s="105">
        <f t="shared" si="5"/>
        <v>0</v>
      </c>
      <c r="T10" s="77" t="s">
        <v>202</v>
      </c>
    </row>
    <row r="11" spans="1:20" ht="16.5">
      <c r="A11" s="145">
        <v>5</v>
      </c>
      <c r="B11" s="116" t="s">
        <v>219</v>
      </c>
      <c r="C11" s="139" t="s">
        <v>220</v>
      </c>
      <c r="D11" s="137">
        <f>ROUND(D10*0.35,0)</f>
        <v>315</v>
      </c>
      <c r="E11" s="89">
        <f>ROUND(E10*0.35,0)</f>
        <v>420</v>
      </c>
      <c r="F11" s="86">
        <f t="shared" ref="F11:I11" si="6">ROUND(F10*0.35,0)</f>
        <v>420</v>
      </c>
      <c r="G11" s="86">
        <f t="shared" si="6"/>
        <v>420</v>
      </c>
      <c r="H11" s="86">
        <f t="shared" si="6"/>
        <v>420</v>
      </c>
      <c r="I11" s="87">
        <f t="shared" si="6"/>
        <v>245</v>
      </c>
      <c r="J11" s="96"/>
      <c r="K11" s="80" t="s">
        <v>220</v>
      </c>
      <c r="L11" s="98">
        <v>0</v>
      </c>
      <c r="M11" s="104">
        <f t="shared" si="0"/>
        <v>0</v>
      </c>
      <c r="N11" s="104">
        <f t="shared" si="1"/>
        <v>0</v>
      </c>
      <c r="O11" s="104">
        <f t="shared" si="2"/>
        <v>0</v>
      </c>
      <c r="P11" s="104">
        <f t="shared" si="3"/>
        <v>0</v>
      </c>
      <c r="Q11" s="104">
        <f t="shared" si="4"/>
        <v>0</v>
      </c>
      <c r="R11" s="105">
        <f t="shared" si="5"/>
        <v>0</v>
      </c>
      <c r="T11" s="77" t="s">
        <v>202</v>
      </c>
    </row>
    <row r="12" spans="1:20" ht="16.5">
      <c r="A12" s="145">
        <v>6</v>
      </c>
      <c r="B12" s="117"/>
      <c r="C12" s="139" t="s">
        <v>221</v>
      </c>
      <c r="D12" s="137">
        <f>D10-D11</f>
        <v>585</v>
      </c>
      <c r="E12" s="89">
        <f>E10-E11</f>
        <v>780</v>
      </c>
      <c r="F12" s="86">
        <f t="shared" ref="F12:I12" si="7">F10-F11</f>
        <v>780</v>
      </c>
      <c r="G12" s="86">
        <f t="shared" si="7"/>
        <v>780</v>
      </c>
      <c r="H12" s="86">
        <f t="shared" si="7"/>
        <v>780</v>
      </c>
      <c r="I12" s="87">
        <f t="shared" si="7"/>
        <v>455</v>
      </c>
      <c r="J12" s="96"/>
      <c r="K12" s="80" t="s">
        <v>221</v>
      </c>
      <c r="L12" s="98">
        <v>0</v>
      </c>
      <c r="M12" s="104">
        <f t="shared" si="0"/>
        <v>0</v>
      </c>
      <c r="N12" s="104">
        <f t="shared" si="1"/>
        <v>0</v>
      </c>
      <c r="O12" s="104">
        <f t="shared" si="2"/>
        <v>0</v>
      </c>
      <c r="P12" s="104">
        <f t="shared" si="3"/>
        <v>0</v>
      </c>
      <c r="Q12" s="104">
        <f t="shared" si="4"/>
        <v>0</v>
      </c>
      <c r="R12" s="105">
        <f t="shared" si="5"/>
        <v>0</v>
      </c>
      <c r="T12" s="77" t="s">
        <v>202</v>
      </c>
    </row>
    <row r="13" spans="1:20" ht="16.5">
      <c r="A13" s="145">
        <v>7</v>
      </c>
      <c r="B13" s="122" t="s">
        <v>222</v>
      </c>
      <c r="C13" s="140"/>
      <c r="D13" s="136">
        <v>65700</v>
      </c>
      <c r="E13" s="132">
        <v>100200</v>
      </c>
      <c r="F13" s="133">
        <v>114600</v>
      </c>
      <c r="G13" s="133">
        <v>129000</v>
      </c>
      <c r="H13" s="133">
        <v>143400</v>
      </c>
      <c r="I13" s="146">
        <v>90300</v>
      </c>
      <c r="J13" s="96"/>
      <c r="K13" s="122" t="s">
        <v>222</v>
      </c>
      <c r="L13" s="98">
        <v>0</v>
      </c>
      <c r="M13" s="104">
        <f t="shared" si="0"/>
        <v>0</v>
      </c>
      <c r="N13" s="104">
        <f t="shared" si="1"/>
        <v>0</v>
      </c>
      <c r="O13" s="104">
        <f t="shared" si="2"/>
        <v>0</v>
      </c>
      <c r="P13" s="104">
        <f t="shared" si="3"/>
        <v>0</v>
      </c>
      <c r="Q13" s="104">
        <f t="shared" si="4"/>
        <v>0</v>
      </c>
      <c r="R13" s="105">
        <f t="shared" si="5"/>
        <v>0</v>
      </c>
      <c r="T13" s="77" t="s">
        <v>202</v>
      </c>
    </row>
    <row r="14" spans="1:20" ht="16.5">
      <c r="A14" s="145">
        <v>8</v>
      </c>
      <c r="B14" s="122" t="s">
        <v>223</v>
      </c>
      <c r="C14" s="140"/>
      <c r="D14" s="134">
        <f>ROUND(D10*0.1,0)</f>
        <v>90</v>
      </c>
      <c r="E14" s="90">
        <f>ROUND(E10*0.1,0)</f>
        <v>120</v>
      </c>
      <c r="F14" s="90">
        <f t="shared" ref="F14:I14" si="8">ROUND(F10*0.1,0)</f>
        <v>120</v>
      </c>
      <c r="G14" s="90">
        <f t="shared" si="8"/>
        <v>120</v>
      </c>
      <c r="H14" s="90">
        <f t="shared" si="8"/>
        <v>120</v>
      </c>
      <c r="I14" s="147">
        <f t="shared" si="8"/>
        <v>70</v>
      </c>
      <c r="J14" s="96"/>
      <c r="K14" s="122" t="s">
        <v>223</v>
      </c>
      <c r="L14" s="98">
        <v>0</v>
      </c>
      <c r="M14" s="104">
        <f t="shared" si="0"/>
        <v>0</v>
      </c>
      <c r="N14" s="104">
        <f t="shared" si="1"/>
        <v>0</v>
      </c>
      <c r="O14" s="104">
        <f t="shared" si="2"/>
        <v>0</v>
      </c>
      <c r="P14" s="104">
        <f t="shared" si="3"/>
        <v>0</v>
      </c>
      <c r="Q14" s="104">
        <f t="shared" si="4"/>
        <v>0</v>
      </c>
      <c r="R14" s="105">
        <f t="shared" si="5"/>
        <v>0</v>
      </c>
      <c r="T14" s="77" t="s">
        <v>202</v>
      </c>
    </row>
    <row r="15" spans="1:20" ht="16.5">
      <c r="A15" s="145">
        <v>9</v>
      </c>
      <c r="B15" s="122" t="s">
        <v>224</v>
      </c>
      <c r="C15" s="140"/>
      <c r="D15" s="134">
        <f>ROUND(D10*0.15,0)</f>
        <v>135</v>
      </c>
      <c r="E15" s="90">
        <f>ROUND(E10*0.15,0)</f>
        <v>180</v>
      </c>
      <c r="F15" s="90">
        <f t="shared" ref="F15:I15" si="9">ROUND(F10*0.15,0)</f>
        <v>180</v>
      </c>
      <c r="G15" s="90">
        <f t="shared" si="9"/>
        <v>180</v>
      </c>
      <c r="H15" s="90">
        <f t="shared" si="9"/>
        <v>180</v>
      </c>
      <c r="I15" s="147">
        <f t="shared" si="9"/>
        <v>105</v>
      </c>
      <c r="J15" s="96"/>
      <c r="K15" s="122" t="s">
        <v>224</v>
      </c>
      <c r="L15" s="98">
        <v>0</v>
      </c>
      <c r="M15" s="104">
        <f t="shared" si="0"/>
        <v>0</v>
      </c>
      <c r="N15" s="104">
        <f t="shared" si="1"/>
        <v>0</v>
      </c>
      <c r="O15" s="104">
        <f t="shared" si="2"/>
        <v>0</v>
      </c>
      <c r="P15" s="104">
        <f t="shared" si="3"/>
        <v>0</v>
      </c>
      <c r="Q15" s="104">
        <f t="shared" si="4"/>
        <v>0</v>
      </c>
      <c r="R15" s="105">
        <f t="shared" si="5"/>
        <v>0</v>
      </c>
      <c r="T15" s="77" t="s">
        <v>202</v>
      </c>
    </row>
    <row r="16" spans="1:20" ht="16.5">
      <c r="A16" s="145">
        <v>10</v>
      </c>
      <c r="B16" s="257" t="s">
        <v>225</v>
      </c>
      <c r="C16" s="258"/>
      <c r="D16" s="137">
        <v>0</v>
      </c>
      <c r="E16" s="86">
        <v>12</v>
      </c>
      <c r="F16" s="86">
        <v>12</v>
      </c>
      <c r="G16" s="86">
        <v>12</v>
      </c>
      <c r="H16" s="86">
        <v>12</v>
      </c>
      <c r="I16" s="87">
        <v>12</v>
      </c>
      <c r="J16" s="96"/>
      <c r="K16" s="126"/>
      <c r="L16" s="98">
        <v>0</v>
      </c>
      <c r="M16" s="104">
        <f t="shared" si="0"/>
        <v>0</v>
      </c>
      <c r="N16" s="104">
        <f t="shared" si="1"/>
        <v>0</v>
      </c>
      <c r="O16" s="104">
        <f t="shared" si="2"/>
        <v>0</v>
      </c>
      <c r="P16" s="104">
        <f t="shared" si="3"/>
        <v>0</v>
      </c>
      <c r="Q16" s="104">
        <f t="shared" si="4"/>
        <v>0</v>
      </c>
      <c r="R16" s="105">
        <f t="shared" si="5"/>
        <v>0</v>
      </c>
      <c r="T16" s="77" t="s">
        <v>202</v>
      </c>
    </row>
    <row r="17" spans="1:20" ht="15.75" customHeight="1">
      <c r="A17" s="145">
        <v>11</v>
      </c>
      <c r="B17" s="257" t="s">
        <v>226</v>
      </c>
      <c r="C17" s="258"/>
      <c r="D17" s="137">
        <v>0</v>
      </c>
      <c r="E17" s="86">
        <v>12</v>
      </c>
      <c r="F17" s="86">
        <v>12</v>
      </c>
      <c r="G17" s="86">
        <v>12</v>
      </c>
      <c r="H17" s="86">
        <v>12</v>
      </c>
      <c r="I17" s="87">
        <v>12</v>
      </c>
      <c r="J17" s="96"/>
      <c r="K17" s="126"/>
      <c r="L17" s="98">
        <v>0</v>
      </c>
      <c r="M17" s="104">
        <f t="shared" si="0"/>
        <v>0</v>
      </c>
      <c r="N17" s="104">
        <f t="shared" si="1"/>
        <v>0</v>
      </c>
      <c r="O17" s="104">
        <f t="shared" si="2"/>
        <v>0</v>
      </c>
      <c r="P17" s="104">
        <f t="shared" si="3"/>
        <v>0</v>
      </c>
      <c r="Q17" s="104">
        <f t="shared" si="4"/>
        <v>0</v>
      </c>
      <c r="R17" s="105">
        <f t="shared" si="5"/>
        <v>0</v>
      </c>
      <c r="T17" s="77" t="s">
        <v>202</v>
      </c>
    </row>
    <row r="18" spans="1:20" ht="15.75" customHeight="1">
      <c r="A18" s="145">
        <v>12</v>
      </c>
      <c r="B18" s="263" t="s">
        <v>227</v>
      </c>
      <c r="C18" s="264"/>
      <c r="D18" s="137">
        <v>0</v>
      </c>
      <c r="E18" s="86">
        <v>12</v>
      </c>
      <c r="F18" s="86">
        <v>12</v>
      </c>
      <c r="G18" s="86">
        <v>12</v>
      </c>
      <c r="H18" s="86">
        <v>12</v>
      </c>
      <c r="I18" s="87">
        <v>12</v>
      </c>
      <c r="J18" s="96"/>
      <c r="K18" s="126"/>
      <c r="L18" s="98">
        <v>0</v>
      </c>
      <c r="M18" s="104">
        <f t="shared" si="0"/>
        <v>0</v>
      </c>
      <c r="N18" s="104">
        <f t="shared" si="1"/>
        <v>0</v>
      </c>
      <c r="O18" s="104">
        <f t="shared" si="2"/>
        <v>0</v>
      </c>
      <c r="P18" s="104">
        <f t="shared" si="3"/>
        <v>0</v>
      </c>
      <c r="Q18" s="104">
        <f t="shared" si="4"/>
        <v>0</v>
      </c>
      <c r="R18" s="105">
        <f t="shared" si="5"/>
        <v>0</v>
      </c>
      <c r="T18" s="77" t="s">
        <v>202</v>
      </c>
    </row>
    <row r="19" spans="1:20" ht="16.5">
      <c r="A19" s="145">
        <v>13</v>
      </c>
      <c r="B19" s="79" t="s">
        <v>244</v>
      </c>
      <c r="C19" s="141"/>
      <c r="D19" s="138">
        <v>0</v>
      </c>
      <c r="E19" s="99">
        <v>0</v>
      </c>
      <c r="F19" s="99">
        <v>0</v>
      </c>
      <c r="G19" s="99">
        <v>0</v>
      </c>
      <c r="H19" s="99">
        <v>0</v>
      </c>
      <c r="I19" s="100">
        <v>0</v>
      </c>
      <c r="J19" s="96"/>
      <c r="K19" s="126"/>
      <c r="L19" s="98">
        <v>0</v>
      </c>
      <c r="M19" s="104">
        <f t="shared" si="0"/>
        <v>0</v>
      </c>
      <c r="N19" s="104">
        <f t="shared" si="1"/>
        <v>0</v>
      </c>
      <c r="O19" s="104">
        <f t="shared" si="2"/>
        <v>0</v>
      </c>
      <c r="P19" s="104">
        <f t="shared" si="3"/>
        <v>0</v>
      </c>
      <c r="Q19" s="104">
        <f t="shared" si="4"/>
        <v>0</v>
      </c>
      <c r="R19" s="105">
        <f t="shared" si="5"/>
        <v>0</v>
      </c>
      <c r="T19" s="77" t="s">
        <v>202</v>
      </c>
    </row>
    <row r="20" spans="1:20" ht="16.5">
      <c r="A20" s="145">
        <v>14</v>
      </c>
      <c r="B20" s="79" t="s">
        <v>228</v>
      </c>
      <c r="C20" s="141"/>
      <c r="D20" s="138">
        <v>0</v>
      </c>
      <c r="E20" s="99">
        <v>0</v>
      </c>
      <c r="F20" s="99">
        <v>0</v>
      </c>
      <c r="G20" s="99">
        <v>0</v>
      </c>
      <c r="H20" s="99">
        <v>0</v>
      </c>
      <c r="I20" s="100">
        <v>0</v>
      </c>
      <c r="J20" s="96"/>
      <c r="K20" s="126"/>
      <c r="L20" s="98">
        <v>0</v>
      </c>
      <c r="M20" s="104">
        <f t="shared" si="0"/>
        <v>0</v>
      </c>
      <c r="N20" s="104">
        <f t="shared" si="1"/>
        <v>0</v>
      </c>
      <c r="O20" s="104">
        <f t="shared" si="2"/>
        <v>0</v>
      </c>
      <c r="P20" s="104">
        <f t="shared" si="3"/>
        <v>0</v>
      </c>
      <c r="Q20" s="104">
        <f t="shared" si="4"/>
        <v>0</v>
      </c>
      <c r="R20" s="105">
        <f t="shared" si="5"/>
        <v>0</v>
      </c>
      <c r="T20" s="77" t="s">
        <v>202</v>
      </c>
    </row>
    <row r="21" spans="1:20" ht="17.25" thickBot="1">
      <c r="A21" s="148">
        <v>15</v>
      </c>
      <c r="B21" s="79" t="s">
        <v>229</v>
      </c>
      <c r="C21" s="141"/>
      <c r="D21" s="138">
        <v>0</v>
      </c>
      <c r="E21" s="99">
        <v>0</v>
      </c>
      <c r="F21" s="99">
        <v>0</v>
      </c>
      <c r="G21" s="99">
        <v>0</v>
      </c>
      <c r="H21" s="99">
        <v>0</v>
      </c>
      <c r="I21" s="100">
        <v>0</v>
      </c>
      <c r="J21" s="96"/>
      <c r="K21" s="126"/>
      <c r="L21" s="107">
        <v>0</v>
      </c>
      <c r="M21" s="108">
        <f t="shared" si="0"/>
        <v>0</v>
      </c>
      <c r="N21" s="108">
        <f t="shared" si="1"/>
        <v>0</v>
      </c>
      <c r="O21" s="108">
        <f t="shared" si="2"/>
        <v>0</v>
      </c>
      <c r="P21" s="108">
        <f t="shared" si="3"/>
        <v>0</v>
      </c>
      <c r="Q21" s="108">
        <f t="shared" si="4"/>
        <v>0</v>
      </c>
      <c r="R21" s="109">
        <f t="shared" si="5"/>
        <v>0</v>
      </c>
      <c r="T21" s="77" t="s">
        <v>202</v>
      </c>
    </row>
    <row r="22" spans="1:20" ht="15" thickTop="1">
      <c r="L22" s="111" t="s">
        <v>230</v>
      </c>
      <c r="M22" s="110">
        <f>SUM(M7:M21)</f>
        <v>0</v>
      </c>
      <c r="N22" s="110">
        <f t="shared" ref="N22:R22" si="10">SUM(N7:N21)</f>
        <v>0</v>
      </c>
      <c r="O22" s="110">
        <f t="shared" si="10"/>
        <v>0</v>
      </c>
      <c r="P22" s="110">
        <f t="shared" si="10"/>
        <v>0</v>
      </c>
      <c r="Q22" s="110">
        <f t="shared" si="10"/>
        <v>0</v>
      </c>
      <c r="R22" s="110">
        <f t="shared" si="10"/>
        <v>0</v>
      </c>
      <c r="T22" s="77" t="s">
        <v>202</v>
      </c>
    </row>
    <row r="23" spans="1:20">
      <c r="L23" s="112" t="s">
        <v>231</v>
      </c>
      <c r="M23" s="106">
        <f t="shared" ref="M23:R23" si="11">ROUNDUP(M22*0.1,0)</f>
        <v>0</v>
      </c>
      <c r="N23" s="106">
        <f t="shared" si="11"/>
        <v>0</v>
      </c>
      <c r="O23" s="106">
        <f t="shared" si="11"/>
        <v>0</v>
      </c>
      <c r="P23" s="106">
        <f t="shared" si="11"/>
        <v>0</v>
      </c>
      <c r="Q23" s="106">
        <f t="shared" si="11"/>
        <v>0</v>
      </c>
      <c r="R23" s="106">
        <f t="shared" si="11"/>
        <v>0</v>
      </c>
      <c r="T23" s="77" t="s">
        <v>202</v>
      </c>
    </row>
    <row r="24" spans="1:20">
      <c r="D24" s="78"/>
      <c r="E24" s="78"/>
      <c r="F24" s="78"/>
      <c r="G24" s="78"/>
      <c r="H24" s="78"/>
      <c r="I24" s="78"/>
      <c r="J24" s="78"/>
      <c r="K24" s="78"/>
      <c r="L24" s="112" t="s">
        <v>232</v>
      </c>
      <c r="M24" s="106">
        <f>SUM(M22:M23)</f>
        <v>0</v>
      </c>
      <c r="N24" s="106">
        <f t="shared" ref="N24:Q24" si="12">SUM(N22:N23)</f>
        <v>0</v>
      </c>
      <c r="O24" s="106">
        <f t="shared" si="12"/>
        <v>0</v>
      </c>
      <c r="P24" s="106">
        <f t="shared" si="12"/>
        <v>0</v>
      </c>
      <c r="Q24" s="106">
        <f t="shared" si="12"/>
        <v>0</v>
      </c>
      <c r="R24" s="106">
        <f>SUM(R22:R23)</f>
        <v>0</v>
      </c>
      <c r="T24" s="77" t="s">
        <v>202</v>
      </c>
    </row>
    <row r="25" spans="1:20">
      <c r="D25" s="78"/>
      <c r="E25" s="78"/>
      <c r="F25" s="78"/>
      <c r="G25" s="78"/>
      <c r="H25" s="78"/>
      <c r="I25" s="78"/>
      <c r="J25" s="78"/>
      <c r="K25" s="78"/>
      <c r="L25" s="112" t="s">
        <v>233</v>
      </c>
      <c r="M25" s="113"/>
      <c r="N25" s="114"/>
      <c r="O25" s="114"/>
      <c r="P25" s="114"/>
      <c r="Q25" s="114"/>
      <c r="R25" s="115">
        <f>SUM(M24:R24)</f>
        <v>0</v>
      </c>
      <c r="T25" s="77" t="s">
        <v>202</v>
      </c>
    </row>
    <row r="26" spans="1:20">
      <c r="D26" s="78"/>
      <c r="E26" s="78"/>
      <c r="F26" s="78"/>
      <c r="G26" s="78"/>
      <c r="H26" s="78"/>
      <c r="I26" s="78"/>
      <c r="J26" s="78"/>
      <c r="K26" s="78"/>
      <c r="T26" s="77" t="s">
        <v>202</v>
      </c>
    </row>
    <row r="27" spans="1:20">
      <c r="A27" s="124"/>
      <c r="B27" s="124"/>
      <c r="C27" s="124"/>
      <c r="D27" s="125"/>
      <c r="E27" s="125"/>
      <c r="F27" s="125"/>
      <c r="G27" s="125"/>
      <c r="H27" s="125"/>
      <c r="I27" s="125"/>
      <c r="J27" s="125"/>
      <c r="K27" s="125"/>
      <c r="L27" s="124"/>
      <c r="M27" s="124"/>
      <c r="N27" s="124"/>
      <c r="O27" s="124"/>
      <c r="P27" s="124"/>
      <c r="Q27" s="124"/>
      <c r="R27" s="124"/>
      <c r="T27" s="77" t="s">
        <v>202</v>
      </c>
    </row>
    <row r="28" spans="1:20" ht="21">
      <c r="A28" s="123" t="s">
        <v>245</v>
      </c>
      <c r="D28" s="78"/>
      <c r="E28" s="78"/>
      <c r="F28" s="78"/>
      <c r="G28" s="78"/>
      <c r="H28" s="78"/>
      <c r="I28" s="78"/>
      <c r="J28" s="78"/>
      <c r="K28" s="78"/>
      <c r="T28" s="77" t="s">
        <v>202</v>
      </c>
    </row>
    <row r="29" spans="1:20">
      <c r="A29" s="246" t="s">
        <v>203</v>
      </c>
      <c r="B29" s="248" t="s">
        <v>39</v>
      </c>
      <c r="C29" s="249"/>
      <c r="D29" s="81" t="s">
        <v>204</v>
      </c>
      <c r="E29" s="82"/>
      <c r="F29" s="81"/>
      <c r="G29" s="81"/>
      <c r="H29" s="81"/>
      <c r="I29" s="81"/>
      <c r="J29" s="94"/>
      <c r="K29" s="259" t="s">
        <v>205</v>
      </c>
      <c r="L29" s="130" t="s">
        <v>206</v>
      </c>
      <c r="M29" s="131"/>
      <c r="N29" s="102"/>
      <c r="O29" s="102"/>
      <c r="P29" s="102"/>
      <c r="Q29" s="102"/>
      <c r="R29" s="103"/>
      <c r="T29" s="77" t="s">
        <v>202</v>
      </c>
    </row>
    <row r="30" spans="1:20">
      <c r="A30" s="247"/>
      <c r="B30" s="250"/>
      <c r="C30" s="250"/>
      <c r="D30" s="83" t="s">
        <v>207</v>
      </c>
      <c r="E30" s="84" t="s">
        <v>208</v>
      </c>
      <c r="F30" s="85" t="s">
        <v>209</v>
      </c>
      <c r="G30" s="84" t="s">
        <v>210</v>
      </c>
      <c r="H30" s="85" t="s">
        <v>211</v>
      </c>
      <c r="I30" s="84" t="s">
        <v>212</v>
      </c>
      <c r="J30" s="95"/>
      <c r="K30" s="260"/>
      <c r="L30" s="97" t="s">
        <v>234</v>
      </c>
      <c r="M30" s="91" t="s">
        <v>207</v>
      </c>
      <c r="N30" s="92" t="s">
        <v>208</v>
      </c>
      <c r="O30" s="93" t="s">
        <v>209</v>
      </c>
      <c r="P30" s="92" t="s">
        <v>210</v>
      </c>
      <c r="Q30" s="93" t="s">
        <v>211</v>
      </c>
      <c r="R30" s="129" t="s">
        <v>212</v>
      </c>
      <c r="T30" s="77" t="s">
        <v>202</v>
      </c>
    </row>
    <row r="31" spans="1:20" ht="16.5">
      <c r="A31" s="118">
        <v>16</v>
      </c>
      <c r="B31" s="120" t="s">
        <v>235</v>
      </c>
      <c r="C31" s="119" t="s">
        <v>16</v>
      </c>
      <c r="D31" s="88">
        <f>D10</f>
        <v>900</v>
      </c>
      <c r="E31" s="89">
        <f>E10</f>
        <v>1200</v>
      </c>
      <c r="F31" s="86">
        <f t="shared" ref="F31:I31" si="13">F10</f>
        <v>1200</v>
      </c>
      <c r="G31" s="86">
        <f t="shared" si="13"/>
        <v>1200</v>
      </c>
      <c r="H31" s="86">
        <f t="shared" si="13"/>
        <v>1200</v>
      </c>
      <c r="I31" s="86">
        <f t="shared" si="13"/>
        <v>700</v>
      </c>
      <c r="J31" s="96"/>
      <c r="K31" s="121" t="s">
        <v>16</v>
      </c>
      <c r="L31" s="98">
        <v>0</v>
      </c>
      <c r="M31" s="104">
        <f t="shared" ref="M31:R33" si="14">D31*$L31</f>
        <v>0</v>
      </c>
      <c r="N31" s="104">
        <f t="shared" si="14"/>
        <v>0</v>
      </c>
      <c r="O31" s="104">
        <f t="shared" si="14"/>
        <v>0</v>
      </c>
      <c r="P31" s="104">
        <f t="shared" si="14"/>
        <v>0</v>
      </c>
      <c r="Q31" s="104">
        <f t="shared" si="14"/>
        <v>0</v>
      </c>
      <c r="R31" s="105">
        <f t="shared" si="14"/>
        <v>0</v>
      </c>
      <c r="T31" s="77" t="s">
        <v>202</v>
      </c>
    </row>
    <row r="32" spans="1:20" ht="16.5">
      <c r="A32" s="118">
        <v>17</v>
      </c>
      <c r="B32" s="120" t="s">
        <v>236</v>
      </c>
      <c r="C32" s="119" t="s">
        <v>22</v>
      </c>
      <c r="D32" s="88">
        <f>ROUND(D31*0.65,0)</f>
        <v>585</v>
      </c>
      <c r="E32" s="89">
        <f>ROUND(E31*0.65,0)</f>
        <v>780</v>
      </c>
      <c r="F32" s="86">
        <f t="shared" ref="F32:I32" si="15">ROUND(F31*0.65,0)</f>
        <v>780</v>
      </c>
      <c r="G32" s="86">
        <f t="shared" si="15"/>
        <v>780</v>
      </c>
      <c r="H32" s="86">
        <f t="shared" si="15"/>
        <v>780</v>
      </c>
      <c r="I32" s="86">
        <f t="shared" si="15"/>
        <v>455</v>
      </c>
      <c r="J32" s="96"/>
      <c r="K32" s="121" t="s">
        <v>22</v>
      </c>
      <c r="L32" s="98">
        <v>0</v>
      </c>
      <c r="M32" s="104">
        <f t="shared" si="14"/>
        <v>0</v>
      </c>
      <c r="N32" s="104">
        <f t="shared" si="14"/>
        <v>0</v>
      </c>
      <c r="O32" s="104">
        <f t="shared" si="14"/>
        <v>0</v>
      </c>
      <c r="P32" s="104">
        <f t="shared" si="14"/>
        <v>0</v>
      </c>
      <c r="Q32" s="104">
        <f t="shared" si="14"/>
        <v>0</v>
      </c>
      <c r="R32" s="105">
        <f t="shared" si="14"/>
        <v>0</v>
      </c>
      <c r="T32" s="77" t="s">
        <v>202</v>
      </c>
    </row>
    <row r="33" spans="1:20" ht="16.5">
      <c r="A33" s="118">
        <v>18</v>
      </c>
      <c r="B33" s="120" t="s">
        <v>236</v>
      </c>
      <c r="C33" s="119" t="s">
        <v>247</v>
      </c>
      <c r="D33" s="88"/>
      <c r="E33" s="89"/>
      <c r="F33" s="86"/>
      <c r="G33" s="86"/>
      <c r="H33" s="86"/>
      <c r="I33" s="86"/>
      <c r="J33" s="78"/>
      <c r="K33" s="121" t="s">
        <v>248</v>
      </c>
      <c r="L33" s="98">
        <v>0</v>
      </c>
      <c r="M33" s="104">
        <f t="shared" si="14"/>
        <v>0</v>
      </c>
      <c r="N33" s="104">
        <f t="shared" si="14"/>
        <v>0</v>
      </c>
      <c r="O33" s="104">
        <f t="shared" si="14"/>
        <v>0</v>
      </c>
      <c r="P33" s="104">
        <f t="shared" si="14"/>
        <v>0</v>
      </c>
      <c r="Q33" s="104">
        <f t="shared" si="14"/>
        <v>0</v>
      </c>
      <c r="R33" s="105">
        <f t="shared" si="14"/>
        <v>0</v>
      </c>
      <c r="T33" s="77" t="s">
        <v>202</v>
      </c>
    </row>
    <row r="34" spans="1:20">
      <c r="D34" s="78"/>
      <c r="E34" s="78"/>
      <c r="F34" s="78"/>
      <c r="G34" s="78"/>
      <c r="H34" s="78"/>
      <c r="I34" s="78"/>
      <c r="J34" s="78"/>
      <c r="K34" s="143"/>
      <c r="L34" s="112" t="s">
        <v>237</v>
      </c>
      <c r="M34" s="104" cm="1">
        <f t="array" ref="M34">SUM(M31:M32+M33)</f>
        <v>0</v>
      </c>
      <c r="N34" s="104" cm="1">
        <f t="array" ref="N34">SUM(N31:N32+N33)</f>
        <v>0</v>
      </c>
      <c r="O34" s="104" cm="1">
        <f t="array" ref="O34">SUM(O31:O32+O33)</f>
        <v>0</v>
      </c>
      <c r="P34" s="104" cm="1">
        <f t="array" ref="P34">SUM(P31:P32+P33)</f>
        <v>0</v>
      </c>
      <c r="Q34" s="104" cm="1">
        <f t="array" ref="Q34">SUM(Q31:Q32+Q33)</f>
        <v>0</v>
      </c>
      <c r="R34" s="105" cm="1">
        <f t="array" ref="R34">SUM(R31:R32+R33)</f>
        <v>0</v>
      </c>
      <c r="T34" s="77" t="s">
        <v>202</v>
      </c>
    </row>
    <row r="35" spans="1:20">
      <c r="D35" s="78"/>
      <c r="E35" s="78"/>
      <c r="F35" s="78"/>
      <c r="G35" s="78"/>
      <c r="H35" s="78"/>
      <c r="I35" s="78"/>
      <c r="J35" s="78"/>
      <c r="K35" s="143"/>
      <c r="L35" s="112" t="s">
        <v>238</v>
      </c>
      <c r="M35" s="113"/>
      <c r="N35" s="114"/>
      <c r="O35" s="114"/>
      <c r="P35" s="114"/>
      <c r="Q35" s="114"/>
      <c r="R35" s="115">
        <f>SUM(M34:R34)</f>
        <v>0</v>
      </c>
      <c r="T35" s="77" t="s">
        <v>202</v>
      </c>
    </row>
    <row r="36" spans="1:20">
      <c r="D36" s="78"/>
      <c r="E36" s="78"/>
      <c r="F36" s="78"/>
      <c r="G36" s="78"/>
      <c r="H36" s="78"/>
      <c r="I36" s="78"/>
      <c r="J36" s="78"/>
      <c r="K36" s="78"/>
      <c r="T36" s="77" t="s">
        <v>202</v>
      </c>
    </row>
    <row r="37" spans="1:20">
      <c r="A37" s="124"/>
      <c r="B37" s="124"/>
      <c r="C37" s="124"/>
      <c r="D37" s="125"/>
      <c r="E37" s="125"/>
      <c r="F37" s="125"/>
      <c r="G37" s="125"/>
      <c r="H37" s="125"/>
      <c r="I37" s="125"/>
      <c r="J37" s="125"/>
      <c r="K37" s="125"/>
      <c r="L37" s="124"/>
      <c r="M37" s="124"/>
      <c r="N37" s="124"/>
      <c r="O37" s="124"/>
      <c r="P37" s="124"/>
      <c r="Q37" s="124"/>
      <c r="R37" s="124"/>
    </row>
    <row r="38" spans="1:20" ht="21">
      <c r="A38" s="123" t="s">
        <v>246</v>
      </c>
      <c r="D38" s="78"/>
      <c r="E38" s="78"/>
      <c r="F38" s="78"/>
      <c r="G38" s="78"/>
      <c r="H38" s="78"/>
      <c r="I38" s="78"/>
      <c r="J38" s="78"/>
      <c r="K38" s="78"/>
      <c r="L38" s="127"/>
      <c r="M38" s="127"/>
      <c r="N38" s="127"/>
      <c r="O38" s="127"/>
      <c r="P38" s="127"/>
      <c r="Q38" s="127"/>
      <c r="R38" s="127"/>
    </row>
    <row r="39" spans="1:20" ht="14.25" customHeight="1">
      <c r="A39" s="123"/>
      <c r="D39" s="78"/>
      <c r="E39" s="78"/>
      <c r="F39" s="78"/>
      <c r="G39" s="78"/>
      <c r="H39" s="78"/>
      <c r="I39" s="78"/>
      <c r="J39" s="78"/>
      <c r="K39" s="78"/>
      <c r="L39" s="101" t="s">
        <v>206</v>
      </c>
      <c r="M39" s="102"/>
      <c r="N39" s="102"/>
      <c r="O39" s="102"/>
      <c r="P39" s="102"/>
      <c r="Q39" s="102"/>
      <c r="R39" s="103"/>
    </row>
    <row r="40" spans="1:20" ht="21">
      <c r="A40" s="123"/>
      <c r="D40" s="78"/>
      <c r="E40" s="78"/>
      <c r="F40" s="78"/>
      <c r="G40" s="78"/>
      <c r="H40" s="78"/>
      <c r="I40" s="78"/>
      <c r="J40" s="78"/>
      <c r="K40" s="78"/>
      <c r="L40" s="261" t="s">
        <v>239</v>
      </c>
      <c r="M40" s="91" t="s">
        <v>207</v>
      </c>
      <c r="N40" s="92" t="s">
        <v>208</v>
      </c>
      <c r="O40" s="93" t="s">
        <v>209</v>
      </c>
      <c r="P40" s="92" t="s">
        <v>210</v>
      </c>
      <c r="Q40" s="93" t="s">
        <v>211</v>
      </c>
      <c r="R40" s="129" t="s">
        <v>212</v>
      </c>
    </row>
    <row r="41" spans="1:20" ht="21">
      <c r="A41" s="123"/>
      <c r="D41" s="78"/>
      <c r="E41" s="78"/>
      <c r="F41" s="78"/>
      <c r="G41" s="78"/>
      <c r="H41" s="78"/>
      <c r="I41" s="78"/>
      <c r="J41" s="78"/>
      <c r="K41" s="78"/>
      <c r="L41" s="262"/>
      <c r="M41" s="106">
        <f t="shared" ref="M41:R41" si="16">M24+M34</f>
        <v>0</v>
      </c>
      <c r="N41" s="106">
        <f t="shared" si="16"/>
        <v>0</v>
      </c>
      <c r="O41" s="106">
        <f t="shared" si="16"/>
        <v>0</v>
      </c>
      <c r="P41" s="106">
        <f t="shared" si="16"/>
        <v>0</v>
      </c>
      <c r="Q41" s="106">
        <f t="shared" si="16"/>
        <v>0</v>
      </c>
      <c r="R41" s="106">
        <f t="shared" si="16"/>
        <v>0</v>
      </c>
      <c r="T41" s="77" t="s">
        <v>202</v>
      </c>
    </row>
    <row r="42" spans="1:20">
      <c r="D42" s="78"/>
      <c r="E42" s="78"/>
      <c r="F42" s="78"/>
      <c r="G42" s="78"/>
      <c r="H42" s="78"/>
      <c r="I42" s="78"/>
      <c r="J42" s="78"/>
      <c r="K42" s="78"/>
      <c r="L42" s="112" t="s">
        <v>240</v>
      </c>
      <c r="M42" s="113"/>
      <c r="N42" s="114"/>
      <c r="O42" s="114"/>
      <c r="P42" s="114"/>
      <c r="Q42" s="114"/>
      <c r="R42" s="115">
        <f>SUM(M41:R41)</f>
        <v>0</v>
      </c>
      <c r="T42" s="77" t="s">
        <v>202</v>
      </c>
    </row>
    <row r="43" spans="1:20">
      <c r="D43" s="78"/>
      <c r="E43" s="78"/>
      <c r="F43" s="78"/>
      <c r="G43" s="78"/>
      <c r="H43" s="78"/>
      <c r="I43" s="78"/>
      <c r="J43" s="78"/>
      <c r="K43" s="78"/>
      <c r="S43" s="77" t="s">
        <v>202</v>
      </c>
      <c r="T43" s="77" t="s">
        <v>202</v>
      </c>
    </row>
    <row r="44" spans="1:20">
      <c r="A44" s="77" t="s">
        <v>202</v>
      </c>
      <c r="B44" s="77" t="s">
        <v>202</v>
      </c>
      <c r="C44" s="77" t="s">
        <v>202</v>
      </c>
      <c r="D44" s="77" t="s">
        <v>202</v>
      </c>
      <c r="E44" s="77" t="s">
        <v>202</v>
      </c>
      <c r="F44" s="77" t="s">
        <v>202</v>
      </c>
      <c r="G44" s="77" t="s">
        <v>202</v>
      </c>
      <c r="H44" s="77" t="s">
        <v>202</v>
      </c>
      <c r="I44" s="77" t="s">
        <v>202</v>
      </c>
      <c r="J44" s="77" t="s">
        <v>202</v>
      </c>
      <c r="K44" s="77" t="s">
        <v>202</v>
      </c>
      <c r="L44" s="77" t="s">
        <v>202</v>
      </c>
      <c r="M44" s="77" t="s">
        <v>202</v>
      </c>
      <c r="N44" s="77" t="s">
        <v>202</v>
      </c>
      <c r="O44" s="77" t="s">
        <v>202</v>
      </c>
      <c r="P44" s="77" t="s">
        <v>202</v>
      </c>
      <c r="Q44" s="77" t="s">
        <v>202</v>
      </c>
      <c r="R44" s="77" t="s">
        <v>202</v>
      </c>
    </row>
    <row r="45" spans="1:20">
      <c r="D45" s="78"/>
      <c r="E45" s="78"/>
      <c r="F45" s="78"/>
      <c r="G45" s="78"/>
      <c r="H45" s="78"/>
      <c r="I45" s="78"/>
      <c r="J45" s="78"/>
      <c r="K45" s="78"/>
    </row>
    <row r="46" spans="1:20">
      <c r="D46" s="78"/>
      <c r="E46" s="78"/>
      <c r="F46" s="78"/>
      <c r="G46" s="78"/>
      <c r="H46" s="78"/>
      <c r="I46" s="78"/>
      <c r="J46" s="78"/>
      <c r="K46" s="78"/>
    </row>
    <row r="47" spans="1:20">
      <c r="D47" s="78"/>
      <c r="E47" s="78"/>
      <c r="F47" s="78"/>
      <c r="G47" s="78"/>
      <c r="H47" s="78"/>
      <c r="I47" s="78"/>
      <c r="J47" s="78"/>
      <c r="K47" s="78"/>
    </row>
    <row r="48" spans="1:20">
      <c r="D48" s="78"/>
      <c r="E48" s="78"/>
      <c r="F48" s="78"/>
      <c r="G48" s="78"/>
      <c r="H48" s="78"/>
      <c r="I48" s="78"/>
      <c r="J48" s="78"/>
      <c r="K48" s="78"/>
    </row>
    <row r="49" spans="4:11">
      <c r="D49" s="78"/>
      <c r="E49" s="78"/>
      <c r="F49" s="78"/>
      <c r="G49" s="78"/>
      <c r="H49" s="78"/>
      <c r="I49" s="78"/>
      <c r="J49" s="78"/>
      <c r="K49" s="78"/>
    </row>
    <row r="50" spans="4:11">
      <c r="D50" s="78"/>
      <c r="E50" s="78"/>
      <c r="F50" s="78"/>
      <c r="G50" s="78"/>
      <c r="H50" s="78"/>
      <c r="I50" s="78"/>
      <c r="J50" s="78"/>
      <c r="K50" s="78"/>
    </row>
    <row r="51" spans="4:11">
      <c r="D51" s="78"/>
      <c r="E51" s="78"/>
      <c r="F51" s="78"/>
      <c r="G51" s="78"/>
      <c r="H51" s="78"/>
      <c r="I51" s="78"/>
      <c r="J51" s="78"/>
      <c r="K51" s="78"/>
    </row>
    <row r="52" spans="4:11">
      <c r="D52" s="78"/>
      <c r="E52" s="78"/>
      <c r="F52" s="78"/>
      <c r="G52" s="78"/>
      <c r="H52" s="78"/>
      <c r="I52" s="78"/>
      <c r="J52" s="78"/>
      <c r="K52" s="78"/>
    </row>
    <row r="53" spans="4:11">
      <c r="D53" s="78"/>
      <c r="E53" s="78"/>
      <c r="F53" s="78"/>
      <c r="G53" s="78"/>
      <c r="H53" s="78"/>
      <c r="I53" s="78"/>
      <c r="J53" s="78"/>
      <c r="K53" s="78"/>
    </row>
    <row r="54" spans="4:11">
      <c r="D54" s="78"/>
      <c r="E54" s="78"/>
      <c r="F54" s="78"/>
      <c r="G54" s="78"/>
      <c r="H54" s="78"/>
      <c r="I54" s="78"/>
      <c r="J54" s="78"/>
      <c r="K54" s="78"/>
    </row>
    <row r="55" spans="4:11">
      <c r="D55" s="78"/>
      <c r="E55" s="78"/>
      <c r="F55" s="78"/>
      <c r="G55" s="78"/>
      <c r="H55" s="78"/>
      <c r="I55" s="78"/>
      <c r="J55" s="78"/>
      <c r="K55" s="78"/>
    </row>
    <row r="56" spans="4:11">
      <c r="D56" s="78"/>
      <c r="E56" s="78"/>
      <c r="F56" s="78"/>
      <c r="G56" s="78"/>
      <c r="H56" s="78"/>
      <c r="I56" s="78"/>
      <c r="J56" s="78"/>
      <c r="K56" s="78"/>
    </row>
    <row r="57" spans="4:11">
      <c r="D57" s="78"/>
      <c r="E57" s="78"/>
      <c r="F57" s="78"/>
      <c r="G57" s="78"/>
      <c r="H57" s="78"/>
      <c r="I57" s="78"/>
      <c r="J57" s="78"/>
      <c r="K57" s="78"/>
    </row>
    <row r="58" spans="4:11">
      <c r="D58" s="78"/>
      <c r="E58" s="78"/>
      <c r="F58" s="78"/>
      <c r="G58" s="78"/>
      <c r="H58" s="78"/>
      <c r="I58" s="78"/>
      <c r="J58" s="78"/>
      <c r="K58" s="78"/>
    </row>
    <row r="59" spans="4:11">
      <c r="D59" s="78"/>
      <c r="E59" s="78"/>
      <c r="F59" s="78"/>
      <c r="G59" s="78"/>
      <c r="H59" s="78"/>
      <c r="I59" s="78"/>
      <c r="J59" s="78"/>
      <c r="K59" s="78"/>
    </row>
    <row r="60" spans="4:11">
      <c r="D60" s="78"/>
      <c r="E60" s="78"/>
      <c r="F60" s="78"/>
      <c r="G60" s="78"/>
      <c r="H60" s="78"/>
      <c r="I60" s="78"/>
      <c r="J60" s="78"/>
      <c r="K60" s="78"/>
    </row>
    <row r="61" spans="4:11">
      <c r="D61" s="78"/>
      <c r="E61" s="78"/>
      <c r="F61" s="78"/>
      <c r="G61" s="78"/>
      <c r="H61" s="78"/>
      <c r="I61" s="78"/>
      <c r="J61" s="78"/>
      <c r="K61" s="78"/>
    </row>
    <row r="62" spans="4:11">
      <c r="D62" s="78"/>
      <c r="E62" s="78"/>
      <c r="F62" s="78"/>
      <c r="G62" s="78"/>
      <c r="H62" s="78"/>
      <c r="I62" s="78"/>
      <c r="J62" s="78"/>
      <c r="K62" s="78"/>
    </row>
    <row r="63" spans="4:11">
      <c r="D63" s="78"/>
      <c r="E63" s="78"/>
      <c r="F63" s="78"/>
      <c r="G63" s="78"/>
      <c r="H63" s="78"/>
      <c r="I63" s="78"/>
      <c r="J63" s="78"/>
      <c r="K63" s="78"/>
    </row>
    <row r="64" spans="4:11">
      <c r="D64" s="78"/>
      <c r="E64" s="78"/>
      <c r="F64" s="78"/>
      <c r="G64" s="78"/>
      <c r="H64" s="78"/>
      <c r="I64" s="78"/>
      <c r="J64" s="78"/>
      <c r="K64" s="78"/>
    </row>
    <row r="65" spans="4:11">
      <c r="D65" s="78"/>
      <c r="E65" s="78"/>
      <c r="F65" s="78"/>
      <c r="G65" s="78"/>
      <c r="H65" s="78"/>
      <c r="I65" s="78"/>
      <c r="J65" s="78"/>
      <c r="K65" s="78"/>
    </row>
    <row r="66" spans="4:11">
      <c r="D66" s="78"/>
      <c r="E66" s="78"/>
      <c r="F66" s="78"/>
      <c r="G66" s="78"/>
      <c r="H66" s="78"/>
      <c r="I66" s="78"/>
      <c r="J66" s="78"/>
      <c r="K66" s="78"/>
    </row>
    <row r="67" spans="4:11">
      <c r="D67" s="78"/>
      <c r="E67" s="78"/>
      <c r="F67" s="78"/>
      <c r="G67" s="78"/>
      <c r="H67" s="78"/>
      <c r="I67" s="78"/>
      <c r="J67" s="78"/>
      <c r="K67" s="78"/>
    </row>
    <row r="68" spans="4:11">
      <c r="D68" s="78"/>
      <c r="E68" s="78"/>
      <c r="F68" s="78"/>
      <c r="G68" s="78"/>
      <c r="H68" s="78"/>
      <c r="I68" s="78"/>
      <c r="J68" s="78"/>
      <c r="K68" s="78"/>
    </row>
  </sheetData>
  <mergeCells count="14">
    <mergeCell ref="L40:L41"/>
    <mergeCell ref="B9:C9"/>
    <mergeCell ref="B16:C16"/>
    <mergeCell ref="B17:C17"/>
    <mergeCell ref="B18:C18"/>
    <mergeCell ref="A29:A30"/>
    <mergeCell ref="B29:C30"/>
    <mergeCell ref="A3:R3"/>
    <mergeCell ref="A5:A6"/>
    <mergeCell ref="B5:C6"/>
    <mergeCell ref="K5:K6"/>
    <mergeCell ref="B7:C7"/>
    <mergeCell ref="B8:C8"/>
    <mergeCell ref="K29:K30"/>
  </mergeCells>
  <phoneticPr fontId="5"/>
  <pageMargins left="0.70866141732283472" right="0.70866141732283472" top="0.74803149606299213" bottom="0.74803149606299213" header="0.31496062992125984" footer="0.31496062992125984"/>
  <pageSetup paperSize="9" scale="48"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Nデ_オリジナル</vt:lpstr>
      <vt:lpstr>Nデ_実費2対8ver.</vt:lpstr>
      <vt:lpstr>Nデ_見積推移</vt:lpstr>
      <vt:lpstr>Bewith_オリジナル</vt:lpstr>
      <vt:lpstr>（みずほ）</vt:lpstr>
      <vt:lpstr>業者記入用フォーマット (決裁添付用)</vt:lpstr>
      <vt:lpstr>'業者記入用フォーマット (決裁添付用)'!Print_Area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2023-11-22T07:44:03Z</dcterms:created>
  <dcterms:modified xsi:type="dcterms:W3CDTF">2023-11-22T07:44:08Z</dcterms:modified>
  <cp:category/>
  <cp:contentStatus/>
</cp:coreProperties>
</file>