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3218A3CF-CD45-4931-AE79-B2A3B147E480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全体表" sheetId="2" r:id="rId1"/>
    <sheet name="見積内訳" sheetId="5" r:id="rId2"/>
    <sheet name="印刷単価" sheetId="4" r:id="rId3"/>
    <sheet name="発送単価" sheetId="3" r:id="rId4"/>
  </sheets>
  <definedNames>
    <definedName name="_xlnm.Print_Area" localSheetId="1">見積内訳!$A$1:$N$32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5" l="1"/>
  <c r="C6" i="2" l="1"/>
  <c r="C5" i="2"/>
  <c r="H21" i="2"/>
  <c r="C23" i="2"/>
  <c r="C22" i="2"/>
  <c r="C21" i="2"/>
  <c r="M18" i="2"/>
  <c r="M16" i="2"/>
  <c r="M14" i="2"/>
  <c r="M13" i="2"/>
  <c r="M11" i="2"/>
  <c r="M9" i="2"/>
  <c r="H18" i="2"/>
  <c r="C37" i="2" s="1"/>
  <c r="H16" i="2"/>
  <c r="C35" i="2" s="1"/>
  <c r="H14" i="2"/>
  <c r="H11" i="2"/>
  <c r="C30" i="2" s="1"/>
  <c r="H9" i="2"/>
  <c r="C20" i="2"/>
  <c r="C18" i="2"/>
  <c r="C16" i="2"/>
  <c r="C14" i="2"/>
  <c r="C11" i="2"/>
  <c r="C9" i="2"/>
  <c r="C28" i="5"/>
  <c r="C25" i="5"/>
  <c r="F14" i="4"/>
  <c r="C26" i="5" s="1" a="1"/>
  <c r="C26" i="5" s="1"/>
  <c r="F10" i="4"/>
  <c r="F9" i="4"/>
  <c r="M31" i="5"/>
  <c r="M30" i="5"/>
  <c r="M29" i="5"/>
  <c r="N20" i="5"/>
  <c r="M20" i="5"/>
  <c r="L20" i="5"/>
  <c r="N21" i="5"/>
  <c r="L21" i="5"/>
  <c r="N8" i="5"/>
  <c r="M8" i="5"/>
  <c r="L8" i="5"/>
  <c r="N4" i="5"/>
  <c r="M4" i="5"/>
  <c r="L4" i="5"/>
  <c r="H13" i="2" l="1"/>
  <c r="C13" i="2"/>
  <c r="C33" i="2"/>
  <c r="C39" i="2" s="1"/>
  <c r="H20" i="2"/>
  <c r="C28" i="2"/>
  <c r="C32" i="2" s="1"/>
  <c r="L5" i="5"/>
  <c r="N5" i="5" s="1"/>
  <c r="M5" i="5"/>
  <c r="M6" i="5"/>
  <c r="M7" i="5"/>
  <c r="L6" i="5"/>
  <c r="L7" i="5"/>
  <c r="N7" i="5" s="1"/>
  <c r="L10" i="5"/>
  <c r="N10" i="5" s="1"/>
  <c r="C40" i="2" l="1"/>
  <c r="C41" i="2" s="1"/>
  <c r="C42" i="2" s="1"/>
  <c r="M20" i="2"/>
  <c r="H22" i="2"/>
  <c r="H23" i="2" s="1"/>
  <c r="N6" i="5"/>
  <c r="L17" i="5"/>
  <c r="N17" i="5" s="1"/>
  <c r="L18" i="5"/>
  <c r="L28" i="5"/>
  <c r="L27" i="5" s="1"/>
  <c r="L9" i="5"/>
  <c r="N9" i="5" s="1"/>
  <c r="F19" i="4"/>
  <c r="F18" i="4"/>
  <c r="F17" i="4"/>
  <c r="G27" i="3"/>
  <c r="F7" i="4"/>
  <c r="N23" i="5"/>
  <c r="N22" i="5"/>
  <c r="L26" i="5"/>
  <c r="N26" i="5" s="1"/>
  <c r="L19" i="5"/>
  <c r="M18" i="5"/>
  <c r="L16" i="5"/>
  <c r="N16" i="5" s="1"/>
  <c r="L15" i="5"/>
  <c r="N15" i="5" s="1"/>
  <c r="L14" i="5"/>
  <c r="N14" i="5" s="1"/>
  <c r="L13" i="5"/>
  <c r="N13" i="5" s="1"/>
  <c r="N12" i="5"/>
  <c r="L11" i="5"/>
  <c r="N11" i="5" s="1"/>
  <c r="M21" i="2" l="1"/>
  <c r="M22" i="2" s="1"/>
  <c r="M23" i="2" s="1"/>
  <c r="F20" i="4"/>
  <c r="F21" i="4" s="1"/>
  <c r="N18" i="5"/>
  <c r="N28" i="5"/>
  <c r="N27" i="5" s="1"/>
  <c r="M19" i="5"/>
  <c r="L25" i="5" l="1"/>
  <c r="N19" i="5"/>
  <c r="N25" i="5" l="1"/>
  <c r="N24" i="5" s="1"/>
  <c r="N29" i="5" s="1"/>
  <c r="N30" i="5" s="1"/>
  <c r="N31" i="5" s="1"/>
  <c r="N32" i="5" s="1"/>
  <c r="L24" i="5"/>
  <c r="L29" i="5" s="1"/>
  <c r="L30" i="5" s="1"/>
  <c r="L31" i="5" s="1"/>
  <c r="L32" i="5" s="1"/>
  <c r="M32" i="5"/>
  <c r="F16" i="4" l="1"/>
  <c r="F8" i="4"/>
  <c r="F13" i="4"/>
  <c r="F12" i="4"/>
  <c r="F11" i="4"/>
  <c r="F5" i="4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28" i="3" l="1"/>
  <c r="G2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<sst xmlns="http://schemas.openxmlformats.org/spreadsheetml/2006/main" count="267" uniqueCount="122">
  <si>
    <t>見積様式</t>
    <rPh sb="0" eb="2">
      <t>ミツモリ</t>
    </rPh>
    <rPh sb="2" eb="4">
      <t>ヨウシキ</t>
    </rPh>
    <phoneticPr fontId="3"/>
  </si>
  <si>
    <t>合計金額（税抜）　　　　　　　　　　円</t>
    <rPh sb="0" eb="2">
      <t>ゴウケイ</t>
    </rPh>
    <rPh sb="2" eb="4">
      <t>キンガク</t>
    </rPh>
    <rPh sb="5" eb="7">
      <t>ゼイヌキ</t>
    </rPh>
    <rPh sb="18" eb="19">
      <t>エン</t>
    </rPh>
    <phoneticPr fontId="3"/>
  </si>
  <si>
    <t>円</t>
    <rPh sb="0" eb="1">
      <t>エン</t>
    </rPh>
    <phoneticPr fontId="3"/>
  </si>
  <si>
    <t>（入札金額は税抜価格となります。）</t>
    <rPh sb="1" eb="3">
      <t>ニュウサツ</t>
    </rPh>
    <rPh sb="3" eb="5">
      <t>キンガク</t>
    </rPh>
    <rPh sb="6" eb="8">
      <t>ゼイヌキ</t>
    </rPh>
    <rPh sb="8" eb="10">
      <t>カカク</t>
    </rPh>
    <phoneticPr fontId="3"/>
  </si>
  <si>
    <t>合計金額（税込）　　　　　　　　　　円</t>
    <rPh sb="0" eb="2">
      <t>ゴウケイ</t>
    </rPh>
    <rPh sb="2" eb="4">
      <t>キンガク</t>
    </rPh>
    <rPh sb="5" eb="7">
      <t>ゼイコミ</t>
    </rPh>
    <rPh sb="18" eb="19">
      <t>エン</t>
    </rPh>
    <phoneticPr fontId="3"/>
  </si>
  <si>
    <t>業務項目</t>
    <rPh sb="0" eb="2">
      <t>ギョウム</t>
    </rPh>
    <rPh sb="2" eb="4">
      <t>コウモク</t>
    </rPh>
    <phoneticPr fontId="3"/>
  </si>
  <si>
    <t>金額（税抜）</t>
    <rPh sb="0" eb="2">
      <t>キンガク</t>
    </rPh>
    <rPh sb="3" eb="5">
      <t>ゼイヌキ</t>
    </rPh>
    <phoneticPr fontId="3"/>
  </si>
  <si>
    <t>備考</t>
    <rPh sb="0" eb="2">
      <t>ビコウ</t>
    </rPh>
    <phoneticPr fontId="3"/>
  </si>
  <si>
    <t>（1）戦略策定・企画業務費</t>
    <rPh sb="3" eb="5">
      <t>センリャク</t>
    </rPh>
    <rPh sb="5" eb="7">
      <t>サクテイ</t>
    </rPh>
    <rPh sb="8" eb="10">
      <t>キカク</t>
    </rPh>
    <rPh sb="10" eb="12">
      <t>ギョウム</t>
    </rPh>
    <rPh sb="12" eb="13">
      <t>ヒ</t>
    </rPh>
    <phoneticPr fontId="3"/>
  </si>
  <si>
    <t>（2）応募促進業務費</t>
    <rPh sb="3" eb="5">
      <t>オウボ</t>
    </rPh>
    <rPh sb="5" eb="7">
      <t>ソクシン</t>
    </rPh>
    <rPh sb="7" eb="9">
      <t>ギョウム</t>
    </rPh>
    <rPh sb="9" eb="10">
      <t>ヒ</t>
    </rPh>
    <phoneticPr fontId="3"/>
  </si>
  <si>
    <t>小計（①）</t>
    <rPh sb="0" eb="2">
      <t>ショウケイ</t>
    </rPh>
    <phoneticPr fontId="3"/>
  </si>
  <si>
    <t>（3）会場費、OV謝金等</t>
    <rPh sb="3" eb="5">
      <t>カイジョウ</t>
    </rPh>
    <rPh sb="9" eb="12">
      <t>シャキントウ</t>
    </rPh>
    <phoneticPr fontId="2"/>
  </si>
  <si>
    <t>（4）制作・印刷費</t>
    <rPh sb="3" eb="5">
      <t>セイサク</t>
    </rPh>
    <rPh sb="6" eb="8">
      <t>インサツ</t>
    </rPh>
    <rPh sb="8" eb="9">
      <t>ヒ</t>
    </rPh>
    <phoneticPr fontId="3"/>
  </si>
  <si>
    <t>（5）発送費</t>
    <rPh sb="3" eb="5">
      <t>ハッソウ</t>
    </rPh>
    <rPh sb="5" eb="6">
      <t>ヒ</t>
    </rPh>
    <phoneticPr fontId="3"/>
  </si>
  <si>
    <t>小計（②）</t>
    <rPh sb="0" eb="2">
      <t>ショウケイ</t>
    </rPh>
    <phoneticPr fontId="3"/>
  </si>
  <si>
    <t>合計（①+②）</t>
    <rPh sb="0" eb="2">
      <t>ゴウケイ</t>
    </rPh>
    <phoneticPr fontId="3"/>
  </si>
  <si>
    <t>消費税</t>
    <rPh sb="0" eb="3">
      <t>ショウヒゼイ</t>
    </rPh>
    <phoneticPr fontId="3"/>
  </si>
  <si>
    <t>総合計</t>
    <rPh sb="0" eb="3">
      <t>ソウゴウケイ</t>
    </rPh>
    <phoneticPr fontId="3"/>
  </si>
  <si>
    <t>2027年度分</t>
    <rPh sb="4" eb="6">
      <t>ネンド</t>
    </rPh>
    <rPh sb="6" eb="7">
      <t>ブン</t>
    </rPh>
    <phoneticPr fontId="3"/>
  </si>
  <si>
    <t>（単位＝円）</t>
    <rPh sb="1" eb="3">
      <t>タンイ</t>
    </rPh>
    <rPh sb="4" eb="5">
      <t>エン</t>
    </rPh>
    <phoneticPr fontId="3"/>
  </si>
  <si>
    <t xml:space="preserve">※制作・印刷費、発送費は別紙に詳細を記載してください。
※会場費、OV謝金等は定額を計上してください。
※消費税額は一律10％で計算してください。消費税率が変更になった場合は、変更契約を締結します。
※必要に応じて行を追加し、できる限り詳細に金額の内訳を記載ください。
</t>
    <rPh sb="1" eb="3">
      <t>セイサク</t>
    </rPh>
    <rPh sb="15" eb="17">
      <t>ショウサイ</t>
    </rPh>
    <rPh sb="29" eb="32">
      <t>カイジョウヒ</t>
    </rPh>
    <rPh sb="35" eb="37">
      <t>シャキン</t>
    </rPh>
    <rPh sb="37" eb="38">
      <t>トウ</t>
    </rPh>
    <rPh sb="39" eb="41">
      <t>テイガク</t>
    </rPh>
    <rPh sb="42" eb="44">
      <t>ケイジョウ</t>
    </rPh>
    <rPh sb="101" eb="103">
      <t>ヒツヨウ</t>
    </rPh>
    <rPh sb="104" eb="105">
      <t>オウ</t>
    </rPh>
    <rPh sb="107" eb="108">
      <t>ギョウ</t>
    </rPh>
    <rPh sb="109" eb="111">
      <t>ツイカ</t>
    </rPh>
    <rPh sb="116" eb="117">
      <t>カギ</t>
    </rPh>
    <rPh sb="118" eb="120">
      <t>ショウサイ</t>
    </rPh>
    <rPh sb="121" eb="123">
      <t>キンガク</t>
    </rPh>
    <rPh sb="124" eb="126">
      <t>ウチワケ</t>
    </rPh>
    <rPh sb="127" eb="129">
      <t>キサイ</t>
    </rPh>
    <phoneticPr fontId="3"/>
  </si>
  <si>
    <t>単位</t>
    <rPh sb="0" eb="2">
      <t>タンイ</t>
    </rPh>
    <phoneticPr fontId="2"/>
  </si>
  <si>
    <t>@募集期</t>
    <rPh sb="1" eb="3">
      <t>ボシュウ</t>
    </rPh>
    <rPh sb="3" eb="4">
      <t>キ</t>
    </rPh>
    <phoneticPr fontId="2"/>
  </si>
  <si>
    <t>回/年</t>
    <rPh sb="0" eb="1">
      <t>カイ</t>
    </rPh>
    <rPh sb="2" eb="3">
      <t>ネン</t>
    </rPh>
    <phoneticPr fontId="2"/>
  </si>
  <si>
    <t>年数</t>
    <rPh sb="0" eb="2">
      <t>ネンスウ</t>
    </rPh>
    <phoneticPr fontId="2"/>
  </si>
  <si>
    <t>計</t>
    <rPh sb="0" eb="1">
      <t>ケイ</t>
    </rPh>
    <phoneticPr fontId="2"/>
  </si>
  <si>
    <t>準備期間分</t>
    <rPh sb="0" eb="2">
      <t>ジュンビ</t>
    </rPh>
    <rPh sb="2" eb="4">
      <t>キカン</t>
    </rPh>
    <rPh sb="4" eb="5">
      <t>ブン</t>
    </rPh>
    <phoneticPr fontId="2"/>
  </si>
  <si>
    <t>合計</t>
    <rPh sb="0" eb="2">
      <t>ゴウケイ</t>
    </rPh>
    <phoneticPr fontId="2"/>
  </si>
  <si>
    <t>人件費（業務責任者）</t>
    <rPh sb="0" eb="2">
      <t>ジンケン</t>
    </rPh>
    <rPh sb="2" eb="3">
      <t>ヒ</t>
    </rPh>
    <rPh sb="4" eb="9">
      <t>ギョウムセキニンシャ</t>
    </rPh>
    <phoneticPr fontId="3"/>
  </si>
  <si>
    <t>×</t>
    <phoneticPr fontId="2"/>
  </si>
  <si>
    <t>＝</t>
    <phoneticPr fontId="2"/>
  </si>
  <si>
    <t>人件費（応募促進管理者）</t>
    <rPh sb="0" eb="2">
      <t>ジンケン</t>
    </rPh>
    <rPh sb="2" eb="3">
      <t>ヒ</t>
    </rPh>
    <rPh sb="4" eb="11">
      <t>オウボソクシンカンリシャ</t>
    </rPh>
    <phoneticPr fontId="3"/>
  </si>
  <si>
    <t>人件費（応募促進補佐・制作進行管理者）</t>
    <rPh sb="0" eb="2">
      <t>ジンケン</t>
    </rPh>
    <rPh sb="2" eb="3">
      <t>ヒ</t>
    </rPh>
    <rPh sb="4" eb="10">
      <t>オウボソクシンホサ</t>
    </rPh>
    <rPh sb="11" eb="18">
      <t>セイサクシンコウカンリシャ</t>
    </rPh>
    <phoneticPr fontId="3"/>
  </si>
  <si>
    <t>＠回</t>
    <rPh sb="1" eb="2">
      <t>カイ</t>
    </rPh>
    <phoneticPr fontId="2"/>
  </si>
  <si>
    <t>募集期のオンライン説明会</t>
    <phoneticPr fontId="2"/>
  </si>
  <si>
    <t>募集期外のオンライン説明会</t>
    <phoneticPr fontId="2"/>
  </si>
  <si>
    <t>協力隊セミナー</t>
    <phoneticPr fontId="2"/>
  </si>
  <si>
    <t>（４企画/年）</t>
    <rPh sb="2" eb="4">
      <t>キカク</t>
    </rPh>
    <rPh sb="5" eb="6">
      <t>ネン</t>
    </rPh>
    <phoneticPr fontId="2"/>
  </si>
  <si>
    <t>業務依頼対応　説明会（相談会）</t>
    <rPh sb="7" eb="10">
      <t>セツメイカイ</t>
    </rPh>
    <rPh sb="11" eb="14">
      <t>ソウダンカイ</t>
    </rPh>
    <phoneticPr fontId="2"/>
  </si>
  <si>
    <t>業務依頼対応　イベント</t>
    <phoneticPr fontId="2"/>
  </si>
  <si>
    <t>募集事務局の運営</t>
    <rPh sb="0" eb="2">
      <t>ボシュウ</t>
    </rPh>
    <rPh sb="2" eb="5">
      <t>ジムキョク</t>
    </rPh>
    <rPh sb="6" eb="8">
      <t>ウンエイ</t>
    </rPh>
    <phoneticPr fontId="2"/>
  </si>
  <si>
    <t>（一式/年）</t>
    <rPh sb="1" eb="3">
      <t>イッシキ</t>
    </rPh>
    <rPh sb="4" eb="5">
      <t>ネン</t>
    </rPh>
    <phoneticPr fontId="2"/>
  </si>
  <si>
    <t>① 業務の報酬計（(1)+(2))</t>
    <rPh sb="2" eb="4">
      <t>ギョウム</t>
    </rPh>
    <rPh sb="5" eb="7">
      <t>ホウシュウ</t>
    </rPh>
    <rPh sb="7" eb="8">
      <t>ケイ</t>
    </rPh>
    <phoneticPr fontId="2"/>
  </si>
  <si>
    <t>（3）会場費、OV謝金等</t>
    <rPh sb="3" eb="5">
      <t>カイジョウ</t>
    </rPh>
    <rPh sb="5" eb="6">
      <t>ヒ</t>
    </rPh>
    <rPh sb="9" eb="11">
      <t>シャキン</t>
    </rPh>
    <rPh sb="11" eb="12">
      <t>トウ</t>
    </rPh>
    <phoneticPr fontId="3"/>
  </si>
  <si>
    <t>会場借料、イベント出展料等</t>
    <phoneticPr fontId="2"/>
  </si>
  <si>
    <t>OV謝金等</t>
    <phoneticPr fontId="2"/>
  </si>
  <si>
    <t>制作・印刷費（除く、通年ポスター）</t>
    <rPh sb="0" eb="2">
      <t>セイサク</t>
    </rPh>
    <rPh sb="3" eb="5">
      <t>インサツ</t>
    </rPh>
    <rPh sb="5" eb="6">
      <t>ヒ</t>
    </rPh>
    <rPh sb="7" eb="8">
      <t>ノゾ</t>
    </rPh>
    <rPh sb="10" eb="12">
      <t>ツウネン</t>
    </rPh>
    <phoneticPr fontId="3"/>
  </si>
  <si>
    <t>制作・印刷費（通年ポスター）</t>
    <rPh sb="0" eb="2">
      <t>セイサク</t>
    </rPh>
    <rPh sb="3" eb="5">
      <t>インサツ</t>
    </rPh>
    <rPh sb="5" eb="6">
      <t>ヒ</t>
    </rPh>
    <rPh sb="7" eb="9">
      <t>ツウネン</t>
    </rPh>
    <phoneticPr fontId="3"/>
  </si>
  <si>
    <t>発送費</t>
    <rPh sb="0" eb="2">
      <t>ハッソウ</t>
    </rPh>
    <rPh sb="2" eb="3">
      <t>ヒ</t>
    </rPh>
    <phoneticPr fontId="3"/>
  </si>
  <si>
    <t>② 実費精算計（(3)+(4)+(5)）</t>
    <rPh sb="2" eb="4">
      <t>ジッピ</t>
    </rPh>
    <rPh sb="4" eb="6">
      <t>セイサン</t>
    </rPh>
    <rPh sb="6" eb="7">
      <t>ケイ</t>
    </rPh>
    <phoneticPr fontId="2"/>
  </si>
  <si>
    <t>③ 合計（①+②）</t>
    <rPh sb="2" eb="4">
      <t>ゴウケイ</t>
    </rPh>
    <phoneticPr fontId="3"/>
  </si>
  <si>
    <t>印刷単価表</t>
    <phoneticPr fontId="2"/>
  </si>
  <si>
    <t>作成物</t>
    <phoneticPr fontId="2"/>
  </si>
  <si>
    <t>税抜単価（円）</t>
  </si>
  <si>
    <t>想定数量</t>
  </si>
  <si>
    <t>募集期</t>
  </si>
  <si>
    <t>小計（円）</t>
  </si>
  <si>
    <t>１）JICAボランティア募集関連各種資料印刷業務</t>
    <phoneticPr fontId="2"/>
  </si>
  <si>
    <t>JV・SV共通</t>
    <rPh sb="5" eb="7">
      <t>キョウツウ</t>
    </rPh>
    <phoneticPr fontId="2"/>
  </si>
  <si>
    <t>ア</t>
    <phoneticPr fontId="2"/>
  </si>
  <si>
    <t>事業概要</t>
    <rPh sb="0" eb="2">
      <t>ジギョウ</t>
    </rPh>
    <rPh sb="2" eb="4">
      <t>ガイヨウ</t>
    </rPh>
    <phoneticPr fontId="2"/>
  </si>
  <si>
    <t>２）ポスター</t>
    <phoneticPr fontId="2"/>
  </si>
  <si>
    <t>うち、折り無し</t>
    <rPh sb="3" eb="4">
      <t>オ</t>
    </rPh>
    <rPh sb="5" eb="6">
      <t>ナ</t>
    </rPh>
    <phoneticPr fontId="2"/>
  </si>
  <si>
    <t>イ</t>
    <phoneticPr fontId="2"/>
  </si>
  <si>
    <t>募集期ポスター B1</t>
    <rPh sb="0" eb="2">
      <t>ボシュウ</t>
    </rPh>
    <rPh sb="2" eb="3">
      <t>キ</t>
    </rPh>
    <phoneticPr fontId="2"/>
  </si>
  <si>
    <t>ウ</t>
    <phoneticPr fontId="2"/>
  </si>
  <si>
    <t>募集期ポスター B2</t>
    <rPh sb="0" eb="2">
      <t>ボシュウ</t>
    </rPh>
    <rPh sb="2" eb="3">
      <t>キ</t>
    </rPh>
    <phoneticPr fontId="2"/>
  </si>
  <si>
    <t>エ</t>
    <phoneticPr fontId="2"/>
  </si>
  <si>
    <t>募集期ポスター B3</t>
    <rPh sb="0" eb="2">
      <t>ボシュウ</t>
    </rPh>
    <rPh sb="2" eb="3">
      <t>キ</t>
    </rPh>
    <phoneticPr fontId="2"/>
  </si>
  <si>
    <t>オ</t>
    <phoneticPr fontId="2"/>
  </si>
  <si>
    <t>募集期ポスター余白版</t>
    <rPh sb="0" eb="3">
      <t>ボシュウキ</t>
    </rPh>
    <rPh sb="7" eb="10">
      <t>ヨハクバン</t>
    </rPh>
    <phoneticPr fontId="2"/>
  </si>
  <si>
    <t>カ</t>
    <phoneticPr fontId="2"/>
  </si>
  <si>
    <t>通年ポスター B1</t>
    <rPh sb="0" eb="2">
      <t>ツウネン</t>
    </rPh>
    <phoneticPr fontId="2"/>
  </si>
  <si>
    <t>キ</t>
    <phoneticPr fontId="2"/>
  </si>
  <si>
    <t>通年ポスター B2</t>
    <rPh sb="0" eb="2">
      <t>ツウネン</t>
    </rPh>
    <phoneticPr fontId="2"/>
  </si>
  <si>
    <t>ク</t>
    <phoneticPr fontId="2"/>
  </si>
  <si>
    <t>通年ポスター B3</t>
    <rPh sb="0" eb="2">
      <t>ツウネン</t>
    </rPh>
    <phoneticPr fontId="2"/>
  </si>
  <si>
    <t>ケ</t>
    <phoneticPr fontId="2"/>
  </si>
  <si>
    <t>通年ポスター余白版</t>
    <rPh sb="0" eb="2">
      <t>ツウネン</t>
    </rPh>
    <rPh sb="6" eb="9">
      <t>ヨハクバン</t>
    </rPh>
    <phoneticPr fontId="2"/>
  </si>
  <si>
    <t>３）その他</t>
    <rPh sb="4" eb="5">
      <t>タ</t>
    </rPh>
    <phoneticPr fontId="2"/>
  </si>
  <si>
    <t>コ</t>
    <phoneticPr fontId="2"/>
  </si>
  <si>
    <t>梱包用ダンボール（募集要項用）
（※募集要項80部ずつ想定、サイズは100サイズ）</t>
    <rPh sb="9" eb="13">
      <t>ボシュウヨウコウ</t>
    </rPh>
    <rPh sb="13" eb="14">
      <t>ヨウ</t>
    </rPh>
    <phoneticPr fontId="2"/>
  </si>
  <si>
    <t>サ</t>
    <phoneticPr fontId="2"/>
  </si>
  <si>
    <t>梱包用段ボール（ポスター用）</t>
    <phoneticPr fontId="2"/>
  </si>
  <si>
    <t>シ</t>
    <phoneticPr fontId="2"/>
  </si>
  <si>
    <t>宛名ラベル印刷</t>
    <rPh sb="0" eb="2">
      <t>アテナ</t>
    </rPh>
    <rPh sb="5" eb="7">
      <t>インサツ</t>
    </rPh>
    <phoneticPr fontId="2"/>
  </si>
  <si>
    <t>小計</t>
    <rPh sb="0" eb="2">
      <t>ショウケイ</t>
    </rPh>
    <phoneticPr fontId="2"/>
  </si>
  <si>
    <t>消費税</t>
    <rPh sb="0" eb="3">
      <t>ショウヒゼイ</t>
    </rPh>
    <phoneticPr fontId="2"/>
  </si>
  <si>
    <t>※網掛け部を記入すること</t>
    <phoneticPr fontId="2"/>
  </si>
  <si>
    <t xml:space="preserve"> </t>
    <phoneticPr fontId="2"/>
  </si>
  <si>
    <t>2025~2027年度　発送単価表（春・秋募集期分）</t>
    <rPh sb="20" eb="21">
      <t>アキ</t>
    </rPh>
    <phoneticPr fontId="2"/>
  </si>
  <si>
    <t>募集要項・ポスター発送業務</t>
    <rPh sb="0" eb="2">
      <t>ボシュウ</t>
    </rPh>
    <rPh sb="2" eb="4">
      <t>ヨウコウ</t>
    </rPh>
    <rPh sb="9" eb="11">
      <t>ハッソウ</t>
    </rPh>
    <phoneticPr fontId="2"/>
  </si>
  <si>
    <t>宅配便単価</t>
    <rPh sb="0" eb="2">
      <t>タクハイ</t>
    </rPh>
    <rPh sb="2" eb="3">
      <t>ビン</t>
    </rPh>
    <rPh sb="3" eb="5">
      <t>タンカ</t>
    </rPh>
    <phoneticPr fontId="2"/>
  </si>
  <si>
    <t>北海道</t>
    <rPh sb="0" eb="3">
      <t>ホッカイドウ</t>
    </rPh>
    <phoneticPr fontId="2"/>
  </si>
  <si>
    <t>80サイズ以下</t>
    <phoneticPr fontId="2"/>
  </si>
  <si>
    <t>80サイズを超えるもの</t>
    <phoneticPr fontId="2"/>
  </si>
  <si>
    <t>東北 （青森・秋田・岩手・宮城・山形・福島）</t>
    <rPh sb="0" eb="2">
      <t>トウホク</t>
    </rPh>
    <phoneticPr fontId="2"/>
  </si>
  <si>
    <t>関東 （茨城・栃木・群馬・埼玉・千葉・東京・神奈川・山梨）</t>
    <phoneticPr fontId="2"/>
  </si>
  <si>
    <t>信越 （長野・新潟）</t>
    <phoneticPr fontId="2"/>
  </si>
  <si>
    <t>東海 （静岡・愛知・岐阜・三重）</t>
    <phoneticPr fontId="2"/>
  </si>
  <si>
    <t>北陸 （富山・石川・福井）</t>
    <phoneticPr fontId="2"/>
  </si>
  <si>
    <t>関西 （京都・滋賀・奈良・和歌山・大阪・兵庫）</t>
    <phoneticPr fontId="2"/>
  </si>
  <si>
    <t>中国 （岡山・広島・山口・鳥取・島根）</t>
    <phoneticPr fontId="2"/>
  </si>
  <si>
    <t>四国 （香川・徳島・高知・愛媛）</t>
    <phoneticPr fontId="2"/>
  </si>
  <si>
    <t>九州 （福岡・佐賀・長崎・大分・熊本・宮崎・鹿児島）</t>
    <phoneticPr fontId="2"/>
  </si>
  <si>
    <t>沖縄</t>
    <phoneticPr fontId="2"/>
  </si>
  <si>
    <t>メール便単価</t>
    <rPh sb="3" eb="4">
      <t>ビン</t>
    </rPh>
    <rPh sb="4" eb="6">
      <t>タンカ</t>
    </rPh>
    <phoneticPr fontId="2"/>
  </si>
  <si>
    <t xml:space="preserve">全国 </t>
    <phoneticPr fontId="2"/>
  </si>
  <si>
    <t>※想定数量は目安であり、精算は実際の発送件数に応じて行うこと</t>
    <phoneticPr fontId="2"/>
  </si>
  <si>
    <t xml:space="preserve"> ※単価には発送作業費や直接人件費等、業務上必要なすべての経費を含むこととする</t>
    <phoneticPr fontId="2"/>
  </si>
  <si>
    <t>※2028年度春募集の印刷費・発送費は含めないこと。</t>
    <phoneticPr fontId="2"/>
  </si>
  <si>
    <t>募集説明会予約ウェブサイトの運営</t>
    <rPh sb="0" eb="2">
      <t>ボシュウ</t>
    </rPh>
    <rPh sb="2" eb="5">
      <t>セツメイカイ</t>
    </rPh>
    <rPh sb="5" eb="7">
      <t>ヨヤク</t>
    </rPh>
    <rPh sb="14" eb="16">
      <t>ウンエイ</t>
    </rPh>
    <phoneticPr fontId="2"/>
  </si>
  <si>
    <t>会場型説明会（大規模：50人以上）春募集</t>
    <rPh sb="0" eb="2">
      <t>カイジョウ</t>
    </rPh>
    <rPh sb="2" eb="3">
      <t>ガタ</t>
    </rPh>
    <rPh sb="3" eb="6">
      <t>セツメイカイ</t>
    </rPh>
    <rPh sb="7" eb="10">
      <t>ダイキボ</t>
    </rPh>
    <rPh sb="13" eb="14">
      <t>ニン</t>
    </rPh>
    <rPh sb="14" eb="16">
      <t>イジョウ</t>
    </rPh>
    <rPh sb="17" eb="20">
      <t>ハルボシュウ</t>
    </rPh>
    <phoneticPr fontId="3"/>
  </si>
  <si>
    <t>会場型説明会（大規模：50人以上）秋募集</t>
    <rPh sb="0" eb="2">
      <t>カイジョウ</t>
    </rPh>
    <rPh sb="2" eb="3">
      <t>ガタ</t>
    </rPh>
    <rPh sb="3" eb="6">
      <t>セツメイカイ</t>
    </rPh>
    <rPh sb="7" eb="10">
      <t>ダイキボ</t>
    </rPh>
    <rPh sb="17" eb="20">
      <t>アキボシュウ</t>
    </rPh>
    <phoneticPr fontId="3"/>
  </si>
  <si>
    <t>会場型説明会（小規模：49人以下）</t>
    <rPh sb="0" eb="2">
      <t>カイジョウ</t>
    </rPh>
    <rPh sb="2" eb="3">
      <t>ガタ</t>
    </rPh>
    <rPh sb="3" eb="6">
      <t>セツメイカイ</t>
    </rPh>
    <rPh sb="7" eb="8">
      <t>ショウ</t>
    </rPh>
    <rPh sb="13" eb="16">
      <t>ニンイカ</t>
    </rPh>
    <phoneticPr fontId="3"/>
  </si>
  <si>
    <t>大規模国際協力イベント（グローバルフェスタ、ワンワールドフェスティバル、ワールドコラボフェスタ、国際協力キャリアフェア）への出展</t>
    <phoneticPr fontId="2"/>
  </si>
  <si>
    <t>※単価には校正にかかる諸費用、資料の封入費・梱包費、納品にかかる送料、電子データ作成費等の経費及び直接人件費・管理費すべてを含むこととする</t>
    <phoneticPr fontId="2"/>
  </si>
  <si>
    <t>2024年度-2027年度JICA海外協力隊募集関連業務</t>
    <rPh sb="4" eb="6">
      <t>ネンド</t>
    </rPh>
    <rPh sb="11" eb="13">
      <t>ネンド</t>
    </rPh>
    <rPh sb="17" eb="19">
      <t>カイガイ</t>
    </rPh>
    <rPh sb="19" eb="22">
      <t>キョウリョクタイ</t>
    </rPh>
    <rPh sb="22" eb="24">
      <t>ボシュウ</t>
    </rPh>
    <rPh sb="24" eb="26">
      <t>カンレン</t>
    </rPh>
    <rPh sb="26" eb="28">
      <t>ギョウム</t>
    </rPh>
    <phoneticPr fontId="3"/>
  </si>
  <si>
    <t>2024年度</t>
    <rPh sb="4" eb="6">
      <t>ネンド</t>
    </rPh>
    <phoneticPr fontId="2"/>
  </si>
  <si>
    <t>2025年度</t>
    <rPh sb="4" eb="6">
      <t>ネンド</t>
    </rPh>
    <phoneticPr fontId="2"/>
  </si>
  <si>
    <t>2026年度</t>
    <rPh sb="4" eb="6">
      <t>ネンド</t>
    </rPh>
    <phoneticPr fontId="2"/>
  </si>
  <si>
    <t>見積内訳</t>
    <rPh sb="0" eb="2">
      <t>ミツモリ</t>
    </rPh>
    <rPh sb="2" eb="4">
      <t>ウチワケ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</si>
</sst>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6"/>
      <name val="ＭＳ 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2"/>
      <color theme="1"/>
      <name val="ＭＳ ゴシック"/>
      <family val="3"/>
      <charset val="128"/>
    </font>
    <font>
      <b/>
      <sz val="14"/>
      <color theme="0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4"/>
      <color rgb="FFFF0000"/>
      <name val="ＭＳ ゴシック"/>
      <family val="3"/>
      <charset val="128"/>
    </font>
    <font>
      <u/>
      <sz val="14"/>
      <color theme="1"/>
      <name val="ＭＳ ゴシック"/>
      <family val="3"/>
      <charset val="128"/>
    </font>
    <font>
      <sz val="14"/>
      <name val="ＭＳ ゴシック"/>
      <family val="3"/>
      <charset val="128"/>
    </font>
    <font>
      <sz val="14"/>
      <color theme="1"/>
      <name val="游ゴシック"/>
      <family val="2"/>
      <scheme val="minor"/>
    </font>
    <font>
      <sz val="14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scheme val="minor"/>
    </font>
    <font>
      <sz val="10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scheme val="minor"/>
    </font>
    <font>
      <sz val="11"/>
      <color rgb="FFFF0000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133">
    <xf numFmtId="0" fontId="0" fillId="0" borderId="0" xfId="0"/>
    <xf numFmtId="38" fontId="0" fillId="0" borderId="0" xfId="1" applyFont="1" applyAlignment="1"/>
    <xf numFmtId="38" fontId="0" fillId="0" borderId="0" xfId="1" applyFont="1" applyAlignment="1">
      <alignment horizontal="center"/>
    </xf>
    <xf numFmtId="38" fontId="0" fillId="0" borderId="0" xfId="1" applyFont="1" applyFill="1" applyAlignment="1"/>
    <xf numFmtId="0" fontId="0" fillId="0" borderId="1" xfId="0" applyBorder="1"/>
    <xf numFmtId="0" fontId="0" fillId="0" borderId="2" xfId="0" applyBorder="1"/>
    <xf numFmtId="38" fontId="0" fillId="0" borderId="2" xfId="1" applyFont="1" applyBorder="1" applyAlignment="1"/>
    <xf numFmtId="38" fontId="0" fillId="0" borderId="2" xfId="1" applyFont="1" applyBorder="1" applyAlignment="1">
      <alignment horizontal="center"/>
    </xf>
    <xf numFmtId="38" fontId="0" fillId="0" borderId="2" xfId="1" quotePrefix="1" applyFont="1" applyBorder="1" applyAlignment="1">
      <alignment horizontal="center"/>
    </xf>
    <xf numFmtId="38" fontId="0" fillId="0" borderId="0" xfId="1" applyFont="1" applyFill="1" applyBorder="1" applyAlignment="1">
      <alignment horizontal="center"/>
    </xf>
    <xf numFmtId="38" fontId="0" fillId="0" borderId="1" xfId="1" applyFont="1" applyBorder="1" applyAlignment="1"/>
    <xf numFmtId="38" fontId="0" fillId="2" borderId="5" xfId="1" applyFont="1" applyFill="1" applyBorder="1" applyAlignment="1"/>
    <xf numFmtId="38" fontId="0" fillId="2" borderId="5" xfId="1" applyFont="1" applyFill="1" applyBorder="1" applyAlignment="1">
      <alignment horizontal="center"/>
    </xf>
    <xf numFmtId="38" fontId="0" fillId="0" borderId="0" xfId="1" applyFont="1" applyFill="1" applyBorder="1" applyAlignment="1"/>
    <xf numFmtId="38" fontId="0" fillId="0" borderId="1" xfId="1" applyFont="1" applyBorder="1" applyAlignment="1">
      <alignment horizontal="center"/>
    </xf>
    <xf numFmtId="38" fontId="0" fillId="2" borderId="1" xfId="1" applyFont="1" applyFill="1" applyBorder="1" applyAlignment="1"/>
    <xf numFmtId="38" fontId="0" fillId="2" borderId="1" xfId="1" applyFont="1" applyFill="1" applyBorder="1" applyAlignment="1">
      <alignment horizontal="center"/>
    </xf>
    <xf numFmtId="38" fontId="0" fillId="0" borderId="1" xfId="1" quotePrefix="1" applyFont="1" applyBorder="1" applyAlignment="1"/>
    <xf numFmtId="38" fontId="4" fillId="2" borderId="1" xfId="1" applyFont="1" applyFill="1" applyBorder="1" applyAlignment="1"/>
    <xf numFmtId="38" fontId="4" fillId="2" borderId="1" xfId="1" applyFont="1" applyFill="1" applyBorder="1" applyAlignment="1">
      <alignment horizontal="center"/>
    </xf>
    <xf numFmtId="38" fontId="4" fillId="0" borderId="0" xfId="1" applyFont="1" applyFill="1" applyBorder="1" applyAlignment="1"/>
    <xf numFmtId="0" fontId="7" fillId="0" borderId="0" xfId="2" applyFont="1">
      <alignment vertical="center"/>
    </xf>
    <xf numFmtId="0" fontId="7" fillId="0" borderId="0" xfId="2" applyFont="1" applyAlignment="1">
      <alignment horizontal="right" vertical="center"/>
    </xf>
    <xf numFmtId="0" fontId="9" fillId="0" borderId="0" xfId="2" applyFont="1">
      <alignment vertical="center"/>
    </xf>
    <xf numFmtId="0" fontId="7" fillId="0" borderId="10" xfId="2" applyFont="1" applyBorder="1">
      <alignment vertical="center"/>
    </xf>
    <xf numFmtId="38" fontId="7" fillId="0" borderId="10" xfId="2" applyNumberFormat="1" applyFont="1" applyBorder="1">
      <alignment vertical="center"/>
    </xf>
    <xf numFmtId="0" fontId="7" fillId="0" borderId="11" xfId="2" applyFont="1" applyBorder="1">
      <alignment vertical="center"/>
    </xf>
    <xf numFmtId="38" fontId="7" fillId="0" borderId="11" xfId="2" applyNumberFormat="1" applyFont="1" applyBorder="1">
      <alignment vertical="center"/>
    </xf>
    <xf numFmtId="0" fontId="7" fillId="0" borderId="14" xfId="2" applyFont="1" applyBorder="1" applyAlignment="1">
      <alignment horizontal="center" vertical="center"/>
    </xf>
    <xf numFmtId="0" fontId="7" fillId="0" borderId="15" xfId="2" applyFont="1" applyBorder="1" applyAlignment="1">
      <alignment horizontal="center" vertical="center"/>
    </xf>
    <xf numFmtId="0" fontId="7" fillId="0" borderId="16" xfId="2" applyFont="1" applyBorder="1">
      <alignment vertical="center"/>
    </xf>
    <xf numFmtId="0" fontId="7" fillId="0" borderId="17" xfId="2" applyFont="1" applyBorder="1">
      <alignment vertical="center"/>
    </xf>
    <xf numFmtId="38" fontId="7" fillId="0" borderId="18" xfId="3" applyFont="1" applyBorder="1">
      <alignment vertical="center"/>
    </xf>
    <xf numFmtId="0" fontId="7" fillId="0" borderId="19" xfId="2" applyFont="1" applyBorder="1">
      <alignment vertical="center"/>
    </xf>
    <xf numFmtId="0" fontId="7" fillId="0" borderId="20" xfId="2" applyFont="1" applyBorder="1">
      <alignment vertical="center"/>
    </xf>
    <xf numFmtId="0" fontId="7" fillId="0" borderId="7" xfId="2" applyFont="1" applyBorder="1">
      <alignment vertical="center"/>
    </xf>
    <xf numFmtId="38" fontId="7" fillId="0" borderId="1" xfId="3" applyFont="1" applyFill="1" applyBorder="1">
      <alignment vertical="center"/>
    </xf>
    <xf numFmtId="0" fontId="7" fillId="0" borderId="21" xfId="2" applyFont="1" applyBorder="1">
      <alignment vertical="center"/>
    </xf>
    <xf numFmtId="38" fontId="7" fillId="0" borderId="24" xfId="3" applyFont="1" applyFill="1" applyBorder="1">
      <alignment vertical="center"/>
    </xf>
    <xf numFmtId="0" fontId="7" fillId="0" borderId="25" xfId="2" applyFont="1" applyBorder="1">
      <alignment vertical="center"/>
    </xf>
    <xf numFmtId="38" fontId="7" fillId="0" borderId="14" xfId="3" applyFont="1" applyFill="1" applyBorder="1">
      <alignment vertical="center"/>
    </xf>
    <xf numFmtId="0" fontId="7" fillId="0" borderId="15" xfId="2" applyFont="1" applyBorder="1">
      <alignment vertical="center"/>
    </xf>
    <xf numFmtId="38" fontId="7" fillId="0" borderId="0" xfId="3" applyFont="1" applyFill="1" applyBorder="1">
      <alignment vertical="center"/>
    </xf>
    <xf numFmtId="38" fontId="10" fillId="0" borderId="0" xfId="3" applyFont="1" applyFill="1" applyBorder="1">
      <alignment vertical="center"/>
    </xf>
    <xf numFmtId="38" fontId="7" fillId="0" borderId="0" xfId="3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shrinkToFit="1"/>
    </xf>
    <xf numFmtId="0" fontId="13" fillId="0" borderId="1" xfId="0" applyFont="1" applyBorder="1" applyAlignment="1">
      <alignment horizontal="left" vertical="center" shrinkToFit="1"/>
    </xf>
    <xf numFmtId="38" fontId="0" fillId="0" borderId="1" xfId="1" applyFont="1" applyBorder="1" applyAlignment="1">
      <alignment vertical="center"/>
    </xf>
    <xf numFmtId="0" fontId="0" fillId="0" borderId="1" xfId="0" applyBorder="1" applyAlignment="1">
      <alignment vertical="center"/>
    </xf>
    <xf numFmtId="38" fontId="0" fillId="0" borderId="8" xfId="1" applyFont="1" applyBorder="1" applyAlignment="1">
      <alignment vertical="center"/>
    </xf>
    <xf numFmtId="0" fontId="0" fillId="0" borderId="8" xfId="0" applyBorder="1" applyAlignment="1">
      <alignment vertical="center" shrinkToFit="1"/>
    </xf>
    <xf numFmtId="0" fontId="0" fillId="0" borderId="8" xfId="0" applyBorder="1" applyAlignment="1">
      <alignment horizontal="left" vertical="center"/>
    </xf>
    <xf numFmtId="0" fontId="0" fillId="0" borderId="29" xfId="0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1" xfId="0" applyNumberFormat="1" applyBorder="1" applyAlignment="1">
      <alignment vertical="center"/>
    </xf>
    <xf numFmtId="0" fontId="0" fillId="0" borderId="0" xfId="0" applyAlignment="1">
      <alignment horizontal="center" vertical="center"/>
    </xf>
    <xf numFmtId="38" fontId="0" fillId="0" borderId="0" xfId="0" applyNumberForma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0" fillId="0" borderId="8" xfId="0" applyBorder="1" applyAlignment="1">
      <alignment horizontal="center" vertical="center"/>
    </xf>
    <xf numFmtId="3" fontId="16" fillId="0" borderId="0" xfId="0" applyNumberFormat="1" applyFont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38" fontId="0" fillId="0" borderId="1" xfId="1" applyFont="1" applyFill="1" applyBorder="1" applyAlignment="1">
      <alignment vertical="center"/>
    </xf>
    <xf numFmtId="0" fontId="0" fillId="0" borderId="1" xfId="0" applyBorder="1" applyAlignment="1">
      <alignment vertical="center" wrapText="1"/>
    </xf>
    <xf numFmtId="38" fontId="18" fillId="0" borderId="1" xfId="1" applyFont="1" applyBorder="1" applyAlignment="1">
      <alignment vertical="center"/>
    </xf>
    <xf numFmtId="0" fontId="0" fillId="0" borderId="8" xfId="0" applyBorder="1" applyAlignment="1">
      <alignment horizontal="center"/>
    </xf>
    <xf numFmtId="38" fontId="0" fillId="0" borderId="1" xfId="1" applyFont="1" applyFill="1" applyBorder="1" applyAlignment="1"/>
    <xf numFmtId="1" fontId="0" fillId="5" borderId="1" xfId="0" applyNumberFormat="1" applyFill="1" applyBorder="1" applyAlignment="1">
      <alignment vertical="center"/>
    </xf>
    <xf numFmtId="1" fontId="0" fillId="5" borderId="8" xfId="0" applyNumberFormat="1" applyFill="1" applyBorder="1" applyAlignment="1">
      <alignment vertical="center"/>
    </xf>
    <xf numFmtId="2" fontId="0" fillId="5" borderId="1" xfId="0" applyNumberFormat="1" applyFill="1" applyBorder="1" applyAlignment="1">
      <alignment vertical="center"/>
    </xf>
    <xf numFmtId="2" fontId="17" fillId="5" borderId="1" xfId="0" applyNumberFormat="1" applyFont="1" applyFill="1" applyBorder="1" applyAlignment="1">
      <alignment vertical="center"/>
    </xf>
    <xf numFmtId="2" fontId="0" fillId="5" borderId="5" xfId="0" applyNumberFormat="1" applyFill="1" applyBorder="1" applyAlignment="1">
      <alignment vertical="center"/>
    </xf>
    <xf numFmtId="38" fontId="0" fillId="5" borderId="1" xfId="1" applyFont="1" applyFill="1" applyBorder="1" applyAlignment="1"/>
    <xf numFmtId="0" fontId="7" fillId="0" borderId="30" xfId="2" applyFont="1" applyBorder="1">
      <alignment vertical="center"/>
    </xf>
    <xf numFmtId="0" fontId="7" fillId="0" borderId="31" xfId="2" applyFont="1" applyBorder="1">
      <alignment vertical="center"/>
    </xf>
    <xf numFmtId="38" fontId="7" fillId="0" borderId="5" xfId="3" applyFont="1" applyFill="1" applyBorder="1">
      <alignment vertical="center"/>
    </xf>
    <xf numFmtId="0" fontId="7" fillId="0" borderId="32" xfId="2" applyFont="1" applyBorder="1">
      <alignment vertical="center"/>
    </xf>
    <xf numFmtId="0" fontId="7" fillId="0" borderId="0" xfId="2" applyFont="1" applyAlignment="1">
      <alignment horizontal="center" vertical="center"/>
    </xf>
    <xf numFmtId="0" fontId="0" fillId="0" borderId="9" xfId="0" applyBorder="1"/>
    <xf numFmtId="0" fontId="0" fillId="0" borderId="8" xfId="0" applyBorder="1"/>
    <xf numFmtId="0" fontId="0" fillId="0" borderId="5" xfId="0" applyBorder="1"/>
    <xf numFmtId="38" fontId="7" fillId="0" borderId="18" xfId="3" applyFont="1" applyFill="1" applyBorder="1">
      <alignment vertical="center"/>
    </xf>
    <xf numFmtId="0" fontId="7" fillId="0" borderId="20" xfId="2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0" fontId="7" fillId="0" borderId="21" xfId="2" applyFont="1" applyBorder="1" applyAlignment="1">
      <alignment vertical="center" wrapText="1"/>
    </xf>
    <xf numFmtId="0" fontId="7" fillId="0" borderId="32" xfId="2" applyFon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38" fontId="0" fillId="6" borderId="1" xfId="1" applyFont="1" applyFill="1" applyBorder="1" applyAlignment="1"/>
    <xf numFmtId="38" fontId="0" fillId="6" borderId="1" xfId="1" applyFont="1" applyFill="1" applyBorder="1" applyAlignment="1">
      <alignment horizontal="center"/>
    </xf>
    <xf numFmtId="0" fontId="6" fillId="3" borderId="0" xfId="2" applyFont="1" applyFill="1" applyAlignment="1">
      <alignment horizontal="center" vertical="center"/>
    </xf>
    <xf numFmtId="31" fontId="8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7" fillId="0" borderId="13" xfId="2" applyFont="1" applyBorder="1" applyAlignment="1">
      <alignment horizontal="center" vertical="center"/>
    </xf>
    <xf numFmtId="0" fontId="7" fillId="0" borderId="0" xfId="2" applyFont="1" applyAlignment="1">
      <alignment horizontal="left" vertical="top" wrapText="1"/>
    </xf>
    <xf numFmtId="0" fontId="7" fillId="0" borderId="22" xfId="2" applyFont="1" applyBorder="1" applyAlignment="1">
      <alignment horizontal="center" vertical="center"/>
    </xf>
    <xf numFmtId="0" fontId="7" fillId="0" borderId="23" xfId="2" applyFont="1" applyBorder="1" applyAlignment="1">
      <alignment horizontal="center" vertical="center"/>
    </xf>
    <xf numFmtId="0" fontId="4" fillId="2" borderId="6" xfId="0" applyFont="1" applyFill="1" applyBorder="1" applyAlignment="1">
      <alignment horizontal="left"/>
    </xf>
    <xf numFmtId="0" fontId="4" fillId="2" borderId="7" xfId="0" applyFont="1" applyFill="1" applyBorder="1" applyAlignment="1">
      <alignment horizontal="left"/>
    </xf>
    <xf numFmtId="38" fontId="0" fillId="4" borderId="6" xfId="1" applyFont="1" applyFill="1" applyBorder="1" applyAlignment="1">
      <alignment horizontal="center"/>
    </xf>
    <xf numFmtId="38" fontId="0" fillId="4" borderId="11" xfId="1" applyFont="1" applyFill="1" applyBorder="1" applyAlignment="1">
      <alignment horizontal="center"/>
    </xf>
    <xf numFmtId="38" fontId="0" fillId="4" borderId="7" xfId="1" applyFont="1" applyFill="1" applyBorder="1" applyAlignment="1">
      <alignment horizontal="center"/>
    </xf>
    <xf numFmtId="0" fontId="0" fillId="2" borderId="6" xfId="0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13" fillId="0" borderId="8" xfId="0" applyFont="1" applyBorder="1" applyAlignment="1">
      <alignment horizontal="left" vertical="center"/>
    </xf>
    <xf numFmtId="0" fontId="14" fillId="0" borderId="5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</cellXfs>
  <cellStyles count="4">
    <cellStyle name="桁区切り" xfId="1" builtinId="6"/>
    <cellStyle name="桁区切り 2" xfId="3" xr:uid="{00000000-0005-0000-0000-000001000000}"/>
    <cellStyle name="標準" xfId="0" builtinId="0"/>
    <cellStyle name="標準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42"/>
  <sheetViews>
    <sheetView tabSelected="1" zoomScale="66" zoomScaleNormal="66" workbookViewId="0">
      <selection activeCell="I35" sqref="I35"/>
    </sheetView>
  </sheetViews>
  <sheetFormatPr defaultColWidth="9" defaultRowHeight="17.25" x14ac:dyDescent="0.4"/>
  <cols>
    <col min="1" max="1" width="3" style="21" customWidth="1"/>
    <col min="2" max="2" width="30.5" style="21" customWidth="1"/>
    <col min="3" max="3" width="18.625" style="21" bestFit="1" customWidth="1"/>
    <col min="4" max="4" width="24.625" style="21" customWidth="1"/>
    <col min="5" max="5" width="3.125" style="21" customWidth="1"/>
    <col min="6" max="6" width="3" style="21" customWidth="1"/>
    <col min="7" max="7" width="30.5" style="21" customWidth="1"/>
    <col min="8" max="8" width="16.125" style="21" bestFit="1" customWidth="1"/>
    <col min="9" max="9" width="22.5" style="21" customWidth="1"/>
    <col min="10" max="10" width="3.125" style="21" customWidth="1"/>
    <col min="11" max="11" width="3" style="21" customWidth="1"/>
    <col min="12" max="12" width="30.125" style="21" customWidth="1"/>
    <col min="13" max="13" width="16.125" style="21" bestFit="1" customWidth="1"/>
    <col min="14" max="14" width="24.625" style="21" customWidth="1"/>
    <col min="15" max="16384" width="9" style="21"/>
  </cols>
  <sheetData>
    <row r="1" spans="1:14" x14ac:dyDescent="0.4">
      <c r="A1" s="92" t="s">
        <v>0</v>
      </c>
      <c r="B1" s="92"/>
      <c r="L1" s="22"/>
      <c r="M1" s="93"/>
      <c r="N1" s="94"/>
    </row>
    <row r="2" spans="1:14" x14ac:dyDescent="0.4">
      <c r="L2" s="22"/>
      <c r="M2" s="94"/>
      <c r="N2" s="94"/>
    </row>
    <row r="3" spans="1:14" x14ac:dyDescent="0.4">
      <c r="A3" s="23" t="s">
        <v>117</v>
      </c>
      <c r="F3" s="23"/>
      <c r="K3" s="23"/>
    </row>
    <row r="5" spans="1:14" x14ac:dyDescent="0.4">
      <c r="B5" s="24" t="s">
        <v>1</v>
      </c>
      <c r="C5" s="25">
        <f>C21+H21+M21+C40</f>
        <v>69751200</v>
      </c>
      <c r="D5" s="21" t="s">
        <v>2</v>
      </c>
      <c r="E5" s="21" t="s">
        <v>3</v>
      </c>
      <c r="G5" s="23"/>
      <c r="L5" s="23"/>
    </row>
    <row r="6" spans="1:14" x14ac:dyDescent="0.4">
      <c r="B6" s="26" t="s">
        <v>4</v>
      </c>
      <c r="C6" s="27">
        <f>C23+H23+M23+C42</f>
        <v>76726320</v>
      </c>
      <c r="D6" s="21" t="s">
        <v>2</v>
      </c>
      <c r="G6" s="23"/>
      <c r="L6" s="23"/>
    </row>
    <row r="7" spans="1:14" ht="18" thickBot="1" x14ac:dyDescent="0.45">
      <c r="A7" s="21" t="s">
        <v>118</v>
      </c>
      <c r="F7" s="21" t="s">
        <v>119</v>
      </c>
      <c r="K7" s="21" t="s">
        <v>120</v>
      </c>
    </row>
    <row r="8" spans="1:14" ht="18" thickBot="1" x14ac:dyDescent="0.45">
      <c r="A8" s="95" t="s">
        <v>5</v>
      </c>
      <c r="B8" s="96"/>
      <c r="C8" s="28" t="s">
        <v>6</v>
      </c>
      <c r="D8" s="29" t="s">
        <v>7</v>
      </c>
      <c r="F8" s="95" t="s">
        <v>5</v>
      </c>
      <c r="G8" s="96"/>
      <c r="H8" s="28" t="s">
        <v>6</v>
      </c>
      <c r="I8" s="29" t="s">
        <v>7</v>
      </c>
      <c r="K8" s="95" t="s">
        <v>5</v>
      </c>
      <c r="L8" s="96"/>
      <c r="M8" s="28" t="s">
        <v>6</v>
      </c>
      <c r="N8" s="29" t="s">
        <v>7</v>
      </c>
    </row>
    <row r="9" spans="1:14" x14ac:dyDescent="0.4">
      <c r="A9" s="30" t="s">
        <v>8</v>
      </c>
      <c r="B9" s="31"/>
      <c r="C9" s="32">
        <f>見積内訳!M4</f>
        <v>0</v>
      </c>
      <c r="D9" s="33"/>
      <c r="F9" s="30" t="s">
        <v>8</v>
      </c>
      <c r="G9" s="31"/>
      <c r="H9" s="32">
        <f>見積内訳!L4/3</f>
        <v>0</v>
      </c>
      <c r="I9" s="33"/>
      <c r="K9" s="30" t="s">
        <v>8</v>
      </c>
      <c r="L9" s="31"/>
      <c r="M9" s="32">
        <f>H9</f>
        <v>0</v>
      </c>
      <c r="N9" s="33"/>
    </row>
    <row r="10" spans="1:14" x14ac:dyDescent="0.4">
      <c r="A10" s="34"/>
      <c r="B10" s="35"/>
      <c r="C10" s="36"/>
      <c r="D10" s="37"/>
      <c r="F10" s="34"/>
      <c r="G10" s="35"/>
      <c r="H10" s="36"/>
      <c r="I10" s="37"/>
      <c r="K10" s="34"/>
      <c r="L10" s="35"/>
      <c r="M10" s="36"/>
      <c r="N10" s="37"/>
    </row>
    <row r="11" spans="1:14" x14ac:dyDescent="0.4">
      <c r="A11" s="34" t="s">
        <v>9</v>
      </c>
      <c r="B11" s="35"/>
      <c r="C11" s="36">
        <f>見積内訳!M8</f>
        <v>0</v>
      </c>
      <c r="D11" s="37"/>
      <c r="F11" s="34" t="s">
        <v>9</v>
      </c>
      <c r="G11" s="35"/>
      <c r="H11" s="36">
        <f>見積内訳!L8/3</f>
        <v>0</v>
      </c>
      <c r="I11" s="37"/>
      <c r="K11" s="34" t="s">
        <v>9</v>
      </c>
      <c r="L11" s="35"/>
      <c r="M11" s="36">
        <f>H11</f>
        <v>0</v>
      </c>
      <c r="N11" s="37"/>
    </row>
    <row r="12" spans="1:14" x14ac:dyDescent="0.4">
      <c r="A12" s="34"/>
      <c r="B12" s="35"/>
      <c r="C12" s="36"/>
      <c r="D12" s="37"/>
      <c r="F12" s="34"/>
      <c r="G12" s="35"/>
      <c r="H12" s="36"/>
      <c r="I12" s="37"/>
      <c r="K12" s="34"/>
      <c r="L12" s="35"/>
      <c r="M12" s="36"/>
      <c r="N12" s="37"/>
    </row>
    <row r="13" spans="1:14" ht="18" thickBot="1" x14ac:dyDescent="0.45">
      <c r="A13" s="98" t="s">
        <v>10</v>
      </c>
      <c r="B13" s="99"/>
      <c r="C13" s="38">
        <f>C9+C11</f>
        <v>0</v>
      </c>
      <c r="D13" s="39"/>
      <c r="F13" s="98" t="s">
        <v>10</v>
      </c>
      <c r="G13" s="99"/>
      <c r="H13" s="38">
        <f>H9+H11</f>
        <v>0</v>
      </c>
      <c r="I13" s="39"/>
      <c r="K13" s="98" t="s">
        <v>10</v>
      </c>
      <c r="L13" s="99"/>
      <c r="M13" s="38">
        <f>H13</f>
        <v>0</v>
      </c>
      <c r="N13" s="39"/>
    </row>
    <row r="14" spans="1:14" x14ac:dyDescent="0.4">
      <c r="A14" s="30" t="s">
        <v>11</v>
      </c>
      <c r="B14" s="35"/>
      <c r="C14" s="84">
        <f>見積内訳!M21</f>
        <v>0</v>
      </c>
      <c r="D14" s="33"/>
      <c r="F14" s="30" t="s">
        <v>11</v>
      </c>
      <c r="G14" s="35"/>
      <c r="H14" s="84">
        <f>見積内訳!L21/3</f>
        <v>23250400</v>
      </c>
      <c r="I14" s="33"/>
      <c r="K14" s="30" t="s">
        <v>11</v>
      </c>
      <c r="L14" s="35"/>
      <c r="M14" s="84">
        <f>H14</f>
        <v>23250400</v>
      </c>
      <c r="N14" s="33"/>
    </row>
    <row r="15" spans="1:14" x14ac:dyDescent="0.4">
      <c r="A15" s="85"/>
      <c r="B15" s="86"/>
      <c r="C15" s="36"/>
      <c r="D15" s="37"/>
      <c r="F15" s="85"/>
      <c r="G15" s="86"/>
      <c r="H15" s="36"/>
      <c r="I15" s="37"/>
      <c r="K15" s="85"/>
      <c r="L15" s="86"/>
      <c r="M15" s="36"/>
      <c r="N15" s="37"/>
    </row>
    <row r="16" spans="1:14" x14ac:dyDescent="0.4">
      <c r="A16" s="76" t="s">
        <v>12</v>
      </c>
      <c r="B16" s="77"/>
      <c r="C16" s="78">
        <f>見積内訳!M27</f>
        <v>0</v>
      </c>
      <c r="D16" s="79"/>
      <c r="F16" s="76" t="s">
        <v>12</v>
      </c>
      <c r="G16" s="77"/>
      <c r="H16" s="78">
        <f>見積内訳!L24/3</f>
        <v>0</v>
      </c>
      <c r="I16" s="79"/>
      <c r="K16" s="76" t="s">
        <v>12</v>
      </c>
      <c r="L16" s="77"/>
      <c r="M16" s="78">
        <f>H16</f>
        <v>0</v>
      </c>
      <c r="N16" s="79"/>
    </row>
    <row r="17" spans="1:14" x14ac:dyDescent="0.4">
      <c r="A17" s="34"/>
      <c r="B17" s="35"/>
      <c r="C17" s="36"/>
      <c r="D17" s="37"/>
      <c r="F17" s="34"/>
      <c r="G17" s="35"/>
      <c r="H17" s="36"/>
      <c r="I17" s="37"/>
      <c r="K17" s="34"/>
      <c r="L17" s="35"/>
      <c r="M17" s="36"/>
      <c r="N17" s="37"/>
    </row>
    <row r="18" spans="1:14" x14ac:dyDescent="0.4">
      <c r="A18" s="34" t="s">
        <v>13</v>
      </c>
      <c r="B18" s="35"/>
      <c r="C18" s="36">
        <f>見積内訳!M27</f>
        <v>0</v>
      </c>
      <c r="D18" s="37"/>
      <c r="F18" s="34" t="s">
        <v>13</v>
      </c>
      <c r="G18" s="35"/>
      <c r="H18" s="36">
        <f>見積内訳!L27/3</f>
        <v>0</v>
      </c>
      <c r="I18" s="37"/>
      <c r="K18" s="34" t="s">
        <v>13</v>
      </c>
      <c r="L18" s="35"/>
      <c r="M18" s="36">
        <f>H18</f>
        <v>0</v>
      </c>
      <c r="N18" s="37"/>
    </row>
    <row r="19" spans="1:14" x14ac:dyDescent="0.4">
      <c r="A19" s="34"/>
      <c r="B19" s="35"/>
      <c r="C19" s="36"/>
      <c r="D19" s="37"/>
      <c r="F19" s="34"/>
      <c r="G19" s="35"/>
      <c r="H19" s="36"/>
      <c r="I19" s="37"/>
      <c r="K19" s="34"/>
      <c r="L19" s="35"/>
      <c r="M19" s="36"/>
      <c r="N19" s="37"/>
    </row>
    <row r="20" spans="1:14" ht="18" thickBot="1" x14ac:dyDescent="0.45">
      <c r="A20" s="98" t="s">
        <v>14</v>
      </c>
      <c r="B20" s="99"/>
      <c r="C20" s="38">
        <f>SUM(C14,C16,C18)</f>
        <v>0</v>
      </c>
      <c r="D20" s="39"/>
      <c r="F20" s="98" t="s">
        <v>14</v>
      </c>
      <c r="G20" s="99"/>
      <c r="H20" s="38">
        <f>SUM(H14,H16,H18)</f>
        <v>23250400</v>
      </c>
      <c r="I20" s="39"/>
      <c r="K20" s="98" t="s">
        <v>14</v>
      </c>
      <c r="L20" s="99"/>
      <c r="M20" s="38">
        <f>SUM(M14,M16,M18)</f>
        <v>23250400</v>
      </c>
      <c r="N20" s="39"/>
    </row>
    <row r="21" spans="1:14" ht="18" thickBot="1" x14ac:dyDescent="0.45">
      <c r="A21" s="95" t="s">
        <v>15</v>
      </c>
      <c r="B21" s="96"/>
      <c r="C21" s="40">
        <f>SUM(C13,C20)</f>
        <v>0</v>
      </c>
      <c r="D21" s="41"/>
      <c r="F21" s="95" t="s">
        <v>15</v>
      </c>
      <c r="G21" s="96"/>
      <c r="H21" s="40">
        <f>SUM(H13,H20)</f>
        <v>23250400</v>
      </c>
      <c r="I21" s="41"/>
      <c r="K21" s="95" t="s">
        <v>15</v>
      </c>
      <c r="L21" s="96"/>
      <c r="M21" s="40">
        <f>SUM(M13,M20)</f>
        <v>23250400</v>
      </c>
      <c r="N21" s="41"/>
    </row>
    <row r="22" spans="1:14" ht="18" thickBot="1" x14ac:dyDescent="0.45">
      <c r="A22" s="95" t="s">
        <v>16</v>
      </c>
      <c r="B22" s="96"/>
      <c r="C22" s="40">
        <f>ROUNDDOWN(C21*0.1,0)</f>
        <v>0</v>
      </c>
      <c r="D22" s="41"/>
      <c r="F22" s="95" t="s">
        <v>16</v>
      </c>
      <c r="G22" s="96"/>
      <c r="H22" s="40">
        <f>ROUNDDOWN(H21*0.1,0)</f>
        <v>2325040</v>
      </c>
      <c r="I22" s="41"/>
      <c r="K22" s="95" t="s">
        <v>16</v>
      </c>
      <c r="L22" s="96"/>
      <c r="M22" s="40">
        <f>ROUNDDOWN(M21*0.1,0)</f>
        <v>2325040</v>
      </c>
      <c r="N22" s="41"/>
    </row>
    <row r="23" spans="1:14" ht="18" thickBot="1" x14ac:dyDescent="0.45">
      <c r="A23" s="95" t="s">
        <v>17</v>
      </c>
      <c r="B23" s="96"/>
      <c r="C23" s="40">
        <f>SUM(C21,C22)</f>
        <v>0</v>
      </c>
      <c r="D23" s="41"/>
      <c r="F23" s="95" t="s">
        <v>17</v>
      </c>
      <c r="G23" s="96"/>
      <c r="H23" s="40">
        <f>SUM(H21,H22)</f>
        <v>25575440</v>
      </c>
      <c r="I23" s="41"/>
      <c r="K23" s="95" t="s">
        <v>17</v>
      </c>
      <c r="L23" s="96"/>
      <c r="M23" s="40">
        <f>SUM(M21,M22)</f>
        <v>25575440</v>
      </c>
      <c r="N23" s="41"/>
    </row>
    <row r="24" spans="1:14" ht="15" customHeight="1" x14ac:dyDescent="0.4"/>
    <row r="26" spans="1:14" ht="17.100000000000001" customHeight="1" thickBot="1" x14ac:dyDescent="0.45">
      <c r="A26" s="21" t="s">
        <v>18</v>
      </c>
      <c r="D26" s="22" t="s">
        <v>19</v>
      </c>
      <c r="I26" s="22"/>
      <c r="N26" s="22"/>
    </row>
    <row r="27" spans="1:14" ht="18" thickBot="1" x14ac:dyDescent="0.45">
      <c r="A27" s="95" t="s">
        <v>5</v>
      </c>
      <c r="B27" s="96"/>
      <c r="C27" s="28" t="s">
        <v>6</v>
      </c>
      <c r="D27" s="29" t="s">
        <v>7</v>
      </c>
      <c r="H27" s="80"/>
      <c r="I27" s="80"/>
      <c r="K27" s="97" t="s">
        <v>20</v>
      </c>
      <c r="L27" s="97"/>
      <c r="M27" s="97"/>
      <c r="N27" s="97"/>
    </row>
    <row r="28" spans="1:14" x14ac:dyDescent="0.4">
      <c r="A28" s="30" t="s">
        <v>8</v>
      </c>
      <c r="B28" s="31"/>
      <c r="C28" s="32">
        <f>H9</f>
        <v>0</v>
      </c>
      <c r="D28" s="33"/>
      <c r="H28" s="42"/>
      <c r="K28" s="97"/>
      <c r="L28" s="97"/>
      <c r="M28" s="97"/>
      <c r="N28" s="97"/>
    </row>
    <row r="29" spans="1:14" x14ac:dyDescent="0.4">
      <c r="A29" s="34"/>
      <c r="B29" s="35"/>
      <c r="C29" s="36"/>
      <c r="D29" s="37"/>
      <c r="H29" s="42"/>
      <c r="K29" s="97"/>
      <c r="L29" s="97"/>
      <c r="M29" s="97"/>
      <c r="N29" s="97"/>
    </row>
    <row r="30" spans="1:14" x14ac:dyDescent="0.4">
      <c r="A30" s="34" t="s">
        <v>9</v>
      </c>
      <c r="B30" s="35"/>
      <c r="C30" s="36">
        <f>H11</f>
        <v>0</v>
      </c>
      <c r="D30" s="37"/>
      <c r="H30" s="42"/>
      <c r="K30" s="97"/>
      <c r="L30" s="97"/>
      <c r="M30" s="97"/>
      <c r="N30" s="97"/>
    </row>
    <row r="31" spans="1:14" x14ac:dyDescent="0.4">
      <c r="A31" s="34"/>
      <c r="B31" s="35"/>
      <c r="C31" s="36"/>
      <c r="D31" s="37"/>
      <c r="H31" s="42"/>
      <c r="K31" s="97"/>
      <c r="L31" s="97"/>
      <c r="M31" s="97"/>
      <c r="N31" s="97"/>
    </row>
    <row r="32" spans="1:14" ht="18" thickBot="1" x14ac:dyDescent="0.45">
      <c r="A32" s="98" t="s">
        <v>10</v>
      </c>
      <c r="B32" s="99"/>
      <c r="C32" s="38">
        <f>C28+C30</f>
        <v>0</v>
      </c>
      <c r="D32" s="39"/>
      <c r="H32" s="42"/>
      <c r="K32" s="97"/>
      <c r="L32" s="97"/>
      <c r="M32" s="97"/>
      <c r="N32" s="97"/>
    </row>
    <row r="33" spans="1:14" x14ac:dyDescent="0.4">
      <c r="A33" s="30" t="s">
        <v>11</v>
      </c>
      <c r="B33" s="35"/>
      <c r="C33" s="84">
        <f>H14</f>
        <v>23250400</v>
      </c>
      <c r="D33" s="33"/>
      <c r="H33" s="43"/>
      <c r="K33" s="97"/>
      <c r="L33" s="97"/>
      <c r="M33" s="97"/>
      <c r="N33" s="97"/>
    </row>
    <row r="34" spans="1:14" x14ac:dyDescent="0.4">
      <c r="A34" s="85"/>
      <c r="B34" s="86"/>
      <c r="C34" s="36"/>
      <c r="D34" s="37"/>
      <c r="H34" s="42"/>
      <c r="K34" s="97"/>
      <c r="L34" s="97"/>
      <c r="M34" s="97"/>
      <c r="N34" s="97"/>
    </row>
    <row r="35" spans="1:14" ht="51.75" x14ac:dyDescent="0.4">
      <c r="A35" s="76" t="s">
        <v>12</v>
      </c>
      <c r="B35" s="77"/>
      <c r="C35" s="78">
        <f>H16</f>
        <v>0</v>
      </c>
      <c r="D35" s="88" t="s">
        <v>110</v>
      </c>
      <c r="H35" s="43"/>
      <c r="K35" s="97"/>
      <c r="L35" s="97"/>
      <c r="M35" s="97"/>
      <c r="N35" s="97"/>
    </row>
    <row r="36" spans="1:14" x14ac:dyDescent="0.4">
      <c r="A36" s="34"/>
      <c r="B36" s="35"/>
      <c r="C36" s="36"/>
      <c r="D36" s="37"/>
      <c r="H36" s="42"/>
      <c r="K36" s="97"/>
      <c r="L36" s="97"/>
      <c r="M36" s="97"/>
      <c r="N36" s="97"/>
    </row>
    <row r="37" spans="1:14" ht="51.75" x14ac:dyDescent="0.4">
      <c r="A37" s="34" t="s">
        <v>13</v>
      </c>
      <c r="B37" s="35"/>
      <c r="C37" s="36">
        <f>H18</f>
        <v>0</v>
      </c>
      <c r="D37" s="87" t="s">
        <v>110</v>
      </c>
      <c r="H37" s="42"/>
      <c r="K37" s="97"/>
      <c r="L37" s="97"/>
      <c r="M37" s="97"/>
      <c r="N37" s="97"/>
    </row>
    <row r="38" spans="1:14" x14ac:dyDescent="0.4">
      <c r="A38" s="34"/>
      <c r="B38" s="35"/>
      <c r="C38" s="36"/>
      <c r="D38" s="37"/>
      <c r="H38" s="42"/>
      <c r="K38" s="97"/>
      <c r="L38" s="97"/>
      <c r="M38" s="97"/>
      <c r="N38" s="97"/>
    </row>
    <row r="39" spans="1:14" ht="18" thickBot="1" x14ac:dyDescent="0.45">
      <c r="A39" s="98" t="s">
        <v>14</v>
      </c>
      <c r="B39" s="99"/>
      <c r="C39" s="38">
        <f>SUM(C33,C35,C37)</f>
        <v>23250400</v>
      </c>
      <c r="D39" s="39"/>
      <c r="H39" s="42"/>
    </row>
    <row r="40" spans="1:14" ht="18" thickBot="1" x14ac:dyDescent="0.45">
      <c r="A40" s="95" t="s">
        <v>15</v>
      </c>
      <c r="B40" s="96"/>
      <c r="C40" s="40">
        <f>SUM(C32,C39)</f>
        <v>23250400</v>
      </c>
      <c r="D40" s="41"/>
      <c r="H40" s="44"/>
    </row>
    <row r="41" spans="1:14" ht="18" thickBot="1" x14ac:dyDescent="0.45">
      <c r="A41" s="95" t="s">
        <v>16</v>
      </c>
      <c r="B41" s="96"/>
      <c r="C41" s="40">
        <f>ROUNDDOWN(C40*0.1,0)</f>
        <v>2325040</v>
      </c>
      <c r="D41" s="41"/>
    </row>
    <row r="42" spans="1:14" ht="18" thickBot="1" x14ac:dyDescent="0.45">
      <c r="A42" s="95" t="s">
        <v>17</v>
      </c>
      <c r="B42" s="96"/>
      <c r="C42" s="40">
        <f>SUM(C40,C41)</f>
        <v>25575440</v>
      </c>
      <c r="D42" s="41"/>
    </row>
  </sheetData>
  <mergeCells count="28">
    <mergeCell ref="A40:B40"/>
    <mergeCell ref="A41:B41"/>
    <mergeCell ref="A42:B42"/>
    <mergeCell ref="F13:G13"/>
    <mergeCell ref="K13:L13"/>
    <mergeCell ref="A23:B23"/>
    <mergeCell ref="F23:G23"/>
    <mergeCell ref="K23:L23"/>
    <mergeCell ref="A20:B20"/>
    <mergeCell ref="F20:G20"/>
    <mergeCell ref="K20:L20"/>
    <mergeCell ref="A21:B21"/>
    <mergeCell ref="F21:G21"/>
    <mergeCell ref="K21:L21"/>
    <mergeCell ref="A13:B13"/>
    <mergeCell ref="A39:B39"/>
    <mergeCell ref="A22:B22"/>
    <mergeCell ref="F22:G22"/>
    <mergeCell ref="K22:L22"/>
    <mergeCell ref="A27:B27"/>
    <mergeCell ref="K27:N38"/>
    <mergeCell ref="A32:B32"/>
    <mergeCell ref="A1:B1"/>
    <mergeCell ref="M1:N1"/>
    <mergeCell ref="M2:N2"/>
    <mergeCell ref="A8:B8"/>
    <mergeCell ref="F8:G8"/>
    <mergeCell ref="K8:L8"/>
  </mergeCells>
  <phoneticPr fontId="2"/>
  <pageMargins left="0.23622047244094491" right="0.23622047244094491" top="0.74803149606299213" bottom="0.74803149606299213" header="0.31496062992125984" footer="0.31496062992125984"/>
  <pageSetup paperSize="8" scale="83" orientation="landscape" r:id="rId1"/>
  <headerFooter>
    <oddHeader>&amp;R【様式13】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DE856-D9A2-40E8-9346-8BDAE66E2837}">
  <sheetPr>
    <pageSetUpPr fitToPage="1"/>
  </sheetPr>
  <dimension ref="A1:Q32"/>
  <sheetViews>
    <sheetView view="pageBreakPreview" zoomScale="85" zoomScaleNormal="100" zoomScaleSheetLayoutView="85" workbookViewId="0">
      <selection activeCell="C33" sqref="C33"/>
    </sheetView>
  </sheetViews>
  <sheetFormatPr defaultRowHeight="18.75" x14ac:dyDescent="0.4"/>
  <cols>
    <col min="2" max="2" width="40.75" customWidth="1"/>
    <col min="3" max="3" width="14.625" style="1" customWidth="1"/>
    <col min="4" max="4" width="11.625" style="1" customWidth="1"/>
    <col min="5" max="5" width="3.125" style="2" customWidth="1"/>
    <col min="6" max="6" width="8.125" style="1" customWidth="1"/>
    <col min="7" max="7" width="3.125" style="2" customWidth="1"/>
    <col min="8" max="8" width="8.125" style="1" customWidth="1"/>
    <col min="9" max="9" width="3.125" style="2" customWidth="1"/>
    <col min="10" max="10" width="8.125" style="1" customWidth="1"/>
    <col min="11" max="11" width="3.125" style="2" customWidth="1"/>
    <col min="12" max="14" width="13.375" style="1" customWidth="1"/>
    <col min="15" max="15" width="13.375" style="3" customWidth="1"/>
  </cols>
  <sheetData>
    <row r="1" spans="1:15" x14ac:dyDescent="0.4">
      <c r="A1" t="s">
        <v>121</v>
      </c>
    </row>
    <row r="3" spans="1:15" ht="19.5" thickBot="1" x14ac:dyDescent="0.45">
      <c r="A3" s="5"/>
      <c r="B3" s="5"/>
      <c r="C3" s="6"/>
      <c r="D3" s="7" t="s">
        <v>21</v>
      </c>
      <c r="E3" s="7"/>
      <c r="F3" s="8" t="s">
        <v>22</v>
      </c>
      <c r="G3" s="7"/>
      <c r="H3" s="7" t="s">
        <v>23</v>
      </c>
      <c r="I3" s="7"/>
      <c r="J3" s="7" t="s">
        <v>24</v>
      </c>
      <c r="K3" s="7"/>
      <c r="L3" s="7" t="s">
        <v>25</v>
      </c>
      <c r="M3" s="7" t="s">
        <v>26</v>
      </c>
      <c r="N3" s="7" t="s">
        <v>27</v>
      </c>
      <c r="O3" s="9"/>
    </row>
    <row r="4" spans="1:15" ht="19.5" thickTop="1" x14ac:dyDescent="0.4">
      <c r="A4" s="109" t="s">
        <v>8</v>
      </c>
      <c r="B4" s="110"/>
      <c r="C4" s="11"/>
      <c r="D4" s="11"/>
      <c r="E4" s="12"/>
      <c r="F4" s="11"/>
      <c r="G4" s="12"/>
      <c r="H4" s="11"/>
      <c r="I4" s="12"/>
      <c r="J4" s="11"/>
      <c r="K4" s="12"/>
      <c r="L4" s="11">
        <f>SUM(L5:L7)</f>
        <v>0</v>
      </c>
      <c r="M4" s="11">
        <f>SUM(M5:M7)</f>
        <v>0</v>
      </c>
      <c r="N4" s="11">
        <f>SUM(N5:N7)</f>
        <v>0</v>
      </c>
      <c r="O4" s="13"/>
    </row>
    <row r="5" spans="1:15" x14ac:dyDescent="0.4">
      <c r="A5" s="82"/>
      <c r="B5" s="4" t="s">
        <v>28</v>
      </c>
      <c r="C5" s="75"/>
      <c r="D5" s="10"/>
      <c r="E5" s="14"/>
      <c r="F5" s="90"/>
      <c r="G5" s="14" t="s">
        <v>29</v>
      </c>
      <c r="H5" s="10">
        <v>1</v>
      </c>
      <c r="I5" s="14" t="s">
        <v>29</v>
      </c>
      <c r="J5" s="10">
        <v>3</v>
      </c>
      <c r="K5" s="14" t="s">
        <v>30</v>
      </c>
      <c r="L5" s="10">
        <f>C5*H5*J5</f>
        <v>0</v>
      </c>
      <c r="M5" s="10">
        <f>C5/12*5</f>
        <v>0</v>
      </c>
      <c r="N5" s="10">
        <f>L5+M5</f>
        <v>0</v>
      </c>
      <c r="O5" s="13"/>
    </row>
    <row r="6" spans="1:15" x14ac:dyDescent="0.4">
      <c r="A6" s="81"/>
      <c r="B6" s="4" t="s">
        <v>31</v>
      </c>
      <c r="C6" s="75"/>
      <c r="D6" s="10"/>
      <c r="E6" s="14"/>
      <c r="F6" s="90"/>
      <c r="G6" s="14" t="s">
        <v>29</v>
      </c>
      <c r="H6" s="10">
        <v>1</v>
      </c>
      <c r="I6" s="14" t="s">
        <v>29</v>
      </c>
      <c r="J6" s="10">
        <v>3</v>
      </c>
      <c r="K6" s="14" t="s">
        <v>30</v>
      </c>
      <c r="L6" s="10">
        <f t="shared" ref="L6:L7" si="0">C6*H6*J6</f>
        <v>0</v>
      </c>
      <c r="M6" s="10">
        <f t="shared" ref="M6:M7" si="1">C6/12*5</f>
        <v>0</v>
      </c>
      <c r="N6" s="10">
        <f>L6+M6</f>
        <v>0</v>
      </c>
      <c r="O6" s="13"/>
    </row>
    <row r="7" spans="1:15" x14ac:dyDescent="0.4">
      <c r="A7" s="83"/>
      <c r="B7" s="4" t="s">
        <v>32</v>
      </c>
      <c r="C7" s="75"/>
      <c r="D7" s="10"/>
      <c r="E7" s="14"/>
      <c r="F7" s="90"/>
      <c r="G7" s="14" t="s">
        <v>29</v>
      </c>
      <c r="H7" s="10">
        <v>1</v>
      </c>
      <c r="I7" s="14" t="s">
        <v>29</v>
      </c>
      <c r="J7" s="10">
        <v>3</v>
      </c>
      <c r="K7" s="14" t="s">
        <v>30</v>
      </c>
      <c r="L7" s="10">
        <f t="shared" si="0"/>
        <v>0</v>
      </c>
      <c r="M7" s="10">
        <f t="shared" si="1"/>
        <v>0</v>
      </c>
      <c r="N7" s="10">
        <f>L7+M7</f>
        <v>0</v>
      </c>
      <c r="O7" s="13"/>
    </row>
    <row r="8" spans="1:15" x14ac:dyDescent="0.4">
      <c r="A8" s="105" t="s">
        <v>9</v>
      </c>
      <c r="B8" s="106"/>
      <c r="C8" s="15"/>
      <c r="D8" s="15"/>
      <c r="E8" s="16"/>
      <c r="F8" s="15"/>
      <c r="G8" s="16"/>
      <c r="H8" s="15"/>
      <c r="I8" s="16"/>
      <c r="J8" s="15"/>
      <c r="K8" s="16"/>
      <c r="L8" s="15">
        <f>SUM(L9:L19)</f>
        <v>0</v>
      </c>
      <c r="M8" s="15">
        <f>SUM(M9:M19)</f>
        <v>0</v>
      </c>
      <c r="N8" s="15">
        <f>SUM(N9:N19)</f>
        <v>0</v>
      </c>
      <c r="O8" s="13"/>
    </row>
    <row r="9" spans="1:15" x14ac:dyDescent="0.4">
      <c r="A9" s="81"/>
      <c r="B9" s="4" t="s">
        <v>112</v>
      </c>
      <c r="C9" s="75"/>
      <c r="D9" s="17" t="s">
        <v>33</v>
      </c>
      <c r="E9" s="14" t="s">
        <v>29</v>
      </c>
      <c r="F9" s="10">
        <v>14</v>
      </c>
      <c r="G9" s="14" t="s">
        <v>29</v>
      </c>
      <c r="H9" s="69">
        <v>1</v>
      </c>
      <c r="I9" s="14" t="s">
        <v>29</v>
      </c>
      <c r="J9" s="10">
        <v>3</v>
      </c>
      <c r="K9" s="14" t="s">
        <v>30</v>
      </c>
      <c r="L9" s="10">
        <f>C9*F9*H9*J9</f>
        <v>0</v>
      </c>
      <c r="M9" s="90"/>
      <c r="N9" s="10">
        <f>L9+M9</f>
        <v>0</v>
      </c>
      <c r="O9" s="13"/>
    </row>
    <row r="10" spans="1:15" x14ac:dyDescent="0.4">
      <c r="A10" s="81"/>
      <c r="B10" s="4" t="s">
        <v>113</v>
      </c>
      <c r="C10" s="75"/>
      <c r="D10" s="17" t="s">
        <v>33</v>
      </c>
      <c r="E10" s="14" t="s">
        <v>29</v>
      </c>
      <c r="F10" s="10">
        <v>9</v>
      </c>
      <c r="G10" s="14" t="s">
        <v>29</v>
      </c>
      <c r="H10" s="69">
        <v>1</v>
      </c>
      <c r="I10" s="14" t="s">
        <v>29</v>
      </c>
      <c r="J10" s="10">
        <v>3</v>
      </c>
      <c r="K10" s="14" t="s">
        <v>30</v>
      </c>
      <c r="L10" s="10">
        <f>C10*F10*H10*J10</f>
        <v>0</v>
      </c>
      <c r="M10" s="90"/>
      <c r="N10" s="10">
        <f>L10+M10</f>
        <v>0</v>
      </c>
      <c r="O10" s="13"/>
    </row>
    <row r="11" spans="1:15" x14ac:dyDescent="0.4">
      <c r="A11" s="81"/>
      <c r="B11" s="4" t="s">
        <v>114</v>
      </c>
      <c r="C11" s="75"/>
      <c r="D11" s="17" t="s">
        <v>33</v>
      </c>
      <c r="E11" s="14" t="s">
        <v>29</v>
      </c>
      <c r="F11" s="10">
        <v>11</v>
      </c>
      <c r="G11" s="14" t="s">
        <v>29</v>
      </c>
      <c r="H11" s="10">
        <v>2</v>
      </c>
      <c r="I11" s="14" t="s">
        <v>29</v>
      </c>
      <c r="J11" s="10">
        <v>3</v>
      </c>
      <c r="K11" s="14" t="s">
        <v>30</v>
      </c>
      <c r="L11" s="10">
        <f t="shared" ref="L11:L16" si="2">C11*F11*H11*J11</f>
        <v>0</v>
      </c>
      <c r="M11" s="90"/>
      <c r="N11" s="10">
        <f t="shared" ref="N11:N19" si="3">L11+M11</f>
        <v>0</v>
      </c>
      <c r="O11" s="13"/>
    </row>
    <row r="12" spans="1:15" x14ac:dyDescent="0.4">
      <c r="A12" s="81"/>
      <c r="B12" s="4" t="s">
        <v>34</v>
      </c>
      <c r="C12" s="75"/>
      <c r="D12" s="17" t="s">
        <v>33</v>
      </c>
      <c r="E12" s="14" t="s">
        <v>29</v>
      </c>
      <c r="F12" s="10">
        <v>18</v>
      </c>
      <c r="G12" s="14" t="s">
        <v>29</v>
      </c>
      <c r="H12" s="10">
        <v>2</v>
      </c>
      <c r="I12" s="14" t="s">
        <v>29</v>
      </c>
      <c r="J12" s="10">
        <v>3</v>
      </c>
      <c r="K12" s="14" t="s">
        <v>30</v>
      </c>
      <c r="L12" s="10">
        <f>C12*F12*H12*J12</f>
        <v>0</v>
      </c>
      <c r="M12" s="90"/>
      <c r="N12" s="10">
        <f t="shared" si="3"/>
        <v>0</v>
      </c>
      <c r="O12" s="13"/>
    </row>
    <row r="13" spans="1:15" x14ac:dyDescent="0.4">
      <c r="A13" s="81"/>
      <c r="B13" s="4" t="s">
        <v>35</v>
      </c>
      <c r="C13" s="75"/>
      <c r="D13" s="17" t="s">
        <v>33</v>
      </c>
      <c r="E13" s="14" t="s">
        <v>29</v>
      </c>
      <c r="F13" s="10">
        <v>24</v>
      </c>
      <c r="G13" s="14" t="s">
        <v>29</v>
      </c>
      <c r="H13" s="10">
        <v>1</v>
      </c>
      <c r="I13" s="14" t="s">
        <v>29</v>
      </c>
      <c r="J13" s="10">
        <v>3</v>
      </c>
      <c r="K13" s="14" t="s">
        <v>30</v>
      </c>
      <c r="L13" s="10">
        <f t="shared" si="2"/>
        <v>0</v>
      </c>
      <c r="M13" s="90"/>
      <c r="N13" s="10">
        <f t="shared" si="3"/>
        <v>0</v>
      </c>
      <c r="O13" s="13"/>
    </row>
    <row r="14" spans="1:15" x14ac:dyDescent="0.4">
      <c r="A14" s="81"/>
      <c r="B14" s="4" t="s">
        <v>36</v>
      </c>
      <c r="C14" s="75"/>
      <c r="D14" s="17" t="s">
        <v>33</v>
      </c>
      <c r="E14" s="14" t="s">
        <v>29</v>
      </c>
      <c r="F14" s="10">
        <v>200</v>
      </c>
      <c r="G14" s="14" t="s">
        <v>29</v>
      </c>
      <c r="H14" s="10">
        <v>1</v>
      </c>
      <c r="I14" s="14" t="s">
        <v>29</v>
      </c>
      <c r="J14" s="10">
        <v>3</v>
      </c>
      <c r="K14" s="14" t="s">
        <v>30</v>
      </c>
      <c r="L14" s="10">
        <f t="shared" si="2"/>
        <v>0</v>
      </c>
      <c r="M14" s="90"/>
      <c r="N14" s="10">
        <f t="shared" si="3"/>
        <v>0</v>
      </c>
      <c r="O14" s="13"/>
    </row>
    <row r="15" spans="1:15" ht="62.1" customHeight="1" x14ac:dyDescent="0.4">
      <c r="A15" s="81"/>
      <c r="B15" s="89" t="s">
        <v>115</v>
      </c>
      <c r="C15" s="75"/>
      <c r="D15" s="10" t="s">
        <v>37</v>
      </c>
      <c r="E15" s="14" t="s">
        <v>29</v>
      </c>
      <c r="F15" s="10">
        <v>1</v>
      </c>
      <c r="G15" s="14" t="s">
        <v>29</v>
      </c>
      <c r="H15" s="10">
        <v>1</v>
      </c>
      <c r="I15" s="14" t="s">
        <v>29</v>
      </c>
      <c r="J15" s="10">
        <v>3</v>
      </c>
      <c r="K15" s="14" t="s">
        <v>30</v>
      </c>
      <c r="L15" s="10">
        <f t="shared" si="2"/>
        <v>0</v>
      </c>
      <c r="M15" s="90"/>
      <c r="N15" s="10">
        <f t="shared" si="3"/>
        <v>0</v>
      </c>
      <c r="O15" s="13"/>
    </row>
    <row r="16" spans="1:15" x14ac:dyDescent="0.4">
      <c r="A16" s="81"/>
      <c r="B16" s="4" t="s">
        <v>38</v>
      </c>
      <c r="C16" s="75"/>
      <c r="D16" s="17" t="s">
        <v>33</v>
      </c>
      <c r="E16" s="14" t="s">
        <v>29</v>
      </c>
      <c r="F16" s="10">
        <v>40</v>
      </c>
      <c r="G16" s="14" t="s">
        <v>29</v>
      </c>
      <c r="H16" s="10">
        <v>2</v>
      </c>
      <c r="I16" s="14" t="s">
        <v>29</v>
      </c>
      <c r="J16" s="10">
        <v>3</v>
      </c>
      <c r="K16" s="14" t="s">
        <v>30</v>
      </c>
      <c r="L16" s="10">
        <f t="shared" si="2"/>
        <v>0</v>
      </c>
      <c r="M16" s="90"/>
      <c r="N16" s="10">
        <f t="shared" si="3"/>
        <v>0</v>
      </c>
      <c r="O16" s="13"/>
    </row>
    <row r="17" spans="1:17" x14ac:dyDescent="0.4">
      <c r="A17" s="81"/>
      <c r="B17" s="4" t="s">
        <v>39</v>
      </c>
      <c r="C17" s="75"/>
      <c r="D17" s="17" t="s">
        <v>33</v>
      </c>
      <c r="E17" s="14" t="s">
        <v>29</v>
      </c>
      <c r="F17" s="10">
        <v>80</v>
      </c>
      <c r="G17" s="14" t="s">
        <v>29</v>
      </c>
      <c r="H17" s="10">
        <v>1</v>
      </c>
      <c r="I17" s="14" t="s">
        <v>29</v>
      </c>
      <c r="J17" s="10">
        <v>3</v>
      </c>
      <c r="K17" s="14" t="s">
        <v>30</v>
      </c>
      <c r="L17" s="10">
        <f>C17*F17*H17*J17</f>
        <v>0</v>
      </c>
      <c r="M17" s="90"/>
      <c r="N17" s="10">
        <f t="shared" si="3"/>
        <v>0</v>
      </c>
      <c r="O17" s="13"/>
    </row>
    <row r="18" spans="1:17" x14ac:dyDescent="0.4">
      <c r="A18" s="81"/>
      <c r="B18" s="4" t="s">
        <v>40</v>
      </c>
      <c r="C18" s="75"/>
      <c r="D18" s="10" t="s">
        <v>41</v>
      </c>
      <c r="E18" s="14"/>
      <c r="F18" s="90"/>
      <c r="G18" s="14" t="s">
        <v>29</v>
      </c>
      <c r="H18" s="10">
        <v>1</v>
      </c>
      <c r="I18" s="14" t="s">
        <v>29</v>
      </c>
      <c r="J18" s="10">
        <v>3</v>
      </c>
      <c r="K18" s="14" t="s">
        <v>30</v>
      </c>
      <c r="L18" s="10">
        <f>C18*H18*J18</f>
        <v>0</v>
      </c>
      <c r="M18" s="10">
        <f>ROUND(C18/12*5,0)</f>
        <v>0</v>
      </c>
      <c r="N18" s="10">
        <f t="shared" si="3"/>
        <v>0</v>
      </c>
      <c r="O18" s="20"/>
    </row>
    <row r="19" spans="1:17" x14ac:dyDescent="0.4">
      <c r="A19" s="81"/>
      <c r="B19" s="4" t="s">
        <v>111</v>
      </c>
      <c r="C19" s="75"/>
      <c r="D19" s="10" t="s">
        <v>41</v>
      </c>
      <c r="E19" s="14"/>
      <c r="F19" s="90"/>
      <c r="G19" s="14" t="s">
        <v>29</v>
      </c>
      <c r="H19" s="10">
        <v>1</v>
      </c>
      <c r="I19" s="14" t="s">
        <v>29</v>
      </c>
      <c r="J19" s="10">
        <v>3</v>
      </c>
      <c r="K19" s="14" t="s">
        <v>30</v>
      </c>
      <c r="L19" s="10">
        <f>C19*H19*J19</f>
        <v>0</v>
      </c>
      <c r="M19" s="10">
        <f>ROUND(C19/12*5,0)</f>
        <v>0</v>
      </c>
      <c r="N19" s="10">
        <f t="shared" si="3"/>
        <v>0</v>
      </c>
      <c r="O19" s="13"/>
      <c r="Q19" s="1"/>
    </row>
    <row r="20" spans="1:17" x14ac:dyDescent="0.4">
      <c r="A20" s="100" t="s">
        <v>42</v>
      </c>
      <c r="B20" s="101"/>
      <c r="C20" s="18"/>
      <c r="D20" s="18"/>
      <c r="E20" s="19"/>
      <c r="F20" s="18"/>
      <c r="G20" s="19"/>
      <c r="H20" s="18"/>
      <c r="I20" s="19"/>
      <c r="J20" s="18"/>
      <c r="K20" s="19"/>
      <c r="L20" s="18">
        <f>L4+L8</f>
        <v>0</v>
      </c>
      <c r="M20" s="18">
        <f>M4+M8</f>
        <v>0</v>
      </c>
      <c r="N20" s="18">
        <f>N4+N8</f>
        <v>0</v>
      </c>
      <c r="O20" s="13"/>
    </row>
    <row r="21" spans="1:17" x14ac:dyDescent="0.4">
      <c r="A21" s="105" t="s">
        <v>43</v>
      </c>
      <c r="B21" s="106"/>
      <c r="C21" s="15"/>
      <c r="D21" s="15"/>
      <c r="E21" s="16"/>
      <c r="F21" s="15"/>
      <c r="G21" s="16"/>
      <c r="H21" s="15"/>
      <c r="I21" s="16"/>
      <c r="J21" s="15"/>
      <c r="K21" s="16"/>
      <c r="L21" s="15">
        <f>L22+L23</f>
        <v>69751200</v>
      </c>
      <c r="M21" s="15"/>
      <c r="N21" s="15">
        <f>N22+N23</f>
        <v>69751200</v>
      </c>
      <c r="O21" s="13"/>
    </row>
    <row r="22" spans="1:17" x14ac:dyDescent="0.4">
      <c r="A22" s="81"/>
      <c r="B22" s="4" t="s">
        <v>44</v>
      </c>
      <c r="C22" s="102"/>
      <c r="D22" s="103"/>
      <c r="E22" s="103"/>
      <c r="F22" s="103"/>
      <c r="G22" s="103"/>
      <c r="H22" s="103"/>
      <c r="I22" s="103"/>
      <c r="J22" s="103"/>
      <c r="K22" s="104"/>
      <c r="L22" s="69">
        <v>52281600</v>
      </c>
      <c r="M22" s="90"/>
      <c r="N22" s="10">
        <f t="shared" ref="N22:N23" si="4">L22+M22</f>
        <v>52281600</v>
      </c>
      <c r="O22" s="13"/>
    </row>
    <row r="23" spans="1:17" x14ac:dyDescent="0.4">
      <c r="A23" s="81"/>
      <c r="B23" s="4" t="s">
        <v>45</v>
      </c>
      <c r="C23" s="102"/>
      <c r="D23" s="103"/>
      <c r="E23" s="103"/>
      <c r="F23" s="103"/>
      <c r="G23" s="103"/>
      <c r="H23" s="103"/>
      <c r="I23" s="103"/>
      <c r="J23" s="103"/>
      <c r="K23" s="104"/>
      <c r="L23" s="69">
        <v>17469600</v>
      </c>
      <c r="M23" s="90"/>
      <c r="N23" s="10">
        <f t="shared" si="4"/>
        <v>17469600</v>
      </c>
      <c r="O23" s="13"/>
    </row>
    <row r="24" spans="1:17" x14ac:dyDescent="0.4">
      <c r="A24" s="105" t="s">
        <v>12</v>
      </c>
      <c r="B24" s="106"/>
      <c r="C24" s="15"/>
      <c r="D24" s="15"/>
      <c r="E24" s="16"/>
      <c r="F24" s="15"/>
      <c r="G24" s="16"/>
      <c r="H24" s="15"/>
      <c r="I24" s="16"/>
      <c r="J24" s="15"/>
      <c r="K24" s="16"/>
      <c r="L24" s="15">
        <f>L25+L26</f>
        <v>0</v>
      </c>
      <c r="M24" s="15"/>
      <c r="N24" s="15">
        <f>N25+N26</f>
        <v>0</v>
      </c>
      <c r="O24" s="13"/>
      <c r="Q24" s="1"/>
    </row>
    <row r="25" spans="1:17" x14ac:dyDescent="0.4">
      <c r="A25" s="82"/>
      <c r="B25" s="4" t="s">
        <v>46</v>
      </c>
      <c r="C25" s="75">
        <f>SUM(印刷単価!F5:F10,印刷単価!F16:F18)/6</f>
        <v>0</v>
      </c>
      <c r="D25" s="10" t="s">
        <v>41</v>
      </c>
      <c r="E25" s="14"/>
      <c r="F25" s="91"/>
      <c r="G25" s="14" t="s">
        <v>29</v>
      </c>
      <c r="H25" s="10">
        <v>2</v>
      </c>
      <c r="I25" s="14" t="s">
        <v>29</v>
      </c>
      <c r="J25" s="10">
        <v>3</v>
      </c>
      <c r="K25" s="14" t="s">
        <v>30</v>
      </c>
      <c r="L25" s="10">
        <f t="shared" ref="L25:L26" si="5">C25*H25*J25</f>
        <v>0</v>
      </c>
      <c r="M25" s="90"/>
      <c r="N25" s="10">
        <f t="shared" ref="N25:N26" si="6">L25+M25</f>
        <v>0</v>
      </c>
      <c r="O25" s="13"/>
      <c r="Q25" s="1"/>
    </row>
    <row r="26" spans="1:17" x14ac:dyDescent="0.4">
      <c r="A26" s="83"/>
      <c r="B26" s="4" t="s">
        <v>47</v>
      </c>
      <c r="C26" s="75" cm="1">
        <f t="array" ref="C26">SUM(印刷単価!F11:F14/3)</f>
        <v>0</v>
      </c>
      <c r="D26" s="10" t="s">
        <v>41</v>
      </c>
      <c r="E26" s="14"/>
      <c r="F26" s="91"/>
      <c r="G26" s="14" t="s">
        <v>29</v>
      </c>
      <c r="H26" s="10">
        <v>1</v>
      </c>
      <c r="I26" s="14" t="s">
        <v>29</v>
      </c>
      <c r="J26" s="10">
        <v>3</v>
      </c>
      <c r="K26" s="14" t="s">
        <v>30</v>
      </c>
      <c r="L26" s="10">
        <f t="shared" si="5"/>
        <v>0</v>
      </c>
      <c r="M26" s="90"/>
      <c r="N26" s="10">
        <f t="shared" si="6"/>
        <v>0</v>
      </c>
      <c r="O26" s="13"/>
      <c r="Q26" s="1"/>
    </row>
    <row r="27" spans="1:17" x14ac:dyDescent="0.4">
      <c r="A27" s="105" t="s">
        <v>13</v>
      </c>
      <c r="B27" s="106"/>
      <c r="C27" s="15"/>
      <c r="D27" s="15"/>
      <c r="E27" s="16"/>
      <c r="F27" s="15"/>
      <c r="G27" s="16"/>
      <c r="H27" s="15"/>
      <c r="I27" s="16"/>
      <c r="J27" s="15"/>
      <c r="K27" s="16"/>
      <c r="L27" s="15">
        <f>L28</f>
        <v>0</v>
      </c>
      <c r="M27" s="15"/>
      <c r="N27" s="15">
        <f>N28</f>
        <v>0</v>
      </c>
      <c r="O27" s="13"/>
      <c r="Q27" s="1"/>
    </row>
    <row r="28" spans="1:17" x14ac:dyDescent="0.4">
      <c r="A28" s="68"/>
      <c r="B28" s="4" t="s">
        <v>48</v>
      </c>
      <c r="C28" s="75">
        <f>SUM(発送単価!G4:G26)/6</f>
        <v>0</v>
      </c>
      <c r="D28" s="10" t="s">
        <v>41</v>
      </c>
      <c r="E28" s="14"/>
      <c r="F28" s="91"/>
      <c r="G28" s="14" t="s">
        <v>29</v>
      </c>
      <c r="H28" s="10">
        <v>2</v>
      </c>
      <c r="I28" s="14" t="s">
        <v>29</v>
      </c>
      <c r="J28" s="10">
        <v>3</v>
      </c>
      <c r="K28" s="14" t="s">
        <v>30</v>
      </c>
      <c r="L28" s="10">
        <f>C28*H28*J28</f>
        <v>0</v>
      </c>
      <c r="M28" s="90"/>
      <c r="N28" s="10">
        <f t="shared" ref="N28" si="7">L28+M28</f>
        <v>0</v>
      </c>
      <c r="O28" s="13"/>
      <c r="Q28" s="1"/>
    </row>
    <row r="29" spans="1:17" x14ac:dyDescent="0.4">
      <c r="A29" s="100" t="s">
        <v>49</v>
      </c>
      <c r="B29" s="101"/>
      <c r="C29" s="18"/>
      <c r="D29" s="18"/>
      <c r="E29" s="19"/>
      <c r="F29" s="18"/>
      <c r="G29" s="19"/>
      <c r="H29" s="18"/>
      <c r="I29" s="19"/>
      <c r="J29" s="18"/>
      <c r="K29" s="19"/>
      <c r="L29" s="18">
        <f>L21+L24+L27</f>
        <v>69751200</v>
      </c>
      <c r="M29" s="18">
        <f t="shared" ref="M29" si="8">M21+M24+M27</f>
        <v>0</v>
      </c>
      <c r="N29" s="18">
        <f>N21+N24+N27</f>
        <v>69751200</v>
      </c>
      <c r="O29" s="13"/>
      <c r="Q29" s="1"/>
    </row>
    <row r="30" spans="1:17" x14ac:dyDescent="0.4">
      <c r="A30" s="100" t="s">
        <v>50</v>
      </c>
      <c r="B30" s="101"/>
      <c r="C30" s="18"/>
      <c r="D30" s="18"/>
      <c r="E30" s="19"/>
      <c r="F30" s="18"/>
      <c r="G30" s="19"/>
      <c r="H30" s="18"/>
      <c r="I30" s="19"/>
      <c r="J30" s="18"/>
      <c r="K30" s="19"/>
      <c r="L30" s="18">
        <f>L20+L29</f>
        <v>69751200</v>
      </c>
      <c r="M30" s="18">
        <f>M20+M29</f>
        <v>0</v>
      </c>
      <c r="N30" s="18">
        <f>N20+N29</f>
        <v>69751200</v>
      </c>
      <c r="O30" s="13"/>
      <c r="Q30" s="1"/>
    </row>
    <row r="31" spans="1:17" x14ac:dyDescent="0.4">
      <c r="A31" s="107" t="s">
        <v>16</v>
      </c>
      <c r="B31" s="108"/>
      <c r="C31" s="10"/>
      <c r="D31" s="10"/>
      <c r="E31" s="14"/>
      <c r="F31" s="10"/>
      <c r="G31" s="14"/>
      <c r="H31" s="10"/>
      <c r="I31" s="14"/>
      <c r="J31" s="10"/>
      <c r="K31" s="14"/>
      <c r="L31" s="10">
        <f>ROUNDDOWN(L30*0.1,0)</f>
        <v>6975120</v>
      </c>
      <c r="M31" s="10">
        <f>ROUNDDOWN(M30*0.1,0)</f>
        <v>0</v>
      </c>
      <c r="N31" s="10">
        <f>ROUNDDOWN(N30*0.1,0)</f>
        <v>6975120</v>
      </c>
      <c r="O31" s="20"/>
      <c r="Q31" s="1"/>
    </row>
    <row r="32" spans="1:17" x14ac:dyDescent="0.4">
      <c r="A32" s="100" t="s">
        <v>17</v>
      </c>
      <c r="B32" s="101"/>
      <c r="C32" s="18"/>
      <c r="D32" s="18"/>
      <c r="E32" s="19"/>
      <c r="F32" s="18"/>
      <c r="G32" s="19"/>
      <c r="H32" s="18"/>
      <c r="I32" s="19"/>
      <c r="J32" s="18"/>
      <c r="K32" s="19"/>
      <c r="L32" s="18">
        <f>L30+L31</f>
        <v>76726320</v>
      </c>
      <c r="M32" s="18">
        <f>M30+M31</f>
        <v>0</v>
      </c>
      <c r="N32" s="18">
        <f>N30+N31</f>
        <v>76726320</v>
      </c>
      <c r="O32" s="20"/>
      <c r="Q32" s="1"/>
    </row>
  </sheetData>
  <mergeCells count="12">
    <mergeCell ref="A4:B4"/>
    <mergeCell ref="A20:B20"/>
    <mergeCell ref="A8:B8"/>
    <mergeCell ref="A24:B24"/>
    <mergeCell ref="A21:B21"/>
    <mergeCell ref="A32:B32"/>
    <mergeCell ref="C22:K22"/>
    <mergeCell ref="C23:K23"/>
    <mergeCell ref="A29:B29"/>
    <mergeCell ref="A30:B30"/>
    <mergeCell ref="A27:B27"/>
    <mergeCell ref="A31:B31"/>
  </mergeCells>
  <phoneticPr fontId="2"/>
  <pageMargins left="0.70866141732283472" right="0.70866141732283472" top="0.74803149606299213" bottom="0.74803149606299213" header="0.31496062992125984" footer="0.31496062992125984"/>
  <pageSetup paperSize="9" scale="77" fitToHeight="0" orientation="landscape" horizontalDpi="300" verticalDpi="300" r:id="rId1"/>
  <colBreaks count="1" manualBreakCount="1">
    <brk id="14" max="2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5"/>
  <sheetViews>
    <sheetView zoomScale="85" zoomScaleNormal="85" workbookViewId="0">
      <selection activeCell="B31" sqref="B31"/>
    </sheetView>
  </sheetViews>
  <sheetFormatPr defaultColWidth="8.75" defaultRowHeight="18.75" x14ac:dyDescent="0.4"/>
  <cols>
    <col min="1" max="1" width="3.375" style="46" customWidth="1"/>
    <col min="2" max="2" width="43.5" style="46" customWidth="1"/>
    <col min="3" max="3" width="13.25" style="46" customWidth="1"/>
    <col min="4" max="4" width="16.25" style="46" bestFit="1" customWidth="1"/>
    <col min="5" max="5" width="8.75" style="46"/>
    <col min="6" max="6" width="13.875" style="46" customWidth="1"/>
    <col min="7" max="16384" width="8.75" style="46"/>
  </cols>
  <sheetData>
    <row r="1" spans="1:8" ht="24" x14ac:dyDescent="0.4">
      <c r="A1" s="115" t="s">
        <v>51</v>
      </c>
      <c r="B1" s="116"/>
      <c r="C1" s="116"/>
      <c r="D1" s="116"/>
      <c r="E1" s="116"/>
      <c r="F1" s="116"/>
    </row>
    <row r="2" spans="1:8" x14ac:dyDescent="0.4">
      <c r="A2" s="117" t="s">
        <v>52</v>
      </c>
      <c r="B2" s="117"/>
      <c r="C2" s="45" t="s">
        <v>53</v>
      </c>
      <c r="D2" s="45" t="s">
        <v>54</v>
      </c>
      <c r="E2" s="45" t="s">
        <v>55</v>
      </c>
      <c r="F2" s="45" t="s">
        <v>56</v>
      </c>
    </row>
    <row r="3" spans="1:8" ht="18" customHeight="1" x14ac:dyDescent="0.4">
      <c r="A3" s="118" t="s">
        <v>57</v>
      </c>
      <c r="B3" s="118"/>
      <c r="C3" s="118"/>
      <c r="D3" s="118"/>
      <c r="E3" s="118"/>
      <c r="F3" s="118"/>
    </row>
    <row r="4" spans="1:8" ht="18.399999999999999" customHeight="1" x14ac:dyDescent="0.4">
      <c r="A4" s="119" t="s">
        <v>58</v>
      </c>
      <c r="B4" s="119"/>
      <c r="C4" s="119"/>
      <c r="D4" s="119"/>
      <c r="E4" s="119"/>
      <c r="F4" s="119"/>
    </row>
    <row r="5" spans="1:8" x14ac:dyDescent="0.4">
      <c r="A5" s="45" t="s">
        <v>59</v>
      </c>
      <c r="B5" s="50" t="s">
        <v>60</v>
      </c>
      <c r="C5" s="72"/>
      <c r="D5" s="49">
        <v>13920</v>
      </c>
      <c r="E5" s="50">
        <v>6</v>
      </c>
      <c r="F5" s="49">
        <f>C5*D5*E5</f>
        <v>0</v>
      </c>
    </row>
    <row r="6" spans="1:8" x14ac:dyDescent="0.4">
      <c r="A6" s="120" t="s">
        <v>61</v>
      </c>
      <c r="B6" s="120"/>
      <c r="C6" s="120"/>
      <c r="D6" s="120"/>
      <c r="E6" s="120"/>
      <c r="F6" s="121"/>
      <c r="G6" s="59" t="s">
        <v>62</v>
      </c>
    </row>
    <row r="7" spans="1:8" x14ac:dyDescent="0.4">
      <c r="A7" s="61" t="s">
        <v>63</v>
      </c>
      <c r="B7" s="4" t="s">
        <v>64</v>
      </c>
      <c r="C7" s="72"/>
      <c r="D7" s="49">
        <v>540</v>
      </c>
      <c r="E7" s="50">
        <v>6</v>
      </c>
      <c r="F7" s="49">
        <f>C7*D7*E7</f>
        <v>0</v>
      </c>
      <c r="G7" s="60">
        <v>220</v>
      </c>
    </row>
    <row r="8" spans="1:8" x14ac:dyDescent="0.4">
      <c r="A8" s="61" t="s">
        <v>65</v>
      </c>
      <c r="B8" s="4" t="s">
        <v>66</v>
      </c>
      <c r="C8" s="72"/>
      <c r="D8" s="49">
        <v>4140</v>
      </c>
      <c r="E8" s="50">
        <v>6</v>
      </c>
      <c r="F8" s="49">
        <f>C8*D8*E8</f>
        <v>0</v>
      </c>
      <c r="G8" s="60">
        <v>860</v>
      </c>
    </row>
    <row r="9" spans="1:8" x14ac:dyDescent="0.4">
      <c r="A9" s="45" t="s">
        <v>67</v>
      </c>
      <c r="B9" s="4" t="s">
        <v>68</v>
      </c>
      <c r="C9" s="72"/>
      <c r="D9" s="49">
        <v>10140</v>
      </c>
      <c r="E9" s="50">
        <v>6</v>
      </c>
      <c r="F9" s="49">
        <f>C9*D9*E9</f>
        <v>0</v>
      </c>
      <c r="G9" s="62">
        <v>760</v>
      </c>
    </row>
    <row r="10" spans="1:8" x14ac:dyDescent="0.4">
      <c r="A10" s="45" t="s">
        <v>69</v>
      </c>
      <c r="B10" s="4" t="s">
        <v>70</v>
      </c>
      <c r="C10" s="73"/>
      <c r="D10" s="67">
        <v>200</v>
      </c>
      <c r="E10" s="50">
        <v>6</v>
      </c>
      <c r="F10" s="49">
        <f>C10*D10*E10</f>
        <v>0</v>
      </c>
      <c r="G10" s="62"/>
    </row>
    <row r="11" spans="1:8" x14ac:dyDescent="0.4">
      <c r="A11" s="45" t="s">
        <v>71</v>
      </c>
      <c r="B11" s="50" t="s">
        <v>72</v>
      </c>
      <c r="C11" s="72"/>
      <c r="D11" s="49">
        <v>300</v>
      </c>
      <c r="E11" s="50">
        <v>3</v>
      </c>
      <c r="F11" s="49">
        <f t="shared" ref="F11:F14" si="0">C11*D11*E11</f>
        <v>0</v>
      </c>
      <c r="G11" s="60">
        <v>160</v>
      </c>
    </row>
    <row r="12" spans="1:8" x14ac:dyDescent="0.4">
      <c r="A12" s="45" t="s">
        <v>73</v>
      </c>
      <c r="B12" s="50" t="s">
        <v>74</v>
      </c>
      <c r="C12" s="72"/>
      <c r="D12" s="49">
        <v>720</v>
      </c>
      <c r="E12" s="50">
        <v>3</v>
      </c>
      <c r="F12" s="49">
        <f t="shared" si="0"/>
        <v>0</v>
      </c>
      <c r="G12" s="60">
        <v>290</v>
      </c>
    </row>
    <row r="13" spans="1:8" x14ac:dyDescent="0.4">
      <c r="A13" s="45" t="s">
        <v>75</v>
      </c>
      <c r="B13" s="50" t="s">
        <v>76</v>
      </c>
      <c r="C13" s="72"/>
      <c r="D13" s="65">
        <v>780</v>
      </c>
      <c r="E13" s="50">
        <v>3</v>
      </c>
      <c r="F13" s="49">
        <f t="shared" si="0"/>
        <v>0</v>
      </c>
      <c r="G13" s="60">
        <v>320</v>
      </c>
      <c r="H13" s="59"/>
    </row>
    <row r="14" spans="1:8" x14ac:dyDescent="0.4">
      <c r="A14" s="45" t="s">
        <v>77</v>
      </c>
      <c r="B14" s="50" t="s">
        <v>78</v>
      </c>
      <c r="C14" s="73"/>
      <c r="D14" s="67">
        <v>200</v>
      </c>
      <c r="E14" s="50">
        <v>3</v>
      </c>
      <c r="F14" s="49">
        <f t="shared" si="0"/>
        <v>0</v>
      </c>
      <c r="G14" s="60"/>
      <c r="H14" s="59"/>
    </row>
    <row r="15" spans="1:8" x14ac:dyDescent="0.4">
      <c r="A15" s="122" t="s">
        <v>79</v>
      </c>
      <c r="B15" s="120"/>
      <c r="C15" s="120"/>
      <c r="D15" s="120"/>
      <c r="E15" s="120"/>
      <c r="F15" s="121"/>
    </row>
    <row r="16" spans="1:8" ht="37.5" x14ac:dyDescent="0.4">
      <c r="A16" s="63" t="s">
        <v>80</v>
      </c>
      <c r="B16" s="64" t="s">
        <v>81</v>
      </c>
      <c r="C16" s="74"/>
      <c r="D16" s="55">
        <v>450</v>
      </c>
      <c r="E16" s="50">
        <v>6</v>
      </c>
      <c r="F16" s="49">
        <f>C16*D16*E16</f>
        <v>0</v>
      </c>
    </row>
    <row r="17" spans="1:6" x14ac:dyDescent="0.4">
      <c r="A17" s="45" t="s">
        <v>82</v>
      </c>
      <c r="B17" s="66" t="s">
        <v>83</v>
      </c>
      <c r="C17" s="72"/>
      <c r="D17" s="49">
        <v>1000</v>
      </c>
      <c r="E17" s="50">
        <v>6</v>
      </c>
      <c r="F17" s="49">
        <f t="shared" ref="F17" si="1">C17*D17*E17</f>
        <v>0</v>
      </c>
    </row>
    <row r="18" spans="1:6" x14ac:dyDescent="0.4">
      <c r="A18" s="45" t="s">
        <v>84</v>
      </c>
      <c r="B18" s="66" t="s">
        <v>85</v>
      </c>
      <c r="C18" s="72"/>
      <c r="D18" s="49">
        <v>6500</v>
      </c>
      <c r="E18" s="50">
        <v>6</v>
      </c>
      <c r="F18" s="49">
        <f>C18*D18*E18</f>
        <v>0</v>
      </c>
    </row>
    <row r="19" spans="1:6" x14ac:dyDescent="0.4">
      <c r="A19" s="111" t="s">
        <v>86</v>
      </c>
      <c r="B19" s="112"/>
      <c r="C19" s="112"/>
      <c r="D19" s="112"/>
      <c r="E19" s="113"/>
      <c r="F19" s="56">
        <f>SUM(F5:F18)</f>
        <v>0</v>
      </c>
    </row>
    <row r="20" spans="1:6" x14ac:dyDescent="0.4">
      <c r="A20" s="111" t="s">
        <v>87</v>
      </c>
      <c r="B20" s="112"/>
      <c r="C20" s="112"/>
      <c r="D20" s="112"/>
      <c r="E20" s="113"/>
      <c r="F20" s="49">
        <f>ROUNDDOWN(F19*0.1,0)</f>
        <v>0</v>
      </c>
    </row>
    <row r="21" spans="1:6" x14ac:dyDescent="0.4">
      <c r="A21" s="111" t="s">
        <v>27</v>
      </c>
      <c r="B21" s="112"/>
      <c r="C21" s="112"/>
      <c r="D21" s="112"/>
      <c r="E21" s="113"/>
      <c r="F21" s="56">
        <f>SUM(F19:F20)</f>
        <v>0</v>
      </c>
    </row>
    <row r="22" spans="1:6" x14ac:dyDescent="0.4">
      <c r="A22" s="57"/>
      <c r="B22" s="57"/>
      <c r="C22" s="57"/>
      <c r="D22" s="57"/>
      <c r="E22" s="57"/>
      <c r="F22" s="58"/>
    </row>
    <row r="23" spans="1:6" x14ac:dyDescent="0.4">
      <c r="A23" s="46" t="s">
        <v>88</v>
      </c>
    </row>
    <row r="24" spans="1:6" ht="36" customHeight="1" x14ac:dyDescent="0.4">
      <c r="A24" s="114" t="s">
        <v>116</v>
      </c>
      <c r="B24" s="114"/>
      <c r="C24" s="114"/>
      <c r="D24" s="114"/>
      <c r="E24" s="114"/>
      <c r="F24" s="114"/>
    </row>
    <row r="25" spans="1:6" x14ac:dyDescent="0.4">
      <c r="A25" s="46" t="s">
        <v>89</v>
      </c>
    </row>
  </sheetData>
  <mergeCells count="10">
    <mergeCell ref="A21:E21"/>
    <mergeCell ref="A24:F24"/>
    <mergeCell ref="A1:F1"/>
    <mergeCell ref="A2:B2"/>
    <mergeCell ref="A3:F3"/>
    <mergeCell ref="A4:F4"/>
    <mergeCell ref="A19:E19"/>
    <mergeCell ref="A20:E20"/>
    <mergeCell ref="A6:F6"/>
    <mergeCell ref="A15:F15"/>
  </mergeCells>
  <phoneticPr fontId="2"/>
  <pageMargins left="0.25" right="0.25" top="0.75" bottom="0.75" header="0.3" footer="0.3"/>
  <pageSetup paperSize="9" scale="77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3"/>
  <sheetViews>
    <sheetView zoomScale="80" zoomScaleNormal="80" workbookViewId="0">
      <selection sqref="A1:G1"/>
    </sheetView>
  </sheetViews>
  <sheetFormatPr defaultColWidth="8.75" defaultRowHeight="18.75" x14ac:dyDescent="0.4"/>
  <cols>
    <col min="1" max="1" width="12.875" style="46" customWidth="1"/>
    <col min="2" max="2" width="26.25" style="46" customWidth="1"/>
    <col min="3" max="3" width="19.75" style="46" customWidth="1"/>
    <col min="4" max="4" width="13.25" style="46" customWidth="1"/>
    <col min="5" max="5" width="11.375" style="46" customWidth="1"/>
    <col min="6" max="6" width="8.25" style="46" customWidth="1"/>
    <col min="7" max="7" width="12.875" style="46" customWidth="1"/>
    <col min="8" max="16384" width="8.75" style="46"/>
  </cols>
  <sheetData>
    <row r="1" spans="1:7" ht="24" x14ac:dyDescent="0.4">
      <c r="A1" s="115" t="s">
        <v>90</v>
      </c>
      <c r="B1" s="116"/>
      <c r="C1" s="116"/>
      <c r="D1" s="116"/>
      <c r="E1" s="116"/>
      <c r="F1" s="116"/>
      <c r="G1" s="116"/>
    </row>
    <row r="2" spans="1:7" ht="20.65" customHeight="1" x14ac:dyDescent="0.4">
      <c r="A2" s="123"/>
      <c r="B2" s="124"/>
      <c r="C2" s="125"/>
      <c r="D2" s="47" t="s">
        <v>53</v>
      </c>
      <c r="E2" s="47" t="s">
        <v>54</v>
      </c>
      <c r="F2" s="47" t="s">
        <v>55</v>
      </c>
      <c r="G2" s="47" t="s">
        <v>56</v>
      </c>
    </row>
    <row r="3" spans="1:7" ht="20.65" customHeight="1" x14ac:dyDescent="0.4">
      <c r="A3" s="118" t="s">
        <v>91</v>
      </c>
      <c r="B3" s="118"/>
      <c r="C3" s="118"/>
      <c r="D3" s="118"/>
      <c r="E3" s="118"/>
      <c r="F3" s="118"/>
      <c r="G3" s="118"/>
    </row>
    <row r="4" spans="1:7" ht="20.65" customHeight="1" x14ac:dyDescent="0.4">
      <c r="A4" s="126" t="s">
        <v>92</v>
      </c>
      <c r="B4" s="129" t="s">
        <v>93</v>
      </c>
      <c r="C4" s="48" t="s">
        <v>94</v>
      </c>
      <c r="D4" s="70"/>
      <c r="E4" s="49">
        <v>32</v>
      </c>
      <c r="F4" s="50">
        <v>6</v>
      </c>
      <c r="G4" s="49">
        <f>D4*E4*F4</f>
        <v>0</v>
      </c>
    </row>
    <row r="5" spans="1:7" ht="20.65" customHeight="1" x14ac:dyDescent="0.4">
      <c r="A5" s="127"/>
      <c r="B5" s="130"/>
      <c r="C5" s="48" t="s">
        <v>95</v>
      </c>
      <c r="D5" s="70"/>
      <c r="E5" s="49">
        <v>48</v>
      </c>
      <c r="F5" s="50">
        <v>6</v>
      </c>
      <c r="G5" s="49">
        <f t="shared" ref="G5:G26" si="0">D5*E5*F5</f>
        <v>0</v>
      </c>
    </row>
    <row r="6" spans="1:7" ht="20.65" customHeight="1" x14ac:dyDescent="0.4">
      <c r="A6" s="127"/>
      <c r="B6" s="131" t="s">
        <v>96</v>
      </c>
      <c r="C6" s="48" t="s">
        <v>94</v>
      </c>
      <c r="D6" s="71"/>
      <c r="E6" s="51">
        <v>48</v>
      </c>
      <c r="F6" s="50">
        <v>6</v>
      </c>
      <c r="G6" s="49">
        <f t="shared" si="0"/>
        <v>0</v>
      </c>
    </row>
    <row r="7" spans="1:7" ht="20.65" customHeight="1" x14ac:dyDescent="0.4">
      <c r="A7" s="127"/>
      <c r="B7" s="132"/>
      <c r="C7" s="48" t="s">
        <v>95</v>
      </c>
      <c r="D7" s="71"/>
      <c r="E7" s="51">
        <v>72</v>
      </c>
      <c r="F7" s="50">
        <v>6</v>
      </c>
      <c r="G7" s="49">
        <f t="shared" si="0"/>
        <v>0</v>
      </c>
    </row>
    <row r="8" spans="1:7" ht="20.65" customHeight="1" x14ac:dyDescent="0.4">
      <c r="A8" s="127"/>
      <c r="B8" s="131" t="s">
        <v>97</v>
      </c>
      <c r="C8" s="48" t="s">
        <v>94</v>
      </c>
      <c r="D8" s="71"/>
      <c r="E8" s="51">
        <v>240</v>
      </c>
      <c r="F8" s="50">
        <v>6</v>
      </c>
      <c r="G8" s="49">
        <f t="shared" si="0"/>
        <v>0</v>
      </c>
    </row>
    <row r="9" spans="1:7" ht="20.65" customHeight="1" x14ac:dyDescent="0.4">
      <c r="A9" s="127"/>
      <c r="B9" s="132"/>
      <c r="C9" s="48" t="s">
        <v>95</v>
      </c>
      <c r="D9" s="71"/>
      <c r="E9" s="51">
        <v>360</v>
      </c>
      <c r="F9" s="50">
        <v>6</v>
      </c>
      <c r="G9" s="49">
        <f t="shared" si="0"/>
        <v>0</v>
      </c>
    </row>
    <row r="10" spans="1:7" ht="20.65" customHeight="1" x14ac:dyDescent="0.4">
      <c r="A10" s="127"/>
      <c r="B10" s="131" t="s">
        <v>98</v>
      </c>
      <c r="C10" s="48" t="s">
        <v>94</v>
      </c>
      <c r="D10" s="71"/>
      <c r="E10" s="51">
        <v>32</v>
      </c>
      <c r="F10" s="50">
        <v>6</v>
      </c>
      <c r="G10" s="49">
        <f t="shared" si="0"/>
        <v>0</v>
      </c>
    </row>
    <row r="11" spans="1:7" ht="20.65" customHeight="1" x14ac:dyDescent="0.4">
      <c r="A11" s="127"/>
      <c r="B11" s="132"/>
      <c r="C11" s="48" t="s">
        <v>95</v>
      </c>
      <c r="D11" s="71"/>
      <c r="E11" s="51">
        <v>48</v>
      </c>
      <c r="F11" s="50">
        <v>6</v>
      </c>
      <c r="G11" s="49">
        <f t="shared" si="0"/>
        <v>0</v>
      </c>
    </row>
    <row r="12" spans="1:7" ht="20.65" customHeight="1" x14ac:dyDescent="0.4">
      <c r="A12" s="127"/>
      <c r="B12" s="131" t="s">
        <v>99</v>
      </c>
      <c r="C12" s="48" t="s">
        <v>94</v>
      </c>
      <c r="D12" s="71"/>
      <c r="E12" s="51">
        <v>100</v>
      </c>
      <c r="F12" s="50">
        <v>6</v>
      </c>
      <c r="G12" s="49">
        <f t="shared" si="0"/>
        <v>0</v>
      </c>
    </row>
    <row r="13" spans="1:7" ht="20.65" customHeight="1" x14ac:dyDescent="0.4">
      <c r="A13" s="127"/>
      <c r="B13" s="132"/>
      <c r="C13" s="48" t="s">
        <v>95</v>
      </c>
      <c r="D13" s="71"/>
      <c r="E13" s="51">
        <v>150</v>
      </c>
      <c r="F13" s="50">
        <v>6</v>
      </c>
      <c r="G13" s="49">
        <f t="shared" si="0"/>
        <v>0</v>
      </c>
    </row>
    <row r="14" spans="1:7" ht="20.65" customHeight="1" x14ac:dyDescent="0.4">
      <c r="A14" s="127"/>
      <c r="B14" s="131" t="s">
        <v>100</v>
      </c>
      <c r="C14" s="48" t="s">
        <v>94</v>
      </c>
      <c r="D14" s="71"/>
      <c r="E14" s="51">
        <v>32</v>
      </c>
      <c r="F14" s="50">
        <v>6</v>
      </c>
      <c r="G14" s="49">
        <f t="shared" si="0"/>
        <v>0</v>
      </c>
    </row>
    <row r="15" spans="1:7" ht="20.65" customHeight="1" x14ac:dyDescent="0.4">
      <c r="A15" s="127"/>
      <c r="B15" s="132"/>
      <c r="C15" s="48" t="s">
        <v>95</v>
      </c>
      <c r="D15" s="71"/>
      <c r="E15" s="51">
        <v>48</v>
      </c>
      <c r="F15" s="50">
        <v>6</v>
      </c>
      <c r="G15" s="49">
        <f t="shared" si="0"/>
        <v>0</v>
      </c>
    </row>
    <row r="16" spans="1:7" ht="20.65" customHeight="1" x14ac:dyDescent="0.4">
      <c r="A16" s="127"/>
      <c r="B16" s="131" t="s">
        <v>101</v>
      </c>
      <c r="C16" s="48" t="s">
        <v>94</v>
      </c>
      <c r="D16" s="71"/>
      <c r="E16" s="51">
        <v>140</v>
      </c>
      <c r="F16" s="50">
        <v>6</v>
      </c>
      <c r="G16" s="49">
        <f t="shared" si="0"/>
        <v>0</v>
      </c>
    </row>
    <row r="17" spans="1:7" ht="20.65" customHeight="1" x14ac:dyDescent="0.4">
      <c r="A17" s="127"/>
      <c r="B17" s="132"/>
      <c r="C17" s="48" t="s">
        <v>95</v>
      </c>
      <c r="D17" s="71"/>
      <c r="E17" s="51">
        <v>210</v>
      </c>
      <c r="F17" s="50">
        <v>6</v>
      </c>
      <c r="G17" s="49">
        <f t="shared" si="0"/>
        <v>0</v>
      </c>
    </row>
    <row r="18" spans="1:7" ht="20.65" customHeight="1" x14ac:dyDescent="0.4">
      <c r="A18" s="127"/>
      <c r="B18" s="131" t="s">
        <v>102</v>
      </c>
      <c r="C18" s="48" t="s">
        <v>94</v>
      </c>
      <c r="D18" s="71"/>
      <c r="E18" s="51">
        <v>32</v>
      </c>
      <c r="F18" s="50">
        <v>6</v>
      </c>
      <c r="G18" s="49">
        <f t="shared" si="0"/>
        <v>0</v>
      </c>
    </row>
    <row r="19" spans="1:7" ht="20.65" customHeight="1" x14ac:dyDescent="0.4">
      <c r="A19" s="127"/>
      <c r="B19" s="132"/>
      <c r="C19" s="48" t="s">
        <v>95</v>
      </c>
      <c r="D19" s="71"/>
      <c r="E19" s="51">
        <v>48</v>
      </c>
      <c r="F19" s="50">
        <v>6</v>
      </c>
      <c r="G19" s="49">
        <f t="shared" si="0"/>
        <v>0</v>
      </c>
    </row>
    <row r="20" spans="1:7" ht="20.65" customHeight="1" x14ac:dyDescent="0.4">
      <c r="A20" s="127"/>
      <c r="B20" s="131" t="s">
        <v>103</v>
      </c>
      <c r="C20" s="48" t="s">
        <v>94</v>
      </c>
      <c r="D20" s="71"/>
      <c r="E20" s="51">
        <v>32</v>
      </c>
      <c r="F20" s="50">
        <v>6</v>
      </c>
      <c r="G20" s="49">
        <f t="shared" si="0"/>
        <v>0</v>
      </c>
    </row>
    <row r="21" spans="1:7" ht="20.65" customHeight="1" x14ac:dyDescent="0.4">
      <c r="A21" s="127"/>
      <c r="B21" s="132"/>
      <c r="C21" s="48" t="s">
        <v>95</v>
      </c>
      <c r="D21" s="71"/>
      <c r="E21" s="51">
        <v>48</v>
      </c>
      <c r="F21" s="50">
        <v>6</v>
      </c>
      <c r="G21" s="49">
        <f t="shared" si="0"/>
        <v>0</v>
      </c>
    </row>
    <row r="22" spans="1:7" ht="20.65" customHeight="1" x14ac:dyDescent="0.4">
      <c r="A22" s="127"/>
      <c r="B22" s="131" t="s">
        <v>104</v>
      </c>
      <c r="C22" s="48" t="s">
        <v>94</v>
      </c>
      <c r="D22" s="71"/>
      <c r="E22" s="51">
        <v>32</v>
      </c>
      <c r="F22" s="50">
        <v>6</v>
      </c>
      <c r="G22" s="49">
        <f t="shared" si="0"/>
        <v>0</v>
      </c>
    </row>
    <row r="23" spans="1:7" ht="20.65" customHeight="1" x14ac:dyDescent="0.4">
      <c r="A23" s="127"/>
      <c r="B23" s="132"/>
      <c r="C23" s="48" t="s">
        <v>95</v>
      </c>
      <c r="D23" s="71"/>
      <c r="E23" s="51">
        <v>48</v>
      </c>
      <c r="F23" s="50">
        <v>6</v>
      </c>
      <c r="G23" s="49">
        <f t="shared" si="0"/>
        <v>0</v>
      </c>
    </row>
    <row r="24" spans="1:7" ht="20.65" customHeight="1" x14ac:dyDescent="0.4">
      <c r="A24" s="127"/>
      <c r="B24" s="129" t="s">
        <v>105</v>
      </c>
      <c r="C24" s="48" t="s">
        <v>94</v>
      </c>
      <c r="D24" s="71"/>
      <c r="E24" s="51">
        <v>16</v>
      </c>
      <c r="F24" s="50">
        <v>6</v>
      </c>
      <c r="G24" s="49">
        <f t="shared" si="0"/>
        <v>0</v>
      </c>
    </row>
    <row r="25" spans="1:7" ht="20.65" customHeight="1" x14ac:dyDescent="0.4">
      <c r="A25" s="128"/>
      <c r="B25" s="130"/>
      <c r="C25" s="48" t="s">
        <v>95</v>
      </c>
      <c r="D25" s="71"/>
      <c r="E25" s="51">
        <v>24</v>
      </c>
      <c r="F25" s="50">
        <v>6</v>
      </c>
      <c r="G25" s="49">
        <f t="shared" si="0"/>
        <v>0</v>
      </c>
    </row>
    <row r="26" spans="1:7" ht="20.65" customHeight="1" x14ac:dyDescent="0.4">
      <c r="A26" s="52" t="s">
        <v>106</v>
      </c>
      <c r="B26" s="53" t="s">
        <v>107</v>
      </c>
      <c r="C26" s="54"/>
      <c r="D26" s="71"/>
      <c r="E26" s="51">
        <v>5000</v>
      </c>
      <c r="F26" s="50">
        <v>6</v>
      </c>
      <c r="G26" s="51">
        <f t="shared" si="0"/>
        <v>0</v>
      </c>
    </row>
    <row r="27" spans="1:7" ht="20.65" customHeight="1" x14ac:dyDescent="0.4">
      <c r="A27" s="111" t="s">
        <v>86</v>
      </c>
      <c r="B27" s="112"/>
      <c r="C27" s="112"/>
      <c r="D27" s="112"/>
      <c r="E27" s="112"/>
      <c r="F27" s="113"/>
      <c r="G27" s="56">
        <f>SUM(G4:G26)</f>
        <v>0</v>
      </c>
    </row>
    <row r="28" spans="1:7" ht="20.65" customHeight="1" x14ac:dyDescent="0.4">
      <c r="A28" s="111" t="s">
        <v>87</v>
      </c>
      <c r="B28" s="112"/>
      <c r="C28" s="112"/>
      <c r="D28" s="112"/>
      <c r="E28" s="112"/>
      <c r="F28" s="113"/>
      <c r="G28" s="49">
        <f>ROUNDDOWN(G27*0.1,0)</f>
        <v>0</v>
      </c>
    </row>
    <row r="29" spans="1:7" ht="20.65" customHeight="1" x14ac:dyDescent="0.4">
      <c r="A29" s="111" t="s">
        <v>27</v>
      </c>
      <c r="B29" s="112"/>
      <c r="C29" s="112"/>
      <c r="D29" s="112"/>
      <c r="E29" s="112"/>
      <c r="F29" s="113"/>
      <c r="G29" s="56">
        <f>SUM(G27:G28)</f>
        <v>0</v>
      </c>
    </row>
    <row r="30" spans="1:7" ht="20.65" customHeight="1" x14ac:dyDescent="0.4">
      <c r="A30" s="57"/>
      <c r="B30" s="57"/>
      <c r="C30" s="57"/>
      <c r="D30" s="57"/>
      <c r="E30" s="57"/>
      <c r="F30" s="57"/>
      <c r="G30" s="58"/>
    </row>
    <row r="31" spans="1:7" ht="20.65" customHeight="1" x14ac:dyDescent="0.4">
      <c r="A31" s="46" t="s">
        <v>88</v>
      </c>
    </row>
    <row r="32" spans="1:7" ht="20.65" hidden="1" customHeight="1" x14ac:dyDescent="0.4">
      <c r="A32" s="114" t="s">
        <v>108</v>
      </c>
      <c r="B32" s="114"/>
      <c r="C32" s="114"/>
      <c r="D32" s="114"/>
      <c r="E32" s="114"/>
      <c r="F32" s="114"/>
      <c r="G32" s="114"/>
    </row>
    <row r="33" spans="1:1" ht="20.65" customHeight="1" x14ac:dyDescent="0.4">
      <c r="A33" s="46" t="s">
        <v>109</v>
      </c>
    </row>
  </sheetData>
  <mergeCells count="19">
    <mergeCell ref="A28:F28"/>
    <mergeCell ref="A29:F29"/>
    <mergeCell ref="A32:G32"/>
    <mergeCell ref="B16:B17"/>
    <mergeCell ref="B18:B19"/>
    <mergeCell ref="B20:B21"/>
    <mergeCell ref="B22:B23"/>
    <mergeCell ref="B24:B25"/>
    <mergeCell ref="A27:F27"/>
    <mergeCell ref="A1:G1"/>
    <mergeCell ref="A2:C2"/>
    <mergeCell ref="A3:G3"/>
    <mergeCell ref="A4:A25"/>
    <mergeCell ref="B4:B5"/>
    <mergeCell ref="B6:B7"/>
    <mergeCell ref="B8:B9"/>
    <mergeCell ref="B10:B11"/>
    <mergeCell ref="B12:B13"/>
    <mergeCell ref="B14:B15"/>
  </mergeCells>
  <phoneticPr fontId="2"/>
  <pageMargins left="0.25" right="0.25" top="0.75" bottom="0.75" header="0.3" footer="0.3"/>
  <pageSetup paperSize="9" scale="85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全体表</vt:lpstr>
      <vt:lpstr>見積内訳</vt:lpstr>
      <vt:lpstr>印刷単価</vt:lpstr>
      <vt:lpstr>発送単価</vt:lpstr>
      <vt:lpstr>見積内訳!Print_Area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2024-09-06T02:23:16Z</dcterms:created>
  <dcterms:modified xsi:type="dcterms:W3CDTF">2024-09-06T02:23:21Z</dcterms:modified>
  <cp:category/>
  <cp:contentStatus/>
</cp:coreProperties>
</file>