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2" documentId="8_{B9BD83AF-1E8C-4592-B1A3-3EDFB0510F37}" xr6:coauthVersionLast="47" xr6:coauthVersionMax="47" xr10:uidLastSave="{6DB32656-D32C-41E0-954F-017E3EDDD9C9}"/>
  <bookViews>
    <workbookView xWindow="-120" yWindow="-16320" windowWidth="29040" windowHeight="15720" xr2:uid="{395FD09D-8976-4C26-9642-A7A65AD20264}"/>
  </bookViews>
  <sheets>
    <sheet name="入札用" sheetId="2" r:id="rId1"/>
  </sheets>
  <externalReferences>
    <externalReference r:id="rId2"/>
  </externalReferences>
  <definedNames>
    <definedName name="_xlnm.Print_Area" localSheetId="0">入札用!$A$1:$L$43</definedName>
    <definedName name="projectCostTitle">#REF!</definedName>
    <definedName name="projectCostVal">#REF!</definedName>
    <definedName name="projectDurationTitle">#REF!</definedName>
    <definedName name="projectDurationVal">#REF!</definedName>
    <definedName name="projectManagerTitle">#REF!</definedName>
    <definedName name="projectManagerVal">#REF!</definedName>
    <definedName name="projectRemainDaysTitle">#REF!</definedName>
    <definedName name="projectRemainDaysVal">#REF!</definedName>
    <definedName name="projectRemainWeeksTitle">#REF!</definedName>
    <definedName name="projectRemainWeeksVal">#REF!</definedName>
    <definedName name="projectRemainWorkTitle">#REF!</definedName>
    <definedName name="projectRemainWorkVal">#REF!</definedName>
    <definedName name="projectWorkTitle">#REF!</definedName>
    <definedName name="projectWorkVal">#REF!</definedName>
    <definedName name="task">#REF!</definedName>
    <definedName name="ア_帰国時プログラム運営支援業務">#REF!</definedName>
    <definedName name="ア_交通費">#REF!</definedName>
    <definedName name="ア_講師謝金">#REF!</definedName>
    <definedName name="ア_日当">#REF!</definedName>
    <definedName name="イ_テーマ・分野別セミナー運営支援業務">#REF!</definedName>
    <definedName name="イ_交通費">#REF!</definedName>
    <definedName name="イ_講師謝金">#REF!</definedName>
    <definedName name="ウ_グローカルプログラム運営支援業務">#REF!</definedName>
    <definedName name="ウ_コーディネーター経費">#REF!</definedName>
    <definedName name="ウ_訓練参加者経費">#REF!</definedName>
    <definedName name="ウ_研修委託先業務諸費">#REF!</definedName>
    <definedName name="ウ_研修受入先経費">#REF!</definedName>
    <definedName name="ウ_研修諸経費">#REF!</definedName>
    <definedName name="ウ_調査経費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  <c r="D8" i="2" s="1"/>
  <c r="G7" i="2"/>
  <c r="E7" i="2"/>
  <c r="D7" i="2" s="1"/>
  <c r="G6" i="2"/>
  <c r="G9" i="2" s="1"/>
  <c r="F6" i="2"/>
  <c r="D6" i="2" s="1"/>
  <c r="E6" i="2"/>
  <c r="F42" i="2"/>
  <c r="I42" i="2" s="1"/>
  <c r="J13" i="2" s="1"/>
  <c r="E42" i="2"/>
  <c r="H42" i="2" s="1"/>
  <c r="I13" i="2" s="1"/>
  <c r="D42" i="2"/>
  <c r="G42" i="2" s="1"/>
  <c r="H13" i="2" s="1"/>
  <c r="I36" i="2"/>
  <c r="I37" i="2" s="1"/>
  <c r="J12" i="2" s="1"/>
  <c r="H36" i="2"/>
  <c r="H37" i="2" s="1"/>
  <c r="I12" i="2" s="1"/>
  <c r="G36" i="2"/>
  <c r="G37" i="2" s="1"/>
  <c r="H12" i="2" s="1"/>
  <c r="F27" i="2"/>
  <c r="E27" i="2"/>
  <c r="D27" i="2"/>
  <c r="I26" i="2"/>
  <c r="H26" i="2"/>
  <c r="G26" i="2"/>
  <c r="I25" i="2"/>
  <c r="H25" i="2"/>
  <c r="G25" i="2"/>
  <c r="I24" i="2"/>
  <c r="H24" i="2"/>
  <c r="G24" i="2"/>
  <c r="I23" i="2"/>
  <c r="H23" i="2"/>
  <c r="G23" i="2"/>
  <c r="J9" i="2"/>
  <c r="I9" i="2"/>
  <c r="H9" i="2"/>
  <c r="K8" i="2"/>
  <c r="K7" i="2"/>
  <c r="K6" i="2"/>
  <c r="F9" i="2"/>
  <c r="I14" i="2" l="1"/>
  <c r="J23" i="2"/>
  <c r="J24" i="2"/>
  <c r="I27" i="2"/>
  <c r="J10" i="2" s="1"/>
  <c r="J11" i="2" s="1"/>
  <c r="G27" i="2"/>
  <c r="H10" i="2" s="1"/>
  <c r="H11" i="2" s="1"/>
  <c r="J25" i="2"/>
  <c r="J26" i="2"/>
  <c r="K9" i="2"/>
  <c r="E9" i="2"/>
  <c r="H27" i="2"/>
  <c r="I10" i="2" s="1"/>
  <c r="I11" i="2" s="1"/>
  <c r="J14" i="2"/>
  <c r="K13" i="2"/>
  <c r="H14" i="2"/>
  <c r="K12" i="2"/>
  <c r="I15" i="2" l="1"/>
  <c r="I16" i="2" s="1"/>
  <c r="I17" i="2" s="1"/>
  <c r="J27" i="2"/>
  <c r="K11" i="2"/>
  <c r="H15" i="2"/>
  <c r="H16" i="2" s="1"/>
  <c r="D9" i="2"/>
  <c r="K10" i="2"/>
  <c r="J15" i="2"/>
  <c r="K14" i="2"/>
  <c r="K15" i="2" l="1"/>
  <c r="K16" i="2" s="1"/>
  <c r="K17" i="2" s="1"/>
  <c r="H17" i="2"/>
  <c r="J16" i="2"/>
  <c r="J17" i="2" s="1"/>
</calcChain>
</file>

<file path=xl/sharedStrings.xml><?xml version="1.0" encoding="utf-8"?>
<sst xmlns="http://schemas.openxmlformats.org/spreadsheetml/2006/main" count="76" uniqueCount="59">
  <si>
    <t>「2025-2026年度　ＪＩＣＡ海外協力隊グローカルプログラム支援業務」
入札用積算フォーマット</t>
    <phoneticPr fontId="4"/>
  </si>
  <si>
    <t>単位:円</t>
    <rPh sb="0" eb="2">
      <t>タンイ</t>
    </rPh>
    <rPh sb="3" eb="4">
      <t>エン</t>
    </rPh>
    <phoneticPr fontId="6"/>
  </si>
  <si>
    <t>費　目</t>
    <rPh sb="0" eb="1">
      <t>ヒ</t>
    </rPh>
    <rPh sb="2" eb="3">
      <t>メ</t>
    </rPh>
    <phoneticPr fontId="6"/>
  </si>
  <si>
    <t>業務人件費単価（日額）</t>
    <rPh sb="8" eb="9">
      <t>ニチ</t>
    </rPh>
    <phoneticPr fontId="6"/>
  </si>
  <si>
    <t>人日</t>
    <rPh sb="0" eb="2">
      <t>ニンニチ</t>
    </rPh>
    <phoneticPr fontId="6"/>
  </si>
  <si>
    <t>年額</t>
    <rPh sb="0" eb="2">
      <t>ネンガク</t>
    </rPh>
    <phoneticPr fontId="4"/>
  </si>
  <si>
    <t>合計</t>
    <rPh sb="0" eb="2">
      <t>ゴウケイ</t>
    </rPh>
    <phoneticPr fontId="8"/>
  </si>
  <si>
    <t>契約期間全体</t>
    <rPh sb="0" eb="2">
      <t>ケイヤク</t>
    </rPh>
    <rPh sb="2" eb="4">
      <t>キカン</t>
    </rPh>
    <rPh sb="4" eb="6">
      <t>ゼンタイ</t>
    </rPh>
    <phoneticPr fontId="6"/>
  </si>
  <si>
    <t>2025年
(8カ月）</t>
  </si>
  <si>
    <t>2026年
(12カ月）</t>
  </si>
  <si>
    <t>2027年
（4カ月）</t>
  </si>
  <si>
    <t>（１）①報酬分
（定額分）</t>
    <rPh sb="4" eb="7">
      <t>ホウシュウブン</t>
    </rPh>
    <rPh sb="9" eb="12">
      <t>テイガクブン</t>
    </rPh>
    <phoneticPr fontId="6"/>
  </si>
  <si>
    <t>総括</t>
    <rPh sb="0" eb="2">
      <t>ソウカツ</t>
    </rPh>
    <phoneticPr fontId="8"/>
  </si>
  <si>
    <t>副総括</t>
    <rPh sb="0" eb="1">
      <t>フク</t>
    </rPh>
    <rPh sb="1" eb="3">
      <t>ソウカツ</t>
    </rPh>
    <phoneticPr fontId="6"/>
  </si>
  <si>
    <t>事業支援（確定払）</t>
    <rPh sb="0" eb="2">
      <t>ジギョウ</t>
    </rPh>
    <rPh sb="2" eb="4">
      <t>シエン</t>
    </rPh>
    <rPh sb="5" eb="7">
      <t>カクテイ</t>
    </rPh>
    <rPh sb="7" eb="8">
      <t>バラ</t>
    </rPh>
    <phoneticPr fontId="6"/>
  </si>
  <si>
    <t>計</t>
    <rPh sb="0" eb="1">
      <t>ケイ</t>
    </rPh>
    <phoneticPr fontId="6"/>
  </si>
  <si>
    <t>（１）②報酬分（事業支援（出来高））</t>
    <rPh sb="4" eb="7">
      <t>ホウシュウブン</t>
    </rPh>
    <rPh sb="8" eb="12">
      <t>ジギョウシエン</t>
    </rPh>
    <rPh sb="13" eb="16">
      <t>デキダカ</t>
    </rPh>
    <phoneticPr fontId="4"/>
  </si>
  <si>
    <t>（２）①直接経費（定額計上）</t>
    <rPh sb="4" eb="8">
      <t>チョクセツケイヒ</t>
    </rPh>
    <rPh sb="9" eb="13">
      <t>テイガクケイジョウ</t>
    </rPh>
    <phoneticPr fontId="4"/>
  </si>
  <si>
    <t>（２）②直接経費（単価）　（定額計上）</t>
    <rPh sb="4" eb="8">
      <t>チョクセツケイヒ</t>
    </rPh>
    <rPh sb="9" eb="11">
      <t>タンカ</t>
    </rPh>
    <rPh sb="14" eb="18">
      <t>テイガクケイジョウ</t>
    </rPh>
    <phoneticPr fontId="4"/>
  </si>
  <si>
    <t>（２）直接経費（①＋②）</t>
    <rPh sb="3" eb="7">
      <t>チョクセツケイヒ</t>
    </rPh>
    <phoneticPr fontId="4"/>
  </si>
  <si>
    <t>【小計】（１）＋（２）</t>
    <phoneticPr fontId="6"/>
  </si>
  <si>
    <t>消費税額（10％）</t>
    <phoneticPr fontId="6"/>
  </si>
  <si>
    <t>【合計】</t>
    <phoneticPr fontId="6"/>
  </si>
  <si>
    <t>２．内訳表</t>
    <rPh sb="2" eb="5">
      <t>ウチワケヒョウ</t>
    </rPh>
    <phoneticPr fontId="4"/>
  </si>
  <si>
    <t>（１）②報酬分（出来高分）事業支援（地方）</t>
  </si>
  <si>
    <t>単価（円/日）</t>
    <rPh sb="0" eb="2">
      <t>タンカ</t>
    </rPh>
    <rPh sb="3" eb="4">
      <t>エン</t>
    </rPh>
    <phoneticPr fontId="8"/>
  </si>
  <si>
    <t>人日</t>
    <rPh sb="0" eb="2">
      <t>ニンニチ</t>
    </rPh>
    <phoneticPr fontId="13"/>
  </si>
  <si>
    <t>想定件数</t>
    <rPh sb="0" eb="2">
      <t>ソウテイ</t>
    </rPh>
    <rPh sb="2" eb="4">
      <t>ケンスウ</t>
    </rPh>
    <phoneticPr fontId="8"/>
  </si>
  <si>
    <t>年額</t>
    <rPh sb="0" eb="2">
      <t>ネンガク</t>
    </rPh>
    <phoneticPr fontId="8"/>
  </si>
  <si>
    <t>合計（円）</t>
    <rPh sb="0" eb="2">
      <t>ゴウケイ</t>
    </rPh>
    <rPh sb="3" eb="4">
      <t>エン</t>
    </rPh>
    <phoneticPr fontId="8"/>
  </si>
  <si>
    <t>2025年</t>
  </si>
  <si>
    <t>2026年</t>
  </si>
  <si>
    <t>2027年</t>
  </si>
  <si>
    <t>地域A</t>
    <rPh sb="0" eb="2">
      <t>チイキ</t>
    </rPh>
    <phoneticPr fontId="13"/>
  </si>
  <si>
    <t>地域B</t>
    <rPh sb="0" eb="2">
      <t>チイキ</t>
    </rPh>
    <phoneticPr fontId="13"/>
  </si>
  <si>
    <t>地域C</t>
    <rPh sb="0" eb="2">
      <t>チイキ</t>
    </rPh>
    <phoneticPr fontId="4"/>
  </si>
  <si>
    <t>地域D</t>
    <rPh sb="0" eb="2">
      <t>チイキ</t>
    </rPh>
    <phoneticPr fontId="4"/>
  </si>
  <si>
    <t>計</t>
    <rPh sb="0" eb="1">
      <t>ケイ</t>
    </rPh>
    <phoneticPr fontId="13"/>
  </si>
  <si>
    <t>※2026-1次隊、2027-1次隊は翌年度払い</t>
    <rPh sb="7" eb="9">
      <t>ジタイ</t>
    </rPh>
    <rPh sb="16" eb="18">
      <t>ジタイ</t>
    </rPh>
    <rPh sb="19" eb="22">
      <t>ヨクネンド</t>
    </rPh>
    <rPh sb="22" eb="23">
      <t>バラ</t>
    </rPh>
    <phoneticPr fontId="4"/>
  </si>
  <si>
    <t>（２）①直接経費（定額計上）</t>
    <rPh sb="4" eb="6">
      <t>チョクセツ</t>
    </rPh>
    <rPh sb="6" eb="8">
      <t>ケイヒ</t>
    </rPh>
    <rPh sb="9" eb="11">
      <t>テイガク</t>
    </rPh>
    <rPh sb="11" eb="13">
      <t>ケイジョウ</t>
    </rPh>
    <phoneticPr fontId="6"/>
  </si>
  <si>
    <t>費目</t>
    <rPh sb="0" eb="2">
      <t>ヒモク</t>
    </rPh>
    <phoneticPr fontId="6"/>
  </si>
  <si>
    <t xml:space="preserve">
参加者経費
</t>
    <rPh sb="1" eb="3">
      <t>サンカ</t>
    </rPh>
    <rPh sb="3" eb="4">
      <t>シャ</t>
    </rPh>
    <rPh sb="4" eb="6">
      <t>ケイヒ</t>
    </rPh>
    <phoneticPr fontId="6"/>
  </si>
  <si>
    <t>宿泊費・訓練手当・本邦支出手当・交通費・旅費</t>
    <phoneticPr fontId="4"/>
  </si>
  <si>
    <t xml:space="preserve">
研修経費
</t>
    <rPh sb="1" eb="3">
      <t>ケンシュウ</t>
    </rPh>
    <rPh sb="3" eb="5">
      <t>ケイヒ</t>
    </rPh>
    <phoneticPr fontId="6"/>
  </si>
  <si>
    <t>会場費・謝金</t>
    <phoneticPr fontId="4"/>
  </si>
  <si>
    <t xml:space="preserve">
研修委託先業務諸費
</t>
    <rPh sb="1" eb="3">
      <t>ケンシュウ</t>
    </rPh>
    <rPh sb="3" eb="6">
      <t>イタクサキ</t>
    </rPh>
    <rPh sb="6" eb="8">
      <t>ギョウム</t>
    </rPh>
    <rPh sb="8" eb="10">
      <t>ショヒ</t>
    </rPh>
    <phoneticPr fontId="6"/>
  </si>
  <si>
    <t>業務人件費・謝金</t>
  </si>
  <si>
    <t>調査経費</t>
    <rPh sb="0" eb="4">
      <t>チョウサケイヒ</t>
    </rPh>
    <phoneticPr fontId="4"/>
  </si>
  <si>
    <t>宿泊費・日当・旅費・車両傭上費</t>
    <phoneticPr fontId="4"/>
  </si>
  <si>
    <t>帰国後型経費</t>
    <rPh sb="0" eb="4">
      <t>キコクゴガタ</t>
    </rPh>
    <rPh sb="4" eb="6">
      <t>ケイヒ</t>
    </rPh>
    <phoneticPr fontId="6"/>
  </si>
  <si>
    <t>活動経費（2025年8名、2026年20名想定)</t>
    <rPh sb="0" eb="2">
      <t>カツドウ</t>
    </rPh>
    <rPh sb="2" eb="4">
      <t>ケイヒ</t>
    </rPh>
    <rPh sb="9" eb="10">
      <t>ネン</t>
    </rPh>
    <rPh sb="11" eb="12">
      <t>メイ</t>
    </rPh>
    <rPh sb="17" eb="18">
      <t>ネン</t>
    </rPh>
    <rPh sb="20" eb="21">
      <t>メイ</t>
    </rPh>
    <rPh sb="21" eb="23">
      <t>ソウテイ</t>
    </rPh>
    <phoneticPr fontId="4"/>
  </si>
  <si>
    <t>【合計】</t>
    <rPh sb="1" eb="3">
      <t>ゴウケイ</t>
    </rPh>
    <phoneticPr fontId="6"/>
  </si>
  <si>
    <t>（２）②直接経費（出来高分）（定額計上）</t>
    <rPh sb="4" eb="6">
      <t>チョクセツ</t>
    </rPh>
    <rPh sb="6" eb="8">
      <t>ケイヒ</t>
    </rPh>
    <rPh sb="9" eb="12">
      <t>デキダカ</t>
    </rPh>
    <rPh sb="12" eb="13">
      <t>ブン</t>
    </rPh>
    <rPh sb="13" eb="14">
      <t>セイブン</t>
    </rPh>
    <rPh sb="15" eb="19">
      <t>テイガクケイジョウ</t>
    </rPh>
    <phoneticPr fontId="6"/>
  </si>
  <si>
    <t>想定人数</t>
    <rPh sb="0" eb="2">
      <t>ソウテイ</t>
    </rPh>
    <rPh sb="2" eb="4">
      <t>ニンズウ</t>
    </rPh>
    <phoneticPr fontId="8"/>
  </si>
  <si>
    <t>活動生活物品</t>
    <rPh sb="0" eb="2">
      <t>カツドウ</t>
    </rPh>
    <rPh sb="2" eb="6">
      <t>セイカツブッピン</t>
    </rPh>
    <phoneticPr fontId="6"/>
  </si>
  <si>
    <t>単価（1人あたり）</t>
    <rPh sb="0" eb="2">
      <t>タンカ</t>
    </rPh>
    <rPh sb="4" eb="5">
      <t>ニン</t>
    </rPh>
    <phoneticPr fontId="8"/>
  </si>
  <si>
    <t>（１）業務の対価合計（①＋②）</t>
    <rPh sb="3" eb="5">
      <t>ギョウム</t>
    </rPh>
    <rPh sb="6" eb="8">
      <t>タイカ</t>
    </rPh>
    <rPh sb="8" eb="10">
      <t>ゴウケイ</t>
    </rPh>
    <phoneticPr fontId="4"/>
  </si>
  <si>
    <t>（入札金額）</t>
    <rPh sb="1" eb="3">
      <t>ニュウサツ</t>
    </rPh>
    <rPh sb="3" eb="5">
      <t>キンガク</t>
    </rPh>
    <phoneticPr fontId="4"/>
  </si>
  <si>
    <t>1．総括表(報酬には管理的経費を含む)</t>
    <rPh sb="2" eb="5">
      <t>ソウカツヒョウ</t>
    </rPh>
    <rPh sb="6" eb="8">
      <t>ホウシュウ</t>
    </rPh>
    <rPh sb="10" eb="13">
      <t>カンリテキ</t>
    </rPh>
    <rPh sb="13" eb="15">
      <t>ケイヒ</t>
    </rPh>
    <rPh sb="16" eb="17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</si>
</sst>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0.00_ "/>
  </numFmts>
  <fonts count="15">
    <font>
      <sz val="12"/>
      <color theme="1"/>
      <name val="MS ゴシック"/>
      <family val="2"/>
      <charset val="128"/>
    </font>
    <font>
      <sz val="12"/>
      <color theme="1"/>
      <name val="MS ゴシック"/>
      <family val="2"/>
      <charset val="128"/>
    </font>
    <font>
      <sz val="12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MS ゴシック"/>
      <family val="2"/>
      <charset val="128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MS 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MS ゴシック"/>
      <family val="2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MS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75">
    <xf numFmtId="0" fontId="0" fillId="0" borderId="0" xfId="0">
      <alignment vertical="center"/>
    </xf>
    <xf numFmtId="38" fontId="0" fillId="0" borderId="0" xfId="2" applyFont="1">
      <alignment vertical="center"/>
    </xf>
    <xf numFmtId="176" fontId="0" fillId="0" borderId="0" xfId="2" applyNumberFormat="1" applyFont="1">
      <alignment vertical="center"/>
    </xf>
    <xf numFmtId="38" fontId="7" fillId="0" borderId="0" xfId="2" applyFont="1" applyAlignment="1">
      <alignment horizontal="center" vertical="center" wrapText="1"/>
    </xf>
    <xf numFmtId="38" fontId="5" fillId="2" borderId="9" xfId="2" applyFont="1" applyFill="1" applyBorder="1" applyAlignment="1">
      <alignment horizontal="center" vertical="center" wrapText="1"/>
    </xf>
    <xf numFmtId="38" fontId="9" fillId="0" borderId="0" xfId="2" applyFont="1">
      <alignment vertical="center"/>
    </xf>
    <xf numFmtId="38" fontId="5" fillId="3" borderId="11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 wrapText="1"/>
    </xf>
    <xf numFmtId="40" fontId="5" fillId="0" borderId="11" xfId="2" applyNumberFormat="1" applyFont="1" applyFill="1" applyBorder="1" applyAlignment="1">
      <alignment vertical="center" wrapText="1"/>
    </xf>
    <xf numFmtId="40" fontId="10" fillId="0" borderId="12" xfId="2" applyNumberFormat="1" applyFont="1" applyFill="1" applyBorder="1" applyAlignment="1">
      <alignment vertical="center" wrapText="1"/>
    </xf>
    <xf numFmtId="38" fontId="10" fillId="0" borderId="2" xfId="2" applyFont="1" applyFill="1" applyBorder="1" applyAlignment="1">
      <alignment vertical="center" wrapText="1"/>
    </xf>
    <xf numFmtId="38" fontId="5" fillId="0" borderId="5" xfId="2" applyFont="1" applyFill="1" applyBorder="1">
      <alignment vertical="center"/>
    </xf>
    <xf numFmtId="38" fontId="11" fillId="0" borderId="0" xfId="2" applyFont="1">
      <alignment vertical="center"/>
    </xf>
    <xf numFmtId="38" fontId="5" fillId="3" borderId="13" xfId="2" applyFont="1" applyFill="1" applyBorder="1" applyAlignment="1">
      <alignment vertical="center"/>
    </xf>
    <xf numFmtId="38" fontId="5" fillId="0" borderId="14" xfId="2" applyFont="1" applyFill="1" applyBorder="1" applyAlignment="1">
      <alignment vertical="center" wrapText="1"/>
    </xf>
    <xf numFmtId="40" fontId="5" fillId="0" borderId="13" xfId="2" applyNumberFormat="1" applyFont="1" applyFill="1" applyBorder="1" applyAlignment="1">
      <alignment vertical="center" wrapText="1"/>
    </xf>
    <xf numFmtId="40" fontId="10" fillId="0" borderId="14" xfId="2" applyNumberFormat="1" applyFont="1" applyFill="1" applyBorder="1" applyAlignment="1">
      <alignment vertical="center" wrapText="1"/>
    </xf>
    <xf numFmtId="38" fontId="10" fillId="0" borderId="15" xfId="2" applyFont="1" applyFill="1" applyBorder="1" applyAlignment="1">
      <alignment vertical="center" wrapText="1"/>
    </xf>
    <xf numFmtId="38" fontId="5" fillId="0" borderId="16" xfId="2" applyFont="1" applyFill="1" applyBorder="1">
      <alignment vertical="center"/>
    </xf>
    <xf numFmtId="38" fontId="10" fillId="3" borderId="17" xfId="2" applyFont="1" applyFill="1" applyBorder="1" applyAlignment="1">
      <alignment horizontal="left" vertical="center" wrapText="1"/>
    </xf>
    <xf numFmtId="38" fontId="5" fillId="0" borderId="18" xfId="2" applyFont="1" applyFill="1" applyBorder="1" applyAlignment="1">
      <alignment vertical="center" wrapText="1"/>
    </xf>
    <xf numFmtId="40" fontId="5" fillId="0" borderId="17" xfId="2" applyNumberFormat="1" applyFont="1" applyFill="1" applyBorder="1" applyAlignment="1">
      <alignment vertical="center" wrapText="1"/>
    </xf>
    <xf numFmtId="40" fontId="10" fillId="0" borderId="18" xfId="2" applyNumberFormat="1" applyFont="1" applyFill="1" applyBorder="1" applyAlignment="1">
      <alignment vertical="center" wrapText="1"/>
    </xf>
    <xf numFmtId="38" fontId="10" fillId="0" borderId="17" xfId="2" applyFont="1" applyFill="1" applyBorder="1" applyAlignment="1">
      <alignment vertical="center" wrapText="1"/>
    </xf>
    <xf numFmtId="38" fontId="5" fillId="0" borderId="19" xfId="2" applyFont="1" applyFill="1" applyBorder="1">
      <alignment vertical="center"/>
    </xf>
    <xf numFmtId="40" fontId="5" fillId="0" borderId="21" xfId="2" applyNumberFormat="1" applyFont="1" applyFill="1" applyBorder="1" applyAlignment="1">
      <alignment vertical="center" wrapText="1"/>
    </xf>
    <xf numFmtId="40" fontId="5" fillId="0" borderId="23" xfId="2" applyNumberFormat="1" applyFont="1" applyFill="1" applyBorder="1" applyAlignment="1">
      <alignment vertical="center" wrapText="1"/>
    </xf>
    <xf numFmtId="38" fontId="10" fillId="0" borderId="21" xfId="2" applyFont="1" applyFill="1" applyBorder="1" applyAlignment="1">
      <alignment vertical="center" wrapText="1"/>
    </xf>
    <xf numFmtId="38" fontId="5" fillId="3" borderId="24" xfId="2" applyFont="1" applyFill="1" applyBorder="1" applyAlignment="1">
      <alignment vertical="center"/>
    </xf>
    <xf numFmtId="38" fontId="10" fillId="0" borderId="14" xfId="2" applyFont="1" applyFill="1" applyBorder="1" applyAlignment="1">
      <alignment vertical="center" wrapText="1"/>
    </xf>
    <xf numFmtId="38" fontId="5" fillId="0" borderId="10" xfId="2" applyFont="1" applyFill="1" applyBorder="1">
      <alignment vertical="center"/>
    </xf>
    <xf numFmtId="38" fontId="10" fillId="0" borderId="31" xfId="2" applyFont="1" applyFill="1" applyBorder="1" applyAlignment="1">
      <alignment vertical="center" wrapText="1"/>
    </xf>
    <xf numFmtId="38" fontId="5" fillId="0" borderId="33" xfId="2" applyFont="1" applyFill="1" applyBorder="1" applyAlignment="1">
      <alignment vertical="center"/>
    </xf>
    <xf numFmtId="38" fontId="5" fillId="0" borderId="36" xfId="2" applyFont="1" applyFill="1" applyBorder="1" applyAlignment="1">
      <alignment vertical="center" wrapText="1"/>
    </xf>
    <xf numFmtId="38" fontId="5" fillId="0" borderId="37" xfId="2" applyFont="1" applyFill="1" applyBorder="1">
      <alignment vertical="center"/>
    </xf>
    <xf numFmtId="38" fontId="5" fillId="0" borderId="22" xfId="2" applyFont="1" applyFill="1" applyBorder="1" applyAlignment="1">
      <alignment vertical="center" wrapText="1"/>
    </xf>
    <xf numFmtId="38" fontId="5" fillId="0" borderId="40" xfId="2" applyFont="1" applyFill="1" applyBorder="1" applyAlignment="1">
      <alignment vertical="center" wrapText="1"/>
    </xf>
    <xf numFmtId="38" fontId="5" fillId="0" borderId="41" xfId="2" applyFont="1" applyFill="1" applyBorder="1" applyAlignment="1">
      <alignment vertical="center" wrapText="1"/>
    </xf>
    <xf numFmtId="38" fontId="5" fillId="0" borderId="43" xfId="2" applyFont="1" applyFill="1" applyBorder="1" applyAlignment="1">
      <alignment vertical="center" wrapText="1"/>
    </xf>
    <xf numFmtId="38" fontId="5" fillId="0" borderId="44" xfId="2" applyFont="1" applyFill="1" applyBorder="1">
      <alignment vertical="center"/>
    </xf>
    <xf numFmtId="38" fontId="5" fillId="3" borderId="48" xfId="2" applyFont="1" applyFill="1" applyBorder="1" applyAlignment="1">
      <alignment vertical="center"/>
    </xf>
    <xf numFmtId="38" fontId="5" fillId="3" borderId="52" xfId="2" applyFont="1" applyFill="1" applyBorder="1" applyAlignment="1">
      <alignment vertical="center"/>
    </xf>
    <xf numFmtId="38" fontId="5" fillId="0" borderId="0" xfId="2" applyFont="1" applyFill="1" applyAlignment="1">
      <alignment vertical="center" wrapText="1"/>
    </xf>
    <xf numFmtId="38" fontId="5" fillId="0" borderId="0" xfId="2" applyFont="1" applyFill="1" applyBorder="1" applyAlignment="1">
      <alignment horizontal="left" vertical="center"/>
    </xf>
    <xf numFmtId="38" fontId="5" fillId="0" borderId="0" xfId="2" applyFont="1" applyFill="1" applyBorder="1" applyAlignment="1">
      <alignment vertical="center" wrapText="1"/>
    </xf>
    <xf numFmtId="38" fontId="5" fillId="0" borderId="0" xfId="2" applyFont="1" applyFill="1" applyBorder="1" applyAlignment="1">
      <alignment horizontal="right" vertical="center" wrapText="1"/>
    </xf>
    <xf numFmtId="38" fontId="5" fillId="0" borderId="0" xfId="2" applyFont="1" applyFill="1" applyBorder="1" applyAlignment="1">
      <alignment horizontal="right" vertical="center"/>
    </xf>
    <xf numFmtId="38" fontId="9" fillId="0" borderId="0" xfId="2" applyFont="1" applyFill="1">
      <alignment vertical="center"/>
    </xf>
    <xf numFmtId="38" fontId="0" fillId="0" borderId="0" xfId="2" applyFont="1" applyFill="1">
      <alignment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0" borderId="58" xfId="3" applyFont="1" applyBorder="1" applyAlignment="1">
      <alignment vertical="center" wrapText="1"/>
    </xf>
    <xf numFmtId="38" fontId="5" fillId="0" borderId="59" xfId="1" applyFont="1" applyBorder="1" applyAlignment="1">
      <alignment horizontal="right" vertical="center"/>
    </xf>
    <xf numFmtId="177" fontId="5" fillId="0" borderId="9" xfId="2" applyNumberFormat="1" applyFont="1" applyBorder="1" applyAlignment="1">
      <alignment horizontal="right" vertical="center"/>
    </xf>
    <xf numFmtId="177" fontId="5" fillId="0" borderId="14" xfId="2" applyNumberFormat="1" applyFont="1" applyBorder="1" applyAlignment="1">
      <alignment horizontal="right" vertical="center"/>
    </xf>
    <xf numFmtId="177" fontId="5" fillId="0" borderId="59" xfId="2" applyNumberFormat="1" applyFont="1" applyBorder="1" applyAlignment="1">
      <alignment horizontal="right" vertical="center"/>
    </xf>
    <xf numFmtId="177" fontId="5" fillId="0" borderId="60" xfId="3" applyNumberFormat="1" applyFont="1" applyBorder="1" applyAlignment="1">
      <alignment horizontal="right" vertical="center"/>
    </xf>
    <xf numFmtId="0" fontId="5" fillId="0" borderId="61" xfId="3" applyFont="1" applyBorder="1" applyAlignment="1">
      <alignment vertical="center" wrapText="1"/>
    </xf>
    <xf numFmtId="177" fontId="5" fillId="0" borderId="62" xfId="2" applyNumberFormat="1" applyFont="1" applyBorder="1" applyAlignment="1">
      <alignment horizontal="right" vertical="center"/>
    </xf>
    <xf numFmtId="0" fontId="5" fillId="0" borderId="63" xfId="3" applyFont="1" applyBorder="1" applyAlignment="1">
      <alignment vertical="center" wrapText="1"/>
    </xf>
    <xf numFmtId="38" fontId="5" fillId="0" borderId="18" xfId="1" applyFont="1" applyBorder="1" applyAlignment="1">
      <alignment horizontal="right" vertical="center"/>
    </xf>
    <xf numFmtId="177" fontId="5" fillId="0" borderId="18" xfId="2" applyNumberFormat="1" applyFont="1" applyBorder="1" applyAlignment="1">
      <alignment horizontal="right" vertical="center"/>
    </xf>
    <xf numFmtId="177" fontId="5" fillId="0" borderId="64" xfId="2" applyNumberFormat="1" applyFont="1" applyBorder="1" applyAlignment="1">
      <alignment horizontal="right" vertical="center"/>
    </xf>
    <xf numFmtId="177" fontId="5" fillId="0" borderId="65" xfId="2" applyNumberFormat="1" applyFont="1" applyBorder="1" applyAlignment="1">
      <alignment horizontal="right" vertical="center"/>
    </xf>
    <xf numFmtId="177" fontId="5" fillId="0" borderId="66" xfId="3" applyNumberFormat="1" applyFont="1" applyBorder="1" applyAlignment="1">
      <alignment horizontal="right" vertical="center"/>
    </xf>
    <xf numFmtId="0" fontId="5" fillId="0" borderId="67" xfId="3" applyFont="1" applyBorder="1" applyAlignment="1">
      <alignment vertical="center" wrapText="1"/>
    </xf>
    <xf numFmtId="38" fontId="5" fillId="0" borderId="51" xfId="2" applyFont="1" applyBorder="1" applyAlignment="1">
      <alignment horizontal="center" vertical="center"/>
    </xf>
    <xf numFmtId="40" fontId="5" fillId="0" borderId="68" xfId="2" applyNumberFormat="1" applyFont="1" applyBorder="1">
      <alignment vertical="center"/>
    </xf>
    <xf numFmtId="177" fontId="5" fillId="0" borderId="68" xfId="2" applyNumberFormat="1" applyFont="1" applyBorder="1" applyAlignment="1">
      <alignment horizontal="right" vertical="center"/>
    </xf>
    <xf numFmtId="177" fontId="5" fillId="0" borderId="51" xfId="2" applyNumberFormat="1" applyFont="1" applyBorder="1" applyAlignment="1">
      <alignment horizontal="right" vertical="center"/>
    </xf>
    <xf numFmtId="177" fontId="5" fillId="0" borderId="69" xfId="2" applyNumberFormat="1" applyFont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38" fontId="5" fillId="4" borderId="34" xfId="2" applyFont="1" applyFill="1" applyBorder="1" applyAlignment="1">
      <alignment horizontal="center" vertical="center"/>
    </xf>
    <xf numFmtId="38" fontId="5" fillId="4" borderId="35" xfId="2" applyFont="1" applyFill="1" applyBorder="1" applyAlignment="1">
      <alignment horizontal="left" vertical="center"/>
    </xf>
    <xf numFmtId="38" fontId="5" fillId="4" borderId="35" xfId="2" applyFont="1" applyFill="1" applyBorder="1" applyAlignment="1">
      <alignment vertical="center" wrapText="1"/>
    </xf>
    <xf numFmtId="38" fontId="0" fillId="4" borderId="36" xfId="2" applyFont="1" applyFill="1" applyBorder="1">
      <alignment vertical="center"/>
    </xf>
    <xf numFmtId="38" fontId="5" fillId="4" borderId="12" xfId="2" applyFont="1" applyFill="1" applyBorder="1" applyAlignment="1">
      <alignment horizontal="center" vertical="center" wrapText="1"/>
    </xf>
    <xf numFmtId="38" fontId="5" fillId="4" borderId="36" xfId="2" applyFont="1" applyFill="1" applyBorder="1" applyAlignment="1">
      <alignment horizontal="center" vertical="center" wrapText="1"/>
    </xf>
    <xf numFmtId="38" fontId="5" fillId="4" borderId="55" xfId="2" applyFont="1" applyFill="1" applyBorder="1" applyAlignment="1">
      <alignment horizontal="center" vertical="center" wrapText="1"/>
    </xf>
    <xf numFmtId="38" fontId="5" fillId="0" borderId="26" xfId="2" applyFont="1" applyFill="1" applyBorder="1" applyAlignment="1">
      <alignment horizontal="left" vertical="center"/>
    </xf>
    <xf numFmtId="38" fontId="5" fillId="0" borderId="26" xfId="2" applyFont="1" applyFill="1" applyBorder="1" applyAlignment="1">
      <alignment vertical="center" wrapText="1"/>
    </xf>
    <xf numFmtId="38" fontId="0" fillId="0" borderId="27" xfId="2" applyFont="1" applyFill="1" applyBorder="1">
      <alignment vertical="center"/>
    </xf>
    <xf numFmtId="38" fontId="5" fillId="0" borderId="16" xfId="2" applyFont="1" applyFill="1" applyBorder="1" applyAlignment="1">
      <alignment vertical="center" wrapText="1"/>
    </xf>
    <xf numFmtId="38" fontId="5" fillId="0" borderId="70" xfId="2" applyFont="1" applyFill="1" applyBorder="1" applyAlignment="1">
      <alignment horizontal="left" vertical="center"/>
    </xf>
    <xf numFmtId="38" fontId="5" fillId="0" borderId="70" xfId="2" applyFont="1" applyFill="1" applyBorder="1" applyAlignment="1">
      <alignment vertical="center" wrapText="1"/>
    </xf>
    <xf numFmtId="38" fontId="0" fillId="0" borderId="71" xfId="2" applyFont="1" applyFill="1" applyBorder="1">
      <alignment vertical="center"/>
    </xf>
    <xf numFmtId="38" fontId="5" fillId="0" borderId="72" xfId="2" applyFont="1" applyFill="1" applyBorder="1" applyAlignment="1">
      <alignment vertical="center" wrapText="1"/>
    </xf>
    <xf numFmtId="38" fontId="5" fillId="0" borderId="73" xfId="2" applyFont="1" applyFill="1" applyBorder="1" applyAlignment="1">
      <alignment vertical="center" wrapText="1"/>
    </xf>
    <xf numFmtId="38" fontId="5" fillId="0" borderId="49" xfId="2" applyFont="1" applyFill="1" applyBorder="1" applyAlignment="1">
      <alignment horizontal="center" vertical="center" wrapText="1"/>
    </xf>
    <xf numFmtId="38" fontId="5" fillId="0" borderId="50" xfId="2" applyFont="1" applyFill="1" applyBorder="1" applyAlignment="1">
      <alignment horizontal="left" vertical="center"/>
    </xf>
    <xf numFmtId="38" fontId="5" fillId="0" borderId="50" xfId="2" applyFont="1" applyFill="1" applyBorder="1" applyAlignment="1">
      <alignment vertical="center" wrapText="1"/>
    </xf>
    <xf numFmtId="38" fontId="0" fillId="0" borderId="51" xfId="2" applyFont="1" applyFill="1" applyBorder="1">
      <alignment vertical="center"/>
    </xf>
    <xf numFmtId="38" fontId="5" fillId="0" borderId="68" xfId="2" applyFont="1" applyFill="1" applyBorder="1" applyAlignment="1">
      <alignment horizontal="right" vertical="center" wrapText="1"/>
    </xf>
    <xf numFmtId="38" fontId="5" fillId="0" borderId="52" xfId="2" applyFont="1" applyFill="1" applyBorder="1" applyAlignment="1">
      <alignment horizontal="right" vertical="center" wrapText="1"/>
    </xf>
    <xf numFmtId="38" fontId="14" fillId="0" borderId="0" xfId="2" applyFont="1" applyFill="1">
      <alignment vertical="center"/>
    </xf>
    <xf numFmtId="0" fontId="5" fillId="2" borderId="14" xfId="3" applyFont="1" applyFill="1" applyBorder="1" applyAlignment="1">
      <alignment horizontal="center" vertical="center"/>
    </xf>
    <xf numFmtId="38" fontId="5" fillId="0" borderId="74" xfId="2" applyFont="1" applyFill="1" applyBorder="1" applyAlignment="1">
      <alignment horizontal="left" vertical="center"/>
    </xf>
    <xf numFmtId="38" fontId="5" fillId="0" borderId="75" xfId="2" applyFont="1" applyFill="1" applyBorder="1" applyAlignment="1">
      <alignment vertical="center" wrapText="1"/>
    </xf>
    <xf numFmtId="38" fontId="5" fillId="0" borderId="75" xfId="2" applyFont="1" applyFill="1" applyBorder="1" applyAlignment="1">
      <alignment horizontal="right" vertical="center" wrapText="1"/>
    </xf>
    <xf numFmtId="38" fontId="5" fillId="0" borderId="76" xfId="2" applyFont="1" applyFill="1" applyBorder="1" applyAlignment="1">
      <alignment horizontal="right" vertical="center" wrapText="1"/>
    </xf>
    <xf numFmtId="38" fontId="0" fillId="0" borderId="0" xfId="2" applyFont="1" applyAlignment="1">
      <alignment vertical="center" wrapText="1"/>
    </xf>
    <xf numFmtId="38" fontId="5" fillId="2" borderId="4" xfId="2" applyFont="1" applyFill="1" applyBorder="1" applyAlignment="1">
      <alignment horizontal="center" vertical="center" wrapText="1"/>
    </xf>
    <xf numFmtId="38" fontId="5" fillId="0" borderId="46" xfId="2" applyFont="1" applyBorder="1" applyAlignment="1">
      <alignment horizontal="right" vertical="center" wrapText="1"/>
    </xf>
    <xf numFmtId="38" fontId="5" fillId="0" borderId="50" xfId="2" applyFont="1" applyBorder="1" applyAlignment="1">
      <alignment horizontal="right" vertical="center" wrapText="1"/>
    </xf>
    <xf numFmtId="0" fontId="5" fillId="2" borderId="53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38" fontId="10" fillId="0" borderId="78" xfId="2" applyFont="1" applyFill="1" applyBorder="1" applyAlignment="1">
      <alignment vertical="center" wrapText="1"/>
    </xf>
    <xf numFmtId="178" fontId="5" fillId="0" borderId="14" xfId="3" applyNumberFormat="1" applyFont="1" applyBorder="1">
      <alignment vertical="center"/>
    </xf>
    <xf numFmtId="178" fontId="5" fillId="0" borderId="0" xfId="3" applyNumberFormat="1" applyFont="1">
      <alignment vertical="center"/>
    </xf>
    <xf numFmtId="178" fontId="5" fillId="0" borderId="18" xfId="3" applyNumberFormat="1" applyFont="1" applyBorder="1">
      <alignment vertical="center"/>
    </xf>
    <xf numFmtId="38" fontId="5" fillId="0" borderId="61" xfId="2" applyFont="1" applyFill="1" applyBorder="1" applyAlignment="1">
      <alignment horizontal="left" vertical="center" wrapText="1"/>
    </xf>
    <xf numFmtId="38" fontId="5" fillId="0" borderId="61" xfId="2" applyFont="1" applyFill="1" applyBorder="1" applyAlignment="1">
      <alignment horizontal="left" vertical="center"/>
    </xf>
    <xf numFmtId="38" fontId="5" fillId="0" borderId="79" xfId="2" applyFont="1" applyFill="1" applyBorder="1" applyAlignment="1">
      <alignment horizontal="left" vertical="center" wrapText="1"/>
    </xf>
    <xf numFmtId="38" fontId="10" fillId="0" borderId="0" xfId="2" applyFont="1" applyAlignment="1">
      <alignment vertical="center" wrapText="1"/>
    </xf>
    <xf numFmtId="38" fontId="5" fillId="0" borderId="0" xfId="2" applyFont="1" applyAlignment="1">
      <alignment vertical="center"/>
    </xf>
    <xf numFmtId="38" fontId="5" fillId="0" borderId="77" xfId="2" applyFont="1" applyFill="1" applyBorder="1" applyAlignment="1">
      <alignment horizontal="center" vertical="center"/>
    </xf>
    <xf numFmtId="38" fontId="5" fillId="0" borderId="28" xfId="2" applyFont="1" applyFill="1" applyBorder="1" applyAlignment="1">
      <alignment horizontal="center" vertical="center"/>
    </xf>
    <xf numFmtId="0" fontId="5" fillId="2" borderId="53" xfId="3" applyFont="1" applyFill="1" applyBorder="1" applyAlignment="1">
      <alignment horizontal="center" vertical="center"/>
    </xf>
    <xf numFmtId="0" fontId="5" fillId="2" borderId="61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35" xfId="3" applyFont="1" applyFill="1" applyBorder="1" applyAlignment="1">
      <alignment horizontal="center" vertical="center"/>
    </xf>
    <xf numFmtId="0" fontId="5" fillId="2" borderId="36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/>
    </xf>
    <xf numFmtId="38" fontId="5" fillId="2" borderId="12" xfId="2" applyFont="1" applyFill="1" applyBorder="1" applyAlignment="1">
      <alignment horizontal="center" vertical="center"/>
    </xf>
    <xf numFmtId="38" fontId="5" fillId="2" borderId="14" xfId="2" applyFont="1" applyFill="1" applyBorder="1" applyAlignment="1">
      <alignment horizontal="center" vertical="center"/>
    </xf>
    <xf numFmtId="0" fontId="5" fillId="2" borderId="54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55" xfId="3" applyFont="1" applyFill="1" applyBorder="1" applyAlignment="1">
      <alignment horizontal="center" vertical="center"/>
    </xf>
    <xf numFmtId="38" fontId="5" fillId="2" borderId="2" xfId="2" applyFont="1" applyFill="1" applyBorder="1" applyAlignment="1">
      <alignment horizontal="center" vertical="center"/>
    </xf>
    <xf numFmtId="38" fontId="5" fillId="2" borderId="3" xfId="2" applyFont="1" applyFill="1" applyBorder="1" applyAlignment="1">
      <alignment horizontal="center" vertical="center"/>
    </xf>
    <xf numFmtId="38" fontId="5" fillId="2" borderId="21" xfId="2" applyFont="1" applyFill="1" applyBorder="1" applyAlignment="1">
      <alignment horizontal="center" vertical="center"/>
    </xf>
    <xf numFmtId="38" fontId="5" fillId="2" borderId="22" xfId="2" applyFont="1" applyFill="1" applyBorder="1" applyAlignment="1">
      <alignment horizontal="center" vertical="center"/>
    </xf>
    <xf numFmtId="38" fontId="5" fillId="0" borderId="34" xfId="2" applyFont="1" applyFill="1" applyBorder="1" applyAlignment="1">
      <alignment horizontal="left" vertical="center" wrapText="1"/>
    </xf>
    <xf numFmtId="38" fontId="5" fillId="0" borderId="35" xfId="2" applyFont="1" applyFill="1" applyBorder="1" applyAlignment="1">
      <alignment horizontal="left" vertical="center" wrapText="1"/>
    </xf>
    <xf numFmtId="40" fontId="5" fillId="0" borderId="35" xfId="2" applyNumberFormat="1" applyFont="1" applyFill="1" applyBorder="1" applyAlignment="1">
      <alignment horizontal="center" vertical="center" wrapText="1"/>
    </xf>
    <xf numFmtId="40" fontId="5" fillId="0" borderId="36" xfId="2" applyNumberFormat="1" applyFont="1" applyFill="1" applyBorder="1" applyAlignment="1">
      <alignment horizontal="center" vertical="center" wrapText="1"/>
    </xf>
    <xf numFmtId="38" fontId="5" fillId="0" borderId="38" xfId="2" applyFont="1" applyFill="1" applyBorder="1" applyAlignment="1">
      <alignment horizontal="left" vertical="center" wrapText="1"/>
    </xf>
    <xf numFmtId="38" fontId="5" fillId="0" borderId="39" xfId="2" applyFont="1" applyFill="1" applyBorder="1" applyAlignment="1">
      <alignment horizontal="left" vertical="center" wrapText="1"/>
    </xf>
    <xf numFmtId="40" fontId="5" fillId="0" borderId="39" xfId="2" applyNumberFormat="1" applyFont="1" applyFill="1" applyBorder="1" applyAlignment="1">
      <alignment horizontal="center" vertical="center" wrapText="1"/>
    </xf>
    <xf numFmtId="40" fontId="5" fillId="0" borderId="22" xfId="2" applyNumberFormat="1" applyFont="1" applyFill="1" applyBorder="1" applyAlignment="1">
      <alignment horizontal="center" vertical="center" wrapText="1"/>
    </xf>
    <xf numFmtId="0" fontId="5" fillId="2" borderId="56" xfId="3" applyFont="1" applyFill="1" applyBorder="1" applyAlignment="1">
      <alignment horizontal="center" vertical="center"/>
    </xf>
    <xf numFmtId="0" fontId="5" fillId="2" borderId="57" xfId="3" applyFont="1" applyFill="1" applyBorder="1" applyAlignment="1">
      <alignment horizontal="center" vertical="center"/>
    </xf>
    <xf numFmtId="38" fontId="5" fillId="0" borderId="30" xfId="2" applyFont="1" applyFill="1" applyBorder="1" applyAlignment="1">
      <alignment horizontal="left" vertical="center" wrapText="1"/>
    </xf>
    <xf numFmtId="38" fontId="5" fillId="0" borderId="31" xfId="2" applyFont="1" applyFill="1" applyBorder="1" applyAlignment="1">
      <alignment horizontal="left" vertical="center" wrapText="1"/>
    </xf>
    <xf numFmtId="40" fontId="5" fillId="0" borderId="31" xfId="2" applyNumberFormat="1" applyFont="1" applyFill="1" applyBorder="1" applyAlignment="1">
      <alignment horizontal="center" vertical="center" wrapText="1"/>
    </xf>
    <xf numFmtId="40" fontId="5" fillId="0" borderId="32" xfId="2" applyNumberFormat="1" applyFont="1" applyFill="1" applyBorder="1" applyAlignment="1">
      <alignment horizontal="center" vertical="center" wrapText="1"/>
    </xf>
    <xf numFmtId="40" fontId="5" fillId="0" borderId="41" xfId="2" applyNumberFormat="1" applyFont="1" applyFill="1" applyBorder="1" applyAlignment="1">
      <alignment horizontal="center" vertical="center" wrapText="1"/>
    </xf>
    <xf numFmtId="40" fontId="5" fillId="0" borderId="42" xfId="2" applyNumberFormat="1" applyFont="1" applyFill="1" applyBorder="1" applyAlignment="1">
      <alignment horizontal="center" vertical="center" wrapText="1"/>
    </xf>
    <xf numFmtId="38" fontId="5" fillId="0" borderId="45" xfId="2" applyFont="1" applyBorder="1" applyAlignment="1">
      <alignment horizontal="right" vertical="center" wrapText="1"/>
    </xf>
    <xf numFmtId="38" fontId="5" fillId="0" borderId="46" xfId="2" applyFont="1" applyBorder="1" applyAlignment="1">
      <alignment horizontal="right" vertical="center" wrapText="1"/>
    </xf>
    <xf numFmtId="38" fontId="5" fillId="0" borderId="47" xfId="2" applyFont="1" applyBorder="1" applyAlignment="1">
      <alignment horizontal="right" vertical="center" wrapText="1"/>
    </xf>
    <xf numFmtId="38" fontId="5" fillId="0" borderId="49" xfId="2" applyFont="1" applyBorder="1" applyAlignment="1">
      <alignment horizontal="right" vertical="center" wrapText="1"/>
    </xf>
    <xf numFmtId="38" fontId="5" fillId="0" borderId="50" xfId="2" applyFont="1" applyBorder="1" applyAlignment="1">
      <alignment horizontal="right" vertical="center" wrapText="1"/>
    </xf>
    <xf numFmtId="38" fontId="5" fillId="0" borderId="51" xfId="2" applyFont="1" applyBorder="1" applyAlignment="1">
      <alignment horizontal="right" vertical="center" wrapText="1"/>
    </xf>
    <xf numFmtId="38" fontId="5" fillId="0" borderId="25" xfId="2" applyFont="1" applyBorder="1" applyAlignment="1">
      <alignment horizontal="left" vertical="center" wrapText="1"/>
    </xf>
    <xf numFmtId="38" fontId="5" fillId="0" borderId="26" xfId="2" applyFont="1" applyBorder="1" applyAlignment="1">
      <alignment horizontal="left" vertical="center" wrapText="1"/>
    </xf>
    <xf numFmtId="40" fontId="5" fillId="3" borderId="26" xfId="2" applyNumberFormat="1" applyFont="1" applyFill="1" applyBorder="1" applyAlignment="1">
      <alignment horizontal="center" vertical="center" wrapText="1"/>
    </xf>
    <xf numFmtId="40" fontId="5" fillId="3" borderId="27" xfId="2" applyNumberFormat="1" applyFont="1" applyFill="1" applyBorder="1" applyAlignment="1">
      <alignment horizontal="center" vertical="center" wrapText="1"/>
    </xf>
    <xf numFmtId="38" fontId="5" fillId="0" borderId="1" xfId="2" applyFont="1" applyBorder="1" applyAlignment="1">
      <alignment horizontal="left" vertical="center" wrapText="1"/>
    </xf>
    <xf numFmtId="38" fontId="5" fillId="0" borderId="6" xfId="2" applyFont="1" applyBorder="1" applyAlignment="1">
      <alignment horizontal="left" vertical="center" wrapText="1"/>
    </xf>
    <xf numFmtId="38" fontId="5" fillId="0" borderId="20" xfId="2" applyFont="1" applyBorder="1" applyAlignment="1">
      <alignment horizontal="left" vertical="center" wrapText="1"/>
    </xf>
    <xf numFmtId="38" fontId="5" fillId="3" borderId="7" xfId="2" applyFont="1" applyFill="1" applyBorder="1" applyAlignment="1">
      <alignment horizontal="center" vertical="center" wrapText="1"/>
    </xf>
    <xf numFmtId="38" fontId="5" fillId="3" borderId="8" xfId="2" applyFont="1" applyFill="1" applyBorder="1" applyAlignment="1">
      <alignment horizontal="center" vertical="center" wrapText="1"/>
    </xf>
    <xf numFmtId="38" fontId="3" fillId="0" borderId="0" xfId="2" applyFont="1" applyAlignment="1">
      <alignment horizontal="center" vertical="center" wrapText="1"/>
    </xf>
    <xf numFmtId="38" fontId="5" fillId="2" borderId="1" xfId="2" applyFont="1" applyFill="1" applyBorder="1" applyAlignment="1">
      <alignment horizontal="center" vertical="center" wrapText="1"/>
    </xf>
    <xf numFmtId="38" fontId="5" fillId="2" borderId="6" xfId="2" applyFont="1" applyFill="1" applyBorder="1" applyAlignment="1">
      <alignment horizontal="center" vertical="center" wrapText="1"/>
    </xf>
    <xf numFmtId="38" fontId="5" fillId="2" borderId="2" xfId="2" applyFont="1" applyFill="1" applyBorder="1" applyAlignment="1">
      <alignment horizontal="center" vertical="center" wrapText="1"/>
    </xf>
    <xf numFmtId="38" fontId="5" fillId="2" borderId="3" xfId="2" applyFont="1" applyFill="1" applyBorder="1" applyAlignment="1">
      <alignment horizontal="center" vertical="center" wrapText="1"/>
    </xf>
    <xf numFmtId="38" fontId="5" fillId="2" borderId="7" xfId="2" applyFont="1" applyFill="1" applyBorder="1" applyAlignment="1">
      <alignment horizontal="center" vertical="center" wrapText="1"/>
    </xf>
    <xf numFmtId="38" fontId="5" fillId="2" borderId="8" xfId="2" applyFont="1" applyFill="1" applyBorder="1" applyAlignment="1">
      <alignment horizontal="center" vertical="center" wrapText="1"/>
    </xf>
    <xf numFmtId="38" fontId="5" fillId="2" borderId="4" xfId="2" applyFont="1" applyFill="1" applyBorder="1" applyAlignment="1">
      <alignment horizontal="center" vertical="center" wrapText="1"/>
    </xf>
    <xf numFmtId="38" fontId="5" fillId="2" borderId="5" xfId="2" applyFont="1" applyFill="1" applyBorder="1" applyAlignment="1">
      <alignment horizontal="center" vertical="center"/>
    </xf>
    <xf numFmtId="38" fontId="5" fillId="2" borderId="10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34B17367-07D2-4310-B063-928970EA0D08}"/>
    <cellStyle name="標準" xfId="0" builtinId="0"/>
    <cellStyle name="標準 2" xfId="3" xr:uid="{DF3F8901-53FA-456F-AD77-DB242395A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ica365-my.sharepoint.com/personal/onedrive-secretariatofjocv_jica_go_jp/Documents/300_&#38738;&#24180;&#28023;&#22806;&#21332;&#21147;&#38538;&#20107;&#21209;&#23616;/2_&#37096;&#20869;&#20840;&#21729;/220_&#31038;&#20250;&#36996;&#20803;&#20419;&#36914;&#35506;/12_&#22320;&#22495;&#36899;&#25658;&#25903;&#25588;/01_&#12464;&#12525;&#12540;&#12459;&#12523;&#12503;&#12525;&#12464;&#12521;&#12512;&#65288;&#27966;&#36963;&#21069;&#22411;&#65289;/07.&#22865;&#32004;&#12539;&#20104;&#31639;&#38306;&#20418;/2025-2026/&#31309;&#31639;&#38306;&#36899;.xlsx" TargetMode="External"/><Relationship Id="rId1" Type="http://schemas.openxmlformats.org/officeDocument/2006/relationships/externalLinkPath" Target="/personal/onedrive-secretariatofjocv_jica_go_jp/Documents/300_&#38738;&#24180;&#28023;&#22806;&#21332;&#21147;&#38538;&#20107;&#21209;&#23616;/2_&#37096;&#20869;&#20840;&#21729;/220_&#31038;&#20250;&#36996;&#20803;&#20419;&#36914;&#35506;/12_&#22320;&#22495;&#36899;&#25658;&#25903;&#25588;/01_&#12464;&#12525;&#12540;&#12459;&#12523;&#12503;&#12525;&#12464;&#12521;&#12512;&#65288;&#27966;&#36963;&#21069;&#22411;&#65289;/07.&#22865;&#32004;&#12539;&#20104;&#31639;&#38306;&#20418;/2025-2026/&#31309;&#31639;&#38306;&#368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契約金額 (2)"/>
      <sheetName val="★契約金額"/>
      <sheetName val="参考_現行契約額"/>
      <sheetName val="参考_現行契約着地見込"/>
      <sheetName val="積算（直接経費）"/>
      <sheetName val="参加数"/>
      <sheetName val="積算（作業物品単価）"/>
      <sheetName val="積算（地域単価）"/>
      <sheetName val="積算（日額単価）"/>
      <sheetName val="積算（参加数・地域区分）"/>
      <sheetName val="【現行】日数試算"/>
    </sheetNames>
    <sheetDataSet>
      <sheetData sheetId="0"/>
      <sheetData sheetId="1"/>
      <sheetData sheetId="2"/>
      <sheetData sheetId="3"/>
      <sheetData sheetId="4">
        <row r="8">
          <cell r="D8">
            <v>10240000</v>
          </cell>
          <cell r="E8">
            <v>19200000</v>
          </cell>
          <cell r="F8">
            <v>6400000</v>
          </cell>
        </row>
      </sheetData>
      <sheetData sheetId="5"/>
      <sheetData sheetId="6"/>
      <sheetData sheetId="7"/>
      <sheetData sheetId="8"/>
      <sheetData sheetId="9">
        <row r="16">
          <cell r="G16">
            <v>35</v>
          </cell>
        </row>
        <row r="17">
          <cell r="G17">
            <v>20</v>
          </cell>
        </row>
        <row r="18">
          <cell r="G18">
            <v>12</v>
          </cell>
        </row>
        <row r="19">
          <cell r="G19">
            <v>41</v>
          </cell>
        </row>
        <row r="20">
          <cell r="G20">
            <v>20</v>
          </cell>
        </row>
        <row r="21">
          <cell r="G21">
            <v>13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63B9-AA74-45D1-9BDA-09B17F6EEF12}">
  <sheetPr>
    <tabColor rgb="FF00B0F0"/>
    <pageSetUpPr fitToPage="1"/>
  </sheetPr>
  <dimension ref="A1:R52"/>
  <sheetViews>
    <sheetView tabSelected="1" view="pageBreakPreview" zoomScale="60" zoomScaleNormal="85" workbookViewId="0">
      <selection sqref="A1:J2"/>
    </sheetView>
  </sheetViews>
  <sheetFormatPr defaultColWidth="9" defaultRowHeight="14"/>
  <cols>
    <col min="1" max="1" width="16.08203125" style="101" customWidth="1"/>
    <col min="2" max="2" width="15.08203125" style="1" customWidth="1"/>
    <col min="3" max="3" width="12.6640625" style="1" customWidth="1"/>
    <col min="4" max="10" width="10.4140625" style="101" customWidth="1"/>
    <col min="11" max="11" width="12.5" style="1" customWidth="1"/>
    <col min="12" max="12" width="11.08203125" style="1" customWidth="1"/>
    <col min="13" max="13" width="10.6640625" style="1" customWidth="1"/>
    <col min="14" max="14" width="14" style="1" customWidth="1"/>
    <col min="15" max="15" width="18.08203125" style="1" customWidth="1"/>
    <col min="16" max="16" width="14.9140625" style="1" customWidth="1"/>
    <col min="17" max="17" width="14.5" style="1" customWidth="1"/>
    <col min="18" max="18" width="10.9140625" style="1" bestFit="1" customWidth="1"/>
    <col min="19" max="16384" width="9" style="1"/>
  </cols>
  <sheetData>
    <row r="1" spans="1:18" ht="17.25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8" ht="18.75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Q2" s="2"/>
      <c r="R2" s="2"/>
    </row>
    <row r="3" spans="1:18" ht="19.5" thickBot="1">
      <c r="A3" s="115" t="s">
        <v>58</v>
      </c>
      <c r="B3" s="3"/>
      <c r="C3" s="3"/>
      <c r="D3" s="3"/>
      <c r="E3" s="3"/>
      <c r="F3" s="3"/>
      <c r="G3" s="3"/>
      <c r="H3" s="3"/>
      <c r="I3" s="3"/>
      <c r="J3" s="3"/>
      <c r="K3" s="3" t="s">
        <v>1</v>
      </c>
    </row>
    <row r="4" spans="1:18" ht="14.25" customHeight="1">
      <c r="A4" s="166" t="s">
        <v>2</v>
      </c>
      <c r="B4" s="168" t="s">
        <v>3</v>
      </c>
      <c r="C4" s="169"/>
      <c r="D4" s="172" t="s">
        <v>4</v>
      </c>
      <c r="E4" s="172"/>
      <c r="F4" s="172"/>
      <c r="G4" s="169"/>
      <c r="H4" s="102"/>
      <c r="I4" s="102" t="s">
        <v>5</v>
      </c>
      <c r="J4" s="102"/>
      <c r="K4" s="173" t="s">
        <v>6</v>
      </c>
    </row>
    <row r="5" spans="1:18" ht="24">
      <c r="A5" s="167"/>
      <c r="B5" s="170"/>
      <c r="C5" s="171"/>
      <c r="D5" s="4" t="s">
        <v>7</v>
      </c>
      <c r="E5" s="4" t="s">
        <v>8</v>
      </c>
      <c r="F5" s="4" t="s">
        <v>9</v>
      </c>
      <c r="G5" s="4" t="s">
        <v>10</v>
      </c>
      <c r="H5" s="4" t="s">
        <v>8</v>
      </c>
      <c r="I5" s="4" t="s">
        <v>9</v>
      </c>
      <c r="J5" s="4" t="s">
        <v>10</v>
      </c>
      <c r="K5" s="174"/>
      <c r="L5" s="5"/>
      <c r="M5" s="5"/>
    </row>
    <row r="6" spans="1:18" ht="20.25" customHeight="1">
      <c r="A6" s="160" t="s">
        <v>11</v>
      </c>
      <c r="B6" s="6" t="s">
        <v>12</v>
      </c>
      <c r="C6" s="7"/>
      <c r="D6" s="8">
        <f>SUM(E6:G6)</f>
        <v>150</v>
      </c>
      <c r="E6" s="9">
        <f>6*8</f>
        <v>48</v>
      </c>
      <c r="F6" s="9">
        <f>6*12</f>
        <v>72</v>
      </c>
      <c r="G6" s="9">
        <f>6*5</f>
        <v>30</v>
      </c>
      <c r="H6" s="10"/>
      <c r="I6" s="10"/>
      <c r="J6" s="10"/>
      <c r="K6" s="11">
        <f>SUM(H6:J6)</f>
        <v>0</v>
      </c>
      <c r="L6" s="12"/>
      <c r="M6" s="5"/>
    </row>
    <row r="7" spans="1:18" ht="20.25" customHeight="1">
      <c r="A7" s="161"/>
      <c r="B7" s="13" t="s">
        <v>13</v>
      </c>
      <c r="C7" s="14"/>
      <c r="D7" s="15">
        <f>SUM(E7:G7)</f>
        <v>500</v>
      </c>
      <c r="E7" s="16">
        <f>240/12*8</f>
        <v>160</v>
      </c>
      <c r="F7" s="16">
        <v>240</v>
      </c>
      <c r="G7" s="16">
        <f>F7/12*5</f>
        <v>100</v>
      </c>
      <c r="H7" s="17"/>
      <c r="I7" s="17"/>
      <c r="J7" s="17"/>
      <c r="K7" s="18">
        <f>SUM(H7:J7)</f>
        <v>0</v>
      </c>
      <c r="L7" s="12"/>
      <c r="M7" s="5"/>
    </row>
    <row r="8" spans="1:18" ht="20.25" customHeight="1" thickBot="1">
      <c r="A8" s="161"/>
      <c r="B8" s="19" t="s">
        <v>14</v>
      </c>
      <c r="C8" s="20"/>
      <c r="D8" s="21">
        <f>SUM(E8:G8)</f>
        <v>1000</v>
      </c>
      <c r="E8" s="22">
        <f>40*8</f>
        <v>320</v>
      </c>
      <c r="F8" s="22">
        <f>40*12</f>
        <v>480</v>
      </c>
      <c r="G8" s="22">
        <f>40*5</f>
        <v>200</v>
      </c>
      <c r="H8" s="23"/>
      <c r="I8" s="23"/>
      <c r="J8" s="23"/>
      <c r="K8" s="24">
        <f>SUM(H8:J8)</f>
        <v>0</v>
      </c>
      <c r="L8" s="12"/>
      <c r="M8" s="5"/>
    </row>
    <row r="9" spans="1:18" ht="20.25" customHeight="1" thickTop="1">
      <c r="A9" s="162"/>
      <c r="B9" s="163" t="s">
        <v>15</v>
      </c>
      <c r="C9" s="164"/>
      <c r="D9" s="25">
        <f t="shared" ref="D9:K9" si="0">SUM(D6:D8)</f>
        <v>1650</v>
      </c>
      <c r="E9" s="26">
        <f t="shared" si="0"/>
        <v>528</v>
      </c>
      <c r="F9" s="26">
        <f t="shared" si="0"/>
        <v>792</v>
      </c>
      <c r="G9" s="26">
        <f t="shared" si="0"/>
        <v>330</v>
      </c>
      <c r="H9" s="27">
        <f t="shared" si="0"/>
        <v>0</v>
      </c>
      <c r="I9" s="27">
        <f t="shared" si="0"/>
        <v>0</v>
      </c>
      <c r="J9" s="27">
        <f t="shared" si="0"/>
        <v>0</v>
      </c>
      <c r="K9" s="28">
        <f t="shared" si="0"/>
        <v>0</v>
      </c>
      <c r="L9" s="12"/>
      <c r="M9" s="5"/>
    </row>
    <row r="10" spans="1:18" ht="20.25" customHeight="1" thickBot="1">
      <c r="A10" s="156" t="s">
        <v>16</v>
      </c>
      <c r="B10" s="157"/>
      <c r="C10" s="157"/>
      <c r="D10" s="158"/>
      <c r="E10" s="158"/>
      <c r="F10" s="158"/>
      <c r="G10" s="159"/>
      <c r="H10" s="29">
        <f>G27</f>
        <v>0</v>
      </c>
      <c r="I10" s="29">
        <f>H27</f>
        <v>0</v>
      </c>
      <c r="J10" s="29">
        <f>I27</f>
        <v>0</v>
      </c>
      <c r="K10" s="18">
        <f t="shared" ref="K10:K15" si="1">SUM(H10:J10)</f>
        <v>0</v>
      </c>
      <c r="L10" s="12"/>
      <c r="M10" s="5"/>
    </row>
    <row r="11" spans="1:18" ht="20.25" customHeight="1" thickBot="1">
      <c r="A11" s="144" t="s">
        <v>56</v>
      </c>
      <c r="B11" s="145"/>
      <c r="C11" s="145"/>
      <c r="D11" s="146"/>
      <c r="E11" s="146"/>
      <c r="F11" s="146"/>
      <c r="G11" s="147"/>
      <c r="H11" s="31">
        <f>SUM(H9:H10)</f>
        <v>0</v>
      </c>
      <c r="I11" s="107">
        <f>SUM(I9:I10)</f>
        <v>0</v>
      </c>
      <c r="J11" s="31">
        <f>SUM(J9:J10)</f>
        <v>0</v>
      </c>
      <c r="K11" s="32">
        <f t="shared" si="1"/>
        <v>0</v>
      </c>
      <c r="L11" s="12"/>
      <c r="M11" s="5"/>
    </row>
    <row r="12" spans="1:18" ht="20.25" customHeight="1">
      <c r="A12" s="134" t="s">
        <v>17</v>
      </c>
      <c r="B12" s="135"/>
      <c r="C12" s="135"/>
      <c r="D12" s="136"/>
      <c r="E12" s="136"/>
      <c r="F12" s="136"/>
      <c r="G12" s="137"/>
      <c r="H12" s="33">
        <f>G37</f>
        <v>51126585</v>
      </c>
      <c r="I12" s="33">
        <f>H37</f>
        <v>73467650</v>
      </c>
      <c r="J12" s="33">
        <f>I37</f>
        <v>18959038.859649122</v>
      </c>
      <c r="K12" s="34">
        <f t="shared" si="1"/>
        <v>143553273.85964912</v>
      </c>
      <c r="L12" s="5"/>
      <c r="M12" s="5"/>
    </row>
    <row r="13" spans="1:18" ht="20.25" customHeight="1" thickBot="1">
      <c r="A13" s="138" t="s">
        <v>18</v>
      </c>
      <c r="B13" s="139"/>
      <c r="C13" s="139"/>
      <c r="D13" s="140"/>
      <c r="E13" s="140"/>
      <c r="F13" s="140"/>
      <c r="G13" s="141"/>
      <c r="H13" s="35">
        <f>G42</f>
        <v>1100000</v>
      </c>
      <c r="I13" s="35">
        <f>H42</f>
        <v>1460000</v>
      </c>
      <c r="J13" s="35">
        <f>I42</f>
        <v>260000</v>
      </c>
      <c r="K13" s="30">
        <f t="shared" si="1"/>
        <v>2820000</v>
      </c>
      <c r="L13" s="5"/>
      <c r="M13" s="5"/>
    </row>
    <row r="14" spans="1:18" ht="20.25" customHeight="1" thickBot="1">
      <c r="A14" s="144" t="s">
        <v>19</v>
      </c>
      <c r="B14" s="145"/>
      <c r="C14" s="145"/>
      <c r="D14" s="146"/>
      <c r="E14" s="146"/>
      <c r="F14" s="146"/>
      <c r="G14" s="147"/>
      <c r="H14" s="31">
        <f>SUM(H12:H13)</f>
        <v>52226585</v>
      </c>
      <c r="I14" s="31">
        <f>SUM(I12:I13)</f>
        <v>74927650</v>
      </c>
      <c r="J14" s="31">
        <f>SUM(J12:J13)</f>
        <v>19219038.859649122</v>
      </c>
      <c r="K14" s="32">
        <f t="shared" si="1"/>
        <v>146373273.85964912</v>
      </c>
      <c r="L14" s="5"/>
      <c r="M14" s="5"/>
    </row>
    <row r="15" spans="1:18" ht="20.25" customHeight="1" thickTop="1" thickBot="1">
      <c r="A15" s="36" t="s">
        <v>20</v>
      </c>
      <c r="B15" s="37"/>
      <c r="C15" s="37"/>
      <c r="D15" s="148"/>
      <c r="E15" s="148"/>
      <c r="F15" s="148"/>
      <c r="G15" s="149"/>
      <c r="H15" s="38">
        <f>H11+H14</f>
        <v>52226585</v>
      </c>
      <c r="I15" s="38">
        <f t="shared" ref="I15:J15" si="2">I11+I14</f>
        <v>74927650</v>
      </c>
      <c r="J15" s="38">
        <f t="shared" si="2"/>
        <v>19219038.859649122</v>
      </c>
      <c r="K15" s="39">
        <f t="shared" si="1"/>
        <v>146373273.85964912</v>
      </c>
      <c r="L15" s="5" t="s">
        <v>57</v>
      </c>
      <c r="M15" s="5"/>
    </row>
    <row r="16" spans="1:18" ht="20.25" customHeight="1" thickTop="1" thickBot="1">
      <c r="A16" s="150" t="s">
        <v>21</v>
      </c>
      <c r="B16" s="151"/>
      <c r="C16" s="151"/>
      <c r="D16" s="151"/>
      <c r="E16" s="151"/>
      <c r="F16" s="151"/>
      <c r="G16" s="152"/>
      <c r="H16" s="103">
        <f>H15*10%</f>
        <v>5222658.5</v>
      </c>
      <c r="I16" s="103">
        <f>I15*10%</f>
        <v>7492765</v>
      </c>
      <c r="J16" s="103">
        <f>J15*10%</f>
        <v>1921903.8859649124</v>
      </c>
      <c r="K16" s="40">
        <f>ROUNDDOWN(K15*0.1,0)</f>
        <v>14637327</v>
      </c>
      <c r="L16" s="5"/>
      <c r="M16" s="5"/>
    </row>
    <row r="17" spans="1:15" ht="20.25" customHeight="1" thickTop="1" thickBot="1">
      <c r="A17" s="153" t="s">
        <v>22</v>
      </c>
      <c r="B17" s="154"/>
      <c r="C17" s="154"/>
      <c r="D17" s="154"/>
      <c r="E17" s="154"/>
      <c r="F17" s="154"/>
      <c r="G17" s="155"/>
      <c r="H17" s="104">
        <f>H15+H16</f>
        <v>57449243.5</v>
      </c>
      <c r="I17" s="104">
        <f>I15+I16</f>
        <v>82420415</v>
      </c>
      <c r="J17" s="104">
        <f>J15+J16</f>
        <v>21140942.745614033</v>
      </c>
      <c r="K17" s="41">
        <f>SUM(K15:K16)</f>
        <v>161010600.85964912</v>
      </c>
      <c r="L17" s="5"/>
      <c r="M17" s="5"/>
    </row>
    <row r="18" spans="1:15" s="48" customFormat="1">
      <c r="A18" s="42"/>
      <c r="B18" s="43"/>
      <c r="C18" s="43"/>
      <c r="D18" s="44"/>
      <c r="E18" s="44"/>
      <c r="F18" s="44"/>
      <c r="G18" s="45"/>
      <c r="H18" s="45"/>
      <c r="I18" s="45"/>
      <c r="J18" s="45"/>
      <c r="K18" s="46"/>
      <c r="L18" s="47"/>
      <c r="M18" s="47"/>
    </row>
    <row r="19" spans="1:15" s="48" customFormat="1">
      <c r="A19" s="42" t="s">
        <v>23</v>
      </c>
      <c r="B19" s="43"/>
      <c r="C19" s="43"/>
      <c r="D19" s="44"/>
      <c r="E19" s="44"/>
      <c r="F19" s="44"/>
      <c r="G19" s="45"/>
      <c r="H19" s="45"/>
      <c r="I19" s="45"/>
      <c r="J19" s="45"/>
      <c r="K19" s="46"/>
      <c r="L19" s="47"/>
      <c r="M19" s="47"/>
    </row>
    <row r="20" spans="1:15" s="48" customFormat="1" ht="14.5" thickBot="1">
      <c r="A20" s="43" t="s">
        <v>24</v>
      </c>
      <c r="B20" s="43"/>
      <c r="C20" s="43"/>
      <c r="D20" s="44"/>
      <c r="E20" s="44"/>
      <c r="F20" s="44"/>
      <c r="G20" s="45"/>
      <c r="H20" s="45"/>
      <c r="I20" s="45"/>
      <c r="J20" s="45"/>
      <c r="K20" s="46"/>
      <c r="L20" s="47"/>
      <c r="M20" s="47"/>
    </row>
    <row r="21" spans="1:15" s="48" customFormat="1" ht="22.5" customHeight="1">
      <c r="A21" s="105"/>
      <c r="B21" s="125" t="s">
        <v>25</v>
      </c>
      <c r="C21" s="127" t="s">
        <v>26</v>
      </c>
      <c r="D21" s="120" t="s">
        <v>27</v>
      </c>
      <c r="E21" s="121"/>
      <c r="F21" s="122"/>
      <c r="G21" s="120" t="s">
        <v>28</v>
      </c>
      <c r="H21" s="121"/>
      <c r="I21" s="129"/>
      <c r="J21" s="142" t="s">
        <v>29</v>
      </c>
      <c r="K21" s="45"/>
      <c r="L21" s="45"/>
      <c r="M21" s="46"/>
      <c r="N21" s="47"/>
      <c r="O21" s="47"/>
    </row>
    <row r="22" spans="1:15" s="48" customFormat="1" ht="22.5" customHeight="1">
      <c r="A22" s="49"/>
      <c r="B22" s="126"/>
      <c r="C22" s="128"/>
      <c r="D22" s="50" t="s">
        <v>30</v>
      </c>
      <c r="E22" s="50" t="s">
        <v>31</v>
      </c>
      <c r="F22" s="50" t="s">
        <v>32</v>
      </c>
      <c r="G22" s="51" t="s">
        <v>30</v>
      </c>
      <c r="H22" s="50" t="s">
        <v>31</v>
      </c>
      <c r="I22" s="50" t="s">
        <v>32</v>
      </c>
      <c r="J22" s="143"/>
      <c r="K22" s="45"/>
      <c r="L22" s="45"/>
      <c r="M22" s="46"/>
      <c r="N22" s="47"/>
      <c r="O22" s="47"/>
    </row>
    <row r="23" spans="1:15" s="48" customFormat="1" ht="22.5" customHeight="1">
      <c r="A23" s="52" t="s">
        <v>33</v>
      </c>
      <c r="B23" s="53"/>
      <c r="C23" s="108">
        <v>42</v>
      </c>
      <c r="D23" s="54">
        <v>1</v>
      </c>
      <c r="E23" s="55">
        <v>2</v>
      </c>
      <c r="F23" s="54">
        <v>1</v>
      </c>
      <c r="G23" s="56">
        <f>$B23*$C23*D23</f>
        <v>0</v>
      </c>
      <c r="H23" s="56">
        <f>$B23*$C23*E23</f>
        <v>0</v>
      </c>
      <c r="I23" s="56">
        <f>$B23*$C23*F23</f>
        <v>0</v>
      </c>
      <c r="J23" s="57">
        <f>SUM(G23:I23)</f>
        <v>0</v>
      </c>
      <c r="K23" s="45"/>
      <c r="L23" s="45"/>
      <c r="M23" s="46"/>
      <c r="N23" s="47"/>
      <c r="O23" s="47"/>
    </row>
    <row r="24" spans="1:15" s="48" customFormat="1" ht="22.5" customHeight="1">
      <c r="A24" s="58" t="s">
        <v>34</v>
      </c>
      <c r="B24" s="53"/>
      <c r="C24" s="109">
        <v>34</v>
      </c>
      <c r="D24" s="55">
        <v>2</v>
      </c>
      <c r="E24" s="114">
        <v>0</v>
      </c>
      <c r="F24" s="55">
        <v>0</v>
      </c>
      <c r="G24" s="56">
        <f t="shared" ref="G24:I25" si="3">$B24*$C24*D24</f>
        <v>0</v>
      </c>
      <c r="H24" s="56">
        <f t="shared" si="3"/>
        <v>0</v>
      </c>
      <c r="I24" s="56">
        <f t="shared" si="3"/>
        <v>0</v>
      </c>
      <c r="J24" s="57">
        <f>SUM(G24:I24)</f>
        <v>0</v>
      </c>
      <c r="K24" s="45"/>
      <c r="L24" s="45"/>
      <c r="M24" s="46"/>
    </row>
    <row r="25" spans="1:15" s="48" customFormat="1" ht="22.5" customHeight="1">
      <c r="A25" s="58" t="s">
        <v>35</v>
      </c>
      <c r="B25" s="53"/>
      <c r="C25" s="108">
        <v>25</v>
      </c>
      <c r="D25" s="55">
        <v>13</v>
      </c>
      <c r="E25" s="55">
        <v>14</v>
      </c>
      <c r="F25" s="55">
        <v>1</v>
      </c>
      <c r="G25" s="54">
        <f t="shared" si="3"/>
        <v>0</v>
      </c>
      <c r="H25" s="56">
        <f t="shared" si="3"/>
        <v>0</v>
      </c>
      <c r="I25" s="59">
        <f t="shared" si="3"/>
        <v>0</v>
      </c>
      <c r="J25" s="57">
        <f>SUM(G25:I25)</f>
        <v>0</v>
      </c>
      <c r="K25" s="45"/>
      <c r="L25" s="45"/>
      <c r="M25" s="46"/>
    </row>
    <row r="26" spans="1:15" s="48" customFormat="1" ht="22.5" customHeight="1" thickBot="1">
      <c r="A26" s="60" t="s">
        <v>36</v>
      </c>
      <c r="B26" s="61"/>
      <c r="C26" s="110">
        <v>8</v>
      </c>
      <c r="D26" s="62">
        <v>7</v>
      </c>
      <c r="E26" s="62">
        <v>15</v>
      </c>
      <c r="F26" s="62">
        <v>4</v>
      </c>
      <c r="G26" s="62">
        <f>$B26*$C26*D26</f>
        <v>0</v>
      </c>
      <c r="H26" s="63">
        <f>$B26*$C26*E26</f>
        <v>0</v>
      </c>
      <c r="I26" s="64">
        <f>$B26*$C26*F26</f>
        <v>0</v>
      </c>
      <c r="J26" s="65">
        <f>SUM(G26:I26)</f>
        <v>0</v>
      </c>
      <c r="K26" s="45"/>
      <c r="L26" s="45"/>
      <c r="M26" s="46"/>
    </row>
    <row r="27" spans="1:15" s="48" customFormat="1" ht="22.5" customHeight="1" thickTop="1" thickBot="1">
      <c r="A27" s="66"/>
      <c r="B27" s="67" t="s">
        <v>37</v>
      </c>
      <c r="C27" s="68"/>
      <c r="D27" s="69">
        <f t="shared" ref="D27:J27" si="4">SUM(D23:D26)</f>
        <v>23</v>
      </c>
      <c r="E27" s="69">
        <f t="shared" si="4"/>
        <v>31</v>
      </c>
      <c r="F27" s="69">
        <f t="shared" si="4"/>
        <v>6</v>
      </c>
      <c r="G27" s="70">
        <f t="shared" si="4"/>
        <v>0</v>
      </c>
      <c r="H27" s="70">
        <f t="shared" si="4"/>
        <v>0</v>
      </c>
      <c r="I27" s="69">
        <f t="shared" si="4"/>
        <v>0</v>
      </c>
      <c r="J27" s="71">
        <f t="shared" si="4"/>
        <v>0</v>
      </c>
      <c r="K27" s="45"/>
      <c r="L27" s="45"/>
      <c r="M27" s="46"/>
    </row>
    <row r="28" spans="1:15" s="48" customFormat="1">
      <c r="A28" s="5" t="s">
        <v>38</v>
      </c>
      <c r="B28" s="43"/>
      <c r="C28" s="43"/>
      <c r="D28" s="44"/>
      <c r="E28" s="44"/>
      <c r="F28" s="44"/>
      <c r="G28" s="45"/>
      <c r="H28" s="45"/>
      <c r="I28" s="45"/>
      <c r="J28" s="45"/>
      <c r="K28" s="46"/>
    </row>
    <row r="29" spans="1:15" s="48" customFormat="1">
      <c r="A29" s="5"/>
      <c r="B29" s="43"/>
      <c r="C29" s="43"/>
      <c r="D29" s="44"/>
      <c r="E29" s="44"/>
      <c r="F29" s="44"/>
      <c r="G29" s="45"/>
      <c r="H29" s="45"/>
      <c r="I29" s="45"/>
      <c r="J29" s="45"/>
      <c r="K29" s="46"/>
    </row>
    <row r="30" spans="1:15" s="48" customFormat="1" ht="14.5" thickBot="1">
      <c r="A30" s="72" t="s">
        <v>39</v>
      </c>
      <c r="B30" s="43"/>
      <c r="C30" s="43"/>
      <c r="D30" s="44"/>
      <c r="E30" s="44"/>
      <c r="F30" s="44"/>
      <c r="G30" s="45"/>
      <c r="H30" s="45"/>
      <c r="I30" s="45"/>
      <c r="J30" s="45"/>
      <c r="K30" s="46"/>
    </row>
    <row r="31" spans="1:15" s="48" customFormat="1">
      <c r="A31" s="73" t="s">
        <v>40</v>
      </c>
      <c r="B31" s="74"/>
      <c r="C31" s="75"/>
      <c r="D31" s="75"/>
      <c r="E31" s="75"/>
      <c r="F31" s="76"/>
      <c r="G31" s="77" t="s">
        <v>30</v>
      </c>
      <c r="H31" s="78" t="s">
        <v>31</v>
      </c>
      <c r="I31" s="79" t="s">
        <v>32</v>
      </c>
    </row>
    <row r="32" spans="1:15" s="48" customFormat="1" ht="26.25" customHeight="1">
      <c r="A32" s="111" t="s">
        <v>41</v>
      </c>
      <c r="B32" s="80" t="s">
        <v>42</v>
      </c>
      <c r="C32" s="81"/>
      <c r="D32" s="81"/>
      <c r="E32" s="81"/>
      <c r="F32" s="82"/>
      <c r="G32" s="14">
        <v>33581611</v>
      </c>
      <c r="H32" s="14">
        <v>44571957</v>
      </c>
      <c r="I32" s="83">
        <v>7937471.8070175443</v>
      </c>
    </row>
    <row r="33" spans="1:15" s="48" customFormat="1" ht="26.25" customHeight="1">
      <c r="A33" s="111" t="s">
        <v>43</v>
      </c>
      <c r="B33" s="80" t="s">
        <v>44</v>
      </c>
      <c r="C33" s="81"/>
      <c r="D33" s="81"/>
      <c r="E33" s="81"/>
      <c r="F33" s="82"/>
      <c r="G33" s="14">
        <v>1913071</v>
      </c>
      <c r="H33" s="14">
        <v>2539167</v>
      </c>
      <c r="I33" s="83">
        <v>538470.26315789483</v>
      </c>
    </row>
    <row r="34" spans="1:15" s="48" customFormat="1" ht="26.25" customHeight="1">
      <c r="A34" s="112" t="s">
        <v>45</v>
      </c>
      <c r="B34" s="80" t="s">
        <v>46</v>
      </c>
      <c r="C34" s="81"/>
      <c r="D34" s="81"/>
      <c r="E34" s="81"/>
      <c r="F34" s="82"/>
      <c r="G34" s="14">
        <v>5058287</v>
      </c>
      <c r="H34" s="14">
        <v>6713727</v>
      </c>
      <c r="I34" s="83">
        <v>179158.4736842105</v>
      </c>
    </row>
    <row r="35" spans="1:15" s="48" customFormat="1" ht="26.25" customHeight="1">
      <c r="A35" s="112" t="s">
        <v>47</v>
      </c>
      <c r="B35" s="80" t="s">
        <v>48</v>
      </c>
      <c r="C35" s="81"/>
      <c r="D35" s="81"/>
      <c r="E35" s="81"/>
      <c r="F35" s="82"/>
      <c r="G35" s="14">
        <v>333616</v>
      </c>
      <c r="H35" s="14">
        <v>442799</v>
      </c>
      <c r="I35" s="83">
        <v>3903938.3157894737</v>
      </c>
    </row>
    <row r="36" spans="1:15" s="48" customFormat="1" ht="27.75" customHeight="1" thickBot="1">
      <c r="A36" s="113" t="s">
        <v>49</v>
      </c>
      <c r="B36" s="84" t="s">
        <v>50</v>
      </c>
      <c r="C36" s="85"/>
      <c r="D36" s="85"/>
      <c r="E36" s="85"/>
      <c r="F36" s="86"/>
      <c r="G36" s="87">
        <f>'[1]積算（直接経費）'!D8</f>
        <v>10240000</v>
      </c>
      <c r="H36" s="87">
        <f>'[1]積算（直接経費）'!E8</f>
        <v>19200000</v>
      </c>
      <c r="I36" s="88">
        <f>'[1]積算（直接経費）'!F8</f>
        <v>6400000</v>
      </c>
      <c r="J36" s="95"/>
    </row>
    <row r="37" spans="1:15" s="48" customFormat="1" ht="15" thickTop="1" thickBot="1">
      <c r="A37" s="89" t="s">
        <v>51</v>
      </c>
      <c r="B37" s="90"/>
      <c r="C37" s="90"/>
      <c r="D37" s="91"/>
      <c r="E37" s="91"/>
      <c r="F37" s="92"/>
      <c r="G37" s="93">
        <f>SUM(G32:G36)</f>
        <v>51126585</v>
      </c>
      <c r="H37" s="93">
        <f>SUM(H32:H36)</f>
        <v>73467650</v>
      </c>
      <c r="I37" s="94">
        <f>SUM(I32:I36)</f>
        <v>18959038.859649122</v>
      </c>
      <c r="J37" s="46"/>
    </row>
    <row r="38" spans="1:15" s="48" customFormat="1">
      <c r="A38" s="42"/>
      <c r="B38" s="43"/>
      <c r="C38" s="43"/>
      <c r="D38" s="44"/>
      <c r="E38" s="44"/>
      <c r="F38" s="44"/>
      <c r="G38" s="45"/>
      <c r="K38" s="46"/>
    </row>
    <row r="39" spans="1:15" s="48" customFormat="1" ht="14.5" thickBot="1">
      <c r="A39" s="72" t="s">
        <v>52</v>
      </c>
      <c r="B39" s="43"/>
      <c r="C39" s="43"/>
      <c r="D39" s="44"/>
      <c r="E39" s="44"/>
      <c r="F39" s="44"/>
      <c r="G39" s="45"/>
      <c r="H39" s="45"/>
      <c r="I39" s="45"/>
      <c r="J39" s="45"/>
    </row>
    <row r="40" spans="1:15" s="48" customFormat="1">
      <c r="A40" s="118"/>
      <c r="B40" s="130" t="s">
        <v>55</v>
      </c>
      <c r="C40" s="131"/>
      <c r="D40" s="120" t="s">
        <v>53</v>
      </c>
      <c r="E40" s="121"/>
      <c r="F40" s="122"/>
      <c r="G40" s="123" t="s">
        <v>28</v>
      </c>
      <c r="H40" s="123"/>
      <c r="I40" s="124"/>
    </row>
    <row r="41" spans="1:15" s="48" customFormat="1">
      <c r="A41" s="119"/>
      <c r="B41" s="132"/>
      <c r="C41" s="133"/>
      <c r="D41" s="96" t="s">
        <v>30</v>
      </c>
      <c r="E41" s="96" t="s">
        <v>31</v>
      </c>
      <c r="F41" s="96" t="s">
        <v>32</v>
      </c>
      <c r="G41" s="96" t="s">
        <v>30</v>
      </c>
      <c r="H41" s="96" t="s">
        <v>31</v>
      </c>
      <c r="I41" s="106" t="s">
        <v>32</v>
      </c>
    </row>
    <row r="42" spans="1:15" ht="26.25" customHeight="1" thickBot="1">
      <c r="A42" s="97" t="s">
        <v>54</v>
      </c>
      <c r="B42" s="116">
        <v>20000</v>
      </c>
      <c r="C42" s="117"/>
      <c r="D42" s="98">
        <f>'[1]積算（参加数・地域区分）'!G16+'[1]積算（参加数・地域区分）'!G17</f>
        <v>55</v>
      </c>
      <c r="E42" s="98">
        <f>'[1]積算（参加数・地域区分）'!G18+'[1]積算（参加数・地域区分）'!G19+'[1]積算（参加数・地域区分）'!G20</f>
        <v>73</v>
      </c>
      <c r="F42" s="98">
        <f>'[1]積算（参加数・地域区分）'!G21</f>
        <v>13</v>
      </c>
      <c r="G42" s="99">
        <f>B$42*D42</f>
        <v>1100000</v>
      </c>
      <c r="H42" s="99">
        <f>$B$42*E42</f>
        <v>1460000</v>
      </c>
      <c r="I42" s="100">
        <f>$B$42*F42</f>
        <v>260000</v>
      </c>
      <c r="J42" s="48"/>
      <c r="K42" s="48"/>
      <c r="M42" s="48"/>
      <c r="N42" s="48"/>
      <c r="O42" s="48"/>
    </row>
    <row r="43" spans="1:15">
      <c r="A43" s="5" t="s">
        <v>38</v>
      </c>
      <c r="D43" s="1"/>
      <c r="E43" s="1"/>
      <c r="F43" s="1"/>
      <c r="G43" s="1"/>
      <c r="H43" s="1"/>
      <c r="I43" s="1"/>
      <c r="J43" s="1"/>
      <c r="L43" s="48"/>
      <c r="M43" s="48"/>
      <c r="N43" s="48"/>
    </row>
    <row r="44" spans="1:15">
      <c r="A44" s="1"/>
      <c r="D44" s="1"/>
      <c r="E44" s="1"/>
      <c r="F44" s="1"/>
      <c r="G44" s="1"/>
      <c r="H44" s="1"/>
      <c r="I44" s="1"/>
      <c r="J44" s="1"/>
      <c r="L44" s="48"/>
      <c r="M44" s="48"/>
      <c r="N44" s="48"/>
    </row>
    <row r="45" spans="1:15">
      <c r="A45" s="1"/>
      <c r="D45" s="1"/>
      <c r="E45" s="1"/>
      <c r="F45" s="1"/>
      <c r="G45" s="1"/>
      <c r="H45" s="1"/>
      <c r="I45" s="1"/>
      <c r="J45" s="1"/>
      <c r="L45" s="48"/>
      <c r="M45" s="48"/>
      <c r="N45" s="48"/>
    </row>
    <row r="46" spans="1:15">
      <c r="A46" s="1"/>
      <c r="D46" s="1"/>
      <c r="E46" s="1"/>
      <c r="F46" s="1"/>
      <c r="G46" s="1"/>
      <c r="H46" s="1"/>
      <c r="I46" s="1"/>
      <c r="J46" s="1"/>
      <c r="L46" s="48"/>
      <c r="M46" s="48"/>
      <c r="N46" s="48"/>
    </row>
    <row r="47" spans="1:15">
      <c r="A47" s="1"/>
      <c r="D47" s="1"/>
      <c r="E47" s="1"/>
      <c r="F47" s="1"/>
      <c r="G47" s="1"/>
      <c r="H47" s="1"/>
      <c r="I47" s="1"/>
      <c r="J47" s="1"/>
    </row>
    <row r="48" spans="1:15">
      <c r="A48" s="1"/>
      <c r="D48" s="1"/>
      <c r="E48" s="1"/>
      <c r="F48" s="1"/>
      <c r="G48" s="1"/>
      <c r="H48" s="1"/>
      <c r="I48" s="1"/>
      <c r="J48" s="1"/>
    </row>
    <row r="49" s="1" customFormat="1"/>
    <row r="50" s="1" customFormat="1"/>
    <row r="51" s="1" customFormat="1"/>
    <row r="52" s="1" customFormat="1"/>
  </sheetData>
  <mergeCells count="30">
    <mergeCell ref="A1:J2"/>
    <mergeCell ref="A4:A5"/>
    <mergeCell ref="B4:C5"/>
    <mergeCell ref="D4:G4"/>
    <mergeCell ref="K4:K5"/>
    <mergeCell ref="A10:C10"/>
    <mergeCell ref="D10:G10"/>
    <mergeCell ref="A6:A9"/>
    <mergeCell ref="B9:C9"/>
    <mergeCell ref="A11:C11"/>
    <mergeCell ref="D11:G11"/>
    <mergeCell ref="A12:C12"/>
    <mergeCell ref="D12:G12"/>
    <mergeCell ref="A13:C13"/>
    <mergeCell ref="D13:G13"/>
    <mergeCell ref="J21:J22"/>
    <mergeCell ref="A14:C14"/>
    <mergeCell ref="D14:G14"/>
    <mergeCell ref="D15:G15"/>
    <mergeCell ref="A16:G16"/>
    <mergeCell ref="A17:G17"/>
    <mergeCell ref="B42:C42"/>
    <mergeCell ref="A40:A41"/>
    <mergeCell ref="D40:F40"/>
    <mergeCell ref="G40:I40"/>
    <mergeCell ref="B21:B22"/>
    <mergeCell ref="C21:C22"/>
    <mergeCell ref="D21:F21"/>
    <mergeCell ref="G21:I21"/>
    <mergeCell ref="B40:C41"/>
  </mergeCells>
  <phoneticPr fontId="4"/>
  <printOptions horizontalCentered="1"/>
  <pageMargins left="0.23622047244094491" right="0.23622047244094491" top="0.35433070866141736" bottom="0.35433070866141736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入札用</vt:lpstr>
      <vt:lpstr>入札用!Print_Area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2025-02-19T06:18:30Z</dcterms:created>
  <dcterms:modified xsi:type="dcterms:W3CDTF">2025-02-20T00:34:54Z</dcterms:modified>
  <cp:category/>
  <cp:contentStatus/>
</cp:coreProperties>
</file>