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2"/>
  <workbookPr/>
  <mc:AlternateContent xmlns:mc="http://schemas.openxmlformats.org/markup-compatibility/2006">
    <mc:Choice Requires="x15">
      <x15ac:absPath xmlns:x15ac="http://schemas.microsoft.com/office/spreadsheetml/2010/11/ac" url="https://jica365-my.sharepoint.com/personal/kubota-michiko2_jica_go_jp/Documents/デスクトップ/★公告掲載★/20250801_意見招請_25a00441_田原さん/1、公告・公示/"/>
    </mc:Choice>
  </mc:AlternateContent>
  <xr:revisionPtr revIDLastSave="19" documentId="13_ncr:1_{915E5F3A-2537-489E-B85D-AB5F8422AAEE}" xr6:coauthVersionLast="47" xr6:coauthVersionMax="47" xr10:uidLastSave="{27A342D4-A972-4F74-8A03-C4896396E655}"/>
  <bookViews>
    <workbookView xWindow="-120" yWindow="-16320" windowWidth="29040" windowHeight="16440" xr2:uid="{00000000-000D-0000-FFFF-FFFF00000000}"/>
  </bookViews>
  <sheets>
    <sheet name="経費積算表（人月Ver.）" sheetId="9" r:id="rId1"/>
    <sheet name="【参考】各担当の人月ブレークダウン" sheetId="4" state="hidden" r:id="rId2"/>
  </sheets>
  <definedNames>
    <definedName name="_xlnm.Print_Area" localSheetId="1">【参考】各担当の人月ブレークダウン!$A$1:$M$60</definedName>
    <definedName name="_xlnm.Print_Area" localSheetId="0">'経費積算表（人月Ver.）'!$A$1:$J$60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9" l="1"/>
  <c r="G12" i="9"/>
  <c r="G13" i="9"/>
  <c r="G14" i="9"/>
  <c r="G15" i="9"/>
  <c r="G16" i="9"/>
  <c r="G17" i="9"/>
  <c r="I52" i="9"/>
  <c r="I51" i="9"/>
  <c r="I34" i="9"/>
  <c r="I35" i="9"/>
  <c r="I36" i="9"/>
  <c r="I37" i="9"/>
  <c r="I38" i="9"/>
  <c r="I39" i="9"/>
  <c r="I40" i="9"/>
  <c r="I41" i="9"/>
  <c r="I42" i="9"/>
  <c r="I43" i="9"/>
  <c r="I44" i="9"/>
  <c r="I45" i="9"/>
  <c r="I46" i="9"/>
  <c r="I47" i="9"/>
  <c r="I48" i="9"/>
  <c r="I49" i="9"/>
  <c r="I50" i="9"/>
  <c r="I33" i="9"/>
  <c r="I32" i="9"/>
  <c r="L3" i="4" l="1"/>
  <c r="L26" i="4" l="1"/>
  <c r="L27" i="4"/>
  <c r="L46" i="4"/>
  <c r="L47" i="4"/>
  <c r="F35" i="4"/>
  <c r="F24" i="4"/>
  <c r="L25" i="4" l="1"/>
  <c r="L16" i="4" l="1"/>
  <c r="L13" i="4"/>
  <c r="L6" i="4"/>
  <c r="L15" i="4"/>
  <c r="L14" i="4"/>
  <c r="L5" i="4"/>
  <c r="L4" i="4"/>
  <c r="L24" i="4"/>
  <c r="C28" i="4" s="1"/>
  <c r="L28" i="4" s="1"/>
  <c r="L35" i="4"/>
  <c r="L36" i="4"/>
  <c r="L38" i="4"/>
  <c r="L37" i="4"/>
  <c r="L34" i="4"/>
  <c r="L23" i="4"/>
  <c r="C39" i="4" l="1"/>
  <c r="L39" i="4" s="1"/>
  <c r="C7" i="4"/>
  <c r="C17" i="4"/>
  <c r="L54" i="4"/>
  <c r="L45" i="4"/>
  <c r="L29" i="4" l="1"/>
  <c r="G30" i="4" s="1"/>
  <c r="L30" i="4" s="1"/>
  <c r="G31" i="4" s="1"/>
  <c r="L31" i="4" s="1"/>
  <c r="I13" i="9" s="1"/>
  <c r="L17" i="4"/>
  <c r="L18" i="4" s="1"/>
  <c r="G19" i="4" s="1"/>
  <c r="L19" i="4" s="1"/>
  <c r="G20" i="4" s="1"/>
  <c r="L20" i="4" s="1"/>
  <c r="I12" i="9" s="1"/>
  <c r="L40" i="4"/>
  <c r="G41" i="4" s="1"/>
  <c r="L41" i="4" s="1"/>
  <c r="G42" i="4" s="1"/>
  <c r="L42" i="4" s="1"/>
  <c r="L7" i="4"/>
  <c r="C48" i="4"/>
  <c r="L48" i="4" s="1"/>
  <c r="L49" i="4" s="1"/>
  <c r="G50" i="4" s="1"/>
  <c r="L50" i="4" s="1"/>
  <c r="G51" i="4" s="1"/>
  <c r="L51" i="4" s="1"/>
  <c r="I15" i="9" s="1"/>
  <c r="L55" i="4"/>
  <c r="G56" i="4" s="1"/>
  <c r="L56" i="4" s="1"/>
  <c r="G57" i="4" s="1"/>
  <c r="L57" i="4" s="1"/>
  <c r="I14" i="9" l="1"/>
  <c r="L8" i="4"/>
  <c r="G9" i="4" s="1"/>
  <c r="L9" i="4" s="1"/>
  <c r="G10" i="4" s="1"/>
  <c r="L10" i="4" s="1"/>
  <c r="I16" i="9"/>
  <c r="I11" i="9" l="1"/>
  <c r="I17" i="9" s="1"/>
  <c r="I54" i="9" s="1"/>
  <c r="L59" i="4"/>
  <c r="I55" i="9" l="1"/>
  <c r="I56" i="9" s="1"/>
  <c r="I57" i="9" l="1"/>
  <c r="I5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tc={93FB911C-E4DA-4F6B-85BB-45B8E3FD2FAB}</author>
  </authors>
  <commentList>
    <comment ref="B28" authorId="0" shapeId="0" xr:uid="{93FB911C-E4DA-4F6B-85BB-45B8E3FD2FAB}">
      <text>
        <t>[Threaded comment]
Your version of Excel allows you to read this threaded comment; however, any edits to it will get removed if the file is opened in a newer version of Excel. Learn more: https://go.microsoft.com/fwlink/?linkid=870924
Comment:
    航空券代金（航空会社が徴収する変更・取消・払戻手数料等を含む）との理解でよろしいでしょうか？
Reply:
    ご記載頂きましたとおりです。業務仕様書の経費の種類の記載に合わせてNo.2～4も修正させて頂きました。</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Ishiguro, Arisa[石黒 愛梨沙]</author>
    <author>morikawa</author>
  </authors>
  <commentList>
    <comment ref="J9" authorId="0" shapeId="0" xr:uid="{C02CFAF4-BAD1-4E53-A775-5151782D113A}">
      <text>
        <r>
          <rPr>
            <b/>
            <sz val="9"/>
            <color indexed="81"/>
            <rFont val="MS P ゴシック"/>
            <family val="3"/>
            <charset val="128"/>
          </rPr>
          <t>1日に8時間勤務することを想定</t>
        </r>
      </text>
    </comment>
    <comment ref="J10" authorId="0" shapeId="0" xr:uid="{435D283F-9C67-4800-B915-58CA3EF3A29E}">
      <text>
        <r>
          <rPr>
            <sz val="9"/>
            <color indexed="81"/>
            <rFont val="MS P ゴシック"/>
            <family val="3"/>
            <charset val="128"/>
          </rPr>
          <t xml:space="preserve">1か月20営業日と想定
</t>
        </r>
      </text>
    </comment>
    <comment ref="F24" authorId="1" shapeId="0" xr:uid="{00000000-0006-0000-0100-000001000000}">
      <text>
        <r>
          <rPr>
            <b/>
            <sz val="9"/>
            <color indexed="81"/>
            <rFont val="MS P ゴシック"/>
            <family val="3"/>
            <charset val="128"/>
          </rPr>
          <t xml:space="preserve">約25%の研修員が変更、取消の対象と想定
</t>
        </r>
        <r>
          <rPr>
            <sz val="9"/>
            <color indexed="81"/>
            <rFont val="MS P ゴシック"/>
            <family val="3"/>
            <charset val="128"/>
          </rPr>
          <t xml:space="preserve">
</t>
        </r>
      </text>
    </comment>
    <comment ref="F35" authorId="1" shapeId="0" xr:uid="{00000000-0006-0000-0100-000002000000}">
      <text>
        <r>
          <rPr>
            <b/>
            <sz val="9"/>
            <color indexed="81"/>
            <rFont val="MS P ゴシック"/>
            <family val="3"/>
            <charset val="128"/>
          </rPr>
          <t>約25%の研修員が変更、取消の対象と想定</t>
        </r>
      </text>
    </comment>
  </commentList>
</comments>
</file>

<file path=xl/sharedStrings.xml><?xml version="1.0" encoding="utf-8"?>
<sst xmlns="http://schemas.openxmlformats.org/spreadsheetml/2006/main" count="411" uniqueCount="139">
  <si>
    <t>「2026-2030年度 研修員等に係る航空券手配及び送迎に関する業務委託」</t>
    <rPh sb="10" eb="12">
      <t>ネンド</t>
    </rPh>
    <phoneticPr fontId="1"/>
  </si>
  <si>
    <t>経費積算表</t>
    <rPh sb="0" eb="2">
      <t>ケイヒ</t>
    </rPh>
    <rPh sb="2" eb="5">
      <t>セキサンヒョウ</t>
    </rPh>
    <phoneticPr fontId="1"/>
  </si>
  <si>
    <t>見積金額内訳書</t>
    <rPh sb="0" eb="2">
      <t>ミツモリ</t>
    </rPh>
    <rPh sb="2" eb="7">
      <t>キンガクウチワケショ</t>
    </rPh>
    <phoneticPr fontId="1"/>
  </si>
  <si>
    <t>１．業務人件費（円、税抜）</t>
    <rPh sb="2" eb="7">
      <t>ギョウムジンケンヒ</t>
    </rPh>
    <rPh sb="8" eb="9">
      <t>エン</t>
    </rPh>
    <rPh sb="10" eb="12">
      <t>ゼイヌ</t>
    </rPh>
    <phoneticPr fontId="1"/>
  </si>
  <si>
    <t>No.1～No.6の各業務従事者ごとに月額単価を設定し、想定する人月を乗じて算出ください。</t>
    <rPh sb="10" eb="11">
      <t>カク</t>
    </rPh>
    <rPh sb="11" eb="16">
      <t>ギョウムジュウジシャ</t>
    </rPh>
    <rPh sb="19" eb="20">
      <t>ゲツ</t>
    </rPh>
    <rPh sb="20" eb="21">
      <t>ガク</t>
    </rPh>
    <rPh sb="21" eb="23">
      <t>タンカ</t>
    </rPh>
    <rPh sb="24" eb="26">
      <t>セッテイ</t>
    </rPh>
    <rPh sb="28" eb="30">
      <t>ソウテイ</t>
    </rPh>
    <rPh sb="32" eb="33">
      <t>ヒト</t>
    </rPh>
    <rPh sb="33" eb="34">
      <t>ツキ</t>
    </rPh>
    <rPh sb="35" eb="36">
      <t>ジョウ</t>
    </rPh>
    <rPh sb="38" eb="40">
      <t>サンシュツ</t>
    </rPh>
    <phoneticPr fontId="1"/>
  </si>
  <si>
    <t>No.</t>
    <phoneticPr fontId="1"/>
  </si>
  <si>
    <t>項目</t>
    <rPh sb="0" eb="2">
      <t>コウモク</t>
    </rPh>
    <phoneticPr fontId="1"/>
  </si>
  <si>
    <t>人件費単価(税抜）</t>
  </si>
  <si>
    <t>人月</t>
    <rPh sb="0" eb="2">
      <t>ニンゲツ</t>
    </rPh>
    <phoneticPr fontId="1"/>
  </si>
  <si>
    <t>金額
（消費税額等を除く）</t>
    <rPh sb="0" eb="2">
      <t>キンガク</t>
    </rPh>
    <rPh sb="4" eb="8">
      <t>ショウヒゼイガク</t>
    </rPh>
    <rPh sb="8" eb="9">
      <t>トウ</t>
    </rPh>
    <rPh sb="10" eb="11">
      <t>ノゾ</t>
    </rPh>
    <phoneticPr fontId="1"/>
  </si>
  <si>
    <r>
      <t>業務責任者</t>
    </r>
    <r>
      <rPr>
        <sz val="6"/>
        <color theme="1"/>
        <rFont val="ＭＳ ゴシック"/>
        <family val="3"/>
        <charset val="128"/>
      </rPr>
      <t>※1</t>
    </r>
    <rPh sb="0" eb="2">
      <t>ギョウム</t>
    </rPh>
    <rPh sb="2" eb="5">
      <t>セキニンシャ</t>
    </rPh>
    <phoneticPr fontId="1"/>
  </si>
  <si>
    <t>人月</t>
    <rPh sb="0" eb="1">
      <t>ニン</t>
    </rPh>
    <rPh sb="1" eb="2">
      <t>ゲツ</t>
    </rPh>
    <phoneticPr fontId="1"/>
  </si>
  <si>
    <r>
      <t>手配業務総括</t>
    </r>
    <r>
      <rPr>
        <sz val="6"/>
        <color theme="1"/>
        <rFont val="ＭＳ ゴシック"/>
        <family val="3"/>
        <charset val="128"/>
      </rPr>
      <t>※2</t>
    </r>
    <rPh sb="0" eb="2">
      <t>テハイ</t>
    </rPh>
    <rPh sb="2" eb="4">
      <t>ギョウム</t>
    </rPh>
    <rPh sb="4" eb="6">
      <t>ソウカツ</t>
    </rPh>
    <phoneticPr fontId="1"/>
  </si>
  <si>
    <t>航空券手配担当</t>
    <rPh sb="0" eb="3">
      <t>コウクウケン</t>
    </rPh>
    <rPh sb="3" eb="5">
      <t>テハイ</t>
    </rPh>
    <rPh sb="5" eb="7">
      <t>タントウ</t>
    </rPh>
    <phoneticPr fontId="1"/>
  </si>
  <si>
    <t>送迎手配担当</t>
    <rPh sb="0" eb="4">
      <t>ソウゲイテハイ</t>
    </rPh>
    <rPh sb="4" eb="6">
      <t>タントウ</t>
    </rPh>
    <phoneticPr fontId="1"/>
  </si>
  <si>
    <t>空港担当者（成田空港・関西空港）</t>
    <rPh sb="0" eb="2">
      <t>クウコウ</t>
    </rPh>
    <rPh sb="2" eb="5">
      <t>タントウシャ</t>
    </rPh>
    <rPh sb="6" eb="8">
      <t>ナリタ</t>
    </rPh>
    <rPh sb="8" eb="10">
      <t>クウコウ</t>
    </rPh>
    <rPh sb="11" eb="13">
      <t>カンサイ</t>
    </rPh>
    <rPh sb="13" eb="15">
      <t>クウコウ</t>
    </rPh>
    <phoneticPr fontId="1"/>
  </si>
  <si>
    <t>経費精算担当</t>
    <rPh sb="0" eb="4">
      <t>ケイヒセイサン</t>
    </rPh>
    <rPh sb="4" eb="6">
      <t>タントウ</t>
    </rPh>
    <phoneticPr fontId="1"/>
  </si>
  <si>
    <t>小計</t>
    <rPh sb="0" eb="2">
      <t>ショウケイ</t>
    </rPh>
    <phoneticPr fontId="1"/>
  </si>
  <si>
    <t>人月</t>
    <rPh sb="0" eb="1">
      <t>ニン</t>
    </rPh>
    <rPh sb="1" eb="2">
      <t>ツキ</t>
    </rPh>
    <phoneticPr fontId="1"/>
  </si>
  <si>
    <t>※1　業務全体を指導監督するため1名を任命すること。専任とする必要はないが、日本国内に配置すること</t>
    <rPh sb="3" eb="7">
      <t>ギョウムゼンタイ</t>
    </rPh>
    <rPh sb="8" eb="10">
      <t>シドウ</t>
    </rPh>
    <rPh sb="10" eb="12">
      <t>カントク</t>
    </rPh>
    <rPh sb="17" eb="18">
      <t>メイ</t>
    </rPh>
    <rPh sb="19" eb="21">
      <t>ニンメイ</t>
    </rPh>
    <rPh sb="26" eb="28">
      <t>センニン</t>
    </rPh>
    <rPh sb="31" eb="33">
      <t>ヒツヨウ</t>
    </rPh>
    <rPh sb="38" eb="42">
      <t>ニホンコクナイ</t>
    </rPh>
    <rPh sb="43" eb="45">
      <t>ハイチ</t>
    </rPh>
    <phoneticPr fontId="1"/>
  </si>
  <si>
    <t>※2　JICA本部、所管国内機関、在外事務所、在外公館等との連絡調整を担当する。契約期間中少なくとも1名を配置すること</t>
    <rPh sb="7" eb="9">
      <t>ホンブ</t>
    </rPh>
    <rPh sb="10" eb="12">
      <t>ショカン</t>
    </rPh>
    <rPh sb="12" eb="16">
      <t>コクナイキカン</t>
    </rPh>
    <rPh sb="17" eb="22">
      <t>ザイガイジムショ</t>
    </rPh>
    <rPh sb="23" eb="28">
      <t>ザイガイコウカントウ</t>
    </rPh>
    <rPh sb="30" eb="34">
      <t>レンラクチョウセイ</t>
    </rPh>
    <rPh sb="35" eb="37">
      <t>タントウ</t>
    </rPh>
    <rPh sb="40" eb="45">
      <t>ケイヤクキカンチュウ</t>
    </rPh>
    <rPh sb="45" eb="46">
      <t>スク</t>
    </rPh>
    <rPh sb="51" eb="52">
      <t>メイ</t>
    </rPh>
    <rPh sb="53" eb="55">
      <t>ハイチ</t>
    </rPh>
    <phoneticPr fontId="1"/>
  </si>
  <si>
    <t>２．直接経費（円、税抜）</t>
    <rPh sb="2" eb="6">
      <t>チョクセツケイヒ</t>
    </rPh>
    <rPh sb="7" eb="8">
      <t>エン</t>
    </rPh>
    <rPh sb="9" eb="11">
      <t>ゼイヌ</t>
    </rPh>
    <phoneticPr fontId="1"/>
  </si>
  <si>
    <t>No.1～4は実費精算のため下記表に記載の金額を定額で入札金額に計上することにより、価格競争の対象としません。</t>
    <rPh sb="7" eb="11">
      <t>ジッピセイサン</t>
    </rPh>
    <rPh sb="14" eb="16">
      <t>カキ</t>
    </rPh>
    <rPh sb="16" eb="17">
      <t>ヒョウ</t>
    </rPh>
    <rPh sb="18" eb="20">
      <t>キサイ</t>
    </rPh>
    <rPh sb="21" eb="23">
      <t>キンガク</t>
    </rPh>
    <phoneticPr fontId="1"/>
  </si>
  <si>
    <t>No.5～24までの業務ごとに単価を設定し、想定業務量を乗じて算出ください。</t>
    <rPh sb="22" eb="27">
      <t>ソウテイギョウムリョウ</t>
    </rPh>
    <phoneticPr fontId="1"/>
  </si>
  <si>
    <t>単価
（消費税額等を除く）</t>
    <rPh sb="0" eb="2">
      <t>タンカ</t>
    </rPh>
    <rPh sb="4" eb="7">
      <t>ショウヒゼイ</t>
    </rPh>
    <rPh sb="7" eb="8">
      <t>ガク</t>
    </rPh>
    <rPh sb="8" eb="9">
      <t>トウ</t>
    </rPh>
    <rPh sb="10" eb="11">
      <t>ノゾ</t>
    </rPh>
    <phoneticPr fontId="1"/>
  </si>
  <si>
    <t>想定業務量
（件数）</t>
    <rPh sb="0" eb="5">
      <t>ソウテイギョウムリョウ</t>
    </rPh>
    <rPh sb="7" eb="9">
      <t>ケンスウ</t>
    </rPh>
    <phoneticPr fontId="1"/>
  </si>
  <si>
    <t>金額（消費税額等を除く）</t>
    <rPh sb="0" eb="2">
      <t>キンガク</t>
    </rPh>
    <rPh sb="3" eb="7">
      <t>ショウヒゼイガク</t>
    </rPh>
    <rPh sb="7" eb="8">
      <t>トウ</t>
    </rPh>
    <rPh sb="9" eb="10">
      <t>ノゾ</t>
    </rPh>
    <phoneticPr fontId="1"/>
  </si>
  <si>
    <t>航空券代金（航空会社が徴収する変更・取消・払戻手数料等を含む）</t>
    <rPh sb="0" eb="3">
      <t>コウクウケン</t>
    </rPh>
    <rPh sb="3" eb="5">
      <t>ダイキン</t>
    </rPh>
    <rPh sb="6" eb="8">
      <t>コウクウ</t>
    </rPh>
    <rPh sb="8" eb="10">
      <t>ガイシャ</t>
    </rPh>
    <rPh sb="11" eb="13">
      <t>チョウシュウ</t>
    </rPh>
    <rPh sb="15" eb="17">
      <t>ヘンコウ</t>
    </rPh>
    <rPh sb="18" eb="20">
      <t>トリケシ</t>
    </rPh>
    <rPh sb="21" eb="23">
      <t>ハライモドシ</t>
    </rPh>
    <rPh sb="23" eb="27">
      <t>テスウリョウナド</t>
    </rPh>
    <rPh sb="28" eb="29">
      <t>フク</t>
    </rPh>
    <phoneticPr fontId="1"/>
  </si>
  <si>
    <t>件</t>
    <rPh sb="0" eb="1">
      <t>ケン</t>
    </rPh>
    <phoneticPr fontId="1"/>
  </si>
  <si>
    <t>査証取得のための経由地における宿泊代金</t>
    <rPh sb="0" eb="2">
      <t>サショウ</t>
    </rPh>
    <rPh sb="2" eb="4">
      <t>シュトク</t>
    </rPh>
    <rPh sb="8" eb="11">
      <t>ケイユチ</t>
    </rPh>
    <rPh sb="15" eb="17">
      <t>シュクハク</t>
    </rPh>
    <rPh sb="17" eb="19">
      <t>ダイキン</t>
    </rPh>
    <phoneticPr fontId="13"/>
  </si>
  <si>
    <t>国際線と国内線間の同日乗り継ぎが不可能な場合の宿泊代金</t>
    <phoneticPr fontId="13"/>
  </si>
  <si>
    <t>在外補完研修実施国
第三国査証の取得</t>
    <rPh sb="0" eb="4">
      <t>ザイガイホカン</t>
    </rPh>
    <rPh sb="4" eb="6">
      <t>ケンシュウ</t>
    </rPh>
    <rPh sb="6" eb="8">
      <t>ジッシ</t>
    </rPh>
    <rPh sb="8" eb="9">
      <t>クニ</t>
    </rPh>
    <rPh sb="10" eb="13">
      <t>ダイサンコク</t>
    </rPh>
    <rPh sb="13" eb="15">
      <t>サショウ</t>
    </rPh>
    <rPh sb="16" eb="18">
      <t>シュトク</t>
    </rPh>
    <phoneticPr fontId="1"/>
  </si>
  <si>
    <t>大使館等に支払う査証発給費用</t>
    <rPh sb="0" eb="3">
      <t>タイシカン</t>
    </rPh>
    <rPh sb="3" eb="4">
      <t>ナド</t>
    </rPh>
    <rPh sb="5" eb="7">
      <t>シハラ</t>
    </rPh>
    <rPh sb="8" eb="10">
      <t>サショウ</t>
    </rPh>
    <rPh sb="10" eb="14">
      <t>ハッキュウヒヨウ</t>
    </rPh>
    <phoneticPr fontId="1"/>
  </si>
  <si>
    <t>査証取得代行手数料</t>
    <rPh sb="0" eb="2">
      <t>サショウ</t>
    </rPh>
    <rPh sb="2" eb="4">
      <t>シュトク</t>
    </rPh>
    <rPh sb="4" eb="6">
      <t>ダイコウ</t>
    </rPh>
    <rPh sb="6" eb="9">
      <t>テスウリョウ</t>
    </rPh>
    <phoneticPr fontId="1"/>
  </si>
  <si>
    <t>右記区間の送迎</t>
    <rPh sb="0" eb="2">
      <t>ウキ</t>
    </rPh>
    <rPh sb="2" eb="4">
      <t>クカン</t>
    </rPh>
    <rPh sb="5" eb="7">
      <t>ソウゲイ</t>
    </rPh>
    <phoneticPr fontId="1"/>
  </si>
  <si>
    <t>JICA札幌及び札幌市内⇔新千歳空港</t>
    <rPh sb="4" eb="6">
      <t>サッポロ</t>
    </rPh>
    <rPh sb="6" eb="7">
      <t>オヨ</t>
    </rPh>
    <rPh sb="8" eb="12">
      <t>サッポロシナイ</t>
    </rPh>
    <rPh sb="13" eb="14">
      <t>シン</t>
    </rPh>
    <rPh sb="14" eb="18">
      <t>チトセクウコウ</t>
    </rPh>
    <phoneticPr fontId="1"/>
  </si>
  <si>
    <t>片道</t>
    <rPh sb="0" eb="2">
      <t>カタミチ</t>
    </rPh>
    <phoneticPr fontId="1"/>
  </si>
  <si>
    <t>JICA帯広及び帯広市内⇔帯広空港</t>
    <rPh sb="4" eb="6">
      <t>オビヒロ</t>
    </rPh>
    <rPh sb="6" eb="7">
      <t>オヨ</t>
    </rPh>
    <rPh sb="8" eb="12">
      <t>オビヒロシナイ</t>
    </rPh>
    <rPh sb="13" eb="15">
      <t>オビヒロ</t>
    </rPh>
    <rPh sb="15" eb="17">
      <t>クウコウ</t>
    </rPh>
    <phoneticPr fontId="1"/>
  </si>
  <si>
    <t>JICA東北及び仙台市内⇔仙台空港</t>
    <rPh sb="4" eb="6">
      <t>トウホク</t>
    </rPh>
    <rPh sb="6" eb="7">
      <t>オヨ</t>
    </rPh>
    <rPh sb="8" eb="12">
      <t>センダイシナイ</t>
    </rPh>
    <rPh sb="13" eb="15">
      <t>センダイ</t>
    </rPh>
    <rPh sb="15" eb="17">
      <t>クウコウ</t>
    </rPh>
    <phoneticPr fontId="1"/>
  </si>
  <si>
    <t>JICA筑波及びつくば市内並びに成田市内、千葉市内⇔成田空港若しくは羽田空港</t>
    <rPh sb="4" eb="6">
      <t>ツクバ</t>
    </rPh>
    <rPh sb="6" eb="7">
      <t>オヨ</t>
    </rPh>
    <rPh sb="11" eb="13">
      <t>シナイ</t>
    </rPh>
    <rPh sb="13" eb="14">
      <t>ナラ</t>
    </rPh>
    <rPh sb="16" eb="20">
      <t>ナリタシナイ</t>
    </rPh>
    <rPh sb="21" eb="25">
      <t>チバシナイ</t>
    </rPh>
    <rPh sb="26" eb="30">
      <t>ナリタクウコウ</t>
    </rPh>
    <rPh sb="30" eb="31">
      <t>モ</t>
    </rPh>
    <rPh sb="34" eb="38">
      <t>ハネダクウコウ</t>
    </rPh>
    <phoneticPr fontId="1"/>
  </si>
  <si>
    <t>JICA東京及び東京23区⇔成田空港若しくは羽田空港</t>
    <rPh sb="4" eb="6">
      <t>トウキョウ</t>
    </rPh>
    <rPh sb="6" eb="7">
      <t>オヨ</t>
    </rPh>
    <rPh sb="8" eb="10">
      <t>トウキョウ</t>
    </rPh>
    <rPh sb="12" eb="13">
      <t>ク</t>
    </rPh>
    <rPh sb="14" eb="18">
      <t>ナリタクウコウ</t>
    </rPh>
    <rPh sb="18" eb="19">
      <t>モ</t>
    </rPh>
    <rPh sb="22" eb="26">
      <t>ハネダクウコウ</t>
    </rPh>
    <phoneticPr fontId="1"/>
  </si>
  <si>
    <t>JICA横浜及び横浜市内⇔成田空港若しくは羽田空港</t>
    <rPh sb="4" eb="6">
      <t>ヨコハマ</t>
    </rPh>
    <rPh sb="6" eb="7">
      <t>オヨ</t>
    </rPh>
    <rPh sb="8" eb="12">
      <t>ヨコハマシナイ</t>
    </rPh>
    <rPh sb="13" eb="17">
      <t>ナリタクウコウ</t>
    </rPh>
    <rPh sb="17" eb="18">
      <t>モ</t>
    </rPh>
    <rPh sb="21" eb="25">
      <t>ハネダクウコウ</t>
    </rPh>
    <phoneticPr fontId="1"/>
  </si>
  <si>
    <t>JICA中部及び名古屋市内⇔中部国際空港</t>
    <rPh sb="4" eb="6">
      <t>チュウブ</t>
    </rPh>
    <rPh sb="6" eb="7">
      <t>オヨ</t>
    </rPh>
    <rPh sb="8" eb="13">
      <t>ナゴヤシナイ</t>
    </rPh>
    <rPh sb="14" eb="16">
      <t>チュウブ</t>
    </rPh>
    <rPh sb="16" eb="18">
      <t>コクサイ</t>
    </rPh>
    <rPh sb="18" eb="20">
      <t>クウコウ</t>
    </rPh>
    <phoneticPr fontId="1"/>
  </si>
  <si>
    <t>JICA関西及び神戸市内、大阪市内並びに京都市内、滋賀県大津市内⇔関西空港若しくは伊丹空港</t>
    <phoneticPr fontId="1"/>
  </si>
  <si>
    <t>JICA北陸及び金沢市内⇔小松空港</t>
    <rPh sb="4" eb="6">
      <t>ホクリク</t>
    </rPh>
    <rPh sb="6" eb="7">
      <t>オヨ</t>
    </rPh>
    <rPh sb="8" eb="12">
      <t>カナザワシナイ</t>
    </rPh>
    <rPh sb="13" eb="15">
      <t>コマツ</t>
    </rPh>
    <rPh sb="15" eb="17">
      <t>クウコウ</t>
    </rPh>
    <phoneticPr fontId="1"/>
  </si>
  <si>
    <t>JICA中国及び広島市内並びに東広島市内⇔広島空港</t>
    <rPh sb="4" eb="6">
      <t>チュウゴク</t>
    </rPh>
    <rPh sb="6" eb="7">
      <t>オヨ</t>
    </rPh>
    <rPh sb="8" eb="12">
      <t>ヒロシマシナイ</t>
    </rPh>
    <rPh sb="12" eb="13">
      <t>ナラ</t>
    </rPh>
    <rPh sb="15" eb="16">
      <t>ヒガシ</t>
    </rPh>
    <rPh sb="16" eb="19">
      <t>ヒロシマシ</t>
    </rPh>
    <rPh sb="19" eb="20">
      <t>ナイ</t>
    </rPh>
    <rPh sb="21" eb="25">
      <t>ヒロシマクウコウ</t>
    </rPh>
    <phoneticPr fontId="1"/>
  </si>
  <si>
    <t>JICA四国及び高松市内⇔高松空港</t>
    <rPh sb="4" eb="6">
      <t>シコク</t>
    </rPh>
    <rPh sb="6" eb="7">
      <t>オヨ</t>
    </rPh>
    <rPh sb="8" eb="12">
      <t>タカマツシナイ</t>
    </rPh>
    <rPh sb="13" eb="15">
      <t>タカマツ</t>
    </rPh>
    <rPh sb="15" eb="17">
      <t>クウコウ</t>
    </rPh>
    <phoneticPr fontId="1"/>
  </si>
  <si>
    <t>愛媛県松山市内⇔松山空港</t>
    <phoneticPr fontId="1"/>
  </si>
  <si>
    <t>高知県高知市内⇔高知空港</t>
    <phoneticPr fontId="1"/>
  </si>
  <si>
    <t>徳島県徳島市内⇔徳島空港</t>
    <phoneticPr fontId="1"/>
  </si>
  <si>
    <t>JICA九州及び福岡市内並びに北九州市内⇔福岡空港若しくは北九州空港</t>
    <rPh sb="4" eb="6">
      <t>キュウシュウ</t>
    </rPh>
    <rPh sb="6" eb="7">
      <t>オヨ</t>
    </rPh>
    <rPh sb="8" eb="12">
      <t>フクオカシナイ</t>
    </rPh>
    <rPh sb="12" eb="13">
      <t>ナラ</t>
    </rPh>
    <rPh sb="15" eb="20">
      <t>キタキュウシュウシナイ</t>
    </rPh>
    <rPh sb="21" eb="25">
      <t>フクオカクウコウ</t>
    </rPh>
    <rPh sb="25" eb="26">
      <t>モ</t>
    </rPh>
    <rPh sb="29" eb="32">
      <t>キタキュウシュウ</t>
    </rPh>
    <rPh sb="32" eb="34">
      <t>クウコウ</t>
    </rPh>
    <phoneticPr fontId="1"/>
  </si>
  <si>
    <t>JICA沖縄及び那覇市内並びに浦添市内⇔那覇空港</t>
    <rPh sb="4" eb="7">
      <t>オキナワオヨ</t>
    </rPh>
    <rPh sb="8" eb="12">
      <t>ナハシナイ</t>
    </rPh>
    <rPh sb="12" eb="13">
      <t>ナラ</t>
    </rPh>
    <rPh sb="15" eb="19">
      <t>ウラゾエシナイ</t>
    </rPh>
    <rPh sb="20" eb="24">
      <t>ナハクウコウ</t>
    </rPh>
    <phoneticPr fontId="1"/>
  </si>
  <si>
    <t>来日時空港ミート業務（宿泊先への移動手配なし）</t>
    <rPh sb="0" eb="3">
      <t>ライニチジ</t>
    </rPh>
    <rPh sb="3" eb="5">
      <t>クウコウ</t>
    </rPh>
    <rPh sb="8" eb="10">
      <t>ギョウム</t>
    </rPh>
    <rPh sb="11" eb="14">
      <t>シュクハクサキ</t>
    </rPh>
    <rPh sb="16" eb="18">
      <t>イドウ</t>
    </rPh>
    <rPh sb="18" eb="20">
      <t>テハイ</t>
    </rPh>
    <phoneticPr fontId="1"/>
  </si>
  <si>
    <t>1回</t>
    <rPh sb="1" eb="2">
      <t>カイ</t>
    </rPh>
    <phoneticPr fontId="1"/>
  </si>
  <si>
    <t>乗り継ぎ支援業務</t>
    <rPh sb="0" eb="1">
      <t>ノ</t>
    </rPh>
    <rPh sb="2" eb="3">
      <t>ツ</t>
    </rPh>
    <rPh sb="4" eb="6">
      <t>シエン</t>
    </rPh>
    <rPh sb="6" eb="8">
      <t>ギョウム</t>
    </rPh>
    <phoneticPr fontId="1"/>
  </si>
  <si>
    <t>搭乗手続き確認業務</t>
    <rPh sb="0" eb="2">
      <t>トウジョウ</t>
    </rPh>
    <rPh sb="2" eb="4">
      <t>テツヅ</t>
    </rPh>
    <rPh sb="5" eb="7">
      <t>カクニン</t>
    </rPh>
    <rPh sb="7" eb="9">
      <t>ギョウム</t>
    </rPh>
    <phoneticPr fontId="1"/>
  </si>
  <si>
    <t>3.小計</t>
    <rPh sb="2" eb="4">
      <t>ショウケイ</t>
    </rPh>
    <phoneticPr fontId="1"/>
  </si>
  <si>
    <t>1.+2.</t>
    <phoneticPr fontId="1"/>
  </si>
  <si>
    <t>4.一般管理費</t>
    <rPh sb="2" eb="7">
      <t>イッパンカンリヒ</t>
    </rPh>
    <phoneticPr fontId="1"/>
  </si>
  <si>
    <t>（１．業務人件費×</t>
    <rPh sb="3" eb="5">
      <t>ギョウム</t>
    </rPh>
    <rPh sb="5" eb="8">
      <t>ジンケンヒ</t>
    </rPh>
    <phoneticPr fontId="1"/>
  </si>
  <si>
    <t>％）</t>
    <phoneticPr fontId="1"/>
  </si>
  <si>
    <t>5.合計（税抜）</t>
    <rPh sb="2" eb="4">
      <t>ゴウケイ</t>
    </rPh>
    <rPh sb="5" eb="7">
      <t>ゼイヌ</t>
    </rPh>
    <phoneticPr fontId="1"/>
  </si>
  <si>
    <t>3.+4.</t>
    <phoneticPr fontId="1"/>
  </si>
  <si>
    <t>6.消費税</t>
    <rPh sb="2" eb="5">
      <t>ショウヒゼイ</t>
    </rPh>
    <phoneticPr fontId="1"/>
  </si>
  <si>
    <t>5.×10％</t>
    <phoneticPr fontId="1"/>
  </si>
  <si>
    <t>7.総合計</t>
    <rPh sb="2" eb="5">
      <t>ソウゴウケイ</t>
    </rPh>
    <phoneticPr fontId="1"/>
  </si>
  <si>
    <t>5.+6.</t>
    <phoneticPr fontId="1"/>
  </si>
  <si>
    <t>　適切な一般管理費率（割合）を入力してください。</t>
    <phoneticPr fontId="1"/>
  </si>
  <si>
    <t>１．業務責任者の人月算出</t>
    <rPh sb="2" eb="4">
      <t>ギョウム</t>
    </rPh>
    <rPh sb="4" eb="7">
      <t>セキニンシャ</t>
    </rPh>
    <rPh sb="8" eb="9">
      <t>ヒト</t>
    </rPh>
    <rPh sb="9" eb="10">
      <t>ゲツ</t>
    </rPh>
    <rPh sb="10" eb="12">
      <t>サンシュツ</t>
    </rPh>
    <phoneticPr fontId="1"/>
  </si>
  <si>
    <t>業務内容</t>
    <rPh sb="0" eb="2">
      <t>ギョウム</t>
    </rPh>
    <rPh sb="2" eb="4">
      <t>ナイヨウ</t>
    </rPh>
    <phoneticPr fontId="1"/>
  </si>
  <si>
    <t>1件あたりの時間数</t>
    <rPh sb="1" eb="2">
      <t>ケン</t>
    </rPh>
    <rPh sb="6" eb="9">
      <t>ジカンスウ</t>
    </rPh>
    <phoneticPr fontId="1"/>
  </si>
  <si>
    <t>件数/人数</t>
    <rPh sb="0" eb="2">
      <t>ケンスウ</t>
    </rPh>
    <rPh sb="3" eb="5">
      <t>ニンズウ</t>
    </rPh>
    <phoneticPr fontId="1"/>
  </si>
  <si>
    <t>年間</t>
    <rPh sb="0" eb="2">
      <t>ネンカン</t>
    </rPh>
    <phoneticPr fontId="1"/>
  </si>
  <si>
    <t>必要時間数</t>
    <rPh sb="0" eb="2">
      <t>ヒツヨウ</t>
    </rPh>
    <rPh sb="2" eb="5">
      <t>ジカンスウ</t>
    </rPh>
    <phoneticPr fontId="1"/>
  </si>
  <si>
    <t>備考</t>
    <rPh sb="0" eb="2">
      <t>ビコウ</t>
    </rPh>
    <phoneticPr fontId="1"/>
  </si>
  <si>
    <t>(1)</t>
    <phoneticPr fontId="1"/>
  </si>
  <si>
    <t>業務全体の管理、監督</t>
    <rPh sb="0" eb="2">
      <t>ギョウム</t>
    </rPh>
    <rPh sb="2" eb="4">
      <t>ゼンタイ</t>
    </rPh>
    <rPh sb="5" eb="7">
      <t>カンリ</t>
    </rPh>
    <rPh sb="8" eb="10">
      <t>カントク</t>
    </rPh>
    <phoneticPr fontId="1"/>
  </si>
  <si>
    <t>時間/月</t>
    <rPh sb="0" eb="2">
      <t>ジカン</t>
    </rPh>
    <rPh sb="3" eb="4">
      <t>ツキ</t>
    </rPh>
    <phoneticPr fontId="1"/>
  </si>
  <si>
    <t>×</t>
    <phoneticPr fontId="1"/>
  </si>
  <si>
    <t>ヵ月</t>
    <rPh sb="1" eb="2">
      <t>ゲツ</t>
    </rPh>
    <phoneticPr fontId="1"/>
  </si>
  <si>
    <t>＝</t>
    <phoneticPr fontId="1"/>
  </si>
  <si>
    <t>（2）</t>
    <phoneticPr fontId="1"/>
  </si>
  <si>
    <t>国内事業部との契約事務等連絡調整</t>
    <rPh sb="0" eb="5">
      <t>コクナイジギョウブ</t>
    </rPh>
    <rPh sb="7" eb="9">
      <t>ケイヤク</t>
    </rPh>
    <rPh sb="9" eb="11">
      <t>ジム</t>
    </rPh>
    <rPh sb="11" eb="12">
      <t>ナド</t>
    </rPh>
    <rPh sb="12" eb="14">
      <t>レンラク</t>
    </rPh>
    <rPh sb="14" eb="16">
      <t>チョウセイ</t>
    </rPh>
    <phoneticPr fontId="1"/>
  </si>
  <si>
    <t>（3）</t>
    <phoneticPr fontId="1"/>
  </si>
  <si>
    <t>国内・海外代理店との連絡調整</t>
    <rPh sb="0" eb="2">
      <t>コクナイ</t>
    </rPh>
    <rPh sb="3" eb="5">
      <t>カイガイ</t>
    </rPh>
    <rPh sb="5" eb="8">
      <t>ダイリテン</t>
    </rPh>
    <rPh sb="10" eb="12">
      <t>レンラク</t>
    </rPh>
    <rPh sb="12" eb="14">
      <t>チョウセイ</t>
    </rPh>
    <phoneticPr fontId="1"/>
  </si>
  <si>
    <t>(4)</t>
    <phoneticPr fontId="1"/>
  </si>
  <si>
    <t>緊急時の対応</t>
    <rPh sb="0" eb="3">
      <t>キンキュウジ</t>
    </rPh>
    <rPh sb="4" eb="6">
      <t>タイオウ</t>
    </rPh>
    <phoneticPr fontId="1"/>
  </si>
  <si>
    <t>（5）</t>
    <phoneticPr fontId="1"/>
  </si>
  <si>
    <t>2030年度　往復航空券発注済み研修員の帰国フォロー業務のみ※</t>
    <rPh sb="4" eb="6">
      <t>ネンド</t>
    </rPh>
    <rPh sb="7" eb="12">
      <t>オウフクコウクウケン</t>
    </rPh>
    <rPh sb="12" eb="14">
      <t>ハッチュウ</t>
    </rPh>
    <rPh sb="14" eb="15">
      <t>ズ</t>
    </rPh>
    <rPh sb="16" eb="19">
      <t>ケンシュウイン</t>
    </rPh>
    <rPh sb="20" eb="22">
      <t>キコク</t>
    </rPh>
    <rPh sb="26" eb="28">
      <t>ギョウム</t>
    </rPh>
    <phoneticPr fontId="1"/>
  </si>
  <si>
    <t>時間</t>
    <rPh sb="0" eb="2">
      <t>ジカン</t>
    </rPh>
    <phoneticPr fontId="1"/>
  </si>
  <si>
    <t>％</t>
    <phoneticPr fontId="1"/>
  </si>
  <si>
    <t>(1)～(4)の2.6％と想定</t>
    <rPh sb="13" eb="15">
      <t>ソウテイ</t>
    </rPh>
    <phoneticPr fontId="1"/>
  </si>
  <si>
    <t>÷</t>
    <phoneticPr fontId="1"/>
  </si>
  <si>
    <t>人日</t>
    <rPh sb="0" eb="1">
      <t>ヒト</t>
    </rPh>
    <rPh sb="1" eb="2">
      <t>ヒ</t>
    </rPh>
    <phoneticPr fontId="1"/>
  </si>
  <si>
    <t>人月</t>
    <rPh sb="0" eb="1">
      <t>ヒト</t>
    </rPh>
    <rPh sb="1" eb="2">
      <t>ツキ</t>
    </rPh>
    <phoneticPr fontId="1"/>
  </si>
  <si>
    <t>２．手配業務総括の人月算出</t>
    <rPh sb="2" eb="6">
      <t>テハイギョウム</t>
    </rPh>
    <rPh sb="6" eb="8">
      <t>ソウカツ</t>
    </rPh>
    <rPh sb="9" eb="10">
      <t>ヒト</t>
    </rPh>
    <rPh sb="10" eb="11">
      <t>ツキ</t>
    </rPh>
    <rPh sb="11" eb="13">
      <t>サンシュツ</t>
    </rPh>
    <phoneticPr fontId="1"/>
  </si>
  <si>
    <t>手配業務の進捗状況確認・調整</t>
    <rPh sb="0" eb="2">
      <t>テハイ</t>
    </rPh>
    <rPh sb="2" eb="4">
      <t>ギョウム</t>
    </rPh>
    <rPh sb="5" eb="7">
      <t>シンチョク</t>
    </rPh>
    <rPh sb="7" eb="9">
      <t>ジョウキョウ</t>
    </rPh>
    <rPh sb="9" eb="11">
      <t>カクニン</t>
    </rPh>
    <rPh sb="12" eb="14">
      <t>チョウセイ</t>
    </rPh>
    <phoneticPr fontId="1"/>
  </si>
  <si>
    <t>国内・海外関係機関との連絡調整</t>
    <rPh sb="0" eb="2">
      <t>コクナイ</t>
    </rPh>
    <rPh sb="3" eb="5">
      <t>カイガイ</t>
    </rPh>
    <rPh sb="5" eb="7">
      <t>カンケイ</t>
    </rPh>
    <rPh sb="7" eb="9">
      <t>キカン</t>
    </rPh>
    <rPh sb="11" eb="13">
      <t>レンラク</t>
    </rPh>
    <rPh sb="13" eb="15">
      <t>チョウセイ</t>
    </rPh>
    <phoneticPr fontId="1"/>
  </si>
  <si>
    <t>航空会社及び送迎業者からの情報収集、連絡調整</t>
    <rPh sb="0" eb="4">
      <t>コウクウカイシャ</t>
    </rPh>
    <rPh sb="4" eb="5">
      <t>オヨ</t>
    </rPh>
    <rPh sb="6" eb="10">
      <t>ソウゲイギョウシャ</t>
    </rPh>
    <rPh sb="13" eb="15">
      <t>ジョウホウ</t>
    </rPh>
    <rPh sb="15" eb="17">
      <t>シュウシュウ</t>
    </rPh>
    <rPh sb="18" eb="20">
      <t>レンラク</t>
    </rPh>
    <rPh sb="20" eb="22">
      <t>チョウセイ</t>
    </rPh>
    <phoneticPr fontId="1"/>
  </si>
  <si>
    <t>緊急時の連絡調整</t>
    <rPh sb="0" eb="3">
      <t>キンキュウジ</t>
    </rPh>
    <rPh sb="4" eb="6">
      <t>レンラク</t>
    </rPh>
    <rPh sb="6" eb="8">
      <t>チョウセイ</t>
    </rPh>
    <phoneticPr fontId="1"/>
  </si>
  <si>
    <t>３．航空券手配担当の人月算出</t>
    <rPh sb="2" eb="5">
      <t>コウクウケン</t>
    </rPh>
    <rPh sb="5" eb="7">
      <t>テハイ</t>
    </rPh>
    <rPh sb="7" eb="9">
      <t>タントウ</t>
    </rPh>
    <rPh sb="10" eb="12">
      <t>ニンゲツ</t>
    </rPh>
    <rPh sb="12" eb="14">
      <t>サンシュツ</t>
    </rPh>
    <phoneticPr fontId="1"/>
  </si>
  <si>
    <t>航空券の新規発券</t>
    <phoneticPr fontId="1"/>
  </si>
  <si>
    <t>時間/件</t>
    <rPh sb="0" eb="2">
      <t>ジカン</t>
    </rPh>
    <rPh sb="3" eb="4">
      <t>ケン</t>
    </rPh>
    <phoneticPr fontId="1"/>
  </si>
  <si>
    <t>人</t>
    <rPh sb="0" eb="1">
      <t>ニン</t>
    </rPh>
    <phoneticPr fontId="1"/>
  </si>
  <si>
    <t>想定業務量の通り</t>
    <rPh sb="0" eb="5">
      <t>ソウテイギョウムリョウ</t>
    </rPh>
    <rPh sb="6" eb="7">
      <t>トオ</t>
    </rPh>
    <phoneticPr fontId="1"/>
  </si>
  <si>
    <t>手配済み航空券の変更・取消手続</t>
    <rPh sb="0" eb="3">
      <t>テハイズ</t>
    </rPh>
    <rPh sb="4" eb="7">
      <t>コウクウケン</t>
    </rPh>
    <rPh sb="8" eb="10">
      <t>ヘンコウ</t>
    </rPh>
    <rPh sb="11" eb="13">
      <t>トリケシ</t>
    </rPh>
    <rPh sb="13" eb="15">
      <t>テツヅ</t>
    </rPh>
    <phoneticPr fontId="1"/>
  </si>
  <si>
    <t>発券済み航空券の約25%を想定</t>
    <rPh sb="0" eb="2">
      <t>ハッケン</t>
    </rPh>
    <rPh sb="2" eb="3">
      <t>ズ</t>
    </rPh>
    <rPh sb="4" eb="7">
      <t>コウクウケン</t>
    </rPh>
    <rPh sb="8" eb="9">
      <t>ヤク</t>
    </rPh>
    <rPh sb="13" eb="15">
      <t>ソウテイ</t>
    </rPh>
    <phoneticPr fontId="1"/>
  </si>
  <si>
    <t>査証取得のための経由地の宿泊手配</t>
    <phoneticPr fontId="1"/>
  </si>
  <si>
    <t>国際線と国内線間の同日乗継が不可能な場合の宿泊手配</t>
    <phoneticPr fontId="1"/>
  </si>
  <si>
    <t>在外補完研修実施国　査証取得代行</t>
    <rPh sb="0" eb="2">
      <t>ザイガイ</t>
    </rPh>
    <rPh sb="2" eb="4">
      <t>ホカン</t>
    </rPh>
    <rPh sb="4" eb="6">
      <t>ケンシュウ</t>
    </rPh>
    <rPh sb="6" eb="8">
      <t>ジッシ</t>
    </rPh>
    <rPh sb="8" eb="9">
      <t>コク</t>
    </rPh>
    <rPh sb="10" eb="12">
      <t>サショウ</t>
    </rPh>
    <rPh sb="12" eb="14">
      <t>シュトク</t>
    </rPh>
    <rPh sb="14" eb="16">
      <t>ダイコウ</t>
    </rPh>
    <phoneticPr fontId="1"/>
  </si>
  <si>
    <t>（6）</t>
    <phoneticPr fontId="1"/>
  </si>
  <si>
    <t>(2)(3)の2.6％と想定</t>
    <rPh sb="12" eb="14">
      <t>ソウテイ</t>
    </rPh>
    <phoneticPr fontId="1"/>
  </si>
  <si>
    <t>人日</t>
  </si>
  <si>
    <t>人月</t>
  </si>
  <si>
    <t>４．送迎手配担当の人月算出</t>
    <rPh sb="2" eb="6">
      <t>ソウゲイテハイ</t>
    </rPh>
    <rPh sb="6" eb="8">
      <t>タントウ</t>
    </rPh>
    <rPh sb="9" eb="11">
      <t>ニンゲツ</t>
    </rPh>
    <rPh sb="11" eb="13">
      <t>サンシュツ</t>
    </rPh>
    <phoneticPr fontId="1"/>
  </si>
  <si>
    <t>研修員等の来日時・帰国時における本邦空港-滞在先間の送迎の新規手配</t>
    <rPh sb="16" eb="18">
      <t>ホンポウ</t>
    </rPh>
    <rPh sb="21" eb="24">
      <t>タイザイサキ</t>
    </rPh>
    <rPh sb="29" eb="33">
      <t>シンキテハイ</t>
    </rPh>
    <phoneticPr fontId="1"/>
  </si>
  <si>
    <t>手配済み送迎の変更・取消手続</t>
    <rPh sb="0" eb="3">
      <t>テハイズ</t>
    </rPh>
    <rPh sb="4" eb="6">
      <t>ソウゲイ</t>
    </rPh>
    <rPh sb="7" eb="9">
      <t>ヘンコウ</t>
    </rPh>
    <rPh sb="10" eb="12">
      <t>トリケシ</t>
    </rPh>
    <rPh sb="12" eb="14">
      <t>テツヅ</t>
    </rPh>
    <phoneticPr fontId="1"/>
  </si>
  <si>
    <t>手配済み送迎の約25%を想定</t>
    <rPh sb="0" eb="3">
      <t>テハイズ</t>
    </rPh>
    <rPh sb="4" eb="6">
      <t>ソウゲイ</t>
    </rPh>
    <rPh sb="7" eb="8">
      <t>ヤク</t>
    </rPh>
    <rPh sb="12" eb="14">
      <t>ソウテイ</t>
    </rPh>
    <phoneticPr fontId="1"/>
  </si>
  <si>
    <t>来日時空港ミート業務</t>
    <rPh sb="0" eb="3">
      <t>ライニチジ</t>
    </rPh>
    <rPh sb="3" eb="5">
      <t>クウコウ</t>
    </rPh>
    <rPh sb="8" eb="10">
      <t>ギョウム</t>
    </rPh>
    <phoneticPr fontId="1"/>
  </si>
  <si>
    <t>搭乗手続確認業務</t>
    <rPh sb="0" eb="2">
      <t>トウジョウ</t>
    </rPh>
    <rPh sb="2" eb="4">
      <t>テツヅ</t>
    </rPh>
    <rPh sb="4" eb="6">
      <t>カクニン</t>
    </rPh>
    <rPh sb="6" eb="8">
      <t>ギョウム</t>
    </rPh>
    <phoneticPr fontId="1"/>
  </si>
  <si>
    <t>(6)</t>
    <phoneticPr fontId="1"/>
  </si>
  <si>
    <t>(1)～(5)の2.6％と想定</t>
    <rPh sb="13" eb="15">
      <t>ソウテイ</t>
    </rPh>
    <phoneticPr fontId="1"/>
  </si>
  <si>
    <t>÷</t>
  </si>
  <si>
    <t>＝</t>
  </si>
  <si>
    <t>５．本邦国際線到着・出発空港担当（成田空港・関西空港）の人月算出</t>
    <rPh sb="2" eb="4">
      <t>ホンポウ</t>
    </rPh>
    <rPh sb="4" eb="7">
      <t>コクサイセン</t>
    </rPh>
    <rPh sb="7" eb="9">
      <t>トウチャク</t>
    </rPh>
    <rPh sb="10" eb="12">
      <t>シュッパツ</t>
    </rPh>
    <rPh sb="12" eb="14">
      <t>クウコウ</t>
    </rPh>
    <rPh sb="14" eb="16">
      <t>タントウ</t>
    </rPh>
    <rPh sb="17" eb="19">
      <t>ナリタ</t>
    </rPh>
    <rPh sb="19" eb="21">
      <t>クウコウ</t>
    </rPh>
    <rPh sb="22" eb="24">
      <t>カンサイ</t>
    </rPh>
    <rPh sb="24" eb="26">
      <t>クウコウ</t>
    </rPh>
    <rPh sb="28" eb="30">
      <t>ニンゲツ</t>
    </rPh>
    <rPh sb="30" eb="32">
      <t>サンシュツ</t>
    </rPh>
    <phoneticPr fontId="1"/>
  </si>
  <si>
    <t>成田空港内JICAカウンター運営業務</t>
    <rPh sb="0" eb="4">
      <t>ナリタクウコウ</t>
    </rPh>
    <rPh sb="4" eb="5">
      <t>ナイ</t>
    </rPh>
    <rPh sb="14" eb="16">
      <t>ウンエイ</t>
    </rPh>
    <rPh sb="16" eb="18">
      <t>ギョウム</t>
    </rPh>
    <phoneticPr fontId="1"/>
  </si>
  <si>
    <t>日</t>
    <rPh sb="0" eb="1">
      <t>ヒ</t>
    </rPh>
    <phoneticPr fontId="1"/>
  </si>
  <si>
    <t>専任者常駐</t>
    <rPh sb="0" eb="2">
      <t>センニン</t>
    </rPh>
    <rPh sb="2" eb="3">
      <t>シャ</t>
    </rPh>
    <rPh sb="3" eb="5">
      <t>ジョウチュウ</t>
    </rPh>
    <phoneticPr fontId="1"/>
  </si>
  <si>
    <t>(2)</t>
    <phoneticPr fontId="1"/>
  </si>
  <si>
    <t>研修員等出迎え、次の移動手段の送り出し等</t>
    <rPh sb="3" eb="4">
      <t>ナド</t>
    </rPh>
    <rPh sb="8" eb="9">
      <t>ツギ</t>
    </rPh>
    <rPh sb="10" eb="14">
      <t>イドウシュダン</t>
    </rPh>
    <rPh sb="15" eb="16">
      <t>オク</t>
    </rPh>
    <rPh sb="17" eb="18">
      <t>ダ</t>
    </rPh>
    <phoneticPr fontId="1"/>
  </si>
  <si>
    <t>(3)</t>
    <phoneticPr fontId="1"/>
  </si>
  <si>
    <t>緊急時の対応</t>
    <rPh sb="0" eb="2">
      <t>キンキュウ</t>
    </rPh>
    <rPh sb="2" eb="3">
      <t>トキ</t>
    </rPh>
    <rPh sb="4" eb="6">
      <t>タイオウ</t>
    </rPh>
    <phoneticPr fontId="1"/>
  </si>
  <si>
    <t>(1)～(3)の2.6％と想定</t>
    <rPh sb="13" eb="15">
      <t>ソウテイ</t>
    </rPh>
    <phoneticPr fontId="1"/>
  </si>
  <si>
    <t>６．経費精算担当の人月算出</t>
    <rPh sb="2" eb="4">
      <t>ケイヒ</t>
    </rPh>
    <rPh sb="4" eb="6">
      <t>セイサン</t>
    </rPh>
    <rPh sb="6" eb="8">
      <t>タントウ</t>
    </rPh>
    <rPh sb="9" eb="11">
      <t>ニンゲツ</t>
    </rPh>
    <rPh sb="11" eb="13">
      <t>サンシュツ</t>
    </rPh>
    <phoneticPr fontId="1"/>
  </si>
  <si>
    <t>毎月の精算報告・請求</t>
    <rPh sb="0" eb="2">
      <t>マイツキ</t>
    </rPh>
    <rPh sb="3" eb="5">
      <t>セイサン</t>
    </rPh>
    <rPh sb="5" eb="7">
      <t>ホウコク</t>
    </rPh>
    <rPh sb="8" eb="10">
      <t>セイキュウ</t>
    </rPh>
    <phoneticPr fontId="1"/>
  </si>
  <si>
    <t>人日</t>
    <rPh sb="0" eb="2">
      <t>ニンヒ</t>
    </rPh>
    <phoneticPr fontId="1"/>
  </si>
  <si>
    <t>※</t>
    <phoneticPr fontId="1"/>
  </si>
  <si>
    <t>2030年4月1日から2031年3月31日まで（1年間）</t>
    <rPh sb="4" eb="5">
      <t>ネン</t>
    </rPh>
    <rPh sb="6" eb="7">
      <t>ガツ</t>
    </rPh>
    <rPh sb="8" eb="9">
      <t>ヒ</t>
    </rPh>
    <rPh sb="15" eb="16">
      <t>ネン</t>
    </rPh>
    <rPh sb="17" eb="18">
      <t>ガツ</t>
    </rPh>
    <rPh sb="20" eb="21">
      <t>ヒ</t>
    </rPh>
    <rPh sb="25" eb="27">
      <t>ネンカン</t>
    </rPh>
    <phoneticPr fontId="1"/>
  </si>
  <si>
    <t>2026年4月1日から2030年3月31日までの期間に往復航空券を発注した研修員等にかかる帰国までのフォロー業務のみ</t>
    <rPh sb="4" eb="5">
      <t>ネン</t>
    </rPh>
    <rPh sb="6" eb="7">
      <t>ガツ</t>
    </rPh>
    <rPh sb="8" eb="9">
      <t>ヒ</t>
    </rPh>
    <rPh sb="15" eb="16">
      <t>ネン</t>
    </rPh>
    <rPh sb="17" eb="18">
      <t>ガツ</t>
    </rPh>
    <rPh sb="20" eb="21">
      <t>ヒ</t>
    </rPh>
    <rPh sb="24" eb="26">
      <t>キカン</t>
    </rPh>
    <rPh sb="27" eb="29">
      <t>オウフク</t>
    </rPh>
    <rPh sb="29" eb="32">
      <t>コウクウケン</t>
    </rPh>
    <rPh sb="33" eb="35">
      <t>ハッチュウ</t>
    </rPh>
    <rPh sb="37" eb="40">
      <t>ケンシュウイン</t>
    </rPh>
    <rPh sb="40" eb="41">
      <t>ナド</t>
    </rPh>
    <rPh sb="45" eb="47">
      <t>キコク</t>
    </rPh>
    <rPh sb="54" eb="5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</si>
</sst>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_);[Red]\(0.0\)"/>
    <numFmt numFmtId="178" formatCode="#,##0.0;[Red]\-#,##0.0"/>
    <numFmt numFmtId="179" formatCode="#,##0_ ;[Red]\-#,##0\ "/>
  </numFmts>
  <fonts count="15">
    <font>
      <sz val="12"/>
      <color theme="1"/>
      <name val="ＭＳ ゴシック"/>
      <family val="2"/>
      <charset val="128"/>
    </font>
    <font>
      <sz val="6"/>
      <name val="ＭＳ ゴシック"/>
      <family val="2"/>
      <charset val="128"/>
    </font>
    <font>
      <sz val="12"/>
      <color theme="1"/>
      <name val="ＭＳ ゴシック"/>
      <family val="2"/>
      <charset val="128"/>
    </font>
    <font>
      <b/>
      <sz val="12"/>
      <color theme="1"/>
      <name val="ＭＳ ゴシック"/>
      <family val="3"/>
      <charset val="128"/>
    </font>
    <font>
      <b/>
      <sz val="9"/>
      <color indexed="81"/>
      <name val="MS P ゴシック"/>
      <family val="3"/>
      <charset val="128"/>
    </font>
    <font>
      <b/>
      <sz val="16"/>
      <color theme="1"/>
      <name val="ＭＳ ゴシック"/>
      <family val="3"/>
      <charset val="128"/>
    </font>
    <font>
      <sz val="9"/>
      <color indexed="81"/>
      <name val="MS P ゴシック"/>
      <family val="3"/>
      <charset val="128"/>
    </font>
    <font>
      <b/>
      <sz val="12"/>
      <color rgb="FFFF0000"/>
      <name val="ＭＳ ゴシック"/>
      <family val="3"/>
      <charset val="128"/>
    </font>
    <font>
      <sz val="6"/>
      <color theme="1"/>
      <name val="ＭＳ ゴシック"/>
      <family val="3"/>
      <charset val="128"/>
    </font>
    <font>
      <sz val="9"/>
      <color theme="1"/>
      <name val="ＭＳ ゴシック"/>
      <family val="3"/>
      <charset val="128"/>
    </font>
    <font>
      <sz val="9"/>
      <color theme="1"/>
      <name val="ＭＳ ゴシック"/>
      <family val="2"/>
      <charset val="128"/>
    </font>
    <font>
      <sz val="12"/>
      <color theme="1"/>
      <name val="ＭＳ ゴシック"/>
      <family val="3"/>
      <charset val="128"/>
    </font>
    <font>
      <sz val="12"/>
      <name val="ＭＳ ゴシック"/>
      <family val="3"/>
      <charset val="128"/>
    </font>
    <font>
      <sz val="6"/>
      <name val="MS ゴシック"/>
      <family val="2"/>
      <charset val="128"/>
    </font>
    <font>
      <b/>
      <sz val="10"/>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diagonalUp="1">
      <left style="thin">
        <color auto="1"/>
      </left>
      <right style="thin">
        <color auto="1"/>
      </right>
      <top style="thin">
        <color auto="1"/>
      </top>
      <bottom style="thin">
        <color auto="1"/>
      </bottom>
      <diagonal style="thin">
        <color auto="1"/>
      </diagonal>
    </border>
    <border>
      <left/>
      <right/>
      <top style="medium">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indexed="64"/>
      </bottom>
      <diagonal/>
    </border>
    <border>
      <left style="thin">
        <color auto="1"/>
      </left>
      <right/>
      <top style="double">
        <color auto="1"/>
      </top>
      <bottom style="medium">
        <color auto="1"/>
      </bottom>
      <diagonal/>
    </border>
    <border>
      <left style="thin">
        <color auto="1"/>
      </left>
      <right/>
      <top style="thin">
        <color auto="1"/>
      </top>
      <bottom style="medium">
        <color auto="1"/>
      </bottom>
      <diagonal/>
    </border>
    <border>
      <left style="hair">
        <color auto="1"/>
      </left>
      <right style="thin">
        <color auto="1"/>
      </right>
      <top style="thin">
        <color auto="1"/>
      </top>
      <bottom style="thin">
        <color auto="1"/>
      </bottom>
      <diagonal/>
    </border>
    <border>
      <left style="hair">
        <color auto="1"/>
      </left>
      <right style="thin">
        <color auto="1"/>
      </right>
      <top style="double">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indexed="64"/>
      </right>
      <top style="thin">
        <color auto="1"/>
      </top>
      <bottom style="double">
        <color auto="1"/>
      </bottom>
      <diagonal/>
    </border>
    <border>
      <left/>
      <right/>
      <top style="medium">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auto="1"/>
      </left>
      <right/>
      <top/>
      <bottom style="thin">
        <color auto="1"/>
      </bottom>
      <diagonal/>
    </border>
    <border>
      <left/>
      <right/>
      <top style="thin">
        <color auto="1"/>
      </top>
      <bottom style="double">
        <color auto="1"/>
      </bottom>
      <diagonal/>
    </border>
    <border>
      <left style="medium">
        <color auto="1"/>
      </left>
      <right style="thin">
        <color auto="1"/>
      </right>
      <top style="thin">
        <color auto="1"/>
      </top>
      <bottom style="double">
        <color auto="1"/>
      </bottom>
      <diagonal/>
    </border>
    <border>
      <left style="medium">
        <color auto="1"/>
      </left>
      <right/>
      <top/>
      <bottom style="medium">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style="double">
        <color auto="1"/>
      </top>
      <bottom style="medium">
        <color auto="1"/>
      </bottom>
      <diagonal/>
    </border>
    <border>
      <left/>
      <right style="medium">
        <color auto="1"/>
      </right>
      <top style="thin">
        <color auto="1"/>
      </top>
      <bottom style="thin">
        <color auto="1"/>
      </bottom>
      <diagonal/>
    </border>
    <border>
      <left/>
      <right style="medium">
        <color indexed="64"/>
      </right>
      <top style="thin">
        <color indexed="64"/>
      </top>
      <bottom style="double">
        <color auto="1"/>
      </bottom>
      <diagonal/>
    </border>
    <border>
      <left/>
      <right style="medium">
        <color auto="1"/>
      </right>
      <top style="medium">
        <color auto="1"/>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98">
    <xf numFmtId="0" fontId="0" fillId="0" borderId="0" xfId="0">
      <alignment vertical="center"/>
    </xf>
    <xf numFmtId="0" fontId="0" fillId="0" borderId="2" xfId="0" applyBorder="1">
      <alignment vertical="center"/>
    </xf>
    <xf numFmtId="0" fontId="0" fillId="0" borderId="1" xfId="0" applyBorder="1">
      <alignment vertical="center"/>
    </xf>
    <xf numFmtId="0" fontId="0" fillId="0" borderId="8" xfId="0" applyBorder="1">
      <alignment vertical="center"/>
    </xf>
    <xf numFmtId="38" fontId="0" fillId="0" borderId="2" xfId="1" applyFont="1" applyFill="1" applyBorder="1">
      <alignment vertical="center"/>
    </xf>
    <xf numFmtId="38" fontId="0" fillId="0" borderId="1" xfId="1" applyFont="1" applyFill="1" applyBorder="1">
      <alignment vertical="center"/>
    </xf>
    <xf numFmtId="38" fontId="0" fillId="0" borderId="13" xfId="1" applyFont="1" applyFill="1" applyBorder="1">
      <alignment vertical="center"/>
    </xf>
    <xf numFmtId="38" fontId="0" fillId="0" borderId="16" xfId="1" applyFont="1" applyFill="1" applyBorder="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3" fillId="0" borderId="0" xfId="0" applyFont="1">
      <alignment vertical="center"/>
    </xf>
    <xf numFmtId="0" fontId="0" fillId="0" borderId="35" xfId="0" applyBorder="1" applyAlignment="1">
      <alignment horizontal="center" vertical="center"/>
    </xf>
    <xf numFmtId="0" fontId="0" fillId="0" borderId="38" xfId="0" applyBorder="1" applyAlignment="1">
      <alignment horizontal="center" vertical="center" wrapText="1"/>
    </xf>
    <xf numFmtId="0" fontId="0" fillId="0" borderId="24" xfId="0" applyBorder="1">
      <alignment vertical="center"/>
    </xf>
    <xf numFmtId="0" fontId="3" fillId="0" borderId="27" xfId="0" applyFont="1" applyBorder="1">
      <alignment vertical="center"/>
    </xf>
    <xf numFmtId="0" fontId="3" fillId="0" borderId="25" xfId="0" applyFont="1" applyBorder="1">
      <alignment vertical="center"/>
    </xf>
    <xf numFmtId="0" fontId="3" fillId="0" borderId="5" xfId="0" applyFont="1" applyBorder="1">
      <alignment vertical="center"/>
    </xf>
    <xf numFmtId="0" fontId="3" fillId="0" borderId="25" xfId="0" applyFont="1" applyBorder="1" applyAlignment="1">
      <alignment horizontal="left" vertical="center"/>
    </xf>
    <xf numFmtId="0" fontId="3" fillId="0" borderId="26" xfId="0" applyFont="1" applyBorder="1">
      <alignment vertical="center"/>
    </xf>
    <xf numFmtId="0" fontId="3" fillId="0" borderId="2" xfId="0" applyFont="1" applyBorder="1">
      <alignment vertical="center"/>
    </xf>
    <xf numFmtId="0" fontId="3" fillId="0" borderId="13" xfId="0" applyFont="1" applyBorder="1">
      <alignment vertical="center"/>
    </xf>
    <xf numFmtId="0" fontId="3" fillId="0" borderId="9" xfId="0" applyFont="1" applyBorder="1">
      <alignment vertical="center"/>
    </xf>
    <xf numFmtId="0" fontId="3" fillId="0" borderId="34" xfId="0" applyFont="1" applyBorder="1">
      <alignment vertical="center"/>
    </xf>
    <xf numFmtId="0" fontId="0" fillId="0" borderId="2" xfId="0" applyBorder="1" applyAlignment="1">
      <alignment horizontal="left" vertical="center" wrapText="1"/>
    </xf>
    <xf numFmtId="38" fontId="0" fillId="0" borderId="43" xfId="1" applyFont="1" applyFill="1" applyBorder="1" applyAlignment="1">
      <alignment horizontal="right" vertical="center" wrapText="1"/>
    </xf>
    <xf numFmtId="0" fontId="3" fillId="2" borderId="2" xfId="0" applyFont="1" applyFill="1" applyBorder="1">
      <alignment vertical="center"/>
    </xf>
    <xf numFmtId="0" fontId="3" fillId="0" borderId="28" xfId="0" applyFont="1" applyBorder="1">
      <alignment vertical="center"/>
    </xf>
    <xf numFmtId="0" fontId="0" fillId="0" borderId="10" xfId="0" applyBorder="1">
      <alignment vertical="center"/>
    </xf>
    <xf numFmtId="0" fontId="0" fillId="0" borderId="36" xfId="0" applyBorder="1" applyAlignment="1">
      <alignment horizontal="center" vertical="center"/>
    </xf>
    <xf numFmtId="38" fontId="0" fillId="0" borderId="0" xfId="1" applyFont="1">
      <alignment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38" fontId="0" fillId="0" borderId="2" xfId="1" applyFont="1" applyBorder="1">
      <alignment vertical="center"/>
    </xf>
    <xf numFmtId="0" fontId="0" fillId="0" borderId="1" xfId="0" applyBorder="1" applyAlignment="1">
      <alignment horizontal="center" vertical="center"/>
    </xf>
    <xf numFmtId="0" fontId="3" fillId="0" borderId="0" xfId="0" applyFont="1" applyAlignment="1">
      <alignment horizontal="center" vertical="center"/>
    </xf>
    <xf numFmtId="38" fontId="0" fillId="0" borderId="0" xfId="0" applyNumberFormat="1">
      <alignmen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1" xfId="0" applyFont="1" applyFill="1" applyBorder="1" applyAlignment="1">
      <alignment horizontal="center" vertical="center"/>
    </xf>
    <xf numFmtId="38" fontId="3" fillId="3" borderId="5" xfId="1" applyFont="1" applyFill="1" applyBorder="1" applyAlignment="1">
      <alignment horizontal="center" vertical="center"/>
    </xf>
    <xf numFmtId="0" fontId="3" fillId="3" borderId="6" xfId="0" applyFont="1" applyFill="1" applyBorder="1" applyAlignment="1">
      <alignment horizontal="center" vertical="center"/>
    </xf>
    <xf numFmtId="0" fontId="0" fillId="0" borderId="9" xfId="0" applyBorder="1">
      <alignment vertical="center"/>
    </xf>
    <xf numFmtId="0" fontId="0" fillId="0" borderId="9" xfId="0" applyBorder="1" applyAlignment="1">
      <alignment horizontal="center" vertical="center"/>
    </xf>
    <xf numFmtId="38" fontId="0" fillId="0" borderId="9" xfId="1" applyFont="1" applyBorder="1">
      <alignment vertical="center"/>
    </xf>
    <xf numFmtId="176" fontId="0" fillId="0" borderId="2" xfId="0" applyNumberFormat="1" applyBorder="1">
      <alignment vertical="center"/>
    </xf>
    <xf numFmtId="177" fontId="0" fillId="0" borderId="2" xfId="0" applyNumberFormat="1" applyBorder="1">
      <alignment vertical="center"/>
    </xf>
    <xf numFmtId="177" fontId="0" fillId="0" borderId="9" xfId="0" applyNumberFormat="1" applyBorder="1">
      <alignment vertical="center"/>
    </xf>
    <xf numFmtId="0" fontId="3" fillId="0" borderId="0" xfId="0" applyFont="1" applyAlignment="1">
      <alignment horizontal="left" vertical="center"/>
    </xf>
    <xf numFmtId="49" fontId="0" fillId="0" borderId="7" xfId="0" applyNumberFormat="1" applyBorder="1" applyAlignment="1">
      <alignment horizontal="center" vertical="center"/>
    </xf>
    <xf numFmtId="49" fontId="0" fillId="0" borderId="37" xfId="0" applyNumberFormat="1" applyBorder="1" applyAlignment="1">
      <alignment horizontal="center" vertical="center"/>
    </xf>
    <xf numFmtId="177" fontId="0" fillId="0" borderId="0" xfId="0" applyNumberFormat="1">
      <alignment vertical="center"/>
    </xf>
    <xf numFmtId="38" fontId="0" fillId="0" borderId="0" xfId="1" applyFont="1" applyBorder="1">
      <alignment vertical="center"/>
    </xf>
    <xf numFmtId="176" fontId="0" fillId="0" borderId="14" xfId="0" applyNumberFormat="1" applyBorder="1">
      <alignment vertical="center"/>
    </xf>
    <xf numFmtId="177" fontId="0" fillId="0" borderId="14" xfId="0" applyNumberFormat="1" applyBorder="1">
      <alignment vertical="center"/>
    </xf>
    <xf numFmtId="49" fontId="0" fillId="0" borderId="15" xfId="0" applyNumberFormat="1" applyBorder="1" applyAlignment="1">
      <alignment horizontal="center" vertical="center"/>
    </xf>
    <xf numFmtId="177" fontId="0" fillId="0" borderId="1" xfId="0" applyNumberFormat="1" applyBorder="1">
      <alignment vertical="center"/>
    </xf>
    <xf numFmtId="38" fontId="0" fillId="0" borderId="1" xfId="1" applyFont="1" applyBorder="1">
      <alignment vertical="center"/>
    </xf>
    <xf numFmtId="0" fontId="0" fillId="0" borderId="41" xfId="0" applyBorder="1">
      <alignment vertical="center"/>
    </xf>
    <xf numFmtId="0" fontId="0" fillId="0" borderId="40" xfId="0" applyBorder="1" applyAlignment="1">
      <alignment horizontal="center" vertical="center"/>
    </xf>
    <xf numFmtId="0" fontId="0" fillId="0" borderId="40" xfId="0" applyBorder="1">
      <alignment vertical="center"/>
    </xf>
    <xf numFmtId="177" fontId="0" fillId="0" borderId="40" xfId="0" applyNumberFormat="1" applyBorder="1">
      <alignment vertical="center"/>
    </xf>
    <xf numFmtId="38" fontId="0" fillId="0" borderId="40" xfId="1" applyFont="1" applyBorder="1">
      <alignment vertical="center"/>
    </xf>
    <xf numFmtId="0" fontId="0" fillId="0" borderId="42" xfId="0" applyBorder="1" applyAlignment="1">
      <alignment horizontal="center" vertical="center"/>
    </xf>
    <xf numFmtId="0" fontId="0" fillId="0" borderId="42" xfId="0" applyBorder="1">
      <alignment vertical="center"/>
    </xf>
    <xf numFmtId="177" fontId="0" fillId="0" borderId="42" xfId="0" applyNumberFormat="1" applyBorder="1">
      <alignment vertical="center"/>
    </xf>
    <xf numFmtId="38" fontId="0" fillId="0" borderId="42" xfId="1" applyFont="1" applyBorder="1">
      <alignment vertical="center"/>
    </xf>
    <xf numFmtId="0" fontId="3" fillId="0" borderId="42" xfId="0" applyFont="1" applyBorder="1" applyAlignment="1">
      <alignment horizontal="left" vertical="center"/>
    </xf>
    <xf numFmtId="0" fontId="0" fillId="0" borderId="32" xfId="0" applyBorder="1">
      <alignment vertical="center"/>
    </xf>
    <xf numFmtId="177" fontId="0" fillId="0" borderId="32" xfId="0" applyNumberFormat="1" applyBorder="1">
      <alignment vertical="center"/>
    </xf>
    <xf numFmtId="0" fontId="0" fillId="0" borderId="32" xfId="0" applyBorder="1" applyAlignment="1">
      <alignment horizontal="center" vertical="center"/>
    </xf>
    <xf numFmtId="38" fontId="0" fillId="0" borderId="32" xfId="1" applyFont="1" applyBorder="1">
      <alignment vertical="center"/>
    </xf>
    <xf numFmtId="0" fontId="3" fillId="0" borderId="40" xfId="0" applyFont="1" applyBorder="1" applyAlignment="1">
      <alignment horizontal="center" vertical="center"/>
    </xf>
    <xf numFmtId="0" fontId="3" fillId="0" borderId="40" xfId="0" applyFont="1" applyBorder="1">
      <alignment vertical="center"/>
    </xf>
    <xf numFmtId="38" fontId="0" fillId="0" borderId="40" xfId="1" applyFont="1" applyFill="1" applyBorder="1">
      <alignment vertical="center"/>
    </xf>
    <xf numFmtId="38" fontId="0" fillId="0" borderId="0" xfId="1" applyFont="1" applyFill="1" applyBorder="1">
      <alignment vertical="center"/>
    </xf>
    <xf numFmtId="0" fontId="3" fillId="0" borderId="42" xfId="0" applyFont="1" applyBorder="1">
      <alignment vertical="center"/>
    </xf>
    <xf numFmtId="38" fontId="0" fillId="0" borderId="42" xfId="1" applyFont="1" applyFill="1" applyBorder="1">
      <alignment vertical="center"/>
    </xf>
    <xf numFmtId="0" fontId="3" fillId="0" borderId="32" xfId="0" applyFont="1" applyBorder="1">
      <alignment vertical="center"/>
    </xf>
    <xf numFmtId="0" fontId="3" fillId="0" borderId="32" xfId="0" applyFont="1" applyBorder="1" applyAlignment="1">
      <alignment horizontal="left" vertical="center"/>
    </xf>
    <xf numFmtId="49" fontId="11" fillId="0" borderId="7" xfId="0" applyNumberFormat="1" applyFont="1" applyBorder="1" applyAlignment="1">
      <alignment horizontal="center" vertical="center"/>
    </xf>
    <xf numFmtId="0" fontId="11" fillId="0" borderId="2" xfId="0" applyFont="1" applyBorder="1">
      <alignment vertical="center"/>
    </xf>
    <xf numFmtId="49" fontId="11" fillId="0" borderId="37" xfId="0" applyNumberFormat="1" applyFont="1" applyBorder="1" applyAlignment="1">
      <alignment horizontal="center" vertical="center"/>
    </xf>
    <xf numFmtId="38" fontId="0" fillId="2" borderId="2" xfId="1" applyFont="1" applyFill="1" applyBorder="1">
      <alignment vertical="center"/>
    </xf>
    <xf numFmtId="38" fontId="0" fillId="2" borderId="1" xfId="1" applyFont="1" applyFill="1" applyBorder="1">
      <alignment vertical="center"/>
    </xf>
    <xf numFmtId="177" fontId="0" fillId="0" borderId="17" xfId="0" applyNumberFormat="1" applyBorder="1">
      <alignment vertical="center"/>
    </xf>
    <xf numFmtId="0" fontId="11" fillId="0" borderId="1" xfId="0" applyFont="1" applyBorder="1" applyAlignment="1">
      <alignment vertical="center" shrinkToFit="1"/>
    </xf>
    <xf numFmtId="178" fontId="0" fillId="0" borderId="9" xfId="1" applyNumberFormat="1" applyFont="1" applyBorder="1">
      <alignment vertical="center"/>
    </xf>
    <xf numFmtId="177" fontId="0" fillId="0" borderId="9" xfId="1" applyNumberFormat="1" applyFont="1" applyBorder="1">
      <alignment vertical="center"/>
    </xf>
    <xf numFmtId="178" fontId="0" fillId="0" borderId="9" xfId="1" applyNumberFormat="1" applyFont="1" applyFill="1" applyBorder="1">
      <alignment vertical="center"/>
    </xf>
    <xf numFmtId="178" fontId="0" fillId="0" borderId="0" xfId="1" applyNumberFormat="1" applyFont="1">
      <alignment vertical="center"/>
    </xf>
    <xf numFmtId="49" fontId="12" fillId="0" borderId="7" xfId="0" applyNumberFormat="1" applyFont="1" applyBorder="1" applyAlignment="1">
      <alignment horizontal="center" vertical="center"/>
    </xf>
    <xf numFmtId="0" fontId="12" fillId="0" borderId="2" xfId="0" applyFont="1" applyBorder="1">
      <alignment vertical="center"/>
    </xf>
    <xf numFmtId="177" fontId="12" fillId="0" borderId="2" xfId="0" applyNumberFormat="1" applyFont="1" applyBorder="1">
      <alignment vertical="center"/>
    </xf>
    <xf numFmtId="0" fontId="12" fillId="0" borderId="2" xfId="0" applyFont="1" applyBorder="1" applyAlignment="1">
      <alignment horizontal="center" vertical="center"/>
    </xf>
    <xf numFmtId="38" fontId="12" fillId="0" borderId="2" xfId="1" applyFont="1" applyBorder="1">
      <alignment vertical="center"/>
    </xf>
    <xf numFmtId="0" fontId="12" fillId="0" borderId="8" xfId="0" applyFont="1" applyBorder="1">
      <alignment vertical="center"/>
    </xf>
    <xf numFmtId="49" fontId="12" fillId="0" borderId="15" xfId="0" applyNumberFormat="1" applyFont="1" applyBorder="1" applyAlignment="1">
      <alignment horizontal="center" vertical="center"/>
    </xf>
    <xf numFmtId="0" fontId="12" fillId="0" borderId="1" xfId="0" applyFont="1" applyBorder="1">
      <alignment vertical="center"/>
    </xf>
    <xf numFmtId="177" fontId="12" fillId="0" borderId="1" xfId="0" applyNumberFormat="1" applyFont="1" applyBorder="1">
      <alignment vertical="center"/>
    </xf>
    <xf numFmtId="0" fontId="12" fillId="0" borderId="1" xfId="0" applyFont="1" applyBorder="1" applyAlignment="1">
      <alignment horizontal="center" vertical="center"/>
    </xf>
    <xf numFmtId="38" fontId="12" fillId="0" borderId="1" xfId="1" applyFont="1" applyBorder="1">
      <alignment vertical="center"/>
    </xf>
    <xf numFmtId="0" fontId="12" fillId="0" borderId="41" xfId="0" applyFont="1" applyBorder="1">
      <alignment vertical="center"/>
    </xf>
    <xf numFmtId="38" fontId="12" fillId="0" borderId="1" xfId="1" applyFont="1" applyFill="1" applyBorder="1">
      <alignment vertical="center"/>
    </xf>
    <xf numFmtId="49" fontId="12" fillId="0" borderId="37" xfId="0" applyNumberFormat="1" applyFont="1" applyBorder="1" applyAlignment="1">
      <alignment horizontal="center" vertical="center"/>
    </xf>
    <xf numFmtId="0" fontId="12" fillId="0" borderId="9" xfId="0" applyFont="1" applyBorder="1">
      <alignment vertical="center"/>
    </xf>
    <xf numFmtId="177" fontId="12" fillId="0" borderId="9" xfId="0" applyNumberFormat="1" applyFont="1" applyBorder="1">
      <alignment vertical="center"/>
    </xf>
    <xf numFmtId="0" fontId="12" fillId="0" borderId="9" xfId="0" applyFont="1" applyBorder="1" applyAlignment="1">
      <alignment horizontal="center" vertical="center"/>
    </xf>
    <xf numFmtId="178" fontId="12" fillId="0" borderId="9" xfId="1" applyNumberFormat="1" applyFont="1" applyBorder="1">
      <alignment vertical="center"/>
    </xf>
    <xf numFmtId="38" fontId="12" fillId="0" borderId="9" xfId="1" applyFont="1" applyBorder="1">
      <alignment vertical="center"/>
    </xf>
    <xf numFmtId="0" fontId="12" fillId="0" borderId="10" xfId="0" applyFont="1" applyBorder="1">
      <alignment vertical="center"/>
    </xf>
    <xf numFmtId="0" fontId="0" fillId="0" borderId="38" xfId="0" applyBorder="1" applyAlignment="1">
      <alignment horizontal="center" vertical="center"/>
    </xf>
    <xf numFmtId="0" fontId="0" fillId="0" borderId="2" xfId="0" applyBorder="1" applyAlignment="1">
      <alignment vertical="center" wrapText="1"/>
    </xf>
    <xf numFmtId="0" fontId="0" fillId="0" borderId="45"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right" vertical="center"/>
    </xf>
    <xf numFmtId="38" fontId="7" fillId="2" borderId="0" xfId="1" applyFont="1" applyFill="1">
      <alignment vertical="center"/>
    </xf>
    <xf numFmtId="38" fontId="7" fillId="2" borderId="0" xfId="1" applyFont="1" applyFill="1" applyBorder="1">
      <alignment vertical="center"/>
    </xf>
    <xf numFmtId="0" fontId="11" fillId="0" borderId="9" xfId="0" applyFont="1" applyBorder="1">
      <alignment vertical="center"/>
    </xf>
    <xf numFmtId="179" fontId="0" fillId="4" borderId="13" xfId="1" applyNumberFormat="1" applyFont="1" applyFill="1" applyBorder="1" applyAlignment="1">
      <alignment horizontal="right" vertical="center"/>
    </xf>
    <xf numFmtId="38" fontId="0" fillId="0" borderId="33" xfId="0" applyNumberFormat="1" applyBorder="1">
      <alignment vertical="center"/>
    </xf>
    <xf numFmtId="0" fontId="14" fillId="0" borderId="0" xfId="0" applyFo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38" fontId="0" fillId="2" borderId="26" xfId="1" applyFont="1" applyFill="1" applyBorder="1" applyAlignment="1">
      <alignment horizontal="center" vertical="center"/>
    </xf>
    <xf numFmtId="38" fontId="0" fillId="2" borderId="14" xfId="1"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38" fontId="0" fillId="2" borderId="22" xfId="1" applyFont="1" applyFill="1" applyBorder="1" applyAlignment="1">
      <alignment horizontal="center" vertical="center"/>
    </xf>
    <xf numFmtId="38" fontId="0" fillId="2" borderId="23" xfId="1" applyFont="1" applyFill="1" applyBorder="1" applyAlignment="1">
      <alignment horizontal="center" vertical="center"/>
    </xf>
    <xf numFmtId="0" fontId="0" fillId="0" borderId="22" xfId="0" applyBorder="1" applyAlignment="1">
      <alignment horizontal="left" vertical="center"/>
    </xf>
    <xf numFmtId="0" fontId="0" fillId="0" borderId="44" xfId="0" applyBorder="1" applyAlignment="1">
      <alignment horizontal="left" vertical="center"/>
    </xf>
    <xf numFmtId="0" fontId="3" fillId="0" borderId="28" xfId="0" applyFont="1" applyBorder="1" applyAlignment="1">
      <alignment horizontal="left" vertical="center"/>
    </xf>
    <xf numFmtId="0" fontId="3" fillId="0" borderId="26" xfId="0" applyFont="1" applyBorder="1" applyAlignment="1">
      <alignment horizontal="left" vertical="center"/>
    </xf>
    <xf numFmtId="0" fontId="3" fillId="0" borderId="14"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46" xfId="0" applyBorder="1" applyAlignment="1">
      <alignment horizontal="center" vertical="center"/>
    </xf>
    <xf numFmtId="0" fontId="0" fillId="0" borderId="42"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left" vertical="center" wrapText="1"/>
    </xf>
    <xf numFmtId="0" fontId="0" fillId="0" borderId="39" xfId="0" applyBorder="1" applyAlignment="1">
      <alignment horizontal="left" vertical="center" wrapText="1"/>
    </xf>
    <xf numFmtId="0" fontId="0" fillId="0" borderId="26" xfId="0" applyBorder="1" applyAlignment="1">
      <alignment horizontal="left"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5" xfId="0" applyBorder="1" applyAlignment="1">
      <alignment horizontal="center" vertical="center" wrapText="1"/>
    </xf>
    <xf numFmtId="38" fontId="0" fillId="0" borderId="13" xfId="1" applyFont="1" applyBorder="1" applyAlignment="1">
      <alignment horizontal="right" vertical="center"/>
    </xf>
    <xf numFmtId="38" fontId="0" fillId="0" borderId="54" xfId="1" applyFont="1" applyBorder="1" applyAlignment="1">
      <alignment horizontal="right"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38" fontId="3" fillId="0" borderId="49" xfId="1" applyFont="1" applyBorder="1" applyAlignment="1">
      <alignment horizontal="right" vertical="center"/>
    </xf>
    <xf numFmtId="38" fontId="3" fillId="0" borderId="50" xfId="1" applyFont="1" applyBorder="1" applyAlignment="1">
      <alignment horizontal="right" vertical="center"/>
    </xf>
    <xf numFmtId="38" fontId="3" fillId="0" borderId="13" xfId="1" applyFont="1" applyBorder="1" applyAlignment="1">
      <alignment horizontal="right" vertical="center"/>
    </xf>
    <xf numFmtId="38" fontId="3" fillId="0" borderId="54" xfId="1" applyFont="1" applyBorder="1" applyAlignment="1">
      <alignment horizontal="right" vertical="center"/>
    </xf>
    <xf numFmtId="38" fontId="0" fillId="0" borderId="22" xfId="1" applyFont="1" applyBorder="1" applyAlignment="1">
      <alignment horizontal="right" vertical="center"/>
    </xf>
    <xf numFmtId="38" fontId="0" fillId="0" borderId="55" xfId="1" applyFont="1" applyBorder="1" applyAlignment="1">
      <alignment horizontal="right" vertical="center"/>
    </xf>
    <xf numFmtId="38" fontId="0" fillId="0" borderId="33" xfId="1" applyFont="1" applyBorder="1" applyAlignment="1">
      <alignment horizontal="right" vertical="center"/>
    </xf>
    <xf numFmtId="38" fontId="0" fillId="0" borderId="53" xfId="1" applyFont="1" applyBorder="1" applyAlignment="1">
      <alignment horizontal="right" vertical="center"/>
    </xf>
    <xf numFmtId="0" fontId="0" fillId="0" borderId="56" xfId="0" applyBorder="1" applyAlignment="1">
      <alignment horizontal="center" vertical="center" wrapText="1"/>
    </xf>
    <xf numFmtId="38" fontId="0" fillId="0" borderId="13" xfId="1" applyFont="1" applyBorder="1" applyAlignment="1">
      <alignment horizontal="right" vertical="center" wrapText="1"/>
    </xf>
    <xf numFmtId="38" fontId="0" fillId="0" borderId="54" xfId="1" applyFont="1" applyBorder="1" applyAlignment="1">
      <alignment horizontal="right" vertical="center" wrapText="1"/>
    </xf>
    <xf numFmtId="38" fontId="0" fillId="2" borderId="13" xfId="1" applyFont="1" applyFill="1" applyBorder="1" applyAlignment="1">
      <alignment horizontal="center" vertical="center"/>
    </xf>
    <xf numFmtId="0" fontId="10" fillId="0" borderId="40" xfId="0" applyFont="1" applyBorder="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38" fontId="3" fillId="0" borderId="51" xfId="1" applyFont="1" applyBorder="1" applyAlignment="1">
      <alignment horizontal="right" vertical="center"/>
    </xf>
    <xf numFmtId="38" fontId="3" fillId="0" borderId="52" xfId="1" applyFont="1" applyBorder="1" applyAlignment="1">
      <alignment horizontal="right" vertical="center"/>
    </xf>
    <xf numFmtId="0" fontId="5" fillId="0" borderId="0" xfId="0" applyFont="1" applyAlignment="1">
      <alignment horizontal="center" vertical="center"/>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1"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38" fontId="0" fillId="0" borderId="0" xfId="0" applyNumberFormat="1" applyAlignment="1">
      <alignment horizontal="center" vertical="center"/>
    </xf>
    <xf numFmtId="0" fontId="3" fillId="3" borderId="5" xfId="0" applyFont="1" applyFill="1" applyBorder="1" applyAlignment="1">
      <alignment horizontal="center" vertical="center" shrinkToFit="1"/>
    </xf>
    <xf numFmtId="38" fontId="0" fillId="0" borderId="0"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733425</xdr:colOff>
      <xdr:row>54</xdr:row>
      <xdr:rowOff>171450</xdr:rowOff>
    </xdr:from>
    <xdr:to>
      <xdr:col>7</xdr:col>
      <xdr:colOff>209550</xdr:colOff>
      <xdr:row>59</xdr:row>
      <xdr:rowOff>9525</xdr:rowOff>
    </xdr:to>
    <xdr:cxnSp macro="">
      <xdr:nvCxnSpPr>
        <xdr:cNvPr id="3" name="直線矢印コネクタ 2">
          <a:extLst>
            <a:ext uri="{FF2B5EF4-FFF2-40B4-BE49-F238E27FC236}">
              <a16:creationId xmlns:a16="http://schemas.microsoft.com/office/drawing/2014/main" id="{07D21B65-E43B-20EA-2B4C-35A5C217DEDD}"/>
            </a:ext>
          </a:extLst>
        </xdr:cNvPr>
        <xdr:cNvCxnSpPr/>
      </xdr:nvCxnSpPr>
      <xdr:spPr>
        <a:xfrm>
          <a:off x="7029450" y="19888200"/>
          <a:ext cx="276225" cy="7524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Tahara, Makie[田原 真己恵]" id="{50AD1C86-D295-4878-8334-404ABCDB4929}" userId="S::Tahara.Makie@jica.go.jp::094b0c07-5cba-4a45-bdfa-e2601438ba4f" providerId="AD"/>
  <person displayName="Ishiguro, Arisa[石黒 愛梨沙]" id="{FEC52F24-4E64-4C52-A886-DD2D266A027E}" userId="S::Ishiguro.Arisa@jica.go.jp::7d687f60-71ae-44f6-b4ec-42797ebdc6a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5-07-24T10:35:52.29" personId="{50AD1C86-D295-4878-8334-404ABCDB4929}" id="{93FB911C-E4DA-4F6B-85BB-45B8E3FD2FAB}">
    <text>航空券代金（航空会社が徴収する変更・取消・払戻手数料等を含む）との理解でよろしいでしょうか？</text>
  </threadedComment>
  <threadedComment ref="B28" dT="2025-07-24T11:40:54.48" personId="{FEC52F24-4E64-4C52-A886-DD2D266A027E}" id="{EE6B537E-0A35-4CC4-8DCA-5A3419AA7A09}" parentId="{93FB911C-E4DA-4F6B-85BB-45B8E3FD2FAB}">
    <text>ご記載頂きましたとおりです。業務仕様書の経費の種類の記載に合わせてNo.2～4も修正させて頂きました。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0"/>
  <sheetViews>
    <sheetView tabSelected="1" view="pageBreakPreview" zoomScale="120" zoomScaleNormal="100" zoomScaleSheetLayoutView="120" workbookViewId="0">
      <selection activeCell="M14" sqref="M14"/>
    </sheetView>
  </sheetViews>
  <sheetFormatPr defaultRowHeight="14.25"/>
  <cols>
    <col min="1" max="1" width="4" customWidth="1"/>
    <col min="2" max="2" width="6.375" customWidth="1"/>
    <col min="3" max="3" width="21.125" customWidth="1"/>
    <col min="4" max="4" width="29" customWidth="1"/>
    <col min="5" max="5" width="5.625" customWidth="1"/>
    <col min="6" max="6" width="16.5" customWidth="1"/>
    <col min="7" max="7" width="10.5" bestFit="1" customWidth="1"/>
    <col min="8" max="8" width="6" bestFit="1" customWidth="1"/>
    <col min="9" max="9" width="22.75" bestFit="1" customWidth="1"/>
    <col min="10" max="10" width="7.5" customWidth="1"/>
    <col min="11" max="11" width="9" customWidth="1"/>
  </cols>
  <sheetData>
    <row r="1" spans="1:10" ht="18.75">
      <c r="A1" s="187" t="s">
        <v>0</v>
      </c>
      <c r="B1" s="187"/>
      <c r="C1" s="187"/>
      <c r="D1" s="187"/>
      <c r="E1" s="187"/>
      <c r="F1" s="187"/>
      <c r="G1" s="187"/>
      <c r="H1" s="187"/>
      <c r="I1" s="187"/>
      <c r="J1" s="115"/>
    </row>
    <row r="2" spans="1:10" ht="18.75">
      <c r="A2" s="187" t="s">
        <v>1</v>
      </c>
      <c r="B2" s="187"/>
      <c r="C2" s="187"/>
      <c r="D2" s="187"/>
      <c r="E2" s="187"/>
      <c r="F2" s="187"/>
      <c r="G2" s="187"/>
      <c r="H2" s="187"/>
      <c r="I2" s="187"/>
    </row>
    <row r="4" spans="1:10">
      <c r="A4" s="10" t="s">
        <v>2</v>
      </c>
    </row>
    <row r="5" spans="1:10">
      <c r="A5" s="10" t="s">
        <v>3</v>
      </c>
    </row>
    <row r="7" spans="1:10">
      <c r="A7" t="s">
        <v>4</v>
      </c>
    </row>
    <row r="8" spans="1:10">
      <c r="B8" s="10"/>
    </row>
    <row r="9" spans="1:10" ht="15" thickBot="1">
      <c r="B9" s="10"/>
    </row>
    <row r="10" spans="1:10" ht="28.5" customHeight="1">
      <c r="A10" s="129" t="s">
        <v>5</v>
      </c>
      <c r="B10" s="123"/>
      <c r="C10" s="122" t="s">
        <v>6</v>
      </c>
      <c r="D10" s="123"/>
      <c r="E10" s="124" t="s">
        <v>7</v>
      </c>
      <c r="F10" s="123"/>
      <c r="G10" s="122" t="s">
        <v>8</v>
      </c>
      <c r="H10" s="123"/>
      <c r="I10" s="188" t="s">
        <v>9</v>
      </c>
      <c r="J10" s="189"/>
    </row>
    <row r="11" spans="1:10">
      <c r="A11" s="130">
        <v>1</v>
      </c>
      <c r="B11" s="131"/>
      <c r="C11" s="125" t="s">
        <v>10</v>
      </c>
      <c r="D11" s="126"/>
      <c r="E11" s="127"/>
      <c r="F11" s="128"/>
      <c r="G11" s="119">
        <f>【参考】各担当の人月ブレークダウン!L10</f>
        <v>54.018899999999995</v>
      </c>
      <c r="H11" s="11" t="s">
        <v>11</v>
      </c>
      <c r="I11" s="162">
        <f t="shared" ref="I11" si="0">ROUNDDOWN(E11*G11,0)</f>
        <v>0</v>
      </c>
      <c r="J11" s="163"/>
    </row>
    <row r="12" spans="1:10">
      <c r="A12" s="130">
        <v>2</v>
      </c>
      <c r="B12" s="131"/>
      <c r="C12" s="125" t="s">
        <v>12</v>
      </c>
      <c r="D12" s="126"/>
      <c r="E12" s="127"/>
      <c r="F12" s="128"/>
      <c r="G12" s="119">
        <f>【参考】各担当の人月ブレークダウン!L20</f>
        <v>54.018899999999995</v>
      </c>
      <c r="H12" s="11" t="s">
        <v>11</v>
      </c>
      <c r="I12" s="162">
        <f t="shared" ref="I12:I16" si="1">ROUNDDOWN(E12*G12,0)</f>
        <v>0</v>
      </c>
      <c r="J12" s="163"/>
    </row>
    <row r="13" spans="1:10">
      <c r="A13" s="130">
        <v>3</v>
      </c>
      <c r="B13" s="131"/>
      <c r="C13" s="125" t="s">
        <v>13</v>
      </c>
      <c r="D13" s="126"/>
      <c r="E13" s="127"/>
      <c r="F13" s="128"/>
      <c r="G13" s="119">
        <f>【参考】各担当の人月ブレークダウン!L31</f>
        <v>330.40458749999999</v>
      </c>
      <c r="H13" s="11" t="s">
        <v>11</v>
      </c>
      <c r="I13" s="162">
        <f t="shared" si="1"/>
        <v>0</v>
      </c>
      <c r="J13" s="163"/>
    </row>
    <row r="14" spans="1:10">
      <c r="A14" s="130">
        <v>4</v>
      </c>
      <c r="B14" s="131"/>
      <c r="C14" s="125" t="s">
        <v>14</v>
      </c>
      <c r="D14" s="126"/>
      <c r="E14" s="127"/>
      <c r="F14" s="128"/>
      <c r="G14" s="119">
        <f>【参考】各担当の人月ブレークダウン!L42</f>
        <v>228.34092500000003</v>
      </c>
      <c r="H14" s="11" t="s">
        <v>11</v>
      </c>
      <c r="I14" s="162">
        <f t="shared" si="1"/>
        <v>0</v>
      </c>
      <c r="J14" s="163"/>
    </row>
    <row r="15" spans="1:10">
      <c r="A15" s="130">
        <v>5</v>
      </c>
      <c r="B15" s="131"/>
      <c r="C15" s="125" t="s">
        <v>15</v>
      </c>
      <c r="D15" s="126"/>
      <c r="E15" s="181"/>
      <c r="F15" s="128"/>
      <c r="G15" s="119">
        <f>【参考】各担当の人月ブレークダウン!L51</f>
        <v>240.20250000000001</v>
      </c>
      <c r="H15" s="11" t="s">
        <v>11</v>
      </c>
      <c r="I15" s="162">
        <f t="shared" si="1"/>
        <v>0</v>
      </c>
      <c r="J15" s="163"/>
    </row>
    <row r="16" spans="1:10" ht="15" thickBot="1">
      <c r="A16" s="130">
        <v>6</v>
      </c>
      <c r="B16" s="131"/>
      <c r="C16" s="141" t="s">
        <v>16</v>
      </c>
      <c r="D16" s="142"/>
      <c r="E16" s="139"/>
      <c r="F16" s="140"/>
      <c r="G16" s="119">
        <f>【参考】各担当の人月ブレークダウン!L57</f>
        <v>60</v>
      </c>
      <c r="H16" s="11" t="s">
        <v>11</v>
      </c>
      <c r="I16" s="174">
        <f t="shared" si="1"/>
        <v>0</v>
      </c>
      <c r="J16" s="175"/>
    </row>
    <row r="17" spans="1:10" ht="23.25" customHeight="1" thickTop="1" thickBot="1">
      <c r="A17" s="136" t="s">
        <v>17</v>
      </c>
      <c r="B17" s="137"/>
      <c r="C17" s="138"/>
      <c r="D17" s="138"/>
      <c r="E17" s="138"/>
      <c r="F17" s="138"/>
      <c r="G17" s="120">
        <f>SUM(G11:G16)</f>
        <v>966.98581249999995</v>
      </c>
      <c r="H17" s="28" t="s">
        <v>18</v>
      </c>
      <c r="I17" s="176">
        <f>SUM(I11:J16)</f>
        <v>0</v>
      </c>
      <c r="J17" s="177"/>
    </row>
    <row r="18" spans="1:10">
      <c r="A18" s="182" t="s">
        <v>19</v>
      </c>
      <c r="B18" s="182"/>
      <c r="C18" s="182"/>
      <c r="D18" s="182"/>
      <c r="E18" s="182"/>
      <c r="F18" s="182"/>
      <c r="G18" s="182"/>
      <c r="H18" s="182"/>
      <c r="I18" s="183"/>
    </row>
    <row r="19" spans="1:10">
      <c r="A19" s="184" t="s">
        <v>20</v>
      </c>
      <c r="B19" s="184"/>
      <c r="C19" s="184"/>
      <c r="D19" s="184"/>
      <c r="E19" s="184"/>
      <c r="F19" s="184"/>
      <c r="G19" s="184"/>
      <c r="H19" s="184"/>
      <c r="I19" s="184"/>
    </row>
    <row r="20" spans="1:10">
      <c r="A20" s="9"/>
      <c r="B20" s="9"/>
      <c r="C20" s="9"/>
      <c r="D20" s="9"/>
      <c r="E20" s="9"/>
      <c r="F20" s="9"/>
      <c r="G20" s="36"/>
      <c r="H20" s="9"/>
    </row>
    <row r="22" spans="1:10">
      <c r="A22" s="10" t="s">
        <v>21</v>
      </c>
      <c r="B22" s="10"/>
    </row>
    <row r="24" spans="1:10">
      <c r="A24" t="s">
        <v>22</v>
      </c>
      <c r="B24" s="10"/>
    </row>
    <row r="25" spans="1:10">
      <c r="A25" t="s">
        <v>23</v>
      </c>
      <c r="B25" s="10"/>
    </row>
    <row r="26" spans="1:10" ht="15" thickBot="1">
      <c r="A26" s="10"/>
      <c r="B26" s="10"/>
    </row>
    <row r="27" spans="1:10" ht="40.5" customHeight="1">
      <c r="A27" s="114" t="s">
        <v>5</v>
      </c>
      <c r="B27" s="161" t="s">
        <v>6</v>
      </c>
      <c r="C27" s="161"/>
      <c r="D27" s="133"/>
      <c r="E27" s="132" t="s">
        <v>24</v>
      </c>
      <c r="F27" s="133"/>
      <c r="G27" s="132" t="s">
        <v>25</v>
      </c>
      <c r="H27" s="133"/>
      <c r="I27" s="132" t="s">
        <v>26</v>
      </c>
      <c r="J27" s="178"/>
    </row>
    <row r="28" spans="1:10" ht="33.75" customHeight="1">
      <c r="A28" s="12">
        <v>1</v>
      </c>
      <c r="B28" s="149" t="s">
        <v>27</v>
      </c>
      <c r="C28" s="158"/>
      <c r="D28" s="150"/>
      <c r="E28" s="134"/>
      <c r="F28" s="135"/>
      <c r="G28" s="24">
        <v>43100</v>
      </c>
      <c r="H28" s="23" t="s">
        <v>28</v>
      </c>
      <c r="I28" s="179">
        <v>11846000000</v>
      </c>
      <c r="J28" s="180"/>
    </row>
    <row r="29" spans="1:10" ht="44.25" customHeight="1">
      <c r="A29" s="31">
        <v>2</v>
      </c>
      <c r="B29" s="149" t="s">
        <v>29</v>
      </c>
      <c r="C29" s="158"/>
      <c r="D29" s="150"/>
      <c r="E29" s="159"/>
      <c r="F29" s="160"/>
      <c r="G29" s="4">
        <v>1100</v>
      </c>
      <c r="H29" s="6" t="s">
        <v>28</v>
      </c>
      <c r="I29" s="162">
        <v>44210000</v>
      </c>
      <c r="J29" s="163"/>
    </row>
    <row r="30" spans="1:10" ht="44.25" customHeight="1">
      <c r="A30" s="12">
        <v>3</v>
      </c>
      <c r="B30" s="149" t="s">
        <v>30</v>
      </c>
      <c r="C30" s="158"/>
      <c r="D30" s="150"/>
      <c r="E30" s="159"/>
      <c r="F30" s="160"/>
      <c r="G30" s="4">
        <v>4700</v>
      </c>
      <c r="H30" s="6" t="s">
        <v>28</v>
      </c>
      <c r="I30" s="162">
        <v>62830000</v>
      </c>
      <c r="J30" s="163"/>
    </row>
    <row r="31" spans="1:10" ht="44.25" customHeight="1">
      <c r="A31" s="12">
        <v>4</v>
      </c>
      <c r="B31" s="156" t="s">
        <v>31</v>
      </c>
      <c r="C31" s="156"/>
      <c r="D31" s="112" t="s">
        <v>32</v>
      </c>
      <c r="E31" s="159"/>
      <c r="F31" s="160"/>
      <c r="G31" s="4">
        <v>70</v>
      </c>
      <c r="H31" s="6" t="s">
        <v>28</v>
      </c>
      <c r="I31" s="162">
        <v>549000</v>
      </c>
      <c r="J31" s="163"/>
    </row>
    <row r="32" spans="1:10" ht="44.25" customHeight="1">
      <c r="A32" s="111">
        <v>5</v>
      </c>
      <c r="B32" s="156"/>
      <c r="C32" s="156"/>
      <c r="D32" s="112" t="s">
        <v>33</v>
      </c>
      <c r="E32" s="13"/>
      <c r="F32" s="83"/>
      <c r="G32" s="4">
        <v>70</v>
      </c>
      <c r="H32" s="6" t="s">
        <v>28</v>
      </c>
      <c r="I32" s="162">
        <f t="shared" ref="I32" si="2">ROUNDDOWN(F32*G32,0)</f>
        <v>0</v>
      </c>
      <c r="J32" s="163"/>
    </row>
    <row r="33" spans="1:11" ht="44.25" customHeight="1">
      <c r="A33" s="12">
        <v>6</v>
      </c>
      <c r="B33" s="168" t="s">
        <v>34</v>
      </c>
      <c r="C33" s="149" t="s">
        <v>35</v>
      </c>
      <c r="D33" s="150"/>
      <c r="E33" s="32" t="s">
        <v>36</v>
      </c>
      <c r="F33" s="83"/>
      <c r="G33" s="4">
        <v>2380</v>
      </c>
      <c r="H33" s="6" t="s">
        <v>28</v>
      </c>
      <c r="I33" s="162">
        <f t="shared" ref="I33" si="3">ROUNDDOWN(F33*G33,0)</f>
        <v>0</v>
      </c>
      <c r="J33" s="163"/>
    </row>
    <row r="34" spans="1:11" ht="44.25" customHeight="1">
      <c r="A34" s="111">
        <v>7</v>
      </c>
      <c r="B34" s="169"/>
      <c r="C34" s="149" t="s">
        <v>37</v>
      </c>
      <c r="D34" s="150"/>
      <c r="E34" s="32" t="s">
        <v>36</v>
      </c>
      <c r="F34" s="83"/>
      <c r="G34" s="4">
        <v>1780</v>
      </c>
      <c r="H34" s="6" t="s">
        <v>28</v>
      </c>
      <c r="I34" s="162">
        <f t="shared" ref="I34:I50" si="4">ROUNDDOWN(F34*G34,0)</f>
        <v>0</v>
      </c>
      <c r="J34" s="163"/>
    </row>
    <row r="35" spans="1:11" ht="44.25" customHeight="1">
      <c r="A35" s="12">
        <v>8</v>
      </c>
      <c r="B35" s="169"/>
      <c r="C35" s="164" t="s">
        <v>38</v>
      </c>
      <c r="D35" s="165"/>
      <c r="E35" s="32" t="s">
        <v>36</v>
      </c>
      <c r="F35" s="83"/>
      <c r="G35" s="4">
        <v>20</v>
      </c>
      <c r="H35" s="6" t="s">
        <v>28</v>
      </c>
      <c r="I35" s="162">
        <f t="shared" si="4"/>
        <v>0</v>
      </c>
      <c r="J35" s="163"/>
    </row>
    <row r="36" spans="1:11" ht="44.25" customHeight="1">
      <c r="A36" s="111">
        <v>9</v>
      </c>
      <c r="B36" s="169"/>
      <c r="C36" s="149" t="s">
        <v>39</v>
      </c>
      <c r="D36" s="150"/>
      <c r="E36" s="32" t="s">
        <v>36</v>
      </c>
      <c r="F36" s="83"/>
      <c r="G36" s="4">
        <v>3210</v>
      </c>
      <c r="H36" s="6" t="s">
        <v>28</v>
      </c>
      <c r="I36" s="162">
        <f t="shared" si="4"/>
        <v>0</v>
      </c>
      <c r="J36" s="163"/>
    </row>
    <row r="37" spans="1:11" ht="44.25" customHeight="1">
      <c r="A37" s="12">
        <v>10</v>
      </c>
      <c r="B37" s="169"/>
      <c r="C37" s="149" t="s">
        <v>40</v>
      </c>
      <c r="D37" s="150"/>
      <c r="E37" s="32" t="s">
        <v>36</v>
      </c>
      <c r="F37" s="83"/>
      <c r="G37" s="4">
        <v>34050</v>
      </c>
      <c r="H37" s="6" t="s">
        <v>28</v>
      </c>
      <c r="I37" s="162">
        <f t="shared" si="4"/>
        <v>0</v>
      </c>
      <c r="J37" s="163"/>
    </row>
    <row r="38" spans="1:11" ht="44.25" customHeight="1">
      <c r="A38" s="111">
        <v>11</v>
      </c>
      <c r="B38" s="169"/>
      <c r="C38" s="149" t="s">
        <v>41</v>
      </c>
      <c r="D38" s="150"/>
      <c r="E38" s="32" t="s">
        <v>36</v>
      </c>
      <c r="F38" s="83"/>
      <c r="G38" s="4">
        <v>5210</v>
      </c>
      <c r="H38" s="6" t="s">
        <v>28</v>
      </c>
      <c r="I38" s="162">
        <f t="shared" si="4"/>
        <v>0</v>
      </c>
      <c r="J38" s="163"/>
    </row>
    <row r="39" spans="1:11" ht="44.25" customHeight="1">
      <c r="A39" s="12">
        <v>12</v>
      </c>
      <c r="B39" s="169"/>
      <c r="C39" s="149" t="s">
        <v>42</v>
      </c>
      <c r="D39" s="150"/>
      <c r="E39" s="32" t="s">
        <v>36</v>
      </c>
      <c r="F39" s="83"/>
      <c r="G39" s="4">
        <v>2320</v>
      </c>
      <c r="H39" s="6" t="s">
        <v>28</v>
      </c>
      <c r="I39" s="162">
        <f t="shared" si="4"/>
        <v>0</v>
      </c>
      <c r="J39" s="163"/>
    </row>
    <row r="40" spans="1:11" ht="44.25" customHeight="1">
      <c r="A40" s="111">
        <v>13</v>
      </c>
      <c r="B40" s="169"/>
      <c r="C40" s="164" t="s">
        <v>43</v>
      </c>
      <c r="D40" s="165"/>
      <c r="E40" s="32" t="s">
        <v>36</v>
      </c>
      <c r="F40" s="83"/>
      <c r="G40" s="4">
        <v>6770</v>
      </c>
      <c r="H40" s="6" t="s">
        <v>28</v>
      </c>
      <c r="I40" s="162">
        <f t="shared" si="4"/>
        <v>0</v>
      </c>
      <c r="J40" s="163"/>
    </row>
    <row r="41" spans="1:11" ht="44.25" customHeight="1">
      <c r="A41" s="12">
        <v>14</v>
      </c>
      <c r="B41" s="169"/>
      <c r="C41" s="164" t="s">
        <v>44</v>
      </c>
      <c r="D41" s="165"/>
      <c r="E41" s="32" t="s">
        <v>36</v>
      </c>
      <c r="F41" s="83"/>
      <c r="G41" s="4">
        <v>50</v>
      </c>
      <c r="H41" s="6" t="s">
        <v>28</v>
      </c>
      <c r="I41" s="162">
        <f t="shared" si="4"/>
        <v>0</v>
      </c>
      <c r="J41" s="163"/>
    </row>
    <row r="42" spans="1:11" ht="44.25" customHeight="1">
      <c r="A42" s="111">
        <v>15</v>
      </c>
      <c r="B42" s="169"/>
      <c r="C42" s="149" t="s">
        <v>45</v>
      </c>
      <c r="D42" s="150"/>
      <c r="E42" s="32" t="s">
        <v>36</v>
      </c>
      <c r="F42" s="83"/>
      <c r="G42" s="4">
        <v>2240</v>
      </c>
      <c r="H42" s="6" t="s">
        <v>28</v>
      </c>
      <c r="I42" s="162">
        <f t="shared" si="4"/>
        <v>0</v>
      </c>
      <c r="J42" s="163"/>
    </row>
    <row r="43" spans="1:11" ht="44.25" customHeight="1">
      <c r="A43" s="12">
        <v>16</v>
      </c>
      <c r="B43" s="169"/>
      <c r="C43" s="164" t="s">
        <v>46</v>
      </c>
      <c r="D43" s="165"/>
      <c r="E43" s="32" t="s">
        <v>36</v>
      </c>
      <c r="F43" s="83"/>
      <c r="G43" s="4">
        <v>600</v>
      </c>
      <c r="H43" s="6" t="s">
        <v>28</v>
      </c>
      <c r="I43" s="162">
        <f t="shared" si="4"/>
        <v>0</v>
      </c>
      <c r="J43" s="163"/>
    </row>
    <row r="44" spans="1:11" ht="44.25" customHeight="1">
      <c r="A44" s="111">
        <v>17</v>
      </c>
      <c r="B44" s="169"/>
      <c r="C44" s="164" t="s">
        <v>47</v>
      </c>
      <c r="D44" s="165"/>
      <c r="E44" s="32" t="s">
        <v>36</v>
      </c>
      <c r="F44" s="83"/>
      <c r="G44" s="4">
        <v>280</v>
      </c>
      <c r="H44" s="6" t="s">
        <v>28</v>
      </c>
      <c r="I44" s="162">
        <f t="shared" si="4"/>
        <v>0</v>
      </c>
      <c r="J44" s="163"/>
    </row>
    <row r="45" spans="1:11" ht="44.25" customHeight="1">
      <c r="A45" s="12">
        <v>18</v>
      </c>
      <c r="B45" s="169"/>
      <c r="C45" s="164" t="s">
        <v>48</v>
      </c>
      <c r="D45" s="165"/>
      <c r="E45" s="32" t="s">
        <v>36</v>
      </c>
      <c r="F45" s="83"/>
      <c r="G45" s="4">
        <v>440</v>
      </c>
      <c r="H45" s="6" t="s">
        <v>28</v>
      </c>
      <c r="I45" s="162">
        <f t="shared" si="4"/>
        <v>0</v>
      </c>
      <c r="J45" s="163"/>
    </row>
    <row r="46" spans="1:11" ht="44.25" customHeight="1">
      <c r="A46" s="111">
        <v>19</v>
      </c>
      <c r="B46" s="169"/>
      <c r="C46" s="164" t="s">
        <v>49</v>
      </c>
      <c r="D46" s="165"/>
      <c r="E46" s="32" t="s">
        <v>36</v>
      </c>
      <c r="F46" s="83"/>
      <c r="G46" s="4">
        <v>640</v>
      </c>
      <c r="H46" s="6" t="s">
        <v>28</v>
      </c>
      <c r="I46" s="162">
        <f t="shared" si="4"/>
        <v>0</v>
      </c>
      <c r="J46" s="163"/>
    </row>
    <row r="47" spans="1:11" ht="44.25" customHeight="1">
      <c r="A47" s="12">
        <v>20</v>
      </c>
      <c r="B47" s="169"/>
      <c r="C47" s="149" t="s">
        <v>50</v>
      </c>
      <c r="D47" s="150"/>
      <c r="E47" s="32" t="s">
        <v>36</v>
      </c>
      <c r="F47" s="83"/>
      <c r="G47" s="4">
        <v>5210</v>
      </c>
      <c r="H47" s="6" t="s">
        <v>28</v>
      </c>
      <c r="I47" s="162">
        <f t="shared" si="4"/>
        <v>0</v>
      </c>
      <c r="J47" s="163"/>
    </row>
    <row r="48" spans="1:11" ht="44.25" customHeight="1">
      <c r="A48" s="111">
        <v>21</v>
      </c>
      <c r="B48" s="169"/>
      <c r="C48" s="151" t="s">
        <v>51</v>
      </c>
      <c r="D48" s="152"/>
      <c r="E48" s="32" t="s">
        <v>36</v>
      </c>
      <c r="F48" s="83"/>
      <c r="G48" s="4">
        <v>2040</v>
      </c>
      <c r="H48" s="6" t="s">
        <v>28</v>
      </c>
      <c r="I48" s="162">
        <f t="shared" si="4"/>
        <v>0</v>
      </c>
      <c r="J48" s="163"/>
      <c r="K48" s="36"/>
    </row>
    <row r="49" spans="1:10" ht="44.25" customHeight="1">
      <c r="A49" s="12">
        <v>22</v>
      </c>
      <c r="B49" s="156" t="s">
        <v>52</v>
      </c>
      <c r="C49" s="156"/>
      <c r="D49" s="156"/>
      <c r="E49" s="32" t="s">
        <v>53</v>
      </c>
      <c r="F49" s="83"/>
      <c r="G49" s="4">
        <v>230</v>
      </c>
      <c r="H49" s="6" t="s">
        <v>28</v>
      </c>
      <c r="I49" s="162">
        <f t="shared" si="4"/>
        <v>0</v>
      </c>
      <c r="J49" s="163"/>
    </row>
    <row r="50" spans="1:10" ht="44.25" customHeight="1">
      <c r="A50" s="111">
        <v>23</v>
      </c>
      <c r="B50" s="156" t="s">
        <v>54</v>
      </c>
      <c r="C50" s="156"/>
      <c r="D50" s="156"/>
      <c r="E50" s="32" t="s">
        <v>53</v>
      </c>
      <c r="F50" s="83"/>
      <c r="G50" s="4">
        <v>5430</v>
      </c>
      <c r="H50" s="6" t="s">
        <v>28</v>
      </c>
      <c r="I50" s="162">
        <f t="shared" si="4"/>
        <v>0</v>
      </c>
      <c r="J50" s="163"/>
    </row>
    <row r="51" spans="1:10" ht="44.25" customHeight="1" thickBot="1">
      <c r="A51" s="113">
        <v>24</v>
      </c>
      <c r="B51" s="157" t="s">
        <v>55</v>
      </c>
      <c r="C51" s="157"/>
      <c r="D51" s="157"/>
      <c r="E51" s="32" t="s">
        <v>53</v>
      </c>
      <c r="F51" s="84"/>
      <c r="G51" s="5">
        <v>150</v>
      </c>
      <c r="H51" s="7" t="s">
        <v>28</v>
      </c>
      <c r="I51" s="174">
        <f t="shared" ref="I51" si="5">ROUNDDOWN(F51*G51,0)</f>
        <v>0</v>
      </c>
      <c r="J51" s="175"/>
    </row>
    <row r="52" spans="1:10" ht="26.25" customHeight="1" thickTop="1" thickBot="1">
      <c r="A52" s="153" t="s">
        <v>17</v>
      </c>
      <c r="B52" s="154"/>
      <c r="C52" s="154"/>
      <c r="D52" s="154"/>
      <c r="E52" s="155"/>
      <c r="F52" s="155"/>
      <c r="G52" s="137"/>
      <c r="H52" s="30"/>
      <c r="I52" s="176">
        <f>SUM(I28:J51)</f>
        <v>11953589000</v>
      </c>
      <c r="J52" s="177"/>
    </row>
    <row r="53" spans="1:10" ht="15" thickBot="1"/>
    <row r="54" spans="1:10">
      <c r="A54" s="14" t="s">
        <v>56</v>
      </c>
      <c r="B54" s="15"/>
      <c r="C54" s="15"/>
      <c r="D54" s="15"/>
      <c r="E54" s="15"/>
      <c r="F54" s="15"/>
      <c r="G54" s="16" t="s">
        <v>57</v>
      </c>
      <c r="H54" s="17"/>
      <c r="I54" s="170">
        <f>I17+I52</f>
        <v>11953589000</v>
      </c>
      <c r="J54" s="171"/>
    </row>
    <row r="55" spans="1:10">
      <c r="A55" s="26" t="s">
        <v>58</v>
      </c>
      <c r="B55" s="18"/>
      <c r="C55" s="18"/>
      <c r="D55" s="18"/>
      <c r="E55" s="166" t="s">
        <v>59</v>
      </c>
      <c r="F55" s="167"/>
      <c r="G55" s="25"/>
      <c r="H55" s="20" t="s">
        <v>60</v>
      </c>
      <c r="I55" s="172">
        <f>ROUNDDOWN(I17*G55,0)</f>
        <v>0</v>
      </c>
      <c r="J55" s="173"/>
    </row>
    <row r="56" spans="1:10">
      <c r="A56" s="143" t="s">
        <v>61</v>
      </c>
      <c r="B56" s="144"/>
      <c r="C56" s="144"/>
      <c r="D56" s="144"/>
      <c r="E56" s="144"/>
      <c r="F56" s="144"/>
      <c r="G56" s="19" t="s">
        <v>62</v>
      </c>
      <c r="H56" s="18"/>
      <c r="I56" s="172">
        <f>I54+I55</f>
        <v>11953589000</v>
      </c>
      <c r="J56" s="173"/>
    </row>
    <row r="57" spans="1:10">
      <c r="A57" s="143" t="s">
        <v>63</v>
      </c>
      <c r="B57" s="144"/>
      <c r="C57" s="144"/>
      <c r="D57" s="144"/>
      <c r="E57" s="144"/>
      <c r="F57" s="145"/>
      <c r="G57" s="19" t="s">
        <v>64</v>
      </c>
      <c r="H57" s="20"/>
      <c r="I57" s="172">
        <f>ROUNDDOWN(I56*0.1,0)</f>
        <v>1195358900</v>
      </c>
      <c r="J57" s="173"/>
    </row>
    <row r="58" spans="1:10" ht="15" thickBot="1">
      <c r="A58" s="146" t="s">
        <v>65</v>
      </c>
      <c r="B58" s="147"/>
      <c r="C58" s="147"/>
      <c r="D58" s="147"/>
      <c r="E58" s="147"/>
      <c r="F58" s="148"/>
      <c r="G58" s="21" t="s">
        <v>66</v>
      </c>
      <c r="H58" s="22"/>
      <c r="I58" s="185">
        <f>I56+I57</f>
        <v>13148947900</v>
      </c>
      <c r="J58" s="186"/>
    </row>
    <row r="60" spans="1:10">
      <c r="G60" s="121" t="s">
        <v>67</v>
      </c>
    </row>
  </sheetData>
  <mergeCells count="102">
    <mergeCell ref="I57:J57"/>
    <mergeCell ref="I58:J58"/>
    <mergeCell ref="I49:J49"/>
    <mergeCell ref="I50:J50"/>
    <mergeCell ref="I51:J51"/>
    <mergeCell ref="I52:J52"/>
    <mergeCell ref="A1:I1"/>
    <mergeCell ref="A2:I2"/>
    <mergeCell ref="I44:J44"/>
    <mergeCell ref="I45:J45"/>
    <mergeCell ref="I46:J46"/>
    <mergeCell ref="I47:J47"/>
    <mergeCell ref="I48:J48"/>
    <mergeCell ref="I39:J39"/>
    <mergeCell ref="I40:J40"/>
    <mergeCell ref="I41:J41"/>
    <mergeCell ref="I42:J42"/>
    <mergeCell ref="I43:J43"/>
    <mergeCell ref="I34:J34"/>
    <mergeCell ref="I35:J35"/>
    <mergeCell ref="I36:J36"/>
    <mergeCell ref="I37:J37"/>
    <mergeCell ref="I38:J38"/>
    <mergeCell ref="I10:J10"/>
    <mergeCell ref="I11:J11"/>
    <mergeCell ref="I12:J12"/>
    <mergeCell ref="I13:J13"/>
    <mergeCell ref="I14:J14"/>
    <mergeCell ref="C44:D44"/>
    <mergeCell ref="C45:D45"/>
    <mergeCell ref="I15:J15"/>
    <mergeCell ref="I16:J16"/>
    <mergeCell ref="I17:J17"/>
    <mergeCell ref="I27:J27"/>
    <mergeCell ref="I28:J28"/>
    <mergeCell ref="I29:J29"/>
    <mergeCell ref="I30:J30"/>
    <mergeCell ref="I31:J31"/>
    <mergeCell ref="E12:F12"/>
    <mergeCell ref="E13:F13"/>
    <mergeCell ref="E14:F14"/>
    <mergeCell ref="E15:F15"/>
    <mergeCell ref="A18:I18"/>
    <mergeCell ref="A19:I19"/>
    <mergeCell ref="A12:B12"/>
    <mergeCell ref="A13:B13"/>
    <mergeCell ref="A14:B14"/>
    <mergeCell ref="C12:D12"/>
    <mergeCell ref="I32:J32"/>
    <mergeCell ref="I33:J33"/>
    <mergeCell ref="C43:D43"/>
    <mergeCell ref="C39:D39"/>
    <mergeCell ref="C40:D40"/>
    <mergeCell ref="C35:D35"/>
    <mergeCell ref="C41:D41"/>
    <mergeCell ref="E55:F55"/>
    <mergeCell ref="A56:F56"/>
    <mergeCell ref="C46:D46"/>
    <mergeCell ref="B33:B48"/>
    <mergeCell ref="B49:D49"/>
    <mergeCell ref="C34:D34"/>
    <mergeCell ref="C36:D36"/>
    <mergeCell ref="C37:D37"/>
    <mergeCell ref="C38:D38"/>
    <mergeCell ref="C42:D42"/>
    <mergeCell ref="I54:J54"/>
    <mergeCell ref="I55:J55"/>
    <mergeCell ref="I56:J56"/>
    <mergeCell ref="A57:F57"/>
    <mergeCell ref="A58:F58"/>
    <mergeCell ref="C47:D47"/>
    <mergeCell ref="C48:D48"/>
    <mergeCell ref="A52:G52"/>
    <mergeCell ref="B50:D50"/>
    <mergeCell ref="B51:D51"/>
    <mergeCell ref="C33:D33"/>
    <mergeCell ref="E27:F27"/>
    <mergeCell ref="B28:D28"/>
    <mergeCell ref="B29:D29"/>
    <mergeCell ref="B30:D30"/>
    <mergeCell ref="E30:F30"/>
    <mergeCell ref="E31:F31"/>
    <mergeCell ref="B27:D27"/>
    <mergeCell ref="B31:C32"/>
    <mergeCell ref="E29:F29"/>
    <mergeCell ref="C10:D10"/>
    <mergeCell ref="E10:F10"/>
    <mergeCell ref="G10:H10"/>
    <mergeCell ref="C11:D11"/>
    <mergeCell ref="E11:F11"/>
    <mergeCell ref="A10:B10"/>
    <mergeCell ref="A11:B11"/>
    <mergeCell ref="G27:H27"/>
    <mergeCell ref="E28:F28"/>
    <mergeCell ref="A16:B16"/>
    <mergeCell ref="A15:B15"/>
    <mergeCell ref="A17:F17"/>
    <mergeCell ref="C15:D15"/>
    <mergeCell ref="E16:F16"/>
    <mergeCell ref="C13:D13"/>
    <mergeCell ref="C14:D14"/>
    <mergeCell ref="C16:D16"/>
  </mergeCells>
  <phoneticPr fontId="1"/>
  <printOptions horizontalCentered="1"/>
  <pageMargins left="0.9055118110236221" right="0.70866141732283472" top="0.35433070866141736" bottom="0.35433070866141736" header="0.31496062992125984" footer="0.31496062992125984"/>
  <pageSetup paperSize="9" scale="48"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0"/>
  <sheetViews>
    <sheetView zoomScaleNormal="100" zoomScaleSheetLayoutView="100" workbookViewId="0">
      <selection activeCell="B3" sqref="B3"/>
    </sheetView>
  </sheetViews>
  <sheetFormatPr defaultRowHeight="14.25"/>
  <cols>
    <col min="1" max="1" width="5.125" style="9" bestFit="1" customWidth="1"/>
    <col min="2" max="2" width="71.5" bestFit="1" customWidth="1"/>
    <col min="3" max="3" width="9.5" bestFit="1" customWidth="1"/>
    <col min="4" max="4" width="8.5" style="9" bestFit="1" customWidth="1"/>
    <col min="5" max="5" width="3.5" style="9" bestFit="1" customWidth="1"/>
    <col min="6" max="6" width="7.5" style="29" bestFit="1" customWidth="1"/>
    <col min="7" max="7" width="5.5" style="9" bestFit="1" customWidth="1"/>
    <col min="8" max="8" width="3.5" style="9" bestFit="1" customWidth="1"/>
    <col min="9" max="9" width="2.5" style="9" bestFit="1" customWidth="1"/>
    <col min="10" max="10" width="5.5" bestFit="1" customWidth="1"/>
    <col min="11" max="11" width="3.5" style="9" bestFit="1" customWidth="1"/>
    <col min="12" max="12" width="12.625" style="29" bestFit="1" customWidth="1"/>
    <col min="13" max="13" width="30.5" bestFit="1" customWidth="1"/>
  </cols>
  <sheetData>
    <row r="1" spans="1:13" ht="15" thickBot="1">
      <c r="A1" s="48" t="s">
        <v>68</v>
      </c>
    </row>
    <row r="2" spans="1:13">
      <c r="A2" s="37" t="s">
        <v>5</v>
      </c>
      <c r="B2" s="38" t="s">
        <v>69</v>
      </c>
      <c r="C2" s="193" t="s">
        <v>70</v>
      </c>
      <c r="D2" s="194"/>
      <c r="E2" s="38"/>
      <c r="F2" s="190" t="s">
        <v>71</v>
      </c>
      <c r="G2" s="191"/>
      <c r="H2" s="39"/>
      <c r="I2" s="192" t="s">
        <v>72</v>
      </c>
      <c r="J2" s="192"/>
      <c r="K2" s="38"/>
      <c r="L2" s="40" t="s">
        <v>73</v>
      </c>
      <c r="M2" s="41" t="s">
        <v>74</v>
      </c>
    </row>
    <row r="3" spans="1:13">
      <c r="A3" s="49" t="s">
        <v>75</v>
      </c>
      <c r="B3" s="1" t="s">
        <v>76</v>
      </c>
      <c r="C3" s="53">
        <v>55</v>
      </c>
      <c r="D3" s="32" t="s">
        <v>77</v>
      </c>
      <c r="E3" s="32" t="s">
        <v>78</v>
      </c>
      <c r="F3" s="33">
        <v>12</v>
      </c>
      <c r="G3" s="32" t="s">
        <v>79</v>
      </c>
      <c r="H3" s="32" t="s">
        <v>78</v>
      </c>
      <c r="I3" s="32">
        <v>4</v>
      </c>
      <c r="J3" s="1" t="s">
        <v>72</v>
      </c>
      <c r="K3" s="32" t="s">
        <v>80</v>
      </c>
      <c r="L3" s="33">
        <f>C3*F3*I3</f>
        <v>2640</v>
      </c>
      <c r="M3" s="3"/>
    </row>
    <row r="4" spans="1:13">
      <c r="A4" s="49" t="s">
        <v>81</v>
      </c>
      <c r="B4" s="1" t="s">
        <v>82</v>
      </c>
      <c r="C4" s="54">
        <v>40.5</v>
      </c>
      <c r="D4" s="32" t="s">
        <v>77</v>
      </c>
      <c r="E4" s="32" t="s">
        <v>78</v>
      </c>
      <c r="F4" s="33">
        <v>12</v>
      </c>
      <c r="G4" s="32" t="s">
        <v>79</v>
      </c>
      <c r="H4" s="32" t="s">
        <v>78</v>
      </c>
      <c r="I4" s="32">
        <v>4</v>
      </c>
      <c r="J4" s="1" t="s">
        <v>72</v>
      </c>
      <c r="K4" s="32" t="s">
        <v>80</v>
      </c>
      <c r="L4" s="33">
        <f>C4*F4*I4</f>
        <v>1944</v>
      </c>
      <c r="M4" s="3"/>
    </row>
    <row r="5" spans="1:13">
      <c r="A5" s="49" t="s">
        <v>83</v>
      </c>
      <c r="B5" s="1" t="s">
        <v>84</v>
      </c>
      <c r="C5" s="54">
        <v>60</v>
      </c>
      <c r="D5" s="32" t="s">
        <v>77</v>
      </c>
      <c r="E5" s="32" t="s">
        <v>78</v>
      </c>
      <c r="F5" s="33">
        <v>12</v>
      </c>
      <c r="G5" s="32" t="s">
        <v>79</v>
      </c>
      <c r="H5" s="32" t="s">
        <v>78</v>
      </c>
      <c r="I5" s="32">
        <v>4</v>
      </c>
      <c r="J5" s="1" t="s">
        <v>72</v>
      </c>
      <c r="K5" s="32" t="s">
        <v>80</v>
      </c>
      <c r="L5" s="33">
        <f>C5*F5*I5</f>
        <v>2880</v>
      </c>
      <c r="M5" s="3"/>
    </row>
    <row r="6" spans="1:13">
      <c r="A6" s="55" t="s">
        <v>85</v>
      </c>
      <c r="B6" s="2" t="s">
        <v>86</v>
      </c>
      <c r="C6" s="85">
        <v>20</v>
      </c>
      <c r="D6" s="34" t="s">
        <v>77</v>
      </c>
      <c r="E6" s="34" t="s">
        <v>78</v>
      </c>
      <c r="F6" s="57">
        <v>12</v>
      </c>
      <c r="G6" s="34" t="s">
        <v>79</v>
      </c>
      <c r="H6" s="34" t="s">
        <v>78</v>
      </c>
      <c r="I6" s="34">
        <v>4</v>
      </c>
      <c r="J6" s="2" t="s">
        <v>72</v>
      </c>
      <c r="K6" s="34" t="s">
        <v>80</v>
      </c>
      <c r="L6" s="57">
        <f>C6*F6*I6</f>
        <v>960</v>
      </c>
      <c r="M6" s="58"/>
    </row>
    <row r="7" spans="1:13" ht="15" thickBot="1">
      <c r="A7" s="50" t="s">
        <v>87</v>
      </c>
      <c r="B7" s="42" t="s">
        <v>88</v>
      </c>
      <c r="C7" s="47">
        <f>L3+L4+L5+L6</f>
        <v>8424</v>
      </c>
      <c r="D7" s="43" t="s">
        <v>89</v>
      </c>
      <c r="E7" s="43" t="s">
        <v>78</v>
      </c>
      <c r="F7" s="87">
        <v>2.6</v>
      </c>
      <c r="G7" s="43" t="s">
        <v>90</v>
      </c>
      <c r="H7" s="43"/>
      <c r="I7" s="43"/>
      <c r="J7" s="42"/>
      <c r="K7" s="43" t="s">
        <v>80</v>
      </c>
      <c r="L7" s="44">
        <f>C7*F7/100</f>
        <v>219.024</v>
      </c>
      <c r="M7" s="27" t="s">
        <v>91</v>
      </c>
    </row>
    <row r="8" spans="1:13">
      <c r="A8" s="8"/>
      <c r="C8" s="51"/>
      <c r="F8" s="52"/>
      <c r="L8" s="52">
        <f>SUM(L3:L7)</f>
        <v>8643.0239999999994</v>
      </c>
    </row>
    <row r="9" spans="1:13">
      <c r="A9" s="8"/>
      <c r="C9" s="51"/>
      <c r="F9" s="52"/>
      <c r="G9" s="195">
        <f>L8</f>
        <v>8643.0239999999994</v>
      </c>
      <c r="H9" s="195"/>
      <c r="I9" t="s">
        <v>92</v>
      </c>
      <c r="J9">
        <v>8</v>
      </c>
      <c r="K9" s="9" t="s">
        <v>80</v>
      </c>
      <c r="L9" s="52">
        <f>G9/J9</f>
        <v>1080.3779999999999</v>
      </c>
      <c r="M9" t="s">
        <v>93</v>
      </c>
    </row>
    <row r="10" spans="1:13">
      <c r="G10" s="195">
        <f>L9</f>
        <v>1080.3779999999999</v>
      </c>
      <c r="H10" s="195"/>
      <c r="I10" s="36" t="s">
        <v>92</v>
      </c>
      <c r="J10">
        <v>20</v>
      </c>
      <c r="K10" s="9" t="s">
        <v>80</v>
      </c>
      <c r="L10" s="116">
        <f>G10/J10</f>
        <v>54.018899999999995</v>
      </c>
      <c r="M10" t="s">
        <v>94</v>
      </c>
    </row>
    <row r="11" spans="1:13" ht="15" thickBot="1">
      <c r="A11" s="48" t="s">
        <v>95</v>
      </c>
    </row>
    <row r="12" spans="1:13">
      <c r="A12" s="37" t="s">
        <v>5</v>
      </c>
      <c r="B12" s="38" t="s">
        <v>69</v>
      </c>
      <c r="C12" s="196" t="s">
        <v>70</v>
      </c>
      <c r="D12" s="196"/>
      <c r="E12" s="38"/>
      <c r="F12" s="192" t="s">
        <v>71</v>
      </c>
      <c r="G12" s="192"/>
      <c r="H12" s="38"/>
      <c r="I12" s="192" t="s">
        <v>72</v>
      </c>
      <c r="J12" s="192"/>
      <c r="K12" s="38"/>
      <c r="L12" s="40" t="s">
        <v>73</v>
      </c>
      <c r="M12" s="41" t="s">
        <v>74</v>
      </c>
    </row>
    <row r="13" spans="1:13">
      <c r="A13" s="49" t="s">
        <v>75</v>
      </c>
      <c r="B13" s="1" t="s">
        <v>96</v>
      </c>
      <c r="C13" s="45">
        <v>60</v>
      </c>
      <c r="D13" s="32" t="s">
        <v>77</v>
      </c>
      <c r="E13" s="32" t="s">
        <v>78</v>
      </c>
      <c r="F13" s="33">
        <v>12</v>
      </c>
      <c r="G13" s="32" t="s">
        <v>79</v>
      </c>
      <c r="H13" s="32" t="s">
        <v>78</v>
      </c>
      <c r="I13" s="32">
        <v>4</v>
      </c>
      <c r="J13" s="1" t="s">
        <v>72</v>
      </c>
      <c r="K13" s="32" t="s">
        <v>80</v>
      </c>
      <c r="L13" s="33">
        <f>C13*F13*I13</f>
        <v>2880</v>
      </c>
      <c r="M13" s="3"/>
    </row>
    <row r="14" spans="1:13">
      <c r="A14" s="49" t="s">
        <v>81</v>
      </c>
      <c r="B14" s="1" t="s">
        <v>97</v>
      </c>
      <c r="C14" s="46">
        <v>60</v>
      </c>
      <c r="D14" s="32" t="s">
        <v>77</v>
      </c>
      <c r="E14" s="32" t="s">
        <v>78</v>
      </c>
      <c r="F14" s="33">
        <v>12</v>
      </c>
      <c r="G14" s="32" t="s">
        <v>79</v>
      </c>
      <c r="H14" s="32" t="s">
        <v>78</v>
      </c>
      <c r="I14" s="32">
        <v>4</v>
      </c>
      <c r="J14" s="1" t="s">
        <v>72</v>
      </c>
      <c r="K14" s="32" t="s">
        <v>80</v>
      </c>
      <c r="L14" s="33">
        <f>C14*F14*I14</f>
        <v>2880</v>
      </c>
      <c r="M14" s="3"/>
    </row>
    <row r="15" spans="1:13">
      <c r="A15" s="55" t="s">
        <v>83</v>
      </c>
      <c r="B15" s="2" t="s">
        <v>98</v>
      </c>
      <c r="C15" s="56">
        <v>35.5</v>
      </c>
      <c r="D15" s="34" t="s">
        <v>77</v>
      </c>
      <c r="E15" s="34" t="s">
        <v>78</v>
      </c>
      <c r="F15" s="57">
        <v>12</v>
      </c>
      <c r="G15" s="34" t="s">
        <v>79</v>
      </c>
      <c r="H15" s="34" t="s">
        <v>78</v>
      </c>
      <c r="I15" s="34">
        <v>4</v>
      </c>
      <c r="J15" s="2" t="s">
        <v>72</v>
      </c>
      <c r="K15" s="34" t="s">
        <v>80</v>
      </c>
      <c r="L15" s="57">
        <f>C15*F15*I15</f>
        <v>1704</v>
      </c>
      <c r="M15" s="58"/>
    </row>
    <row r="16" spans="1:13">
      <c r="A16" s="55" t="s">
        <v>85</v>
      </c>
      <c r="B16" s="2" t="s">
        <v>99</v>
      </c>
      <c r="C16" s="85">
        <v>20</v>
      </c>
      <c r="D16" s="34" t="s">
        <v>77</v>
      </c>
      <c r="E16" s="34" t="s">
        <v>78</v>
      </c>
      <c r="F16" s="57">
        <v>12</v>
      </c>
      <c r="G16" s="34" t="s">
        <v>79</v>
      </c>
      <c r="H16" s="34" t="s">
        <v>78</v>
      </c>
      <c r="I16" s="34">
        <v>4</v>
      </c>
      <c r="J16" s="2" t="s">
        <v>72</v>
      </c>
      <c r="K16" s="34" t="s">
        <v>80</v>
      </c>
      <c r="L16" s="57">
        <f>C16*F16*I16</f>
        <v>960</v>
      </c>
      <c r="M16" s="58"/>
    </row>
    <row r="17" spans="1:13" ht="15" thickBot="1">
      <c r="A17" s="50" t="s">
        <v>87</v>
      </c>
      <c r="B17" s="42" t="s">
        <v>88</v>
      </c>
      <c r="C17" s="47">
        <f>L13+L14+L15+L16</f>
        <v>8424</v>
      </c>
      <c r="D17" s="43" t="s">
        <v>89</v>
      </c>
      <c r="E17" s="43" t="s">
        <v>78</v>
      </c>
      <c r="F17" s="88">
        <v>2.6</v>
      </c>
      <c r="G17" s="43" t="s">
        <v>90</v>
      </c>
      <c r="H17" s="43"/>
      <c r="I17" s="43"/>
      <c r="J17" s="42"/>
      <c r="K17" s="43" t="s">
        <v>80</v>
      </c>
      <c r="L17" s="44">
        <f>C17*F7/100</f>
        <v>219.024</v>
      </c>
      <c r="M17" s="27" t="s">
        <v>91</v>
      </c>
    </row>
    <row r="18" spans="1:13">
      <c r="A18" s="8"/>
      <c r="C18" s="51"/>
      <c r="F18" s="52"/>
      <c r="L18" s="52">
        <f>SUM(L13:L17)</f>
        <v>8643.0239999999994</v>
      </c>
    </row>
    <row r="19" spans="1:13">
      <c r="A19" s="8"/>
      <c r="C19" s="51"/>
      <c r="F19" s="52"/>
      <c r="G19" s="195">
        <f>L18</f>
        <v>8643.0239999999994</v>
      </c>
      <c r="H19" s="195"/>
      <c r="I19" t="s">
        <v>92</v>
      </c>
      <c r="J19">
        <v>8</v>
      </c>
      <c r="K19" s="9" t="s">
        <v>80</v>
      </c>
      <c r="L19" s="52">
        <f>G19/J19</f>
        <v>1080.3779999999999</v>
      </c>
      <c r="M19" t="s">
        <v>93</v>
      </c>
    </row>
    <row r="20" spans="1:13">
      <c r="A20" s="8"/>
      <c r="C20" s="51"/>
      <c r="F20" s="52"/>
      <c r="G20" s="195">
        <f>L19</f>
        <v>1080.3779999999999</v>
      </c>
      <c r="H20" s="195"/>
      <c r="I20" s="36" t="s">
        <v>92</v>
      </c>
      <c r="J20">
        <v>20</v>
      </c>
      <c r="K20" s="9" t="s">
        <v>80</v>
      </c>
      <c r="L20" s="117">
        <f>G20/J20</f>
        <v>54.018899999999995</v>
      </c>
      <c r="M20" t="s">
        <v>94</v>
      </c>
    </row>
    <row r="21" spans="1:13" ht="15" thickBot="1">
      <c r="A21" s="48" t="s">
        <v>100</v>
      </c>
    </row>
    <row r="22" spans="1:13">
      <c r="A22" s="37" t="s">
        <v>5</v>
      </c>
      <c r="B22" s="38" t="s">
        <v>69</v>
      </c>
      <c r="C22" s="193" t="s">
        <v>70</v>
      </c>
      <c r="D22" s="194"/>
      <c r="E22" s="38"/>
      <c r="F22" s="190" t="s">
        <v>71</v>
      </c>
      <c r="G22" s="191"/>
      <c r="H22" s="39"/>
      <c r="I22" s="192" t="s">
        <v>72</v>
      </c>
      <c r="J22" s="192"/>
      <c r="K22" s="38"/>
      <c r="L22" s="40" t="s">
        <v>73</v>
      </c>
      <c r="M22" s="41" t="s">
        <v>74</v>
      </c>
    </row>
    <row r="23" spans="1:13">
      <c r="A23" s="91" t="s">
        <v>75</v>
      </c>
      <c r="B23" s="92" t="s">
        <v>101</v>
      </c>
      <c r="C23" s="93">
        <v>1.2</v>
      </c>
      <c r="D23" s="94" t="s">
        <v>102</v>
      </c>
      <c r="E23" s="94" t="s">
        <v>78</v>
      </c>
      <c r="F23" s="95">
        <v>8500</v>
      </c>
      <c r="G23" s="94" t="s">
        <v>103</v>
      </c>
      <c r="H23" s="94" t="s">
        <v>78</v>
      </c>
      <c r="I23" s="94">
        <v>4</v>
      </c>
      <c r="J23" s="92" t="s">
        <v>72</v>
      </c>
      <c r="K23" s="94" t="s">
        <v>80</v>
      </c>
      <c r="L23" s="95">
        <f>C23*F23*I23</f>
        <v>40800</v>
      </c>
      <c r="M23" s="96" t="s">
        <v>104</v>
      </c>
    </row>
    <row r="24" spans="1:13">
      <c r="A24" s="97" t="s">
        <v>81</v>
      </c>
      <c r="B24" s="98" t="s">
        <v>105</v>
      </c>
      <c r="C24" s="99">
        <v>0.9</v>
      </c>
      <c r="D24" s="100" t="s">
        <v>102</v>
      </c>
      <c r="E24" s="100" t="s">
        <v>78</v>
      </c>
      <c r="F24" s="101">
        <f>F23*0.25</f>
        <v>2125</v>
      </c>
      <c r="G24" s="100" t="s">
        <v>103</v>
      </c>
      <c r="H24" s="100" t="s">
        <v>78</v>
      </c>
      <c r="I24" s="100">
        <v>4</v>
      </c>
      <c r="J24" s="98" t="s">
        <v>72</v>
      </c>
      <c r="K24" s="100" t="s">
        <v>80</v>
      </c>
      <c r="L24" s="101">
        <f>C24*F24*I24</f>
        <v>7650</v>
      </c>
      <c r="M24" s="102" t="s">
        <v>106</v>
      </c>
    </row>
    <row r="25" spans="1:13">
      <c r="A25" s="97" t="s">
        <v>83</v>
      </c>
      <c r="B25" s="98" t="s">
        <v>107</v>
      </c>
      <c r="C25" s="99">
        <v>0.7</v>
      </c>
      <c r="D25" s="100" t="s">
        <v>102</v>
      </c>
      <c r="E25" s="100" t="s">
        <v>78</v>
      </c>
      <c r="F25" s="103">
        <v>1100</v>
      </c>
      <c r="G25" s="100" t="s">
        <v>28</v>
      </c>
      <c r="H25" s="100"/>
      <c r="I25" s="100"/>
      <c r="J25" s="98"/>
      <c r="K25" s="100" t="s">
        <v>80</v>
      </c>
      <c r="L25" s="103">
        <f>C25*F25</f>
        <v>770</v>
      </c>
      <c r="M25" s="102" t="s">
        <v>104</v>
      </c>
    </row>
    <row r="26" spans="1:13">
      <c r="A26" s="97" t="s">
        <v>85</v>
      </c>
      <c r="B26" s="98" t="s">
        <v>108</v>
      </c>
      <c r="C26" s="99">
        <v>0.7</v>
      </c>
      <c r="D26" s="100" t="s">
        <v>102</v>
      </c>
      <c r="E26" s="100"/>
      <c r="F26" s="103">
        <v>4700</v>
      </c>
      <c r="G26" s="100" t="s">
        <v>28</v>
      </c>
      <c r="H26" s="100"/>
      <c r="I26" s="100"/>
      <c r="J26" s="98"/>
      <c r="K26" s="100" t="s">
        <v>80</v>
      </c>
      <c r="L26" s="103">
        <f>C26*F26</f>
        <v>3290</v>
      </c>
      <c r="M26" s="102"/>
    </row>
    <row r="27" spans="1:13">
      <c r="A27" s="97" t="s">
        <v>87</v>
      </c>
      <c r="B27" s="98" t="s">
        <v>109</v>
      </c>
      <c r="C27" s="99">
        <v>0.7</v>
      </c>
      <c r="D27" s="100" t="s">
        <v>102</v>
      </c>
      <c r="E27" s="100" t="s">
        <v>78</v>
      </c>
      <c r="F27" s="103">
        <v>70</v>
      </c>
      <c r="G27" s="100" t="s">
        <v>28</v>
      </c>
      <c r="H27" s="100"/>
      <c r="I27" s="100"/>
      <c r="J27" s="98"/>
      <c r="K27" s="100" t="s">
        <v>80</v>
      </c>
      <c r="L27" s="103">
        <f>C27*F27</f>
        <v>49</v>
      </c>
      <c r="M27" s="102" t="s">
        <v>104</v>
      </c>
    </row>
    <row r="28" spans="1:13" ht="15" thickBot="1">
      <c r="A28" s="104" t="s">
        <v>110</v>
      </c>
      <c r="B28" s="105" t="s">
        <v>88</v>
      </c>
      <c r="C28" s="106">
        <f>SUM(L24:L27)</f>
        <v>11759</v>
      </c>
      <c r="D28" s="107" t="s">
        <v>89</v>
      </c>
      <c r="E28" s="107" t="s">
        <v>78</v>
      </c>
      <c r="F28" s="108">
        <v>2.6</v>
      </c>
      <c r="G28" s="107" t="s">
        <v>90</v>
      </c>
      <c r="H28" s="107"/>
      <c r="I28" s="107"/>
      <c r="J28" s="105"/>
      <c r="K28" s="107" t="s">
        <v>80</v>
      </c>
      <c r="L28" s="109">
        <f>C28*F28/100</f>
        <v>305.73400000000004</v>
      </c>
      <c r="M28" s="110" t="s">
        <v>111</v>
      </c>
    </row>
    <row r="29" spans="1:13">
      <c r="A29" s="59"/>
      <c r="B29" s="60"/>
      <c r="C29" s="61"/>
      <c r="D29" s="59"/>
      <c r="E29" s="59"/>
      <c r="F29" s="62"/>
      <c r="G29" s="59"/>
      <c r="H29" s="59"/>
      <c r="I29" s="59"/>
      <c r="J29" s="60"/>
      <c r="K29" s="59"/>
      <c r="L29" s="62">
        <f>SUM(L23:L28)</f>
        <v>52864.733999999997</v>
      </c>
      <c r="M29" s="60"/>
    </row>
    <row r="30" spans="1:13">
      <c r="C30" s="51"/>
      <c r="F30" s="52"/>
      <c r="G30" s="195">
        <f>L29</f>
        <v>52864.733999999997</v>
      </c>
      <c r="H30" s="195"/>
      <c r="I30" t="s">
        <v>92</v>
      </c>
      <c r="J30">
        <v>8</v>
      </c>
      <c r="K30" s="9" t="s">
        <v>80</v>
      </c>
      <c r="L30" s="52">
        <f>G30/J30</f>
        <v>6608.0917499999996</v>
      </c>
      <c r="M30" t="s">
        <v>112</v>
      </c>
    </row>
    <row r="31" spans="1:13">
      <c r="C31" s="51"/>
      <c r="F31" s="52"/>
      <c r="G31" s="195">
        <f>L30</f>
        <v>6608.0917499999996</v>
      </c>
      <c r="H31" s="195"/>
      <c r="I31" s="36" t="s">
        <v>92</v>
      </c>
      <c r="J31">
        <v>20</v>
      </c>
      <c r="K31" s="9" t="s">
        <v>80</v>
      </c>
      <c r="L31" s="117">
        <f>G31/J31</f>
        <v>330.40458749999999</v>
      </c>
      <c r="M31" t="s">
        <v>113</v>
      </c>
    </row>
    <row r="32" spans="1:13" ht="15" thickBot="1">
      <c r="A32" s="67" t="s">
        <v>114</v>
      </c>
      <c r="B32" s="64"/>
      <c r="C32" s="65"/>
      <c r="D32" s="63"/>
      <c r="E32" s="63"/>
      <c r="F32" s="66"/>
      <c r="G32" s="63"/>
      <c r="H32" s="63"/>
      <c r="I32" s="63"/>
      <c r="J32" s="64"/>
      <c r="K32" s="63"/>
      <c r="L32" s="66"/>
      <c r="M32" s="64"/>
    </row>
    <row r="33" spans="1:13">
      <c r="A33" s="37" t="s">
        <v>5</v>
      </c>
      <c r="B33" s="38" t="s">
        <v>69</v>
      </c>
      <c r="C33" s="193" t="s">
        <v>70</v>
      </c>
      <c r="D33" s="194"/>
      <c r="E33" s="38"/>
      <c r="F33" s="190" t="s">
        <v>71</v>
      </c>
      <c r="G33" s="191"/>
      <c r="H33" s="39"/>
      <c r="I33" s="192" t="s">
        <v>72</v>
      </c>
      <c r="J33" s="192"/>
      <c r="K33" s="38"/>
      <c r="L33" s="40" t="s">
        <v>73</v>
      </c>
      <c r="M33" s="41" t="s">
        <v>74</v>
      </c>
    </row>
    <row r="34" spans="1:13">
      <c r="A34" s="49" t="s">
        <v>75</v>
      </c>
      <c r="B34" s="1" t="s">
        <v>115</v>
      </c>
      <c r="C34" s="46">
        <v>0.8</v>
      </c>
      <c r="D34" s="32" t="s">
        <v>102</v>
      </c>
      <c r="E34" s="32" t="s">
        <v>78</v>
      </c>
      <c r="F34" s="33">
        <v>8500</v>
      </c>
      <c r="G34" s="32" t="s">
        <v>28</v>
      </c>
      <c r="H34" s="32" t="s">
        <v>78</v>
      </c>
      <c r="I34" s="32">
        <v>4</v>
      </c>
      <c r="J34" s="1" t="s">
        <v>72</v>
      </c>
      <c r="K34" s="32" t="s">
        <v>80</v>
      </c>
      <c r="L34" s="33">
        <f>C34*F34*I34</f>
        <v>27200</v>
      </c>
      <c r="M34" s="3" t="s">
        <v>104</v>
      </c>
    </row>
    <row r="35" spans="1:13">
      <c r="A35" s="49" t="s">
        <v>81</v>
      </c>
      <c r="B35" s="1" t="s">
        <v>116</v>
      </c>
      <c r="C35" s="46">
        <v>0.7</v>
      </c>
      <c r="D35" s="32" t="s">
        <v>102</v>
      </c>
      <c r="E35" s="32" t="s">
        <v>78</v>
      </c>
      <c r="F35" s="33">
        <f>F34*0.25</f>
        <v>2125</v>
      </c>
      <c r="G35" s="32" t="s">
        <v>103</v>
      </c>
      <c r="H35" s="32" t="s">
        <v>78</v>
      </c>
      <c r="I35" s="32">
        <v>4</v>
      </c>
      <c r="J35" s="1" t="s">
        <v>72</v>
      </c>
      <c r="K35" s="32" t="s">
        <v>80</v>
      </c>
      <c r="L35" s="33">
        <f>C35*F35*I35</f>
        <v>5950</v>
      </c>
      <c r="M35" s="3" t="s">
        <v>117</v>
      </c>
    </row>
    <row r="36" spans="1:13">
      <c r="A36" s="55" t="s">
        <v>83</v>
      </c>
      <c r="B36" s="1" t="s">
        <v>118</v>
      </c>
      <c r="C36" s="46">
        <v>0.4</v>
      </c>
      <c r="D36" s="32" t="s">
        <v>102</v>
      </c>
      <c r="E36" s="32" t="s">
        <v>78</v>
      </c>
      <c r="F36" s="33">
        <v>700</v>
      </c>
      <c r="G36" s="32" t="s">
        <v>28</v>
      </c>
      <c r="H36" s="32"/>
      <c r="I36" s="32"/>
      <c r="J36" s="1"/>
      <c r="K36" s="32" t="s">
        <v>80</v>
      </c>
      <c r="L36" s="33">
        <f>C36*F36</f>
        <v>280</v>
      </c>
      <c r="M36" s="3" t="s">
        <v>104</v>
      </c>
    </row>
    <row r="37" spans="1:13">
      <c r="A37" s="55" t="s">
        <v>85</v>
      </c>
      <c r="B37" s="2" t="s">
        <v>54</v>
      </c>
      <c r="C37" s="56">
        <v>0.7</v>
      </c>
      <c r="D37" s="34" t="s">
        <v>102</v>
      </c>
      <c r="E37" s="34" t="s">
        <v>78</v>
      </c>
      <c r="F37" s="57">
        <v>4000</v>
      </c>
      <c r="G37" s="34" t="s">
        <v>28</v>
      </c>
      <c r="H37" s="34"/>
      <c r="I37" s="34"/>
      <c r="J37" s="2"/>
      <c r="K37" s="34" t="s">
        <v>80</v>
      </c>
      <c r="L37" s="57">
        <f>C37*F37</f>
        <v>2800</v>
      </c>
      <c r="M37" s="58" t="s">
        <v>104</v>
      </c>
    </row>
    <row r="38" spans="1:13">
      <c r="A38" s="80" t="s">
        <v>87</v>
      </c>
      <c r="B38" s="81" t="s">
        <v>119</v>
      </c>
      <c r="C38" s="46">
        <v>0.4</v>
      </c>
      <c r="D38" s="32" t="s">
        <v>102</v>
      </c>
      <c r="E38" s="32" t="s">
        <v>78</v>
      </c>
      <c r="F38" s="33">
        <v>170</v>
      </c>
      <c r="G38" s="32" t="s">
        <v>28</v>
      </c>
      <c r="H38" s="32"/>
      <c r="I38" s="32"/>
      <c r="J38" s="1"/>
      <c r="K38" s="32" t="s">
        <v>80</v>
      </c>
      <c r="L38" s="33">
        <f>C38*F38</f>
        <v>68</v>
      </c>
      <c r="M38" s="3" t="s">
        <v>104</v>
      </c>
    </row>
    <row r="39" spans="1:13" ht="15" thickBot="1">
      <c r="A39" s="82" t="s">
        <v>120</v>
      </c>
      <c r="B39" s="42" t="s">
        <v>88</v>
      </c>
      <c r="C39" s="47">
        <f>SUM(L35:L38)</f>
        <v>9098</v>
      </c>
      <c r="D39" s="43" t="s">
        <v>89</v>
      </c>
      <c r="E39" s="43" t="s">
        <v>78</v>
      </c>
      <c r="F39" s="89">
        <v>2.6</v>
      </c>
      <c r="G39" s="43" t="s">
        <v>90</v>
      </c>
      <c r="H39" s="43"/>
      <c r="I39" s="43"/>
      <c r="J39" s="42"/>
      <c r="K39" s="43" t="s">
        <v>80</v>
      </c>
      <c r="L39" s="44">
        <f>C39*F39/100</f>
        <v>236.548</v>
      </c>
      <c r="M39" s="27" t="s">
        <v>121</v>
      </c>
    </row>
    <row r="40" spans="1:13">
      <c r="A40" s="72"/>
      <c r="B40" s="73"/>
      <c r="C40" s="61"/>
      <c r="D40" s="59"/>
      <c r="E40" s="59"/>
      <c r="F40" s="74"/>
      <c r="G40" s="59"/>
      <c r="H40" s="59"/>
      <c r="I40" s="59"/>
      <c r="J40" s="60"/>
      <c r="K40" s="59"/>
      <c r="L40" s="62">
        <f>SUM(L34:L39)</f>
        <v>36534.548000000003</v>
      </c>
      <c r="M40" s="60"/>
    </row>
    <row r="41" spans="1:13">
      <c r="A41" s="35"/>
      <c r="B41" s="10"/>
      <c r="C41" s="51"/>
      <c r="F41" s="75"/>
      <c r="G41" s="197">
        <f>L40</f>
        <v>36534.548000000003</v>
      </c>
      <c r="H41" s="197"/>
      <c r="I41" s="9" t="s">
        <v>122</v>
      </c>
      <c r="J41">
        <v>8</v>
      </c>
      <c r="K41" s="9" t="s">
        <v>123</v>
      </c>
      <c r="L41" s="52">
        <f>G41/J41</f>
        <v>4566.8185000000003</v>
      </c>
      <c r="M41" t="s">
        <v>112</v>
      </c>
    </row>
    <row r="42" spans="1:13">
      <c r="A42" s="35"/>
      <c r="B42" s="10"/>
      <c r="C42" s="51"/>
      <c r="F42" s="75"/>
      <c r="G42" s="197">
        <f>L41</f>
        <v>4566.8185000000003</v>
      </c>
      <c r="H42" s="197"/>
      <c r="I42" s="9" t="s">
        <v>122</v>
      </c>
      <c r="J42">
        <v>20</v>
      </c>
      <c r="K42" s="9" t="s">
        <v>123</v>
      </c>
      <c r="L42" s="117">
        <f>G42/J42</f>
        <v>228.34092500000003</v>
      </c>
      <c r="M42" t="s">
        <v>113</v>
      </c>
    </row>
    <row r="43" spans="1:13" ht="15" thickBot="1">
      <c r="A43" s="67" t="s">
        <v>124</v>
      </c>
      <c r="B43" s="76"/>
      <c r="C43" s="65"/>
      <c r="D43" s="63"/>
      <c r="E43" s="63"/>
      <c r="F43" s="77"/>
      <c r="G43" s="63"/>
      <c r="H43" s="63"/>
      <c r="I43" s="63"/>
      <c r="J43" s="64"/>
      <c r="K43" s="63"/>
      <c r="L43" s="66"/>
      <c r="M43" s="64"/>
    </row>
    <row r="44" spans="1:13">
      <c r="A44" s="37" t="s">
        <v>5</v>
      </c>
      <c r="B44" s="38" t="s">
        <v>69</v>
      </c>
      <c r="C44" s="193" t="s">
        <v>70</v>
      </c>
      <c r="D44" s="194"/>
      <c r="E44" s="38"/>
      <c r="F44" s="190" t="s">
        <v>71</v>
      </c>
      <c r="G44" s="191"/>
      <c r="H44" s="39"/>
      <c r="I44" s="192" t="s">
        <v>72</v>
      </c>
      <c r="J44" s="192"/>
      <c r="K44" s="38"/>
      <c r="L44" s="40" t="s">
        <v>73</v>
      </c>
      <c r="M44" s="41" t="s">
        <v>74</v>
      </c>
    </row>
    <row r="45" spans="1:13">
      <c r="A45" s="55" t="s">
        <v>75</v>
      </c>
      <c r="B45" s="86" t="s">
        <v>125</v>
      </c>
      <c r="C45" s="56">
        <v>10</v>
      </c>
      <c r="D45" s="34" t="s">
        <v>102</v>
      </c>
      <c r="E45" s="34" t="s">
        <v>78</v>
      </c>
      <c r="F45" s="57">
        <v>365</v>
      </c>
      <c r="G45" s="34" t="s">
        <v>126</v>
      </c>
      <c r="H45" s="34" t="s">
        <v>78</v>
      </c>
      <c r="I45" s="34">
        <v>4</v>
      </c>
      <c r="J45" s="34" t="s">
        <v>72</v>
      </c>
      <c r="K45" s="34" t="s">
        <v>80</v>
      </c>
      <c r="L45" s="57">
        <f>C45*F45*I45</f>
        <v>14600</v>
      </c>
      <c r="M45" s="58" t="s">
        <v>127</v>
      </c>
    </row>
    <row r="46" spans="1:13">
      <c r="A46" s="55" t="s">
        <v>128</v>
      </c>
      <c r="B46" s="86" t="s">
        <v>129</v>
      </c>
      <c r="C46" s="56">
        <v>9.5</v>
      </c>
      <c r="D46" s="34" t="s">
        <v>102</v>
      </c>
      <c r="E46" s="34" t="s">
        <v>78</v>
      </c>
      <c r="F46" s="57">
        <v>365</v>
      </c>
      <c r="G46" s="34" t="s">
        <v>126</v>
      </c>
      <c r="H46" s="34" t="s">
        <v>78</v>
      </c>
      <c r="I46" s="34">
        <v>4</v>
      </c>
      <c r="J46" s="34" t="s">
        <v>72</v>
      </c>
      <c r="K46" s="34" t="s">
        <v>80</v>
      </c>
      <c r="L46" s="57">
        <f t="shared" ref="L46:L47" si="0">C46*F46*I46</f>
        <v>13870</v>
      </c>
      <c r="M46" s="58"/>
    </row>
    <row r="47" spans="1:13">
      <c r="A47" s="55" t="s">
        <v>130</v>
      </c>
      <c r="B47" s="86" t="s">
        <v>131</v>
      </c>
      <c r="C47" s="56">
        <v>8.9</v>
      </c>
      <c r="D47" s="34" t="s">
        <v>102</v>
      </c>
      <c r="E47" s="34" t="s">
        <v>78</v>
      </c>
      <c r="F47" s="57">
        <v>270</v>
      </c>
      <c r="G47" s="34" t="s">
        <v>28</v>
      </c>
      <c r="H47" s="34" t="s">
        <v>78</v>
      </c>
      <c r="I47" s="34">
        <v>4</v>
      </c>
      <c r="J47" s="34" t="s">
        <v>72</v>
      </c>
      <c r="K47" s="34" t="s">
        <v>80</v>
      </c>
      <c r="L47" s="57">
        <f t="shared" si="0"/>
        <v>9612</v>
      </c>
      <c r="M47" s="58"/>
    </row>
    <row r="48" spans="1:13" ht="15" thickBot="1">
      <c r="A48" s="50" t="s">
        <v>83</v>
      </c>
      <c r="B48" s="42" t="s">
        <v>88</v>
      </c>
      <c r="C48" s="47">
        <f>L45</f>
        <v>14600</v>
      </c>
      <c r="D48" s="43" t="s">
        <v>89</v>
      </c>
      <c r="E48" s="43" t="s">
        <v>78</v>
      </c>
      <c r="F48" s="87">
        <v>2.4</v>
      </c>
      <c r="G48" s="43" t="s">
        <v>90</v>
      </c>
      <c r="H48" s="43"/>
      <c r="I48" s="43"/>
      <c r="J48" s="43"/>
      <c r="K48" s="43" t="s">
        <v>80</v>
      </c>
      <c r="L48" s="44">
        <f>C48*F48/100</f>
        <v>350.4</v>
      </c>
      <c r="M48" s="27" t="s">
        <v>132</v>
      </c>
    </row>
    <row r="49" spans="1:13">
      <c r="A49" s="72"/>
      <c r="B49" s="73"/>
      <c r="C49" s="61"/>
      <c r="D49" s="59"/>
      <c r="E49" s="59"/>
      <c r="F49" s="62"/>
      <c r="G49" s="59"/>
      <c r="H49" s="59"/>
      <c r="I49" s="59"/>
      <c r="J49" s="59"/>
      <c r="K49" s="59"/>
      <c r="L49" s="62">
        <f>SUM(L45:L48)</f>
        <v>38432.400000000001</v>
      </c>
      <c r="M49" s="60"/>
    </row>
    <row r="50" spans="1:13">
      <c r="A50" s="35"/>
      <c r="B50" s="10"/>
      <c r="C50" s="51"/>
      <c r="F50" s="52"/>
      <c r="G50" s="197">
        <f>L49</f>
        <v>38432.400000000001</v>
      </c>
      <c r="H50" s="197"/>
      <c r="I50" s="9" t="s">
        <v>122</v>
      </c>
      <c r="J50" s="9">
        <v>8</v>
      </c>
      <c r="K50" s="9" t="s">
        <v>123</v>
      </c>
      <c r="L50" s="52">
        <f>G50/J50</f>
        <v>4804.05</v>
      </c>
      <c r="M50" t="s">
        <v>112</v>
      </c>
    </row>
    <row r="51" spans="1:13">
      <c r="A51" s="35"/>
      <c r="B51" s="10"/>
      <c r="C51" s="51"/>
      <c r="F51" s="52"/>
      <c r="G51" s="197">
        <f>L50</f>
        <v>4804.05</v>
      </c>
      <c r="H51" s="197"/>
      <c r="I51" s="9" t="s">
        <v>122</v>
      </c>
      <c r="J51" s="9">
        <v>20</v>
      </c>
      <c r="K51" s="9" t="s">
        <v>123</v>
      </c>
      <c r="L51" s="117">
        <f>G51/J51</f>
        <v>240.20250000000001</v>
      </c>
      <c r="M51" t="s">
        <v>113</v>
      </c>
    </row>
    <row r="52" spans="1:13" ht="15" thickBot="1">
      <c r="A52" s="79" t="s">
        <v>133</v>
      </c>
      <c r="B52" s="78"/>
      <c r="C52" s="69"/>
      <c r="D52" s="70"/>
      <c r="E52" s="70"/>
      <c r="F52" s="71"/>
      <c r="G52" s="70"/>
      <c r="H52" s="70"/>
      <c r="I52" s="70"/>
      <c r="J52" s="70"/>
      <c r="K52" s="70"/>
      <c r="L52" s="71"/>
      <c r="M52" s="68"/>
    </row>
    <row r="53" spans="1:13">
      <c r="A53" s="37" t="s">
        <v>5</v>
      </c>
      <c r="B53" s="38" t="s">
        <v>69</v>
      </c>
      <c r="C53" s="193" t="s">
        <v>70</v>
      </c>
      <c r="D53" s="194"/>
      <c r="E53" s="38"/>
      <c r="F53" s="190" t="s">
        <v>71</v>
      </c>
      <c r="G53" s="191"/>
      <c r="H53" s="39"/>
      <c r="I53" s="192" t="s">
        <v>72</v>
      </c>
      <c r="J53" s="192"/>
      <c r="K53" s="38"/>
      <c r="L53" s="40" t="s">
        <v>73</v>
      </c>
      <c r="M53" s="41" t="s">
        <v>74</v>
      </c>
    </row>
    <row r="54" spans="1:13" ht="15" thickBot="1">
      <c r="A54" s="50" t="s">
        <v>75</v>
      </c>
      <c r="B54" s="118" t="s">
        <v>134</v>
      </c>
      <c r="C54" s="47">
        <v>160</v>
      </c>
      <c r="D54" s="43" t="s">
        <v>77</v>
      </c>
      <c r="E54" s="43" t="s">
        <v>78</v>
      </c>
      <c r="F54" s="44">
        <v>12</v>
      </c>
      <c r="G54" s="43" t="s">
        <v>79</v>
      </c>
      <c r="H54" s="43" t="s">
        <v>78</v>
      </c>
      <c r="I54" s="43">
        <v>5</v>
      </c>
      <c r="J54" s="43" t="s">
        <v>72</v>
      </c>
      <c r="K54" s="43" t="s">
        <v>80</v>
      </c>
      <c r="L54" s="44">
        <f>C54*F54*I54</f>
        <v>9600</v>
      </c>
      <c r="M54" s="27"/>
    </row>
    <row r="55" spans="1:13">
      <c r="A55" s="35"/>
      <c r="L55" s="29">
        <f>SUM(L54:L54)</f>
        <v>9600</v>
      </c>
    </row>
    <row r="56" spans="1:13">
      <c r="G56" s="195">
        <f>L55</f>
        <v>9600</v>
      </c>
      <c r="H56" s="195"/>
      <c r="I56" t="s">
        <v>92</v>
      </c>
      <c r="J56">
        <v>8</v>
      </c>
      <c r="K56" s="9" t="s">
        <v>80</v>
      </c>
      <c r="L56" s="29">
        <f>G56/J56</f>
        <v>1200</v>
      </c>
      <c r="M56" t="s">
        <v>135</v>
      </c>
    </row>
    <row r="57" spans="1:13">
      <c r="G57" s="195">
        <f>L56</f>
        <v>1200</v>
      </c>
      <c r="H57" s="195"/>
      <c r="I57" s="36" t="s">
        <v>92</v>
      </c>
      <c r="J57">
        <v>20</v>
      </c>
      <c r="K57" s="9" t="s">
        <v>80</v>
      </c>
      <c r="L57" s="116">
        <f>G57/J57</f>
        <v>60</v>
      </c>
      <c r="M57" t="s">
        <v>8</v>
      </c>
    </row>
    <row r="59" spans="1:13">
      <c r="A59" s="9" t="s">
        <v>136</v>
      </c>
      <c r="B59" t="s">
        <v>137</v>
      </c>
      <c r="L59" s="29">
        <f>SUM(L10,L20,L31,L42,L51,L57)</f>
        <v>966.98581249999995</v>
      </c>
    </row>
    <row r="60" spans="1:13">
      <c r="B60" t="s">
        <v>138</v>
      </c>
      <c r="L60" s="90"/>
    </row>
  </sheetData>
  <mergeCells count="30">
    <mergeCell ref="G30:H30"/>
    <mergeCell ref="G31:H31"/>
    <mergeCell ref="G41:H41"/>
    <mergeCell ref="G42:H42"/>
    <mergeCell ref="C53:D53"/>
    <mergeCell ref="F53:G53"/>
    <mergeCell ref="G50:H50"/>
    <mergeCell ref="G51:H51"/>
    <mergeCell ref="G56:H56"/>
    <mergeCell ref="G57:H57"/>
    <mergeCell ref="C33:D33"/>
    <mergeCell ref="F33:G33"/>
    <mergeCell ref="I33:J33"/>
    <mergeCell ref="C44:D44"/>
    <mergeCell ref="F44:G44"/>
    <mergeCell ref="I44:J44"/>
    <mergeCell ref="I53:J53"/>
    <mergeCell ref="C2:D2"/>
    <mergeCell ref="F2:G2"/>
    <mergeCell ref="I2:J2"/>
    <mergeCell ref="C12:D12"/>
    <mergeCell ref="F12:G12"/>
    <mergeCell ref="I12:J12"/>
    <mergeCell ref="G9:H9"/>
    <mergeCell ref="G10:H10"/>
    <mergeCell ref="F22:G22"/>
    <mergeCell ref="I22:J22"/>
    <mergeCell ref="C22:D22"/>
    <mergeCell ref="G19:H19"/>
    <mergeCell ref="G20:H20"/>
  </mergeCells>
  <phoneticPr fontId="1"/>
  <printOptions horizontalCentered="1"/>
  <pageMargins left="0.23622047244094491" right="0.23622047244094491" top="0.15748031496062992" bottom="0.15748031496062992" header="0.31496062992125984" footer="0.31496062992125984"/>
  <pageSetup paperSize="9" scale="70" orientation="landscape"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E837DE93D538D4E9B5ECC4BD9D85671" ma:contentTypeVersion="14" ma:contentTypeDescription="新しいドキュメントを作成します。" ma:contentTypeScope="" ma:versionID="cda7ef4932d06037214bc411c6bd53c8">
  <xsd:schema xmlns:xsd="http://www.w3.org/2001/XMLSchema" xmlns:xs="http://www.w3.org/2001/XMLSchema" xmlns:p="http://schemas.microsoft.com/office/2006/metadata/properties" xmlns:ns3="5ecb45a2-0734-46cd-bfa7-73b48c5b0174" xmlns:ns4="f6abb595-926c-44c7-94a5-5fc2458fcce1" targetNamespace="http://schemas.microsoft.com/office/2006/metadata/properties" ma:root="true" ma:fieldsID="d09149680cb3ebc3e6bb80b29758492c" ns3:_="" ns4:_="">
    <xsd:import namespace="5ecb45a2-0734-46cd-bfa7-73b48c5b0174"/>
    <xsd:import namespace="f6abb595-926c-44c7-94a5-5fc2458fcce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cb45a2-0734-46cd-bfa7-73b48c5b017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bb595-926c-44c7-94a5-5fc2458fcce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2BB473-022B-430D-8F4D-E9806B271259}"/>
</file>

<file path=customXml/itemProps2.xml><?xml version="1.0" encoding="utf-8"?>
<ds:datastoreItem xmlns:ds="http://schemas.openxmlformats.org/officeDocument/2006/customXml" ds:itemID="{8AEF20FC-28AC-4F24-8140-24AC39492B3E}"/>
</file>

<file path=customXml/itemProps3.xml><?xml version="1.0" encoding="utf-8"?>
<ds:datastoreItem xmlns:ds="http://schemas.openxmlformats.org/officeDocument/2006/customXml" ds:itemID="{6AE8C53D-72E1-4F62-ADC8-EDFE8E6855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Tahara, Makie[田原 真己恵]</cp:lastModifiedBy>
  <cp:revision/>
  <dcterms:created xsi:type="dcterms:W3CDTF">2020-11-11T04:38:08Z</dcterms:created>
  <dcterms:modified xsi:type="dcterms:W3CDTF">2025-07-31T06:01:48Z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0x010100AE837DE93D538D4E9B5ECC4BD9D85671</vt:lpwstr>
  </property>
</Properties>
</file>