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469" documentId="11_23CD4E68D9586B5EB4FD43331226F963C31B6289" xr6:coauthVersionLast="47" xr6:coauthVersionMax="47" xr10:uidLastSave="{81FDD8B2-BD23-4781-B75F-33E7DCA7A30F}"/>
  <bookViews>
    <workbookView xWindow="-105" yWindow="-16320" windowWidth="29040" windowHeight="15720" xr2:uid="{00000000-000D-0000-FFFF-FFFF00000000}"/>
  </bookViews>
  <sheets>
    <sheet name="【様式】契約単価表" sheetId="4" r:id="rId1"/>
  </sheets>
  <definedNames>
    <definedName name="_xlnm.Print_Area" localSheetId="0">【様式】契約単価表!$B$1:$S$59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4" l="1"/>
  <c r="Q8" i="4" l="1"/>
  <c r="Q20" i="4"/>
  <c r="N39" i="4"/>
  <c r="N40" i="4" s="1"/>
  <c r="N28" i="4"/>
  <c r="N29" i="4" s="1"/>
  <c r="N17" i="4"/>
  <c r="N19" i="4" s="1"/>
  <c r="Q19" i="4" s="1"/>
  <c r="Q21" i="4"/>
  <c r="Q42" i="4"/>
  <c r="N30" i="4" l="1"/>
  <c r="Q17" i="4"/>
  <c r="N41" i="4"/>
  <c r="N18" i="4"/>
  <c r="Q18" i="4" s="1"/>
  <c r="Q51" i="4"/>
  <c r="Q6" i="4" l="1"/>
  <c r="Q5" i="4"/>
  <c r="Q4" i="4"/>
  <c r="Q34" i="4"/>
  <c r="Q33" i="4"/>
  <c r="Q32" i="4"/>
  <c r="Q30" i="4"/>
  <c r="Q29" i="4"/>
  <c r="Q28" i="4"/>
  <c r="Q50" i="4"/>
  <c r="Q52" i="4" s="1"/>
  <c r="Q45" i="4"/>
  <c r="Q44" i="4"/>
  <c r="Q43" i="4"/>
  <c r="Q41" i="4"/>
  <c r="Q40" i="4"/>
  <c r="Q39" i="4"/>
  <c r="Q23" i="4"/>
  <c r="Q22" i="4"/>
  <c r="Q24" i="4" s="1"/>
  <c r="Q25" i="4" s="1"/>
  <c r="Q11" i="4"/>
  <c r="Q10" i="4"/>
  <c r="Q9" i="4"/>
  <c r="Q7" i="4"/>
  <c r="Q46" i="4" l="1"/>
  <c r="Q47" i="4" s="1"/>
  <c r="Q35" i="4"/>
  <c r="Q36" i="4" s="1"/>
  <c r="Q12" i="4"/>
  <c r="Q55" i="4" l="1"/>
  <c r="Q59" i="4" s="1"/>
</calcChain>
</file>

<file path=xl/sharedStrings.xml><?xml version="1.0" encoding="utf-8"?>
<sst xmlns="http://schemas.openxmlformats.org/spreadsheetml/2006/main" count="392" uniqueCount="109">
  <si>
    <t>【別紙2】</t>
    <phoneticPr fontId="1"/>
  </si>
  <si>
    <t>入力箇所</t>
    <rPh sb="0" eb="2">
      <t>ニュウリョク</t>
    </rPh>
    <rPh sb="2" eb="4">
      <t>カショ</t>
    </rPh>
    <phoneticPr fontId="1"/>
  </si>
  <si>
    <t>【ドバイ倉庫】</t>
    <rPh sb="4" eb="6">
      <t>ソウコ</t>
    </rPh>
    <phoneticPr fontId="1"/>
  </si>
  <si>
    <t>1.備蓄倉庫における平常時業務の年間経費</t>
    <rPh sb="2" eb="4">
      <t>ビチク</t>
    </rPh>
    <rPh sb="4" eb="6">
      <t>ソウコ</t>
    </rPh>
    <rPh sb="10" eb="12">
      <t>ヘイジョウ</t>
    </rPh>
    <rPh sb="12" eb="13">
      <t>ジ</t>
    </rPh>
    <rPh sb="13" eb="15">
      <t>ギョウム</t>
    </rPh>
    <rPh sb="18" eb="20">
      <t>ケイヒ</t>
    </rPh>
    <phoneticPr fontId="1"/>
  </si>
  <si>
    <t>＜単価：AED＞</t>
    <rPh sb="1" eb="3">
      <t>タンカ</t>
    </rPh>
    <phoneticPr fontId="1"/>
  </si>
  <si>
    <t>想定数量</t>
    <rPh sb="0" eb="2">
      <t>ソウテイ</t>
    </rPh>
    <rPh sb="2" eb="4">
      <t>スウリョウ</t>
    </rPh>
    <phoneticPr fontId="1"/>
  </si>
  <si>
    <t>計(AED)</t>
    <rPh sb="0" eb="1">
      <t>ケイ</t>
    </rPh>
    <phoneticPr fontId="1"/>
  </si>
  <si>
    <t>備考</t>
    <rPh sb="0" eb="2">
      <t>ビコウ</t>
    </rPh>
    <phoneticPr fontId="1"/>
  </si>
  <si>
    <t>(1)</t>
    <phoneticPr fontId="1"/>
  </si>
  <si>
    <t>倉庫賃貸料</t>
    <rPh sb="0" eb="2">
      <t>ソウコ</t>
    </rPh>
    <rPh sb="2" eb="5">
      <t>チンタイリョウ</t>
    </rPh>
    <phoneticPr fontId="1"/>
  </si>
  <si>
    <t>（</t>
    <phoneticPr fontId="1"/>
  </si>
  <si>
    <t>）</t>
    <phoneticPr fontId="1"/>
  </si>
  <si>
    <t>／1平米あたり</t>
  </si>
  <si>
    <t>×（</t>
  </si>
  <si>
    <t>）</t>
  </si>
  <si>
    <t>面積（平米）</t>
  </si>
  <si>
    <t>×</t>
    <phoneticPr fontId="1"/>
  </si>
  <si>
    <t>=</t>
    <phoneticPr fontId="1"/>
  </si>
  <si>
    <t>緊急援助物資を備蓄する倉庫の賃貸料。（保険料含む）</t>
    <rPh sb="7" eb="9">
      <t>ビチク</t>
    </rPh>
    <rPh sb="11" eb="13">
      <t>ソウコ</t>
    </rPh>
    <rPh sb="14" eb="17">
      <t>チンタイリョウ</t>
    </rPh>
    <rPh sb="19" eb="21">
      <t>ホケン</t>
    </rPh>
    <rPh sb="21" eb="22">
      <t>リョウ</t>
    </rPh>
    <rPh sb="22" eb="23">
      <t>フク</t>
    </rPh>
    <phoneticPr fontId="1"/>
  </si>
  <si>
    <t>(2)</t>
  </si>
  <si>
    <t>管理費</t>
    <rPh sb="0" eb="3">
      <t>カンリヒ</t>
    </rPh>
    <phoneticPr fontId="1"/>
  </si>
  <si>
    <t>備蓄倉庫の管理費。（2）（8）を除く（1）-（7）の合計額に対し、最大10％を上限とする。</t>
    <rPh sb="0" eb="2">
      <t>ビチク</t>
    </rPh>
    <rPh sb="2" eb="4">
      <t>ソウコ</t>
    </rPh>
    <rPh sb="5" eb="8">
      <t>カンリヒ</t>
    </rPh>
    <rPh sb="16" eb="17">
      <t>ノゾ</t>
    </rPh>
    <rPh sb="26" eb="29">
      <t>ゴウケイガク</t>
    </rPh>
    <rPh sb="30" eb="31">
      <t>タイ</t>
    </rPh>
    <rPh sb="33" eb="35">
      <t>サイダイ</t>
    </rPh>
    <rPh sb="39" eb="41">
      <t>ジョウゲン</t>
    </rPh>
    <phoneticPr fontId="1"/>
  </si>
  <si>
    <t>(3)</t>
  </si>
  <si>
    <t>年間出庫取扱作業料</t>
    <rPh sb="0" eb="2">
      <t>ネンカン</t>
    </rPh>
    <rPh sb="2" eb="4">
      <t>シュッコ</t>
    </rPh>
    <rPh sb="4" eb="6">
      <t>トリアツカ</t>
    </rPh>
    <rPh sb="6" eb="8">
      <t>サギョウ</t>
    </rPh>
    <rPh sb="8" eb="9">
      <t>リョウ</t>
    </rPh>
    <phoneticPr fontId="1"/>
  </si>
  <si>
    <t>／1m3あたりの出庫作業取扱料</t>
    <rPh sb="8" eb="9">
      <t>デ</t>
    </rPh>
    <rPh sb="10" eb="12">
      <t>サギョウ</t>
    </rPh>
    <phoneticPr fontId="1"/>
  </si>
  <si>
    <t>(4)</t>
  </si>
  <si>
    <t>年間入庫取扱作業料</t>
    <rPh sb="0" eb="2">
      <t>ネンカン</t>
    </rPh>
    <rPh sb="2" eb="4">
      <t>ニュウコ</t>
    </rPh>
    <rPh sb="4" eb="6">
      <t>トリアツカ</t>
    </rPh>
    <rPh sb="6" eb="8">
      <t>サギョウ</t>
    </rPh>
    <rPh sb="8" eb="9">
      <t>リョウ</t>
    </rPh>
    <phoneticPr fontId="1"/>
  </si>
  <si>
    <t>／1m3あたりの入庫作業取扱料</t>
    <phoneticPr fontId="1"/>
  </si>
  <si>
    <t>委託期間開始時の棚入れ作業料、及び緊急援助物資の放出後に物資を補充する際の入庫取扱作業料。</t>
    <rPh sb="0" eb="2">
      <t>イタク</t>
    </rPh>
    <rPh sb="2" eb="4">
      <t>キカン</t>
    </rPh>
    <rPh sb="4" eb="7">
      <t>カイシジ</t>
    </rPh>
    <rPh sb="8" eb="10">
      <t>タナイ</t>
    </rPh>
    <rPh sb="11" eb="13">
      <t>サギョウ</t>
    </rPh>
    <rPh sb="13" eb="14">
      <t>リョウ</t>
    </rPh>
    <rPh sb="15" eb="16">
      <t>オヨ</t>
    </rPh>
    <phoneticPr fontId="1"/>
  </si>
  <si>
    <t>(5)</t>
  </si>
  <si>
    <t>納品検査作業料</t>
    <rPh sb="0" eb="2">
      <t>ノウヒン</t>
    </rPh>
    <rPh sb="2" eb="4">
      <t>ケンサ</t>
    </rPh>
    <rPh sb="4" eb="6">
      <t>サギョウ</t>
    </rPh>
    <rPh sb="6" eb="7">
      <t>リョウ</t>
    </rPh>
    <phoneticPr fontId="1"/>
  </si>
  <si>
    <t>／1回あたりの納品検査作業料</t>
    <rPh sb="2" eb="3">
      <t>カイ</t>
    </rPh>
    <rPh sb="7" eb="9">
      <t>ノウヒン</t>
    </rPh>
    <rPh sb="9" eb="11">
      <t>ケンサ</t>
    </rPh>
    <rPh sb="11" eb="13">
      <t>サギョウ</t>
    </rPh>
    <rPh sb="13" eb="14">
      <t>リョウ</t>
    </rPh>
    <phoneticPr fontId="1"/>
  </si>
  <si>
    <t>補充される物資の納品検査料。年2回を想定。</t>
  </si>
  <si>
    <t>(6)</t>
  </si>
  <si>
    <t>梱包料</t>
    <rPh sb="0" eb="2">
      <t>コンポウ</t>
    </rPh>
    <rPh sb="2" eb="3">
      <t>リョウ</t>
    </rPh>
    <phoneticPr fontId="1"/>
  </si>
  <si>
    <t>／1m3あたりの作業取扱料</t>
    <phoneticPr fontId="1"/>
  </si>
  <si>
    <t>補充される物資の梱包料。</t>
  </si>
  <si>
    <t>(7)</t>
  </si>
  <si>
    <t>在庫品確認作業料</t>
    <rPh sb="0" eb="3">
      <t>ザイコヒン</t>
    </rPh>
    <rPh sb="3" eb="5">
      <t>カクニン</t>
    </rPh>
    <rPh sb="5" eb="7">
      <t>サギョウ</t>
    </rPh>
    <rPh sb="7" eb="8">
      <t>リョウ</t>
    </rPh>
    <phoneticPr fontId="1"/>
  </si>
  <si>
    <t>1回あたりの在庫品作業料</t>
    <rPh sb="1" eb="2">
      <t>カイ</t>
    </rPh>
    <rPh sb="6" eb="9">
      <t>ザイコヒン</t>
    </rPh>
    <rPh sb="9" eb="11">
      <t>サギョウ</t>
    </rPh>
    <rPh sb="11" eb="12">
      <t>リョウ</t>
    </rPh>
    <phoneticPr fontId="1"/>
  </si>
  <si>
    <t>在庫管理は常時実施。本作業は発注者が別途指示する在庫品のメジャーメントリストと現物の照合作業、年間2回想定</t>
    <rPh sb="44" eb="46">
      <t>サギョウ</t>
    </rPh>
    <phoneticPr fontId="1"/>
  </si>
  <si>
    <t>(8)</t>
  </si>
  <si>
    <t>増減床単価</t>
    <rPh sb="0" eb="2">
      <t>ゾウゲン</t>
    </rPh>
    <rPh sb="2" eb="3">
      <t>ユカ</t>
    </rPh>
    <rPh sb="3" eb="5">
      <t>タンカ</t>
    </rPh>
    <phoneticPr fontId="1"/>
  </si>
  <si>
    <t>10平米あたりの倉庫面積単価</t>
  </si>
  <si>
    <t>基本容積に増減が生じた場合の10平米単位の月額単価。</t>
  </si>
  <si>
    <t>(1)～(8)の合計</t>
  </si>
  <si>
    <t>・・・(A)</t>
    <phoneticPr fontId="1"/>
  </si>
  <si>
    <t>2.備蓄倉庫における緊急時業務の年間経費</t>
    <rPh sb="10" eb="13">
      <t>キンキュウジ</t>
    </rPh>
    <rPh sb="13" eb="15">
      <t>ギョウム</t>
    </rPh>
    <rPh sb="18" eb="20">
      <t>ケイヒ</t>
    </rPh>
    <phoneticPr fontId="1"/>
  </si>
  <si>
    <t>10m2あたりの倉庫面積単価</t>
    <rPh sb="8" eb="10">
      <t>ソウコ</t>
    </rPh>
    <rPh sb="10" eb="12">
      <t>メンセキ</t>
    </rPh>
    <rPh sb="12" eb="14">
      <t>タンカ</t>
    </rPh>
    <phoneticPr fontId="1"/>
  </si>
  <si>
    <t>(1)緊急時作業費（平日）</t>
    <rPh sb="3" eb="5">
      <t>キンキュウ</t>
    </rPh>
    <rPh sb="5" eb="6">
      <t>ジ</t>
    </rPh>
    <rPh sb="6" eb="8">
      <t>サギョウ</t>
    </rPh>
    <rPh sb="8" eb="9">
      <t>ヒ</t>
    </rPh>
    <rPh sb="10" eb="12">
      <t>ヘイジツ</t>
    </rPh>
    <phoneticPr fontId="1"/>
  </si>
  <si>
    <t>＜単価・利率＞</t>
    <rPh sb="1" eb="3">
      <t>タンカ</t>
    </rPh>
    <rPh sb="4" eb="6">
      <t>リリツ</t>
    </rPh>
    <phoneticPr fontId="1"/>
  </si>
  <si>
    <t>備考</t>
    <phoneticPr fontId="1"/>
  </si>
  <si>
    <t>①</t>
    <phoneticPr fontId="1"/>
  </si>
  <si>
    <t>仕分け料</t>
    <rPh sb="0" eb="2">
      <t>シワ</t>
    </rPh>
    <rPh sb="3" eb="4">
      <t>リョウ</t>
    </rPh>
    <phoneticPr fontId="1"/>
  </si>
  <si>
    <t>緊急出庫時の仕分け料。</t>
  </si>
  <si>
    <t>②</t>
    <phoneticPr fontId="1"/>
  </si>
  <si>
    <t>緊急出庫時の梱包料。</t>
    <rPh sb="0" eb="2">
      <t>キンキュウ</t>
    </rPh>
    <rPh sb="2" eb="4">
      <t>シュッコ</t>
    </rPh>
    <rPh sb="4" eb="5">
      <t>ジ</t>
    </rPh>
    <rPh sb="6" eb="8">
      <t>コンポウ</t>
    </rPh>
    <rPh sb="8" eb="9">
      <t>リョウ</t>
    </rPh>
    <phoneticPr fontId="1"/>
  </si>
  <si>
    <t>③</t>
    <phoneticPr fontId="1"/>
  </si>
  <si>
    <t>緊急出庫作業料</t>
    <rPh sb="0" eb="2">
      <t>キンキュウ</t>
    </rPh>
    <rPh sb="2" eb="4">
      <t>シュッコ</t>
    </rPh>
    <rPh sb="4" eb="6">
      <t>サギョウ</t>
    </rPh>
    <rPh sb="6" eb="7">
      <t>リョウ</t>
    </rPh>
    <phoneticPr fontId="1"/>
  </si>
  <si>
    <t>緊急出庫時の作業料。</t>
    <rPh sb="0" eb="2">
      <t>キンキュウ</t>
    </rPh>
    <rPh sb="2" eb="4">
      <t>シュッコ</t>
    </rPh>
    <rPh sb="4" eb="5">
      <t>ジ</t>
    </rPh>
    <rPh sb="6" eb="8">
      <t>サギョウ</t>
    </rPh>
    <rPh sb="8" eb="9">
      <t>リョウ</t>
    </rPh>
    <phoneticPr fontId="1"/>
  </si>
  <si>
    <t>④</t>
    <phoneticPr fontId="1"/>
  </si>
  <si>
    <t>陸送代金</t>
    <rPh sb="0" eb="2">
      <t>リクソウ</t>
    </rPh>
    <rPh sb="2" eb="4">
      <t>ダイキン</t>
    </rPh>
    <phoneticPr fontId="1"/>
  </si>
  <si>
    <t>10tトラック1台あたりの陸送運賃</t>
    <rPh sb="8" eb="9">
      <t>ダイ</t>
    </rPh>
    <rPh sb="13" eb="15">
      <t>リクソウ</t>
    </rPh>
    <rPh sb="15" eb="17">
      <t>ウンチン</t>
    </rPh>
    <phoneticPr fontId="1"/>
  </si>
  <si>
    <t>1.5回×2台</t>
  </si>
  <si>
    <t>備蓄倉庫から直近の空港までの陸送費用。</t>
  </si>
  <si>
    <t>⑤</t>
    <phoneticPr fontId="1"/>
  </si>
  <si>
    <t>輸送書類作成料</t>
    <rPh sb="0" eb="2">
      <t>ユソウ</t>
    </rPh>
    <rPh sb="2" eb="4">
      <t>ショルイ</t>
    </rPh>
    <rPh sb="4" eb="6">
      <t>サクセイ</t>
    </rPh>
    <rPh sb="6" eb="7">
      <t>リョウ</t>
    </rPh>
    <phoneticPr fontId="1"/>
  </si>
  <si>
    <t>1回あたりの輸送書類作成料</t>
    <rPh sb="1" eb="2">
      <t>カイ</t>
    </rPh>
    <rPh sb="6" eb="8">
      <t>ユソウ</t>
    </rPh>
    <rPh sb="8" eb="10">
      <t>ショルイ</t>
    </rPh>
    <rPh sb="10" eb="12">
      <t>サクセイ</t>
    </rPh>
    <rPh sb="12" eb="13">
      <t>リョウ</t>
    </rPh>
    <phoneticPr fontId="1"/>
  </si>
  <si>
    <t>輸送に必要な書類作成費。</t>
    <rPh sb="0" eb="2">
      <t>ユソウ</t>
    </rPh>
    <rPh sb="3" eb="5">
      <t>ヒツヨウ</t>
    </rPh>
    <rPh sb="6" eb="8">
      <t>ショルイ</t>
    </rPh>
    <rPh sb="8" eb="10">
      <t>サクセイ</t>
    </rPh>
    <rPh sb="10" eb="11">
      <t>ヒ</t>
    </rPh>
    <phoneticPr fontId="1"/>
  </si>
  <si>
    <t>⑥</t>
    <phoneticPr fontId="1"/>
  </si>
  <si>
    <t>通関手数料</t>
    <rPh sb="0" eb="2">
      <t>ツウカン</t>
    </rPh>
    <rPh sb="2" eb="5">
      <t>テスウリョウ</t>
    </rPh>
    <phoneticPr fontId="1"/>
  </si>
  <si>
    <t>1回あたりの通関手数料</t>
    <rPh sb="1" eb="2">
      <t>カイ</t>
    </rPh>
    <rPh sb="6" eb="8">
      <t>ツウカン</t>
    </rPh>
    <rPh sb="8" eb="11">
      <t>テスウリョウ</t>
    </rPh>
    <phoneticPr fontId="1"/>
  </si>
  <si>
    <t>緊急出庫時の通関手数料。</t>
  </si>
  <si>
    <t>⑦</t>
    <phoneticPr fontId="1"/>
  </si>
  <si>
    <t>搭載立会料</t>
    <rPh sb="0" eb="2">
      <t>トウサイ</t>
    </rPh>
    <rPh sb="2" eb="4">
      <t>タチアイ</t>
    </rPh>
    <rPh sb="4" eb="5">
      <t>リョウ</t>
    </rPh>
    <phoneticPr fontId="1"/>
  </si>
  <si>
    <t>1回あたりの搭載立会料</t>
    <rPh sb="1" eb="2">
      <t>カイ</t>
    </rPh>
    <rPh sb="6" eb="8">
      <t>トウサイ</t>
    </rPh>
    <rPh sb="8" eb="10">
      <t>タチアイ</t>
    </rPh>
    <rPh sb="10" eb="11">
      <t>リョウ</t>
    </rPh>
    <phoneticPr fontId="1"/>
  </si>
  <si>
    <t>緊急出庫時の搭載立会料。</t>
    <rPh sb="0" eb="2">
      <t>キンキュウ</t>
    </rPh>
    <rPh sb="2" eb="4">
      <t>シュッコ</t>
    </rPh>
    <rPh sb="4" eb="5">
      <t>ジ</t>
    </rPh>
    <rPh sb="6" eb="8">
      <t>トウサイ</t>
    </rPh>
    <rPh sb="8" eb="10">
      <t>タチアイ</t>
    </rPh>
    <rPh sb="10" eb="11">
      <t>リョウ</t>
    </rPh>
    <phoneticPr fontId="1"/>
  </si>
  <si>
    <t>⑧</t>
    <phoneticPr fontId="1"/>
  </si>
  <si>
    <t>）%</t>
    <phoneticPr fontId="1"/>
  </si>
  <si>
    <t>全体の管理費に対する割合</t>
    <rPh sb="0" eb="2">
      <t>ゼンタイ</t>
    </rPh>
    <rPh sb="3" eb="6">
      <t>カンリヒ</t>
    </rPh>
    <rPh sb="7" eb="8">
      <t>タイ</t>
    </rPh>
    <rPh sb="10" eb="12">
      <t>ワリアイ</t>
    </rPh>
    <phoneticPr fontId="1"/>
  </si>
  <si>
    <t>緊急時作業にかかる管理費。
①から⑦までの●%（最大10％を上限）</t>
    <rPh sb="0" eb="2">
      <t>キンキュウ</t>
    </rPh>
    <rPh sb="2" eb="3">
      <t>ジ</t>
    </rPh>
    <rPh sb="3" eb="5">
      <t>サギョウ</t>
    </rPh>
    <rPh sb="9" eb="12">
      <t>カンリヒ</t>
    </rPh>
    <rPh sb="24" eb="26">
      <t>サイダイ</t>
    </rPh>
    <rPh sb="30" eb="32">
      <t>ジョウゲン</t>
    </rPh>
    <phoneticPr fontId="1"/>
  </si>
  <si>
    <t>①～⑧の合計</t>
    <rPh sb="4" eb="6">
      <t>ゴウケイ</t>
    </rPh>
    <phoneticPr fontId="1"/>
  </si>
  <si>
    <t>・・・(B)</t>
    <phoneticPr fontId="1"/>
  </si>
  <si>
    <t>(2)緊急時作業費（平日・夜間）＜単価・利率＞</t>
    <rPh sb="3" eb="5">
      <t>キンキュウ</t>
    </rPh>
    <rPh sb="5" eb="6">
      <t>ジ</t>
    </rPh>
    <rPh sb="6" eb="8">
      <t>サギョウ</t>
    </rPh>
    <rPh sb="8" eb="9">
      <t>ヒ</t>
    </rPh>
    <rPh sb="10" eb="12">
      <t>ヘイジツ</t>
    </rPh>
    <rPh sb="13" eb="15">
      <t>ヤカン</t>
    </rPh>
    <phoneticPr fontId="1"/>
  </si>
  <si>
    <t>計(SGD$)</t>
    <rPh sb="0" eb="1">
      <t>ケイ</t>
    </rPh>
    <phoneticPr fontId="1"/>
  </si>
  <si>
    <t>1回×2台</t>
  </si>
  <si>
    <t>緊急時作業にかかる管理費。
①から⑦までの●%（最大10％を上限）</t>
    <rPh sb="0" eb="2">
      <t>キンキュウ</t>
    </rPh>
    <rPh sb="2" eb="3">
      <t>ジ</t>
    </rPh>
    <rPh sb="3" eb="5">
      <t>サギョウ</t>
    </rPh>
    <rPh sb="9" eb="12">
      <t>カンリヒ</t>
    </rPh>
    <phoneticPr fontId="1"/>
  </si>
  <si>
    <t>・・・(C)</t>
    <phoneticPr fontId="1"/>
  </si>
  <si>
    <t>(3)緊急時作業費(祝・休日)</t>
    <rPh sb="3" eb="5">
      <t>キンキュウ</t>
    </rPh>
    <rPh sb="5" eb="6">
      <t>ジ</t>
    </rPh>
    <rPh sb="6" eb="8">
      <t>サギョウ</t>
    </rPh>
    <rPh sb="8" eb="9">
      <t>ヒ</t>
    </rPh>
    <rPh sb="10" eb="11">
      <t>シュク</t>
    </rPh>
    <rPh sb="12" eb="14">
      <t>キュウジツ</t>
    </rPh>
    <phoneticPr fontId="1"/>
  </si>
  <si>
    <t>・・・(D)</t>
    <phoneticPr fontId="1"/>
  </si>
  <si>
    <t>(3)緊急援助物資の年間輸送費</t>
  </si>
  <si>
    <t>地域の分掛率</t>
    <rPh sb="0" eb="2">
      <t>チイキ</t>
    </rPh>
    <rPh sb="3" eb="4">
      <t>ブ</t>
    </rPh>
    <rPh sb="4" eb="5">
      <t>カ</t>
    </rPh>
    <rPh sb="5" eb="6">
      <t>リツ</t>
    </rPh>
    <phoneticPr fontId="1"/>
  </si>
  <si>
    <t>備蓄倉庫から出庫される物資の想定輸送費（AED）</t>
    <rPh sb="6" eb="8">
      <t>シュッコ</t>
    </rPh>
    <rPh sb="11" eb="13">
      <t>ブッシ</t>
    </rPh>
    <rPh sb="14" eb="16">
      <t>ソウテイ</t>
    </rPh>
    <rPh sb="16" eb="19">
      <t>ユソウヒ</t>
    </rPh>
    <phoneticPr fontId="1"/>
  </si>
  <si>
    <t>緊急援助物資の想定輸送費。</t>
    <rPh sb="0" eb="2">
      <t>キンキュウ</t>
    </rPh>
    <rPh sb="2" eb="4">
      <t>エンジョ</t>
    </rPh>
    <rPh sb="4" eb="6">
      <t>ブッシ</t>
    </rPh>
    <rPh sb="7" eb="9">
      <t>ソウテイ</t>
    </rPh>
    <rPh sb="9" eb="11">
      <t>ユソウ</t>
    </rPh>
    <rPh sb="11" eb="12">
      <t>ヒ</t>
    </rPh>
    <phoneticPr fontId="1"/>
  </si>
  <si>
    <t>中東・欧州</t>
    <rPh sb="0" eb="2">
      <t>チュウトウ</t>
    </rPh>
    <rPh sb="3" eb="5">
      <t>オウシュウ</t>
    </rPh>
    <phoneticPr fontId="1"/>
  </si>
  <si>
    <t>地域詳細は別紙4参照</t>
    <rPh sb="5" eb="7">
      <t>ベッシ</t>
    </rPh>
    <phoneticPr fontId="1"/>
  </si>
  <si>
    <t>アフリカ</t>
    <phoneticPr fontId="1"/>
  </si>
  <si>
    <t>①～②の合計</t>
    <rPh sb="4" eb="6">
      <t>ゴウケイ</t>
    </rPh>
    <phoneticPr fontId="1"/>
  </si>
  <si>
    <t>(</t>
    <phoneticPr fontId="1"/>
  </si>
  <si>
    <t>)</t>
    <phoneticPr fontId="1"/>
  </si>
  <si>
    <t>・・・(E)</t>
    <phoneticPr fontId="1"/>
  </si>
  <si>
    <t>【年間額】</t>
    <rPh sb="1" eb="3">
      <t>ネンカン</t>
    </rPh>
    <rPh sb="3" eb="4">
      <t>ガク</t>
    </rPh>
    <phoneticPr fontId="1"/>
  </si>
  <si>
    <t>年間額【外貨】　(A)＋(B)＋(C)＋(D)+(E)=</t>
    <rPh sb="0" eb="2">
      <t>ネンカン</t>
    </rPh>
    <rPh sb="2" eb="3">
      <t>ガク</t>
    </rPh>
    <rPh sb="4" eb="6">
      <t>ガイカ</t>
    </rPh>
    <phoneticPr fontId="1"/>
  </si>
  <si>
    <t>【年間経費(円)】</t>
    <rPh sb="1" eb="3">
      <t>ネンカン</t>
    </rPh>
    <rPh sb="3" eb="5">
      <t>ケイヒ</t>
    </rPh>
    <rPh sb="6" eb="7">
      <t>エン</t>
    </rPh>
    <phoneticPr fontId="1"/>
  </si>
  <si>
    <t>【円貨】</t>
    <rPh sb="1" eb="3">
      <t>エンカ</t>
    </rPh>
    <phoneticPr fontId="1"/>
  </si>
  <si>
    <t>1AED=43.62円</t>
    <phoneticPr fontId="1"/>
  </si>
  <si>
    <t xml:space="preserve"> (2026年3月31日三菱 UFJ 銀行 TTM レート)</t>
    <phoneticPr fontId="1"/>
  </si>
  <si>
    <t>【5年経費(円)】</t>
  </si>
  <si>
    <t>平時の出庫作業料（及び契約終了時の出庫作業料）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</si>
</sst>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176" formatCode="General&quot;回&quot;"/>
    <numFmt numFmtId="177" formatCode="0&quot;回&quot;"/>
    <numFmt numFmtId="178" formatCode="#,##0&quot;円&quot;"/>
    <numFmt numFmtId="179" formatCode="#,##0.00_ "/>
    <numFmt numFmtId="180" formatCode="&quot;1US$=&quot;0.00&quot;円&quot;"/>
    <numFmt numFmtId="181" formatCode="#,##0.00&quot;m3&quot;"/>
    <numFmt numFmtId="182" formatCode="0.0&quot;回&quot;"/>
    <numFmt numFmtId="183" formatCode="[$SDG]\ #,##0.00;[Red][$SDG]\ \-#,##0.00"/>
    <numFmt numFmtId="184" formatCode="[$SGD]\ #,##0.00;[Red][$SGD]\ \-#,##0.00"/>
    <numFmt numFmtId="185" formatCode="0&quot;ヵ月&quot;"/>
    <numFmt numFmtId="186" formatCode="&quot;1USD=&quot;0.000000&quot;円&quot;"/>
    <numFmt numFmtId="187" formatCode="#,##0.000;[Red]\-#,##0.000"/>
    <numFmt numFmtId="188" formatCode="0_);[Red]\(0\)"/>
    <numFmt numFmtId="189" formatCode="#,##0&quot;m3&quot;"/>
    <numFmt numFmtId="190" formatCode="#,##0_);[Red]\(#,##0\)"/>
  </numFmts>
  <fonts count="7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4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40" fontId="2" fillId="2" borderId="2" xfId="1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185" fontId="2" fillId="0" borderId="2" xfId="0" applyNumberFormat="1" applyFont="1" applyBorder="1" applyAlignment="1">
      <alignment horizontal="left" vertical="center"/>
    </xf>
    <xf numFmtId="40" fontId="2" fillId="0" borderId="2" xfId="1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horizontal="left" vertical="center" wrapText="1"/>
    </xf>
    <xf numFmtId="181" fontId="2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49" fontId="2" fillId="0" borderId="1" xfId="0" applyNumberFormat="1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82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wrapText="1" shrinkToFi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84" fontId="2" fillId="0" borderId="0" xfId="1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38" fontId="2" fillId="0" borderId="3" xfId="1" applyFont="1" applyBorder="1" applyAlignment="1">
      <alignment horizontal="right" vertical="center" shrinkToFit="1"/>
    </xf>
    <xf numFmtId="40" fontId="2" fillId="0" borderId="2" xfId="1" applyNumberFormat="1" applyFont="1" applyBorder="1" applyAlignment="1">
      <alignment horizontal="left" vertical="center" shrinkToFit="1"/>
    </xf>
    <xf numFmtId="176" fontId="2" fillId="0" borderId="2" xfId="1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179" fontId="2" fillId="0" borderId="2" xfId="0" applyNumberFormat="1" applyFont="1" applyBorder="1" applyAlignment="1">
      <alignment vertical="center" shrinkToFit="1"/>
    </xf>
    <xf numFmtId="187" fontId="2" fillId="0" borderId="2" xfId="1" applyNumberFormat="1" applyFont="1" applyBorder="1" applyAlignment="1">
      <alignment horizontal="left" vertical="center" shrinkToFit="1"/>
    </xf>
    <xf numFmtId="49" fontId="2" fillId="0" borderId="7" xfId="0" applyNumberFormat="1" applyFont="1" applyBorder="1">
      <alignment vertical="center"/>
    </xf>
    <xf numFmtId="38" fontId="2" fillId="0" borderId="7" xfId="1" applyFont="1" applyBorder="1">
      <alignment vertical="center"/>
    </xf>
    <xf numFmtId="0" fontId="6" fillId="0" borderId="0" xfId="0" applyFont="1" applyAlignment="1">
      <alignment horizontal="left" vertical="center" indent="1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3" fontId="2" fillId="0" borderId="0" xfId="0" applyNumberFormat="1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178" fontId="2" fillId="0" borderId="12" xfId="2" applyNumberFormat="1" applyFont="1" applyBorder="1">
      <alignment vertical="center"/>
    </xf>
    <xf numFmtId="38" fontId="2" fillId="0" borderId="0" xfId="1" applyFont="1">
      <alignment vertical="center"/>
    </xf>
    <xf numFmtId="188" fontId="2" fillId="0" borderId="12" xfId="0" applyNumberFormat="1" applyFont="1" applyBorder="1">
      <alignment vertical="center"/>
    </xf>
    <xf numFmtId="188" fontId="2" fillId="0" borderId="7" xfId="1" applyNumberFormat="1" applyFont="1" applyBorder="1" applyAlignment="1">
      <alignment vertical="center" shrinkToFit="1"/>
    </xf>
    <xf numFmtId="188" fontId="2" fillId="0" borderId="2" xfId="1" applyNumberFormat="1" applyFont="1" applyBorder="1" applyAlignment="1">
      <alignment vertical="center" shrinkToFit="1"/>
    </xf>
    <xf numFmtId="189" fontId="2" fillId="3" borderId="2" xfId="0" applyNumberFormat="1" applyFont="1" applyFill="1" applyBorder="1" applyAlignment="1">
      <alignment horizontal="left" vertical="center" wrapText="1"/>
    </xf>
    <xf numFmtId="190" fontId="2" fillId="0" borderId="7" xfId="1" applyNumberFormat="1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186" fontId="2" fillId="0" borderId="13" xfId="0" applyNumberFormat="1" applyFont="1" applyBorder="1" applyAlignment="1">
      <alignment horizontal="left" vertical="center"/>
    </xf>
    <xf numFmtId="18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 shrinkToFit="1"/>
    </xf>
    <xf numFmtId="0" fontId="6" fillId="0" borderId="0" xfId="0" applyFont="1" applyAlignment="1">
      <alignment horizontal="right" vertical="center" shrinkToFit="1"/>
    </xf>
    <xf numFmtId="180" fontId="2" fillId="0" borderId="13" xfId="0" applyNumberFormat="1" applyFont="1" applyBorder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shrinkToFit="1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4"/>
  <sheetViews>
    <sheetView tabSelected="1" view="pageBreakPreview" zoomScale="115" zoomScaleNormal="120" zoomScaleSheetLayoutView="115" workbookViewId="0">
      <selection activeCell="B1" sqref="B1"/>
    </sheetView>
  </sheetViews>
  <sheetFormatPr defaultColWidth="11" defaultRowHeight="11.25" customHeight="1" x14ac:dyDescent="0.15"/>
  <cols>
    <col min="1" max="1" width="4.125" style="3" customWidth="1"/>
    <col min="2" max="2" width="3.625" style="4" customWidth="1"/>
    <col min="3" max="3" width="15.625" style="3" customWidth="1"/>
    <col min="4" max="4" width="3" style="3" bestFit="1" customWidth="1"/>
    <col min="5" max="5" width="6.625" style="6" customWidth="1"/>
    <col min="6" max="6" width="5.625" style="6" customWidth="1"/>
    <col min="7" max="7" width="28.5" style="6" customWidth="1"/>
    <col min="8" max="8" width="10.5" style="3" customWidth="1"/>
    <col min="9" max="9" width="3.5" style="3" customWidth="1"/>
    <col min="10" max="10" width="9.875" style="3" customWidth="1"/>
    <col min="11" max="11" width="2" style="3" customWidth="1"/>
    <col min="12" max="12" width="12" style="3" customWidth="1"/>
    <col min="13" max="13" width="2.125" style="3" customWidth="1"/>
    <col min="14" max="14" width="12.625" style="3" customWidth="1"/>
    <col min="15" max="16" width="1.875" style="8" customWidth="1"/>
    <col min="17" max="17" width="15.625" style="3" customWidth="1"/>
    <col min="18" max="18" width="1.875" style="3" customWidth="1"/>
    <col min="19" max="19" width="30.5" style="9" customWidth="1"/>
    <col min="20" max="20" width="3.125" style="1" customWidth="1"/>
    <col min="21" max="16384" width="11" style="1"/>
  </cols>
  <sheetData>
    <row r="1" spans="1:19" ht="24" customHeight="1" x14ac:dyDescent="0.15">
      <c r="A1" s="78"/>
      <c r="B1" s="4" t="s">
        <v>0</v>
      </c>
      <c r="E1" s="5" t="s">
        <v>1</v>
      </c>
      <c r="H1" s="107" t="s">
        <v>2</v>
      </c>
      <c r="I1" s="107"/>
      <c r="J1" s="107"/>
      <c r="K1" s="107"/>
      <c r="L1" s="107"/>
      <c r="M1" s="107"/>
      <c r="N1" s="107"/>
      <c r="O1" s="107"/>
      <c r="P1" s="107"/>
      <c r="Q1" s="107"/>
      <c r="S1" s="7"/>
    </row>
    <row r="2" spans="1:19" x14ac:dyDescent="0.15">
      <c r="B2" s="4" t="s">
        <v>3</v>
      </c>
    </row>
    <row r="3" spans="1:19" ht="14.25" customHeight="1" x14ac:dyDescent="0.15">
      <c r="B3" s="10"/>
      <c r="C3" s="11"/>
      <c r="D3" s="106" t="s">
        <v>4</v>
      </c>
      <c r="E3" s="106"/>
      <c r="F3" s="106"/>
      <c r="G3" s="108"/>
      <c r="H3" s="108"/>
      <c r="I3" s="12"/>
      <c r="J3" s="12"/>
      <c r="K3" s="12"/>
      <c r="L3" s="12"/>
      <c r="M3" s="109" t="s">
        <v>5</v>
      </c>
      <c r="N3" s="110"/>
      <c r="O3" s="111"/>
      <c r="P3" s="13"/>
      <c r="Q3" s="13" t="s">
        <v>6</v>
      </c>
      <c r="R3" s="14"/>
      <c r="S3" s="15" t="s">
        <v>7</v>
      </c>
    </row>
    <row r="4" spans="1:19" ht="30" customHeight="1" x14ac:dyDescent="0.15">
      <c r="B4" s="16" t="s">
        <v>8</v>
      </c>
      <c r="C4" s="17" t="s">
        <v>9</v>
      </c>
      <c r="D4" s="18" t="s">
        <v>10</v>
      </c>
      <c r="E4" s="19"/>
      <c r="F4" s="20" t="s">
        <v>11</v>
      </c>
      <c r="G4" s="21" t="s">
        <v>12</v>
      </c>
      <c r="H4" s="18"/>
      <c r="I4" s="18" t="s">
        <v>13</v>
      </c>
      <c r="J4" s="19"/>
      <c r="K4" s="18" t="s">
        <v>14</v>
      </c>
      <c r="L4" s="18" t="s">
        <v>15</v>
      </c>
      <c r="M4" s="21" t="s">
        <v>16</v>
      </c>
      <c r="N4" s="22">
        <v>12</v>
      </c>
      <c r="O4" s="14" t="s">
        <v>17</v>
      </c>
      <c r="P4" s="18" t="s">
        <v>10</v>
      </c>
      <c r="Q4" s="23">
        <f>E4*J4*12</f>
        <v>0</v>
      </c>
      <c r="R4" s="20" t="s">
        <v>11</v>
      </c>
      <c r="S4" s="24" t="s">
        <v>18</v>
      </c>
    </row>
    <row r="5" spans="1:19" ht="39.6" customHeight="1" x14ac:dyDescent="0.15">
      <c r="B5" s="16" t="s">
        <v>19</v>
      </c>
      <c r="C5" s="17" t="s">
        <v>20</v>
      </c>
      <c r="D5" s="18" t="s">
        <v>10</v>
      </c>
      <c r="E5" s="19"/>
      <c r="F5" s="20" t="s">
        <v>11</v>
      </c>
      <c r="G5" s="112"/>
      <c r="H5" s="113"/>
      <c r="I5" s="113"/>
      <c r="J5" s="113"/>
      <c r="K5" s="113"/>
      <c r="L5" s="114"/>
      <c r="M5" s="21" t="s">
        <v>16</v>
      </c>
      <c r="N5" s="22">
        <v>12</v>
      </c>
      <c r="O5" s="14" t="s">
        <v>17</v>
      </c>
      <c r="P5" s="18" t="s">
        <v>10</v>
      </c>
      <c r="Q5" s="23">
        <f>E5*12</f>
        <v>0</v>
      </c>
      <c r="R5" s="20" t="s">
        <v>11</v>
      </c>
      <c r="S5" s="24" t="s">
        <v>21</v>
      </c>
    </row>
    <row r="6" spans="1:19" ht="39" customHeight="1" x14ac:dyDescent="0.15">
      <c r="B6" s="16" t="s">
        <v>22</v>
      </c>
      <c r="C6" s="17" t="s">
        <v>23</v>
      </c>
      <c r="D6" s="18" t="s">
        <v>10</v>
      </c>
      <c r="E6" s="19"/>
      <c r="F6" s="20" t="s">
        <v>11</v>
      </c>
      <c r="G6" s="102" t="s">
        <v>24</v>
      </c>
      <c r="H6" s="103"/>
      <c r="I6" s="103"/>
      <c r="J6" s="103"/>
      <c r="K6" s="103"/>
      <c r="L6" s="104"/>
      <c r="M6" s="21" t="s">
        <v>16</v>
      </c>
      <c r="N6" s="77">
        <v>220</v>
      </c>
      <c r="O6" s="14" t="s">
        <v>17</v>
      </c>
      <c r="P6" s="18" t="s">
        <v>10</v>
      </c>
      <c r="Q6" s="23">
        <f>E6*N6</f>
        <v>0</v>
      </c>
      <c r="R6" s="20" t="s">
        <v>11</v>
      </c>
      <c r="S6" s="24" t="s">
        <v>108</v>
      </c>
    </row>
    <row r="7" spans="1:19" ht="30" customHeight="1" x14ac:dyDescent="0.15">
      <c r="B7" s="16" t="s">
        <v>25</v>
      </c>
      <c r="C7" s="17" t="s">
        <v>26</v>
      </c>
      <c r="D7" s="18" t="s">
        <v>10</v>
      </c>
      <c r="E7" s="19"/>
      <c r="F7" s="20" t="s">
        <v>11</v>
      </c>
      <c r="G7" s="102" t="s">
        <v>27</v>
      </c>
      <c r="H7" s="103"/>
      <c r="I7" s="103"/>
      <c r="J7" s="103"/>
      <c r="K7" s="103"/>
      <c r="L7" s="104"/>
      <c r="M7" s="21" t="s">
        <v>16</v>
      </c>
      <c r="N7" s="77">
        <v>220</v>
      </c>
      <c r="O7" s="14" t="s">
        <v>17</v>
      </c>
      <c r="P7" s="18" t="s">
        <v>10</v>
      </c>
      <c r="Q7" s="23">
        <f t="shared" ref="Q7:Q11" si="0">E7*N7</f>
        <v>0</v>
      </c>
      <c r="R7" s="20" t="s">
        <v>11</v>
      </c>
      <c r="S7" s="26" t="s">
        <v>28</v>
      </c>
    </row>
    <row r="8" spans="1:19" ht="30" customHeight="1" x14ac:dyDescent="0.15">
      <c r="B8" s="16" t="s">
        <v>29</v>
      </c>
      <c r="C8" s="17" t="s">
        <v>30</v>
      </c>
      <c r="D8" s="18" t="s">
        <v>10</v>
      </c>
      <c r="E8" s="19"/>
      <c r="F8" s="20" t="s">
        <v>11</v>
      </c>
      <c r="G8" s="102" t="s">
        <v>31</v>
      </c>
      <c r="H8" s="103"/>
      <c r="I8" s="103"/>
      <c r="J8" s="103"/>
      <c r="K8" s="103"/>
      <c r="L8" s="104"/>
      <c r="M8" s="21" t="s">
        <v>16</v>
      </c>
      <c r="N8" s="27">
        <v>2</v>
      </c>
      <c r="O8" s="14" t="s">
        <v>17</v>
      </c>
      <c r="P8" s="18" t="s">
        <v>10</v>
      </c>
      <c r="Q8" s="23">
        <f>E8*N8</f>
        <v>0</v>
      </c>
      <c r="R8" s="20" t="s">
        <v>11</v>
      </c>
      <c r="S8" s="26" t="s">
        <v>32</v>
      </c>
    </row>
    <row r="9" spans="1:19" ht="30" customHeight="1" x14ac:dyDescent="0.15">
      <c r="B9" s="16" t="s">
        <v>33</v>
      </c>
      <c r="C9" s="28" t="s">
        <v>34</v>
      </c>
      <c r="D9" s="18" t="s">
        <v>10</v>
      </c>
      <c r="E9" s="19"/>
      <c r="F9" s="20" t="s">
        <v>11</v>
      </c>
      <c r="G9" s="102" t="s">
        <v>35</v>
      </c>
      <c r="H9" s="103"/>
      <c r="I9" s="103"/>
      <c r="J9" s="103"/>
      <c r="K9" s="103"/>
      <c r="L9" s="104"/>
      <c r="M9" s="29" t="s">
        <v>16</v>
      </c>
      <c r="N9" s="77">
        <v>220</v>
      </c>
      <c r="O9" s="30" t="s">
        <v>17</v>
      </c>
      <c r="P9" s="18" t="s">
        <v>10</v>
      </c>
      <c r="Q9" s="23">
        <f t="shared" si="0"/>
        <v>0</v>
      </c>
      <c r="R9" s="20" t="s">
        <v>11</v>
      </c>
      <c r="S9" s="2" t="s">
        <v>36</v>
      </c>
    </row>
    <row r="10" spans="1:19" ht="35.450000000000003" customHeight="1" x14ac:dyDescent="0.15">
      <c r="B10" s="16" t="s">
        <v>37</v>
      </c>
      <c r="C10" s="17" t="s">
        <v>38</v>
      </c>
      <c r="D10" s="18" t="s">
        <v>10</v>
      </c>
      <c r="E10" s="19"/>
      <c r="F10" s="20" t="s">
        <v>11</v>
      </c>
      <c r="G10" s="102" t="s">
        <v>39</v>
      </c>
      <c r="H10" s="103"/>
      <c r="I10" s="103"/>
      <c r="J10" s="103"/>
      <c r="K10" s="103"/>
      <c r="L10" s="104"/>
      <c r="M10" s="21" t="s">
        <v>16</v>
      </c>
      <c r="N10" s="27">
        <v>2</v>
      </c>
      <c r="O10" s="14" t="s">
        <v>17</v>
      </c>
      <c r="P10" s="18" t="s">
        <v>10</v>
      </c>
      <c r="Q10" s="23">
        <f t="shared" si="0"/>
        <v>0</v>
      </c>
      <c r="R10" s="20" t="s">
        <v>11</v>
      </c>
      <c r="S10" s="26" t="s">
        <v>40</v>
      </c>
    </row>
    <row r="11" spans="1:19" ht="30" customHeight="1" x14ac:dyDescent="0.15">
      <c r="B11" s="16" t="s">
        <v>41</v>
      </c>
      <c r="C11" s="18" t="s">
        <v>42</v>
      </c>
      <c r="D11" s="21" t="s">
        <v>10</v>
      </c>
      <c r="E11" s="19"/>
      <c r="F11" s="20" t="s">
        <v>11</v>
      </c>
      <c r="G11" s="102" t="s">
        <v>43</v>
      </c>
      <c r="H11" s="103"/>
      <c r="I11" s="103"/>
      <c r="J11" s="103"/>
      <c r="K11" s="103"/>
      <c r="L11" s="104"/>
      <c r="M11" s="21" t="s">
        <v>16</v>
      </c>
      <c r="N11" s="22">
        <v>12</v>
      </c>
      <c r="O11" s="14" t="s">
        <v>17</v>
      </c>
      <c r="P11" s="21" t="s">
        <v>10</v>
      </c>
      <c r="Q11" s="23">
        <f t="shared" si="0"/>
        <v>0</v>
      </c>
      <c r="R11" s="20" t="s">
        <v>11</v>
      </c>
      <c r="S11" s="26" t="s">
        <v>44</v>
      </c>
    </row>
    <row r="12" spans="1:19" ht="26.25" customHeight="1" x14ac:dyDescent="0.15">
      <c r="H12" s="31"/>
      <c r="I12" s="31"/>
      <c r="J12" s="31"/>
      <c r="K12" s="31"/>
      <c r="L12" s="31"/>
      <c r="M12" s="31"/>
      <c r="N12" s="8" t="s">
        <v>45</v>
      </c>
      <c r="P12" s="11" t="s">
        <v>10</v>
      </c>
      <c r="Q12" s="78">
        <f>SUM(Q4:Q10,Q11)</f>
        <v>0</v>
      </c>
      <c r="R12" s="32" t="s">
        <v>11</v>
      </c>
      <c r="S12" s="9" t="s">
        <v>46</v>
      </c>
    </row>
    <row r="13" spans="1:19" x14ac:dyDescent="0.15">
      <c r="Q13" s="6"/>
      <c r="R13" s="6"/>
    </row>
    <row r="14" spans="1:19" x14ac:dyDescent="0.15">
      <c r="B14" s="4" t="s">
        <v>47</v>
      </c>
      <c r="G14" s="6" t="s">
        <v>48</v>
      </c>
      <c r="Q14" s="6"/>
      <c r="R14" s="6"/>
    </row>
    <row r="15" spans="1:19" x14ac:dyDescent="0.15">
      <c r="Q15" s="6"/>
      <c r="R15" s="6"/>
    </row>
    <row r="16" spans="1:19" ht="14.25" customHeight="1" x14ac:dyDescent="0.15">
      <c r="B16" s="33" t="s">
        <v>49</v>
      </c>
      <c r="C16" s="18"/>
      <c r="D16" s="106" t="s">
        <v>50</v>
      </c>
      <c r="E16" s="106"/>
      <c r="F16" s="106"/>
      <c r="G16" s="34"/>
      <c r="H16" s="18"/>
      <c r="I16" s="18"/>
      <c r="J16" s="18"/>
      <c r="K16" s="18"/>
      <c r="L16" s="18"/>
      <c r="M16" s="21"/>
      <c r="N16" s="35" t="s">
        <v>5</v>
      </c>
      <c r="O16" s="14"/>
      <c r="P16" s="105" t="s">
        <v>6</v>
      </c>
      <c r="Q16" s="95"/>
      <c r="R16" s="96"/>
      <c r="S16" s="15" t="s">
        <v>51</v>
      </c>
    </row>
    <row r="17" spans="2:19" ht="30" customHeight="1" x14ac:dyDescent="0.15">
      <c r="B17" s="16" t="s">
        <v>52</v>
      </c>
      <c r="C17" s="17" t="s">
        <v>53</v>
      </c>
      <c r="D17" s="18" t="s">
        <v>10</v>
      </c>
      <c r="E17" s="19"/>
      <c r="F17" s="20" t="s">
        <v>11</v>
      </c>
      <c r="G17" s="102" t="s">
        <v>35</v>
      </c>
      <c r="H17" s="103"/>
      <c r="I17" s="103"/>
      <c r="J17" s="103"/>
      <c r="K17" s="103"/>
      <c r="L17" s="104"/>
      <c r="M17" s="21" t="s">
        <v>16</v>
      </c>
      <c r="N17" s="25">
        <f>N6/3.5*1.5</f>
        <v>94.285714285714278</v>
      </c>
      <c r="O17" s="30" t="s">
        <v>17</v>
      </c>
      <c r="P17" s="18" t="s">
        <v>10</v>
      </c>
      <c r="Q17" s="23">
        <f>E17*N17</f>
        <v>0</v>
      </c>
      <c r="R17" s="20" t="s">
        <v>11</v>
      </c>
      <c r="S17" s="36" t="s">
        <v>54</v>
      </c>
    </row>
    <row r="18" spans="2:19" ht="30" customHeight="1" x14ac:dyDescent="0.15">
      <c r="B18" s="16" t="s">
        <v>55</v>
      </c>
      <c r="C18" s="17" t="s">
        <v>34</v>
      </c>
      <c r="D18" s="18" t="s">
        <v>10</v>
      </c>
      <c r="E18" s="19"/>
      <c r="F18" s="20" t="s">
        <v>11</v>
      </c>
      <c r="G18" s="102" t="s">
        <v>35</v>
      </c>
      <c r="H18" s="103"/>
      <c r="I18" s="103"/>
      <c r="J18" s="103"/>
      <c r="K18" s="103"/>
      <c r="L18" s="104"/>
      <c r="M18" s="21" t="s">
        <v>16</v>
      </c>
      <c r="N18" s="25">
        <f>N17</f>
        <v>94.285714285714278</v>
      </c>
      <c r="O18" s="30" t="s">
        <v>17</v>
      </c>
      <c r="P18" s="18" t="s">
        <v>10</v>
      </c>
      <c r="Q18" s="23">
        <f>E18*N18</f>
        <v>0</v>
      </c>
      <c r="R18" s="20" t="s">
        <v>11</v>
      </c>
      <c r="S18" s="36" t="s">
        <v>56</v>
      </c>
    </row>
    <row r="19" spans="2:19" ht="30" customHeight="1" x14ac:dyDescent="0.15">
      <c r="B19" s="16" t="s">
        <v>57</v>
      </c>
      <c r="C19" s="17" t="s">
        <v>58</v>
      </c>
      <c r="D19" s="18" t="s">
        <v>10</v>
      </c>
      <c r="E19" s="19"/>
      <c r="F19" s="20" t="s">
        <v>11</v>
      </c>
      <c r="G19" s="102" t="s">
        <v>35</v>
      </c>
      <c r="H19" s="103"/>
      <c r="I19" s="103"/>
      <c r="J19" s="103"/>
      <c r="K19" s="103"/>
      <c r="L19" s="104"/>
      <c r="M19" s="21" t="s">
        <v>16</v>
      </c>
      <c r="N19" s="25">
        <f>N17</f>
        <v>94.285714285714278</v>
      </c>
      <c r="O19" s="30" t="s">
        <v>17</v>
      </c>
      <c r="P19" s="18" t="s">
        <v>10</v>
      </c>
      <c r="Q19" s="23">
        <f>E19*N19</f>
        <v>0</v>
      </c>
      <c r="R19" s="20" t="s">
        <v>11</v>
      </c>
      <c r="S19" s="36" t="s">
        <v>59</v>
      </c>
    </row>
    <row r="20" spans="2:19" ht="30" customHeight="1" x14ac:dyDescent="0.15">
      <c r="B20" s="16" t="s">
        <v>60</v>
      </c>
      <c r="C20" s="17" t="s">
        <v>61</v>
      </c>
      <c r="D20" s="18" t="s">
        <v>10</v>
      </c>
      <c r="E20" s="19"/>
      <c r="F20" s="20" t="s">
        <v>11</v>
      </c>
      <c r="G20" s="102" t="s">
        <v>62</v>
      </c>
      <c r="H20" s="103"/>
      <c r="I20" s="103"/>
      <c r="J20" s="103"/>
      <c r="K20" s="103"/>
      <c r="L20" s="104"/>
      <c r="M20" s="37" t="s">
        <v>16</v>
      </c>
      <c r="N20" s="38" t="s">
        <v>63</v>
      </c>
      <c r="O20" s="30" t="s">
        <v>17</v>
      </c>
      <c r="P20" s="18" t="s">
        <v>10</v>
      </c>
      <c r="Q20" s="23">
        <f>E20*1.5*2</f>
        <v>0</v>
      </c>
      <c r="R20" s="20" t="s">
        <v>11</v>
      </c>
      <c r="S20" s="26" t="s">
        <v>64</v>
      </c>
    </row>
    <row r="21" spans="2:19" ht="30" customHeight="1" x14ac:dyDescent="0.15">
      <c r="B21" s="16" t="s">
        <v>65</v>
      </c>
      <c r="C21" s="17" t="s">
        <v>66</v>
      </c>
      <c r="D21" s="18" t="s">
        <v>10</v>
      </c>
      <c r="E21" s="19"/>
      <c r="F21" s="20" t="s">
        <v>11</v>
      </c>
      <c r="G21" s="102" t="s">
        <v>67</v>
      </c>
      <c r="H21" s="103"/>
      <c r="I21" s="103"/>
      <c r="J21" s="103"/>
      <c r="K21" s="103"/>
      <c r="L21" s="104"/>
      <c r="M21" s="37" t="s">
        <v>16</v>
      </c>
      <c r="N21" s="39">
        <v>1.5</v>
      </c>
      <c r="O21" s="30" t="s">
        <v>17</v>
      </c>
      <c r="P21" s="18" t="s">
        <v>10</v>
      </c>
      <c r="Q21" s="23">
        <f>E21*N21</f>
        <v>0</v>
      </c>
      <c r="R21" s="20" t="s">
        <v>11</v>
      </c>
      <c r="S21" s="36" t="s">
        <v>68</v>
      </c>
    </row>
    <row r="22" spans="2:19" ht="30" customHeight="1" x14ac:dyDescent="0.15">
      <c r="B22" s="16" t="s">
        <v>69</v>
      </c>
      <c r="C22" s="17" t="s">
        <v>70</v>
      </c>
      <c r="D22" s="18" t="s">
        <v>10</v>
      </c>
      <c r="E22" s="19"/>
      <c r="F22" s="20" t="s">
        <v>11</v>
      </c>
      <c r="G22" s="102" t="s">
        <v>71</v>
      </c>
      <c r="H22" s="103"/>
      <c r="I22" s="103"/>
      <c r="J22" s="103"/>
      <c r="K22" s="103"/>
      <c r="L22" s="104"/>
      <c r="M22" s="37" t="s">
        <v>16</v>
      </c>
      <c r="N22" s="39">
        <v>1.5</v>
      </c>
      <c r="O22" s="30" t="s">
        <v>17</v>
      </c>
      <c r="P22" s="18" t="s">
        <v>10</v>
      </c>
      <c r="Q22" s="23">
        <f>E22*N22</f>
        <v>0</v>
      </c>
      <c r="R22" s="20" t="s">
        <v>11</v>
      </c>
      <c r="S22" s="26" t="s">
        <v>72</v>
      </c>
    </row>
    <row r="23" spans="2:19" ht="30" customHeight="1" x14ac:dyDescent="0.15">
      <c r="B23" s="16" t="s">
        <v>73</v>
      </c>
      <c r="C23" s="17" t="s">
        <v>74</v>
      </c>
      <c r="D23" s="18" t="s">
        <v>10</v>
      </c>
      <c r="E23" s="19"/>
      <c r="F23" s="20" t="s">
        <v>11</v>
      </c>
      <c r="G23" s="102" t="s">
        <v>75</v>
      </c>
      <c r="H23" s="103"/>
      <c r="I23" s="103"/>
      <c r="J23" s="103"/>
      <c r="K23" s="103"/>
      <c r="L23" s="104"/>
      <c r="M23" s="37" t="s">
        <v>16</v>
      </c>
      <c r="N23" s="39">
        <v>1.5</v>
      </c>
      <c r="O23" s="30" t="s">
        <v>17</v>
      </c>
      <c r="P23" s="18" t="s">
        <v>10</v>
      </c>
      <c r="Q23" s="23">
        <f>E23*N23</f>
        <v>0</v>
      </c>
      <c r="R23" s="20" t="s">
        <v>11</v>
      </c>
      <c r="S23" s="36" t="s">
        <v>76</v>
      </c>
    </row>
    <row r="24" spans="2:19" ht="30" customHeight="1" x14ac:dyDescent="0.15">
      <c r="B24" s="16" t="s">
        <v>77</v>
      </c>
      <c r="C24" s="17" t="s">
        <v>20</v>
      </c>
      <c r="D24" s="18" t="s">
        <v>10</v>
      </c>
      <c r="E24" s="19"/>
      <c r="F24" s="20" t="s">
        <v>78</v>
      </c>
      <c r="G24" s="102" t="s">
        <v>79</v>
      </c>
      <c r="H24" s="103"/>
      <c r="I24" s="103"/>
      <c r="J24" s="103"/>
      <c r="K24" s="103"/>
      <c r="L24" s="104"/>
      <c r="M24" s="37"/>
      <c r="N24" s="40"/>
      <c r="O24" s="30" t="s">
        <v>17</v>
      </c>
      <c r="P24" s="18" t="s">
        <v>10</v>
      </c>
      <c r="Q24" s="23">
        <f>SUM(Q17:Q23)*E24/100</f>
        <v>0</v>
      </c>
      <c r="R24" s="20" t="s">
        <v>11</v>
      </c>
      <c r="S24" s="26" t="s">
        <v>80</v>
      </c>
    </row>
    <row r="25" spans="2:19" ht="24.75" customHeight="1" x14ac:dyDescent="0.15">
      <c r="B25" s="41"/>
      <c r="C25" s="11"/>
      <c r="D25" s="11"/>
      <c r="E25" s="11"/>
      <c r="F25" s="11"/>
      <c r="G25" s="42"/>
      <c r="M25" s="43"/>
      <c r="N25" s="44" t="s">
        <v>81</v>
      </c>
      <c r="O25" s="44"/>
      <c r="P25" s="11" t="s">
        <v>10</v>
      </c>
      <c r="Q25" s="78">
        <f>SUM(Q17:Q24)</f>
        <v>0</v>
      </c>
      <c r="R25" s="32" t="s">
        <v>11</v>
      </c>
      <c r="S25" s="9" t="s">
        <v>82</v>
      </c>
    </row>
    <row r="26" spans="2:19" x14ac:dyDescent="0.15">
      <c r="Q26" s="6"/>
      <c r="R26" s="6"/>
    </row>
    <row r="27" spans="2:19" ht="14.25" customHeight="1" x14ac:dyDescent="0.15">
      <c r="B27" s="33" t="s">
        <v>83</v>
      </c>
      <c r="C27" s="18"/>
      <c r="D27" s="45"/>
      <c r="E27" s="45"/>
      <c r="F27" s="45"/>
      <c r="G27" s="34"/>
      <c r="H27" s="18"/>
      <c r="I27" s="18"/>
      <c r="J27" s="18"/>
      <c r="K27" s="18"/>
      <c r="L27" s="18"/>
      <c r="M27" s="21"/>
      <c r="N27" s="35" t="s">
        <v>5</v>
      </c>
      <c r="O27" s="14"/>
      <c r="P27" s="105" t="s">
        <v>84</v>
      </c>
      <c r="Q27" s="95"/>
      <c r="R27" s="96"/>
      <c r="S27" s="15" t="s">
        <v>51</v>
      </c>
    </row>
    <row r="28" spans="2:19" ht="30" customHeight="1" x14ac:dyDescent="0.15">
      <c r="B28" s="16" t="s">
        <v>52</v>
      </c>
      <c r="C28" s="17" t="s">
        <v>53</v>
      </c>
      <c r="D28" s="18" t="s">
        <v>10</v>
      </c>
      <c r="E28" s="19"/>
      <c r="F28" s="20" t="s">
        <v>11</v>
      </c>
      <c r="G28" s="102" t="s">
        <v>35</v>
      </c>
      <c r="H28" s="103"/>
      <c r="I28" s="103"/>
      <c r="J28" s="103"/>
      <c r="K28" s="103"/>
      <c r="L28" s="104"/>
      <c r="M28" s="21" t="s">
        <v>16</v>
      </c>
      <c r="N28" s="25">
        <f>N6/3.5*1</f>
        <v>62.857142857142854</v>
      </c>
      <c r="O28" s="30" t="s">
        <v>17</v>
      </c>
      <c r="P28" s="18" t="s">
        <v>10</v>
      </c>
      <c r="Q28" s="23">
        <f>E28*N28</f>
        <v>0</v>
      </c>
      <c r="R28" s="20" t="s">
        <v>11</v>
      </c>
      <c r="S28" s="36" t="s">
        <v>54</v>
      </c>
    </row>
    <row r="29" spans="2:19" ht="30" customHeight="1" x14ac:dyDescent="0.15">
      <c r="B29" s="16" t="s">
        <v>55</v>
      </c>
      <c r="C29" s="17" t="s">
        <v>34</v>
      </c>
      <c r="D29" s="18" t="s">
        <v>10</v>
      </c>
      <c r="E29" s="19"/>
      <c r="F29" s="20" t="s">
        <v>11</v>
      </c>
      <c r="G29" s="102" t="s">
        <v>35</v>
      </c>
      <c r="H29" s="103"/>
      <c r="I29" s="103"/>
      <c r="J29" s="103"/>
      <c r="K29" s="103"/>
      <c r="L29" s="104"/>
      <c r="M29" s="21" t="s">
        <v>16</v>
      </c>
      <c r="N29" s="25">
        <f>N28</f>
        <v>62.857142857142854</v>
      </c>
      <c r="O29" s="30" t="s">
        <v>17</v>
      </c>
      <c r="P29" s="18" t="s">
        <v>10</v>
      </c>
      <c r="Q29" s="23">
        <f>E29*N29</f>
        <v>0</v>
      </c>
      <c r="R29" s="20" t="s">
        <v>11</v>
      </c>
      <c r="S29" s="36" t="s">
        <v>56</v>
      </c>
    </row>
    <row r="30" spans="2:19" ht="30" customHeight="1" x14ac:dyDescent="0.15">
      <c r="B30" s="16" t="s">
        <v>57</v>
      </c>
      <c r="C30" s="17" t="s">
        <v>58</v>
      </c>
      <c r="D30" s="18" t="s">
        <v>10</v>
      </c>
      <c r="E30" s="19"/>
      <c r="F30" s="20" t="s">
        <v>11</v>
      </c>
      <c r="G30" s="102" t="s">
        <v>35</v>
      </c>
      <c r="H30" s="103"/>
      <c r="I30" s="103"/>
      <c r="J30" s="103"/>
      <c r="K30" s="103"/>
      <c r="L30" s="104"/>
      <c r="M30" s="21" t="s">
        <v>16</v>
      </c>
      <c r="N30" s="25">
        <f>N28</f>
        <v>62.857142857142854</v>
      </c>
      <c r="O30" s="30" t="s">
        <v>17</v>
      </c>
      <c r="P30" s="18" t="s">
        <v>10</v>
      </c>
      <c r="Q30" s="23">
        <f>E30*N30</f>
        <v>0</v>
      </c>
      <c r="R30" s="20" t="s">
        <v>11</v>
      </c>
      <c r="S30" s="36" t="s">
        <v>59</v>
      </c>
    </row>
    <row r="31" spans="2:19" ht="30" customHeight="1" x14ac:dyDescent="0.15">
      <c r="B31" s="16" t="s">
        <v>60</v>
      </c>
      <c r="C31" s="17" t="s">
        <v>61</v>
      </c>
      <c r="D31" s="18" t="s">
        <v>10</v>
      </c>
      <c r="E31" s="19"/>
      <c r="F31" s="20" t="s">
        <v>11</v>
      </c>
      <c r="G31" s="102" t="s">
        <v>62</v>
      </c>
      <c r="H31" s="103"/>
      <c r="I31" s="103"/>
      <c r="J31" s="103"/>
      <c r="K31" s="103"/>
      <c r="L31" s="104"/>
      <c r="M31" s="37" t="s">
        <v>16</v>
      </c>
      <c r="N31" s="38" t="s">
        <v>85</v>
      </c>
      <c r="O31" s="30" t="s">
        <v>17</v>
      </c>
      <c r="P31" s="18" t="s">
        <v>10</v>
      </c>
      <c r="Q31" s="23">
        <f>E31*2</f>
        <v>0</v>
      </c>
      <c r="R31" s="20" t="s">
        <v>11</v>
      </c>
      <c r="S31" s="26" t="s">
        <v>64</v>
      </c>
    </row>
    <row r="32" spans="2:19" ht="30" customHeight="1" x14ac:dyDescent="0.15">
      <c r="B32" s="16" t="s">
        <v>65</v>
      </c>
      <c r="C32" s="17" t="s">
        <v>66</v>
      </c>
      <c r="D32" s="18" t="s">
        <v>10</v>
      </c>
      <c r="E32" s="19"/>
      <c r="F32" s="20" t="s">
        <v>11</v>
      </c>
      <c r="G32" s="102" t="s">
        <v>67</v>
      </c>
      <c r="H32" s="103"/>
      <c r="I32" s="103"/>
      <c r="J32" s="103"/>
      <c r="K32" s="103"/>
      <c r="L32" s="104"/>
      <c r="M32" s="37" t="s">
        <v>16</v>
      </c>
      <c r="N32" s="27">
        <v>1</v>
      </c>
      <c r="O32" s="30" t="s">
        <v>17</v>
      </c>
      <c r="P32" s="18" t="s">
        <v>10</v>
      </c>
      <c r="Q32" s="23">
        <f>E32*N32</f>
        <v>0</v>
      </c>
      <c r="R32" s="20" t="s">
        <v>11</v>
      </c>
      <c r="S32" s="36" t="s">
        <v>68</v>
      </c>
    </row>
    <row r="33" spans="2:19" ht="30" customHeight="1" x14ac:dyDescent="0.15">
      <c r="B33" s="16" t="s">
        <v>69</v>
      </c>
      <c r="C33" s="17" t="s">
        <v>70</v>
      </c>
      <c r="D33" s="18" t="s">
        <v>10</v>
      </c>
      <c r="E33" s="19"/>
      <c r="F33" s="20" t="s">
        <v>11</v>
      </c>
      <c r="G33" s="102" t="s">
        <v>71</v>
      </c>
      <c r="H33" s="103"/>
      <c r="I33" s="103"/>
      <c r="J33" s="103"/>
      <c r="K33" s="103"/>
      <c r="L33" s="104"/>
      <c r="M33" s="37" t="s">
        <v>16</v>
      </c>
      <c r="N33" s="27">
        <v>1</v>
      </c>
      <c r="O33" s="30" t="s">
        <v>17</v>
      </c>
      <c r="P33" s="18" t="s">
        <v>10</v>
      </c>
      <c r="Q33" s="23">
        <f>E33*N33</f>
        <v>0</v>
      </c>
      <c r="R33" s="20" t="s">
        <v>11</v>
      </c>
      <c r="S33" s="26" t="s">
        <v>72</v>
      </c>
    </row>
    <row r="34" spans="2:19" ht="30" customHeight="1" x14ac:dyDescent="0.15">
      <c r="B34" s="16" t="s">
        <v>73</v>
      </c>
      <c r="C34" s="17" t="s">
        <v>74</v>
      </c>
      <c r="D34" s="18" t="s">
        <v>10</v>
      </c>
      <c r="E34" s="19"/>
      <c r="F34" s="20" t="s">
        <v>11</v>
      </c>
      <c r="G34" s="102" t="s">
        <v>75</v>
      </c>
      <c r="H34" s="103"/>
      <c r="I34" s="103"/>
      <c r="J34" s="103"/>
      <c r="K34" s="103"/>
      <c r="L34" s="104"/>
      <c r="M34" s="37" t="s">
        <v>16</v>
      </c>
      <c r="N34" s="27">
        <v>1</v>
      </c>
      <c r="O34" s="30" t="s">
        <v>17</v>
      </c>
      <c r="P34" s="18" t="s">
        <v>10</v>
      </c>
      <c r="Q34" s="23">
        <f>E34*N34</f>
        <v>0</v>
      </c>
      <c r="R34" s="20" t="s">
        <v>11</v>
      </c>
      <c r="S34" s="36" t="s">
        <v>76</v>
      </c>
    </row>
    <row r="35" spans="2:19" ht="30" customHeight="1" x14ac:dyDescent="0.15">
      <c r="B35" s="16" t="s">
        <v>77</v>
      </c>
      <c r="C35" s="17" t="s">
        <v>20</v>
      </c>
      <c r="D35" s="18" t="s">
        <v>10</v>
      </c>
      <c r="E35" s="19"/>
      <c r="F35" s="20" t="s">
        <v>78</v>
      </c>
      <c r="G35" s="102" t="s">
        <v>79</v>
      </c>
      <c r="H35" s="103"/>
      <c r="I35" s="103"/>
      <c r="J35" s="103"/>
      <c r="K35" s="103"/>
      <c r="L35" s="104"/>
      <c r="M35" s="37"/>
      <c r="N35" s="40"/>
      <c r="O35" s="30" t="s">
        <v>17</v>
      </c>
      <c r="P35" s="18" t="s">
        <v>10</v>
      </c>
      <c r="Q35" s="23">
        <f>SUM(Q28:Q34)*E35/100</f>
        <v>0</v>
      </c>
      <c r="R35" s="20" t="s">
        <v>11</v>
      </c>
      <c r="S35" s="26" t="s">
        <v>86</v>
      </c>
    </row>
    <row r="36" spans="2:19" ht="24.75" customHeight="1" x14ac:dyDescent="0.15">
      <c r="B36" s="41"/>
      <c r="C36" s="11"/>
      <c r="D36" s="11"/>
      <c r="E36" s="11"/>
      <c r="F36" s="11"/>
      <c r="G36" s="42"/>
      <c r="M36" s="43"/>
      <c r="N36" s="44" t="s">
        <v>81</v>
      </c>
      <c r="O36" s="44"/>
      <c r="P36" s="11" t="s">
        <v>10</v>
      </c>
      <c r="Q36" s="78">
        <f>SUM(Q28:Q35)</f>
        <v>0</v>
      </c>
      <c r="R36" s="32" t="s">
        <v>11</v>
      </c>
      <c r="S36" s="9" t="s">
        <v>87</v>
      </c>
    </row>
    <row r="37" spans="2:19" ht="12" customHeight="1" x14ac:dyDescent="0.15">
      <c r="B37" s="46"/>
      <c r="E37" s="3"/>
      <c r="F37" s="3"/>
      <c r="M37" s="47"/>
      <c r="N37" s="48"/>
      <c r="O37" s="48"/>
      <c r="P37" s="3"/>
      <c r="Q37" s="49"/>
      <c r="R37" s="50"/>
    </row>
    <row r="38" spans="2:19" ht="14.25" customHeight="1" x14ac:dyDescent="0.15">
      <c r="B38" s="33" t="s">
        <v>88</v>
      </c>
      <c r="C38" s="18"/>
      <c r="D38" s="101" t="s">
        <v>50</v>
      </c>
      <c r="E38" s="101"/>
      <c r="F38" s="101"/>
      <c r="G38" s="34"/>
      <c r="H38" s="18"/>
      <c r="I38" s="18"/>
      <c r="J38" s="18"/>
      <c r="K38" s="18"/>
      <c r="L38" s="18"/>
      <c r="M38" s="21"/>
      <c r="N38" s="35" t="s">
        <v>5</v>
      </c>
      <c r="O38" s="14"/>
      <c r="P38" s="105" t="s">
        <v>6</v>
      </c>
      <c r="Q38" s="95"/>
      <c r="R38" s="96"/>
      <c r="S38" s="15" t="s">
        <v>51</v>
      </c>
    </row>
    <row r="39" spans="2:19" ht="30" customHeight="1" x14ac:dyDescent="0.15">
      <c r="B39" s="16" t="s">
        <v>52</v>
      </c>
      <c r="C39" s="17" t="s">
        <v>53</v>
      </c>
      <c r="D39" s="18" t="s">
        <v>10</v>
      </c>
      <c r="E39" s="19"/>
      <c r="F39" s="20" t="s">
        <v>11</v>
      </c>
      <c r="G39" s="102" t="s">
        <v>35</v>
      </c>
      <c r="H39" s="103"/>
      <c r="I39" s="103"/>
      <c r="J39" s="103"/>
      <c r="K39" s="103"/>
      <c r="L39" s="104"/>
      <c r="M39" s="21" t="s">
        <v>16</v>
      </c>
      <c r="N39" s="25">
        <f>N6/3.5*1</f>
        <v>62.857142857142854</v>
      </c>
      <c r="O39" s="30" t="s">
        <v>17</v>
      </c>
      <c r="P39" s="18" t="s">
        <v>10</v>
      </c>
      <c r="Q39" s="23">
        <f>E39*N39</f>
        <v>0</v>
      </c>
      <c r="R39" s="20" t="s">
        <v>11</v>
      </c>
      <c r="S39" s="36" t="s">
        <v>54</v>
      </c>
    </row>
    <row r="40" spans="2:19" ht="30" customHeight="1" x14ac:dyDescent="0.15">
      <c r="B40" s="16" t="s">
        <v>55</v>
      </c>
      <c r="C40" s="17" t="s">
        <v>34</v>
      </c>
      <c r="D40" s="18" t="s">
        <v>10</v>
      </c>
      <c r="E40" s="19"/>
      <c r="F40" s="20" t="s">
        <v>11</v>
      </c>
      <c r="G40" s="102" t="s">
        <v>35</v>
      </c>
      <c r="H40" s="103"/>
      <c r="I40" s="103"/>
      <c r="J40" s="103"/>
      <c r="K40" s="103"/>
      <c r="L40" s="104"/>
      <c r="M40" s="21" t="s">
        <v>16</v>
      </c>
      <c r="N40" s="25">
        <f>N39</f>
        <v>62.857142857142854</v>
      </c>
      <c r="O40" s="30" t="s">
        <v>17</v>
      </c>
      <c r="P40" s="18" t="s">
        <v>10</v>
      </c>
      <c r="Q40" s="23">
        <f>E40*N40</f>
        <v>0</v>
      </c>
      <c r="R40" s="20" t="s">
        <v>11</v>
      </c>
      <c r="S40" s="36" t="s">
        <v>56</v>
      </c>
    </row>
    <row r="41" spans="2:19" ht="30" customHeight="1" x14ac:dyDescent="0.15">
      <c r="B41" s="16" t="s">
        <v>57</v>
      </c>
      <c r="C41" s="17" t="s">
        <v>58</v>
      </c>
      <c r="D41" s="18" t="s">
        <v>10</v>
      </c>
      <c r="E41" s="19"/>
      <c r="F41" s="20" t="s">
        <v>11</v>
      </c>
      <c r="G41" s="102" t="s">
        <v>35</v>
      </c>
      <c r="H41" s="103"/>
      <c r="I41" s="103"/>
      <c r="J41" s="103"/>
      <c r="K41" s="103"/>
      <c r="L41" s="104"/>
      <c r="M41" s="21" t="s">
        <v>16</v>
      </c>
      <c r="N41" s="25">
        <f>N39</f>
        <v>62.857142857142854</v>
      </c>
      <c r="O41" s="30" t="s">
        <v>17</v>
      </c>
      <c r="P41" s="18" t="s">
        <v>10</v>
      </c>
      <c r="Q41" s="23">
        <f>E41*N41</f>
        <v>0</v>
      </c>
      <c r="R41" s="20" t="s">
        <v>11</v>
      </c>
      <c r="S41" s="36" t="s">
        <v>59</v>
      </c>
    </row>
    <row r="42" spans="2:19" ht="30" customHeight="1" x14ac:dyDescent="0.15">
      <c r="B42" s="16" t="s">
        <v>60</v>
      </c>
      <c r="C42" s="17" t="s">
        <v>61</v>
      </c>
      <c r="D42" s="18" t="s">
        <v>10</v>
      </c>
      <c r="E42" s="19"/>
      <c r="F42" s="20" t="s">
        <v>11</v>
      </c>
      <c r="G42" s="102" t="s">
        <v>62</v>
      </c>
      <c r="H42" s="103"/>
      <c r="I42" s="103"/>
      <c r="J42" s="103"/>
      <c r="K42" s="103"/>
      <c r="L42" s="104"/>
      <c r="M42" s="37" t="s">
        <v>16</v>
      </c>
      <c r="N42" s="38" t="s">
        <v>85</v>
      </c>
      <c r="O42" s="30" t="s">
        <v>17</v>
      </c>
      <c r="P42" s="18" t="s">
        <v>10</v>
      </c>
      <c r="Q42" s="23">
        <f>E42*1*2</f>
        <v>0</v>
      </c>
      <c r="R42" s="20" t="s">
        <v>11</v>
      </c>
      <c r="S42" s="26" t="s">
        <v>64</v>
      </c>
    </row>
    <row r="43" spans="2:19" ht="30" customHeight="1" x14ac:dyDescent="0.15">
      <c r="B43" s="16" t="s">
        <v>65</v>
      </c>
      <c r="C43" s="17" t="s">
        <v>66</v>
      </c>
      <c r="D43" s="18" t="s">
        <v>10</v>
      </c>
      <c r="E43" s="19"/>
      <c r="F43" s="20" t="s">
        <v>11</v>
      </c>
      <c r="G43" s="102" t="s">
        <v>67</v>
      </c>
      <c r="H43" s="103"/>
      <c r="I43" s="103"/>
      <c r="J43" s="103"/>
      <c r="K43" s="103"/>
      <c r="L43" s="104"/>
      <c r="M43" s="37" t="s">
        <v>16</v>
      </c>
      <c r="N43" s="27">
        <v>1</v>
      </c>
      <c r="O43" s="30" t="s">
        <v>17</v>
      </c>
      <c r="P43" s="18" t="s">
        <v>10</v>
      </c>
      <c r="Q43" s="23">
        <f>E43*N43</f>
        <v>0</v>
      </c>
      <c r="R43" s="20" t="s">
        <v>11</v>
      </c>
      <c r="S43" s="36" t="s">
        <v>68</v>
      </c>
    </row>
    <row r="44" spans="2:19" ht="30" customHeight="1" x14ac:dyDescent="0.15">
      <c r="B44" s="16" t="s">
        <v>69</v>
      </c>
      <c r="C44" s="17" t="s">
        <v>70</v>
      </c>
      <c r="D44" s="18" t="s">
        <v>10</v>
      </c>
      <c r="E44" s="19"/>
      <c r="F44" s="20" t="s">
        <v>11</v>
      </c>
      <c r="G44" s="102" t="s">
        <v>71</v>
      </c>
      <c r="H44" s="103"/>
      <c r="I44" s="103"/>
      <c r="J44" s="103"/>
      <c r="K44" s="103"/>
      <c r="L44" s="104"/>
      <c r="M44" s="37" t="s">
        <v>16</v>
      </c>
      <c r="N44" s="27">
        <v>1</v>
      </c>
      <c r="O44" s="30" t="s">
        <v>17</v>
      </c>
      <c r="P44" s="18" t="s">
        <v>10</v>
      </c>
      <c r="Q44" s="23">
        <f>E44*N44</f>
        <v>0</v>
      </c>
      <c r="R44" s="20" t="s">
        <v>11</v>
      </c>
      <c r="S44" s="26" t="s">
        <v>72</v>
      </c>
    </row>
    <row r="45" spans="2:19" ht="30" customHeight="1" x14ac:dyDescent="0.15">
      <c r="B45" s="16" t="s">
        <v>73</v>
      </c>
      <c r="C45" s="17" t="s">
        <v>74</v>
      </c>
      <c r="D45" s="18" t="s">
        <v>10</v>
      </c>
      <c r="E45" s="19"/>
      <c r="F45" s="20" t="s">
        <v>11</v>
      </c>
      <c r="G45" s="102" t="s">
        <v>75</v>
      </c>
      <c r="H45" s="103"/>
      <c r="I45" s="103"/>
      <c r="J45" s="103"/>
      <c r="K45" s="103"/>
      <c r="L45" s="104"/>
      <c r="M45" s="37" t="s">
        <v>16</v>
      </c>
      <c r="N45" s="27">
        <v>1</v>
      </c>
      <c r="O45" s="30" t="s">
        <v>17</v>
      </c>
      <c r="P45" s="18" t="s">
        <v>10</v>
      </c>
      <c r="Q45" s="23">
        <f>E45*N45</f>
        <v>0</v>
      </c>
      <c r="R45" s="20" t="s">
        <v>11</v>
      </c>
      <c r="S45" s="36" t="s">
        <v>76</v>
      </c>
    </row>
    <row r="46" spans="2:19" ht="30" customHeight="1" x14ac:dyDescent="0.15">
      <c r="B46" s="16" t="s">
        <v>77</v>
      </c>
      <c r="C46" s="17" t="s">
        <v>20</v>
      </c>
      <c r="D46" s="18" t="s">
        <v>10</v>
      </c>
      <c r="E46" s="19"/>
      <c r="F46" s="20" t="s">
        <v>78</v>
      </c>
      <c r="G46" s="102" t="s">
        <v>79</v>
      </c>
      <c r="H46" s="103"/>
      <c r="I46" s="103"/>
      <c r="J46" s="103"/>
      <c r="K46" s="103"/>
      <c r="L46" s="104"/>
      <c r="M46" s="37"/>
      <c r="N46" s="40"/>
      <c r="O46" s="30" t="s">
        <v>17</v>
      </c>
      <c r="P46" s="18" t="s">
        <v>10</v>
      </c>
      <c r="Q46" s="23">
        <f>SUM(Q39:Q45)*E46/100</f>
        <v>0</v>
      </c>
      <c r="R46" s="20" t="s">
        <v>11</v>
      </c>
      <c r="S46" s="26" t="s">
        <v>86</v>
      </c>
    </row>
    <row r="47" spans="2:19" ht="24.75" customHeight="1" x14ac:dyDescent="0.15">
      <c r="B47" s="51"/>
      <c r="C47" s="18"/>
      <c r="D47" s="18"/>
      <c r="E47" s="18"/>
      <c r="F47" s="18"/>
      <c r="G47" s="34"/>
      <c r="M47" s="38"/>
      <c r="N47" s="35" t="s">
        <v>81</v>
      </c>
      <c r="O47" s="35"/>
      <c r="P47" s="18" t="s">
        <v>10</v>
      </c>
      <c r="Q47" s="76">
        <f>SUM(Q39:Q46)</f>
        <v>0</v>
      </c>
      <c r="R47" s="20" t="s">
        <v>11</v>
      </c>
      <c r="S47" s="9" t="s">
        <v>89</v>
      </c>
    </row>
    <row r="48" spans="2:19" ht="15" customHeight="1" x14ac:dyDescent="0.15">
      <c r="B48" s="10" t="s">
        <v>90</v>
      </c>
      <c r="C48" s="11"/>
      <c r="D48" s="11"/>
      <c r="G48" s="34"/>
      <c r="H48" s="38"/>
      <c r="I48" s="38"/>
      <c r="J48" s="38"/>
      <c r="K48" s="38"/>
      <c r="L48" s="38"/>
      <c r="M48" s="38"/>
      <c r="N48" s="38"/>
      <c r="O48" s="35"/>
      <c r="P48" s="35"/>
      <c r="Q48" s="34"/>
      <c r="R48" s="42"/>
      <c r="S48" s="52"/>
    </row>
    <row r="49" spans="2:19" ht="15" customHeight="1" x14ac:dyDescent="0.15">
      <c r="B49" s="21"/>
      <c r="C49" s="18"/>
      <c r="D49" s="17"/>
      <c r="E49" s="99" t="s">
        <v>91</v>
      </c>
      <c r="F49" s="100"/>
      <c r="G49" s="99" t="s">
        <v>92</v>
      </c>
      <c r="H49" s="101"/>
      <c r="I49" s="34"/>
      <c r="J49" s="34"/>
      <c r="K49" s="34"/>
      <c r="L49" s="34"/>
      <c r="M49" s="94"/>
      <c r="N49" s="94"/>
      <c r="O49" s="94"/>
      <c r="P49" s="53"/>
      <c r="Q49" s="95" t="s">
        <v>6</v>
      </c>
      <c r="R49" s="96"/>
      <c r="S49" s="26" t="s">
        <v>93</v>
      </c>
    </row>
    <row r="50" spans="2:19" ht="30" customHeight="1" x14ac:dyDescent="0.15">
      <c r="B50" s="54" t="s">
        <v>52</v>
      </c>
      <c r="C50" s="18" t="s">
        <v>94</v>
      </c>
      <c r="D50" s="55"/>
      <c r="E50" s="97"/>
      <c r="F50" s="98"/>
      <c r="G50" s="56" t="s">
        <v>16</v>
      </c>
      <c r="H50" s="57">
        <v>2313.6142614641462</v>
      </c>
      <c r="I50" s="58"/>
      <c r="J50" s="58"/>
      <c r="K50" s="58"/>
      <c r="L50" s="58"/>
      <c r="M50" s="56"/>
      <c r="N50" s="59"/>
      <c r="O50" s="60" t="s">
        <v>17</v>
      </c>
      <c r="P50" s="18" t="s">
        <v>10</v>
      </c>
      <c r="Q50" s="61">
        <f>E50*H50</f>
        <v>0</v>
      </c>
      <c r="R50" s="20" t="s">
        <v>11</v>
      </c>
      <c r="S50" s="79" t="s">
        <v>95</v>
      </c>
    </row>
    <row r="51" spans="2:19" ht="30" customHeight="1" x14ac:dyDescent="0.15">
      <c r="B51" s="54" t="s">
        <v>55</v>
      </c>
      <c r="C51" s="18" t="s">
        <v>96</v>
      </c>
      <c r="D51" s="55"/>
      <c r="E51" s="92"/>
      <c r="F51" s="93"/>
      <c r="G51" s="56" t="s">
        <v>16</v>
      </c>
      <c r="H51" s="57">
        <v>62271.204622451078</v>
      </c>
      <c r="I51" s="62"/>
      <c r="J51" s="62"/>
      <c r="K51" s="62"/>
      <c r="L51" s="58"/>
      <c r="M51" s="56"/>
      <c r="N51" s="59"/>
      <c r="O51" s="60" t="s">
        <v>17</v>
      </c>
      <c r="P51" s="18" t="s">
        <v>10</v>
      </c>
      <c r="Q51" s="61">
        <f>E51*H51</f>
        <v>0</v>
      </c>
      <c r="R51" s="20" t="s">
        <v>11</v>
      </c>
      <c r="S51" s="80"/>
    </row>
    <row r="52" spans="2:19" ht="24.75" customHeight="1" x14ac:dyDescent="0.15">
      <c r="B52" s="63"/>
      <c r="C52" s="64"/>
      <c r="D52" s="11"/>
      <c r="E52" s="42"/>
      <c r="F52" s="42"/>
      <c r="G52" s="42"/>
      <c r="H52" s="11"/>
      <c r="I52" s="11"/>
      <c r="J52" s="11"/>
      <c r="K52" s="11"/>
      <c r="L52" s="11"/>
      <c r="M52" s="43"/>
      <c r="N52" s="44" t="s">
        <v>97</v>
      </c>
      <c r="O52" s="32"/>
      <c r="P52" s="32" t="s">
        <v>98</v>
      </c>
      <c r="Q52" s="75">
        <f>SUM(Q50:Q51)</f>
        <v>0</v>
      </c>
      <c r="R52" s="6" t="s">
        <v>99</v>
      </c>
      <c r="S52" s="9" t="s">
        <v>100</v>
      </c>
    </row>
    <row r="54" spans="2:19" ht="14.25" x14ac:dyDescent="0.15">
      <c r="F54" s="87"/>
      <c r="G54" s="87"/>
      <c r="H54" s="87"/>
      <c r="I54" s="65"/>
      <c r="J54" s="65"/>
      <c r="K54" s="65"/>
      <c r="L54" s="65"/>
    </row>
    <row r="55" spans="2:19" ht="24" customHeight="1" x14ac:dyDescent="0.15">
      <c r="C55" s="84" t="s">
        <v>101</v>
      </c>
      <c r="D55" s="84"/>
      <c r="E55" s="84"/>
      <c r="F55" s="84"/>
      <c r="H55" s="88" t="s">
        <v>102</v>
      </c>
      <c r="I55" s="89"/>
      <c r="J55" s="89"/>
      <c r="K55" s="89"/>
      <c r="L55" s="89"/>
      <c r="M55" s="89"/>
      <c r="N55" s="90"/>
      <c r="O55" s="66"/>
      <c r="P55" s="67"/>
      <c r="Q55" s="74">
        <f>Q12+Q25+Q47+Q52+Q36</f>
        <v>0</v>
      </c>
      <c r="S55" s="47"/>
    </row>
    <row r="56" spans="2:19" ht="9" customHeight="1" x14ac:dyDescent="0.15">
      <c r="N56" s="31"/>
      <c r="Q56" s="68"/>
      <c r="R56" s="91"/>
      <c r="S56" s="91"/>
    </row>
    <row r="57" spans="2:19" ht="21" customHeight="1" x14ac:dyDescent="0.15">
      <c r="C57" s="84" t="s">
        <v>103</v>
      </c>
      <c r="D57" s="84"/>
      <c r="E57" s="84"/>
      <c r="F57" s="84"/>
      <c r="H57" s="69"/>
      <c r="I57" s="70"/>
      <c r="J57" s="70"/>
      <c r="K57" s="70"/>
      <c r="L57" s="70"/>
      <c r="M57" s="70"/>
      <c r="N57" s="71" t="s">
        <v>104</v>
      </c>
      <c r="O57" s="66"/>
      <c r="P57" s="67"/>
      <c r="Q57" s="72"/>
      <c r="R57" s="81" t="s">
        <v>105</v>
      </c>
      <c r="S57" s="82"/>
    </row>
    <row r="58" spans="2:19" ht="12" customHeight="1" x14ac:dyDescent="0.15">
      <c r="R58" s="83" t="s">
        <v>106</v>
      </c>
      <c r="S58" s="83"/>
    </row>
    <row r="59" spans="2:19" ht="21" customHeight="1" x14ac:dyDescent="0.15">
      <c r="C59" s="84" t="s">
        <v>107</v>
      </c>
      <c r="D59" s="84"/>
      <c r="E59" s="84"/>
      <c r="F59" s="84"/>
      <c r="H59" s="69"/>
      <c r="I59" s="70"/>
      <c r="J59" s="70"/>
      <c r="K59" s="70"/>
      <c r="L59" s="70"/>
      <c r="M59" s="70"/>
      <c r="N59" s="71" t="s">
        <v>104</v>
      </c>
      <c r="O59" s="66"/>
      <c r="P59" s="67"/>
      <c r="Q59" s="72">
        <f>Q57*5</f>
        <v>0</v>
      </c>
      <c r="R59" s="85"/>
      <c r="S59" s="86"/>
    </row>
    <row r="62" spans="2:19" ht="11.25" customHeight="1" x14ac:dyDescent="0.15">
      <c r="Q62" s="73"/>
    </row>
    <row r="63" spans="2:19" ht="11.25" customHeight="1" x14ac:dyDescent="0.15">
      <c r="Q63" s="73"/>
    </row>
    <row r="64" spans="2:19" ht="11.25" customHeight="1" x14ac:dyDescent="0.15">
      <c r="Q64" s="73"/>
    </row>
  </sheetData>
  <mergeCells count="56">
    <mergeCell ref="H1:Q1"/>
    <mergeCell ref="D3:F3"/>
    <mergeCell ref="G3:H3"/>
    <mergeCell ref="M3:O3"/>
    <mergeCell ref="G5:L5"/>
    <mergeCell ref="G6:L6"/>
    <mergeCell ref="G8:L8"/>
    <mergeCell ref="G9:L9"/>
    <mergeCell ref="G10:L10"/>
    <mergeCell ref="G7:L7"/>
    <mergeCell ref="D16:F16"/>
    <mergeCell ref="P16:R16"/>
    <mergeCell ref="G11:L11"/>
    <mergeCell ref="G17:L17"/>
    <mergeCell ref="G18:L18"/>
    <mergeCell ref="G19:L19"/>
    <mergeCell ref="G20:L20"/>
    <mergeCell ref="G21:L21"/>
    <mergeCell ref="G22:L22"/>
    <mergeCell ref="G23:L23"/>
    <mergeCell ref="P38:R38"/>
    <mergeCell ref="P27:R27"/>
    <mergeCell ref="G24:L24"/>
    <mergeCell ref="G28:L28"/>
    <mergeCell ref="G29:L29"/>
    <mergeCell ref="G30:L30"/>
    <mergeCell ref="G31:L31"/>
    <mergeCell ref="G32:L32"/>
    <mergeCell ref="G33:L33"/>
    <mergeCell ref="G34:L34"/>
    <mergeCell ref="G35:L35"/>
    <mergeCell ref="G43:L43"/>
    <mergeCell ref="G44:L44"/>
    <mergeCell ref="G45:L45"/>
    <mergeCell ref="G46:L46"/>
    <mergeCell ref="D38:F38"/>
    <mergeCell ref="G39:L39"/>
    <mergeCell ref="G40:L40"/>
    <mergeCell ref="G41:L41"/>
    <mergeCell ref="G42:L42"/>
    <mergeCell ref="M49:O49"/>
    <mergeCell ref="Q49:R49"/>
    <mergeCell ref="E50:F50"/>
    <mergeCell ref="E49:F49"/>
    <mergeCell ref="G49:H49"/>
    <mergeCell ref="S50:S51"/>
    <mergeCell ref="R57:S57"/>
    <mergeCell ref="R58:S58"/>
    <mergeCell ref="C59:F59"/>
    <mergeCell ref="R59:S59"/>
    <mergeCell ref="F54:H54"/>
    <mergeCell ref="C55:F55"/>
    <mergeCell ref="H55:N55"/>
    <mergeCell ref="R56:S56"/>
    <mergeCell ref="C57:F57"/>
    <mergeCell ref="E51:F51"/>
  </mergeCells>
  <phoneticPr fontId="1"/>
  <pageMargins left="0.70866141732283472" right="0.70866141732283472" top="0.74803149606299213" bottom="0.74803149606299213" header="0.31496062992125984" footer="0.31496062992125984"/>
  <pageSetup paperSize="8" scale="72" orientation="portrait" r:id="rId1"/>
  <headerFooter>
    <oddHeader>&amp;C国際緊急援助物資海外備蓄業務の年間経費内訳書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【様式】契約単価表</vt:lpstr>
      <vt:lpstr>【様式】契約単価表!Print_Area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2026-07-15T02:53:44Z</dcterms:created>
  <dcterms:modified xsi:type="dcterms:W3CDTF">2026-07-16T01:06:33Z</dcterms:modified>
  <cp:category/>
  <cp:contentStatus/>
</cp:coreProperties>
</file>