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heckCompatibility="1"/>
  <mc:AlternateContent xmlns:mc="http://schemas.openxmlformats.org/markup-compatibility/2006">
    <mc:Choice Requires="x15">
      <x15ac:absPath xmlns:x15ac="http://schemas.microsoft.com/office/spreadsheetml/2010/11/ac" url="C:\Users\26612\Desktop\廃棄物処理\"/>
    </mc:Choice>
  </mc:AlternateContent>
  <xr:revisionPtr revIDLastSave="0" documentId="13_ncr:1_{50281ECE-17A6-42A8-9CEF-62F58F083C0D}" xr6:coauthVersionLast="47" xr6:coauthVersionMax="47" xr10:uidLastSave="{00000000-0000-0000-0000-000000000000}"/>
  <bookViews>
    <workbookView xWindow="-120" yWindow="-120" windowWidth="29040" windowHeight="15990" tabRatio="719" xr2:uid="{00000000-000D-0000-FFFF-FFFF00000000}"/>
  </bookViews>
  <sheets>
    <sheet name="【積算根拠】" sheetId="44" r:id="rId1"/>
    <sheet name="実績表2020 (上半期分)" sheetId="35" state="hidden" r:id="rId2"/>
    <sheet name="実績表2020" sheetId="31" state="hidden" r:id="rId3"/>
    <sheet name="計算式2020" sheetId="32" state="hidden" r:id="rId4"/>
    <sheet name="実績表2019" sheetId="29" state="hidden" r:id="rId5"/>
    <sheet name="計算式2019" sheetId="30" state="hidden" r:id="rId6"/>
    <sheet name="実績表2018" sheetId="28" state="hidden" r:id="rId7"/>
    <sheet name="計算式2018" sheetId="27" state="hidden" r:id="rId8"/>
    <sheet name="実績表2017" sheetId="26" state="hidden" r:id="rId9"/>
    <sheet name="計算式2017" sheetId="25" state="hidden" r:id="rId10"/>
  </sheets>
  <definedNames>
    <definedName name="_xlnm.Print_Area" localSheetId="0">【積算根拠】!$A$1:$I$47</definedName>
    <definedName name="_xlnm.Print_Area" localSheetId="9">計算式2017!$A$1:$Y$148</definedName>
    <definedName name="_xlnm.Print_Area" localSheetId="7">計算式2018!$A$1:$Y$148</definedName>
    <definedName name="_xlnm.Print_Area" localSheetId="5">計算式2019!$A$1:$Y$148</definedName>
    <definedName name="_xlnm.Print_Area" localSheetId="3">計算式2020!$A$1:$Y$148</definedName>
    <definedName name="_xlnm.Print_Area" localSheetId="8">実績表2017!$A$1:$Q$48</definedName>
    <definedName name="_xlnm.Print_Area" localSheetId="6">実績表2018!$A$1:$Q$48</definedName>
    <definedName name="_xlnm.Print_Area" localSheetId="4">実績表2019!$A$1:$Q$48</definedName>
    <definedName name="_xlnm.Print_Area" localSheetId="2">実績表2020!$A$1:$Q$49</definedName>
    <definedName name="_xlnm.Print_Area" localSheetId="1">'実績表2020 (上半期分)'!$A$1:$Q$49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44" l="1"/>
  <c r="I33" i="44"/>
  <c r="I32" i="44"/>
  <c r="I31" i="44"/>
  <c r="I30" i="44"/>
  <c r="I29" i="44"/>
  <c r="I28" i="44"/>
  <c r="I27" i="44"/>
  <c r="I26" i="44"/>
  <c r="I25" i="44"/>
  <c r="I24" i="44"/>
  <c r="I23" i="44"/>
  <c r="I22" i="44"/>
  <c r="I21" i="44"/>
  <c r="I20" i="44"/>
  <c r="I19" i="44"/>
  <c r="I18" i="44"/>
  <c r="I17" i="44"/>
  <c r="I16" i="44"/>
  <c r="I34" i="44" l="1"/>
  <c r="F38" i="44" s="1"/>
  <c r="O49" i="35" l="1"/>
  <c r="N49" i="35"/>
  <c r="M49" i="35"/>
  <c r="L49" i="35"/>
  <c r="K49" i="35"/>
  <c r="J49" i="35"/>
  <c r="I49" i="35"/>
  <c r="H49" i="35"/>
  <c r="G49" i="35"/>
  <c r="F49" i="35"/>
  <c r="E49" i="35"/>
  <c r="D49" i="35"/>
  <c r="P49" i="35" s="1"/>
  <c r="I48" i="35"/>
  <c r="H48" i="35"/>
  <c r="G48" i="35"/>
  <c r="F48" i="35"/>
  <c r="E48" i="35"/>
  <c r="D48" i="35"/>
  <c r="I47" i="35"/>
  <c r="H47" i="35"/>
  <c r="G47" i="35"/>
  <c r="F47" i="35"/>
  <c r="E47" i="35"/>
  <c r="D47" i="35"/>
  <c r="P47" i="35" s="1"/>
  <c r="I46" i="35"/>
  <c r="H46" i="35"/>
  <c r="G46" i="35"/>
  <c r="F46" i="35"/>
  <c r="E46" i="35"/>
  <c r="D46" i="35"/>
  <c r="P46" i="35" s="1"/>
  <c r="I45" i="35"/>
  <c r="H45" i="35"/>
  <c r="G45" i="35"/>
  <c r="F45" i="35"/>
  <c r="E45" i="35"/>
  <c r="D45" i="35"/>
  <c r="P45" i="35" s="1"/>
  <c r="I44" i="35"/>
  <c r="H44" i="35"/>
  <c r="G44" i="35"/>
  <c r="F44" i="35"/>
  <c r="E44" i="35"/>
  <c r="D44" i="35"/>
  <c r="I43" i="35"/>
  <c r="H43" i="35"/>
  <c r="G43" i="35"/>
  <c r="F43" i="35"/>
  <c r="E43" i="35"/>
  <c r="D43" i="35"/>
  <c r="I42" i="35"/>
  <c r="H42" i="35"/>
  <c r="G42" i="35"/>
  <c r="F42" i="35"/>
  <c r="E42" i="35"/>
  <c r="D42" i="35"/>
  <c r="P42" i="35" s="1"/>
  <c r="I41" i="35"/>
  <c r="H41" i="35"/>
  <c r="G41" i="35"/>
  <c r="F41" i="35"/>
  <c r="E41" i="35"/>
  <c r="D41" i="35"/>
  <c r="P41" i="35" s="1"/>
  <c r="I40" i="35"/>
  <c r="H40" i="35"/>
  <c r="G40" i="35"/>
  <c r="F40" i="35"/>
  <c r="E40" i="35"/>
  <c r="D40" i="35"/>
  <c r="I39" i="35"/>
  <c r="H39" i="35"/>
  <c r="G39" i="35"/>
  <c r="F39" i="35"/>
  <c r="E39" i="35"/>
  <c r="D39" i="35"/>
  <c r="I38" i="35"/>
  <c r="H38" i="35"/>
  <c r="G38" i="35"/>
  <c r="F38" i="35"/>
  <c r="E38" i="35"/>
  <c r="D38" i="35"/>
  <c r="I37" i="35"/>
  <c r="H37" i="35"/>
  <c r="G37" i="35"/>
  <c r="F37" i="35"/>
  <c r="E37" i="35"/>
  <c r="D37" i="35"/>
  <c r="P37" i="35" s="1"/>
  <c r="I36" i="35"/>
  <c r="H36" i="35"/>
  <c r="G36" i="35"/>
  <c r="F36" i="35"/>
  <c r="E36" i="35"/>
  <c r="D36" i="35"/>
  <c r="P36" i="35" s="1"/>
  <c r="I35" i="35"/>
  <c r="H35" i="35"/>
  <c r="G35" i="35"/>
  <c r="F35" i="35"/>
  <c r="E35" i="35"/>
  <c r="D35" i="35"/>
  <c r="I34" i="35"/>
  <c r="H34" i="35"/>
  <c r="G34" i="35"/>
  <c r="F34" i="35"/>
  <c r="E34" i="35"/>
  <c r="D34" i="35"/>
  <c r="P34" i="35" s="1"/>
  <c r="I33" i="35"/>
  <c r="H33" i="35"/>
  <c r="G33" i="35"/>
  <c r="F33" i="35"/>
  <c r="E33" i="35"/>
  <c r="D33" i="35"/>
  <c r="P33" i="35" s="1"/>
  <c r="I32" i="35"/>
  <c r="H32" i="35"/>
  <c r="G32" i="35"/>
  <c r="F32" i="35"/>
  <c r="E32" i="35"/>
  <c r="D32" i="35"/>
  <c r="P32" i="35" s="1"/>
  <c r="I31" i="35"/>
  <c r="H31" i="35"/>
  <c r="G31" i="35"/>
  <c r="F31" i="35"/>
  <c r="E31" i="35"/>
  <c r="D31" i="35"/>
  <c r="I30" i="35"/>
  <c r="H30" i="35"/>
  <c r="G30" i="35"/>
  <c r="F30" i="35"/>
  <c r="E30" i="35"/>
  <c r="D30" i="35"/>
  <c r="AE21" i="35"/>
  <c r="AB21" i="35"/>
  <c r="AA21" i="35"/>
  <c r="AD21" i="35"/>
  <c r="AC21" i="35"/>
  <c r="Z21" i="35"/>
  <c r="AE20" i="35"/>
  <c r="AB20" i="35"/>
  <c r="AA20" i="35"/>
  <c r="AD20" i="35"/>
  <c r="AC20" i="35"/>
  <c r="Z20" i="35"/>
  <c r="AE19" i="35"/>
  <c r="AB19" i="35"/>
  <c r="AA19" i="35"/>
  <c r="AD19" i="35"/>
  <c r="AC19" i="35"/>
  <c r="Z19" i="35"/>
  <c r="AE18" i="35"/>
  <c r="AB18" i="35"/>
  <c r="AA18" i="35"/>
  <c r="AD18" i="35"/>
  <c r="AC18" i="35"/>
  <c r="Z18" i="35"/>
  <c r="AE17" i="35"/>
  <c r="AD17" i="35"/>
  <c r="AA17" i="35"/>
  <c r="AC17" i="35"/>
  <c r="AB17" i="35"/>
  <c r="Z17" i="35"/>
  <c r="AE16" i="35"/>
  <c r="AD16" i="35"/>
  <c r="AA16" i="35"/>
  <c r="AC16" i="35"/>
  <c r="AB16" i="35"/>
  <c r="Z16" i="35"/>
  <c r="AE15" i="35"/>
  <c r="AD15" i="35"/>
  <c r="AA15" i="35"/>
  <c r="AC15" i="35"/>
  <c r="AB15" i="35"/>
  <c r="Z15" i="35"/>
  <c r="AE14" i="35"/>
  <c r="AD14" i="35"/>
  <c r="AA14" i="35"/>
  <c r="AC14" i="35"/>
  <c r="AB14" i="35"/>
  <c r="Z14" i="35"/>
  <c r="AE13" i="35"/>
  <c r="AD13" i="35"/>
  <c r="AA13" i="35"/>
  <c r="AC13" i="35"/>
  <c r="AB13" i="35"/>
  <c r="Z13" i="35"/>
  <c r="AE12" i="35"/>
  <c r="AD12" i="35"/>
  <c r="AA12" i="35"/>
  <c r="AC12" i="35"/>
  <c r="AB12" i="35"/>
  <c r="Z12" i="35"/>
  <c r="AE11" i="35"/>
  <c r="AD11" i="35"/>
  <c r="AA11" i="35"/>
  <c r="AC11" i="35"/>
  <c r="AB11" i="35"/>
  <c r="Z11" i="35"/>
  <c r="AE10" i="35"/>
  <c r="AD10" i="35"/>
  <c r="AA10" i="35"/>
  <c r="AC10" i="35"/>
  <c r="AB10" i="35"/>
  <c r="Z10" i="35"/>
  <c r="AE9" i="35"/>
  <c r="AD9" i="35"/>
  <c r="AA9" i="35"/>
  <c r="AC9" i="35"/>
  <c r="AB9" i="35"/>
  <c r="Z9" i="35"/>
  <c r="AE8" i="35"/>
  <c r="AD8" i="35"/>
  <c r="AA8" i="35"/>
  <c r="AC8" i="35"/>
  <c r="AB8" i="35"/>
  <c r="Z8" i="35"/>
  <c r="AE7" i="35"/>
  <c r="AD7" i="35"/>
  <c r="AA7" i="35"/>
  <c r="AC7" i="35"/>
  <c r="AB7" i="35"/>
  <c r="Z7" i="35"/>
  <c r="AE6" i="35"/>
  <c r="AD6" i="35"/>
  <c r="AA6" i="35"/>
  <c r="AC6" i="35"/>
  <c r="AB6" i="35"/>
  <c r="Z6" i="35"/>
  <c r="AB5" i="35"/>
  <c r="AE5" i="35"/>
  <c r="AD5" i="35"/>
  <c r="AC5" i="35"/>
  <c r="AA5" i="35"/>
  <c r="Z5" i="35"/>
  <c r="AC4" i="35"/>
  <c r="AB4" i="35"/>
  <c r="AE4" i="35"/>
  <c r="AD4" i="35"/>
  <c r="AA4" i="35"/>
  <c r="Z4" i="35"/>
  <c r="AC3" i="35"/>
  <c r="AB3" i="35"/>
  <c r="O22" i="35"/>
  <c r="AD3" i="35"/>
  <c r="M22" i="35"/>
  <c r="K22" i="35"/>
  <c r="J22" i="35"/>
  <c r="AC22" i="35" l="1"/>
  <c r="AC23" i="35" s="1"/>
  <c r="AD22" i="35"/>
  <c r="AD23" i="35" s="1"/>
  <c r="AB22" i="35"/>
  <c r="AB23" i="35" s="1"/>
  <c r="Z3" i="35"/>
  <c r="Z22" i="35" s="1"/>
  <c r="Z23" i="35" s="1"/>
  <c r="P30" i="35"/>
  <c r="P31" i="35"/>
  <c r="P38" i="35"/>
  <c r="P39" i="35"/>
  <c r="P40" i="35"/>
  <c r="N22" i="35"/>
  <c r="L22" i="35"/>
  <c r="AA3" i="35"/>
  <c r="AA22" i="35" s="1"/>
  <c r="AA23" i="35" s="1"/>
  <c r="AE3" i="35"/>
  <c r="AE22" i="35" s="1"/>
  <c r="AE23" i="35" s="1"/>
  <c r="P43" i="35"/>
  <c r="P44" i="35"/>
  <c r="P35" i="35"/>
  <c r="P48" i="35"/>
  <c r="J36" i="31" l="1"/>
  <c r="K36" i="31"/>
  <c r="L36" i="31"/>
  <c r="M36" i="31"/>
  <c r="N36" i="31"/>
  <c r="O36" i="31"/>
  <c r="J37" i="31"/>
  <c r="K37" i="31"/>
  <c r="L37" i="31"/>
  <c r="M37" i="31"/>
  <c r="N37" i="31"/>
  <c r="O37" i="31"/>
  <c r="J38" i="31"/>
  <c r="K38" i="31"/>
  <c r="L38" i="31"/>
  <c r="M38" i="31"/>
  <c r="N38" i="31"/>
  <c r="O38" i="31"/>
  <c r="J39" i="31"/>
  <c r="K39" i="31"/>
  <c r="L39" i="31"/>
  <c r="M39" i="31"/>
  <c r="N39" i="31"/>
  <c r="O39" i="31"/>
  <c r="J40" i="31"/>
  <c r="K40" i="31"/>
  <c r="L40" i="31"/>
  <c r="M40" i="31"/>
  <c r="N40" i="31"/>
  <c r="O40" i="31"/>
  <c r="J41" i="31"/>
  <c r="K41" i="31"/>
  <c r="L41" i="31"/>
  <c r="M41" i="31"/>
  <c r="N41" i="31"/>
  <c r="O41" i="31"/>
  <c r="J42" i="31"/>
  <c r="K42" i="31"/>
  <c r="L42" i="31"/>
  <c r="M42" i="31"/>
  <c r="N42" i="31"/>
  <c r="O42" i="31"/>
  <c r="J43" i="31"/>
  <c r="K43" i="31"/>
  <c r="L43" i="31"/>
  <c r="M43" i="31"/>
  <c r="N43" i="31"/>
  <c r="O43" i="31"/>
  <c r="J44" i="31"/>
  <c r="K44" i="31"/>
  <c r="L44" i="31"/>
  <c r="M44" i="31"/>
  <c r="N44" i="31"/>
  <c r="O44" i="31"/>
  <c r="J45" i="31"/>
  <c r="K45" i="31"/>
  <c r="L45" i="31"/>
  <c r="M45" i="31"/>
  <c r="N45" i="31"/>
  <c r="O45" i="31"/>
  <c r="J46" i="31"/>
  <c r="K46" i="31"/>
  <c r="L46" i="31"/>
  <c r="M46" i="31"/>
  <c r="N46" i="31"/>
  <c r="O46" i="31"/>
  <c r="J47" i="31"/>
  <c r="K47" i="31"/>
  <c r="L47" i="31"/>
  <c r="M47" i="31"/>
  <c r="N47" i="31"/>
  <c r="O47" i="31"/>
  <c r="J48" i="31"/>
  <c r="K48" i="31"/>
  <c r="L48" i="31"/>
  <c r="M48" i="31"/>
  <c r="N48" i="31"/>
  <c r="O48" i="31"/>
  <c r="L82" i="32" l="1"/>
  <c r="Y147" i="32" l="1"/>
  <c r="L147" i="32"/>
  <c r="Y146" i="32"/>
  <c r="M173" i="32" s="1"/>
  <c r="L146" i="32"/>
  <c r="L21" i="31" s="1"/>
  <c r="Y145" i="32"/>
  <c r="M172" i="32" s="1"/>
  <c r="L145" i="32"/>
  <c r="Y144" i="32"/>
  <c r="M171" i="32" s="1"/>
  <c r="L144" i="32"/>
  <c r="L19" i="31" s="1"/>
  <c r="Y143" i="32"/>
  <c r="M170" i="32" s="1"/>
  <c r="L143" i="32"/>
  <c r="Y142" i="32"/>
  <c r="M169" i="32" s="1"/>
  <c r="L142" i="32"/>
  <c r="Y141" i="32"/>
  <c r="M168" i="32" s="1"/>
  <c r="L141" i="32"/>
  <c r="Y140" i="32"/>
  <c r="M167" i="32" s="1"/>
  <c r="L140" i="32"/>
  <c r="Y139" i="32"/>
  <c r="M166" i="32" s="1"/>
  <c r="L139" i="32"/>
  <c r="Y138" i="32"/>
  <c r="M165" i="32" s="1"/>
  <c r="L138" i="32"/>
  <c r="Y137" i="32"/>
  <c r="M164" i="32" s="1"/>
  <c r="L137" i="32"/>
  <c r="Y136" i="32"/>
  <c r="M163" i="32" s="1"/>
  <c r="L136" i="32"/>
  <c r="Y135" i="32"/>
  <c r="M162" i="32" s="1"/>
  <c r="L135" i="32"/>
  <c r="Y134" i="32"/>
  <c r="M161" i="32" s="1"/>
  <c r="L134" i="32"/>
  <c r="Y133" i="32"/>
  <c r="M160" i="32" s="1"/>
  <c r="L133" i="32"/>
  <c r="Y132" i="32"/>
  <c r="M159" i="32" s="1"/>
  <c r="L132" i="32"/>
  <c r="Y131" i="32"/>
  <c r="M158" i="32" s="1"/>
  <c r="L131" i="32"/>
  <c r="Y130" i="32"/>
  <c r="M157" i="32" s="1"/>
  <c r="L130" i="32"/>
  <c r="Y129" i="32"/>
  <c r="M156" i="32" s="1"/>
  <c r="L129" i="32"/>
  <c r="Y128" i="32"/>
  <c r="M155" i="32" s="1"/>
  <c r="L128" i="32"/>
  <c r="Y124" i="32"/>
  <c r="L124" i="32"/>
  <c r="Y123" i="32"/>
  <c r="L123" i="32"/>
  <c r="Y122" i="32"/>
  <c r="L122" i="32"/>
  <c r="Y121" i="32"/>
  <c r="L121" i="32"/>
  <c r="Y120" i="32"/>
  <c r="L120" i="32"/>
  <c r="Y119" i="32"/>
  <c r="L119" i="32"/>
  <c r="Y118" i="32"/>
  <c r="L118" i="32"/>
  <c r="Y117" i="32"/>
  <c r="L117" i="32"/>
  <c r="Y116" i="32"/>
  <c r="L116" i="32"/>
  <c r="Y115" i="32"/>
  <c r="L115" i="32"/>
  <c r="Y114" i="32"/>
  <c r="L164" i="32" s="1"/>
  <c r="L114" i="32"/>
  <c r="Y113" i="32"/>
  <c r="L163" i="32" s="1"/>
  <c r="L113" i="32"/>
  <c r="Y112" i="32"/>
  <c r="L162" i="32" s="1"/>
  <c r="L112" i="32"/>
  <c r="Y111" i="32"/>
  <c r="L161" i="32" s="1"/>
  <c r="L111" i="32"/>
  <c r="Y110" i="32"/>
  <c r="L110" i="32"/>
  <c r="Y109" i="32"/>
  <c r="L159" i="32" s="1"/>
  <c r="L109" i="32"/>
  <c r="Y108" i="32"/>
  <c r="L108" i="32"/>
  <c r="Y107" i="32"/>
  <c r="L157" i="32" s="1"/>
  <c r="L107" i="32"/>
  <c r="Y106" i="32"/>
  <c r="L156" i="32" s="1"/>
  <c r="L106" i="32"/>
  <c r="Y105" i="32"/>
  <c r="L105" i="32"/>
  <c r="Y101" i="32"/>
  <c r="L101" i="32"/>
  <c r="Y100" i="32"/>
  <c r="K173" i="32" s="1"/>
  <c r="L100" i="32"/>
  <c r="H173" i="32" s="1"/>
  <c r="Y99" i="32"/>
  <c r="K172" i="32" s="1"/>
  <c r="L99" i="32"/>
  <c r="H172" i="32" s="1"/>
  <c r="Y98" i="32"/>
  <c r="K171" i="32" s="1"/>
  <c r="L98" i="32"/>
  <c r="H171" i="32" s="1"/>
  <c r="Y97" i="32"/>
  <c r="K170" i="32" s="1"/>
  <c r="L97" i="32"/>
  <c r="H170" i="32" s="1"/>
  <c r="Y96" i="32"/>
  <c r="K169" i="32" s="1"/>
  <c r="L96" i="32"/>
  <c r="H169" i="32" s="1"/>
  <c r="Y95" i="32"/>
  <c r="K168" i="32" s="1"/>
  <c r="L95" i="32"/>
  <c r="H168" i="32" s="1"/>
  <c r="Y94" i="32"/>
  <c r="K167" i="32" s="1"/>
  <c r="L94" i="32"/>
  <c r="H167" i="32" s="1"/>
  <c r="Y93" i="32"/>
  <c r="K166" i="32" s="1"/>
  <c r="L93" i="32"/>
  <c r="H166" i="32" s="1"/>
  <c r="Y92" i="32"/>
  <c r="K165" i="32" s="1"/>
  <c r="L92" i="32"/>
  <c r="H165" i="32" s="1"/>
  <c r="Y91" i="32"/>
  <c r="K164" i="32" s="1"/>
  <c r="L91" i="32"/>
  <c r="H164" i="32" s="1"/>
  <c r="Y90" i="32"/>
  <c r="K163" i="32" s="1"/>
  <c r="L90" i="32"/>
  <c r="H163" i="32" s="1"/>
  <c r="Y89" i="32"/>
  <c r="K162" i="32" s="1"/>
  <c r="L89" i="32"/>
  <c r="H162" i="32" s="1"/>
  <c r="Y88" i="32"/>
  <c r="K161" i="32" s="1"/>
  <c r="L88" i="32"/>
  <c r="H161" i="32" s="1"/>
  <c r="Y87" i="32"/>
  <c r="K160" i="32" s="1"/>
  <c r="L87" i="32"/>
  <c r="H160" i="32" s="1"/>
  <c r="Y86" i="32"/>
  <c r="K159" i="32" s="1"/>
  <c r="L86" i="32"/>
  <c r="H159" i="32" s="1"/>
  <c r="Y85" i="32"/>
  <c r="K158" i="32" s="1"/>
  <c r="L85" i="32"/>
  <c r="H158" i="32" s="1"/>
  <c r="Y84" i="32"/>
  <c r="K157" i="32" s="1"/>
  <c r="L84" i="32"/>
  <c r="H157" i="32" s="1"/>
  <c r="Y83" i="32"/>
  <c r="K156" i="32" s="1"/>
  <c r="L83" i="32"/>
  <c r="H156" i="32" s="1"/>
  <c r="Y82" i="32"/>
  <c r="K155" i="32" s="1"/>
  <c r="Y71" i="32"/>
  <c r="L71" i="32"/>
  <c r="Y70" i="32"/>
  <c r="L70" i="32"/>
  <c r="Y69" i="32"/>
  <c r="L69" i="32"/>
  <c r="Y68" i="32"/>
  <c r="L68" i="32"/>
  <c r="Y67" i="32"/>
  <c r="L67" i="32"/>
  <c r="Y66" i="32"/>
  <c r="L66" i="32"/>
  <c r="Y65" i="32"/>
  <c r="L65" i="32"/>
  <c r="Y64" i="32"/>
  <c r="L64" i="32"/>
  <c r="Y63" i="32"/>
  <c r="L63" i="32"/>
  <c r="Y62" i="32"/>
  <c r="L62" i="32"/>
  <c r="Y61" i="32"/>
  <c r="L61" i="32"/>
  <c r="Y60" i="32"/>
  <c r="L60" i="32"/>
  <c r="Y59" i="32"/>
  <c r="L59" i="32"/>
  <c r="Y58" i="32"/>
  <c r="L58" i="32"/>
  <c r="Y57" i="32"/>
  <c r="L57" i="32"/>
  <c r="Y56" i="32"/>
  <c r="L56" i="32"/>
  <c r="Y55" i="32"/>
  <c r="L55" i="32"/>
  <c r="Y54" i="32"/>
  <c r="L54" i="32"/>
  <c r="Y53" i="32"/>
  <c r="L53" i="32"/>
  <c r="Y52" i="32"/>
  <c r="L52" i="32"/>
  <c r="Y48" i="32"/>
  <c r="L48" i="32"/>
  <c r="Y47" i="32"/>
  <c r="L47" i="32"/>
  <c r="Y46" i="32"/>
  <c r="L46" i="32"/>
  <c r="Y45" i="32"/>
  <c r="L45" i="32"/>
  <c r="Y44" i="32"/>
  <c r="L44" i="32"/>
  <c r="Y43" i="32"/>
  <c r="L43" i="32"/>
  <c r="Y42" i="32"/>
  <c r="L42" i="32"/>
  <c r="Y41" i="32"/>
  <c r="L41" i="32"/>
  <c r="Y40" i="32"/>
  <c r="L40" i="32"/>
  <c r="Y39" i="32"/>
  <c r="L39" i="32"/>
  <c r="Y38" i="32"/>
  <c r="L38" i="32"/>
  <c r="Y37" i="32"/>
  <c r="L37" i="32"/>
  <c r="Y36" i="32"/>
  <c r="L36" i="32"/>
  <c r="Y35" i="32"/>
  <c r="L35" i="32"/>
  <c r="Y34" i="32"/>
  <c r="L34" i="32"/>
  <c r="Y33" i="32"/>
  <c r="L33" i="32"/>
  <c r="Y32" i="32"/>
  <c r="L32" i="32"/>
  <c r="Y31" i="32"/>
  <c r="L31" i="32"/>
  <c r="Y30" i="32"/>
  <c r="L30" i="32"/>
  <c r="Y29" i="32"/>
  <c r="L29" i="32"/>
  <c r="Y25" i="32"/>
  <c r="L25" i="32"/>
  <c r="Y24" i="32"/>
  <c r="L24" i="32"/>
  <c r="Y23" i="32"/>
  <c r="L23" i="32"/>
  <c r="Y22" i="32"/>
  <c r="L22" i="32"/>
  <c r="Y21" i="32"/>
  <c r="L21" i="32"/>
  <c r="Y20" i="32"/>
  <c r="L20" i="32"/>
  <c r="Y19" i="32"/>
  <c r="L19" i="32"/>
  <c r="Y18" i="32"/>
  <c r="L18" i="32"/>
  <c r="Y17" i="32"/>
  <c r="L17" i="32"/>
  <c r="Y16" i="32"/>
  <c r="L16" i="32"/>
  <c r="Y15" i="32"/>
  <c r="L15" i="32"/>
  <c r="Y14" i="32"/>
  <c r="L14" i="32"/>
  <c r="Y13" i="32"/>
  <c r="L13" i="32"/>
  <c r="Y12" i="32"/>
  <c r="L12" i="32"/>
  <c r="Y11" i="32"/>
  <c r="L11" i="32"/>
  <c r="Y10" i="32"/>
  <c r="L10" i="32"/>
  <c r="Y9" i="32"/>
  <c r="L9" i="32"/>
  <c r="Y8" i="32"/>
  <c r="L8" i="32"/>
  <c r="Y7" i="32"/>
  <c r="L7" i="32"/>
  <c r="Y6" i="32"/>
  <c r="G3" i="35" s="1"/>
  <c r="L6" i="32"/>
  <c r="O49" i="31"/>
  <c r="N49" i="31"/>
  <c r="M49" i="31"/>
  <c r="L49" i="31"/>
  <c r="K49" i="31"/>
  <c r="J49" i="31"/>
  <c r="I49" i="31"/>
  <c r="H49" i="31"/>
  <c r="G49" i="31"/>
  <c r="F49" i="31"/>
  <c r="E49" i="31"/>
  <c r="D49" i="31"/>
  <c r="I48" i="31"/>
  <c r="H48" i="31"/>
  <c r="G48" i="31"/>
  <c r="F48" i="31"/>
  <c r="E48" i="31"/>
  <c r="D48" i="31"/>
  <c r="I47" i="31"/>
  <c r="H47" i="31"/>
  <c r="G47" i="31"/>
  <c r="F47" i="31"/>
  <c r="E47" i="31"/>
  <c r="D47" i="31"/>
  <c r="I46" i="31"/>
  <c r="H46" i="31"/>
  <c r="G46" i="31"/>
  <c r="F46" i="31"/>
  <c r="E46" i="31"/>
  <c r="D46" i="31"/>
  <c r="I45" i="31"/>
  <c r="H45" i="31"/>
  <c r="G45" i="31"/>
  <c r="F45" i="31"/>
  <c r="E45" i="31"/>
  <c r="D45" i="31"/>
  <c r="I44" i="31"/>
  <c r="H44" i="31"/>
  <c r="G44" i="31"/>
  <c r="F44" i="31"/>
  <c r="E44" i="31"/>
  <c r="D44" i="31"/>
  <c r="I43" i="31"/>
  <c r="H43" i="31"/>
  <c r="G43" i="31"/>
  <c r="F43" i="31"/>
  <c r="E43" i="31"/>
  <c r="D43" i="31"/>
  <c r="I42" i="31"/>
  <c r="H42" i="31"/>
  <c r="G42" i="31"/>
  <c r="F42" i="31"/>
  <c r="E42" i="31"/>
  <c r="D42" i="31"/>
  <c r="I41" i="31"/>
  <c r="H41" i="31"/>
  <c r="G41" i="31"/>
  <c r="F41" i="31"/>
  <c r="E41" i="31"/>
  <c r="D41" i="31"/>
  <c r="I40" i="31"/>
  <c r="H40" i="31"/>
  <c r="G40" i="31"/>
  <c r="F40" i="31"/>
  <c r="E40" i="31"/>
  <c r="D40" i="31"/>
  <c r="I39" i="31"/>
  <c r="H39" i="31"/>
  <c r="G39" i="31"/>
  <c r="F39" i="31"/>
  <c r="E39" i="31"/>
  <c r="D39" i="31"/>
  <c r="I38" i="31"/>
  <c r="H38" i="31"/>
  <c r="G38" i="31"/>
  <c r="F38" i="31"/>
  <c r="E38" i="31"/>
  <c r="D38" i="31"/>
  <c r="I37" i="31"/>
  <c r="H37" i="31"/>
  <c r="G37" i="31"/>
  <c r="F37" i="31"/>
  <c r="E37" i="31"/>
  <c r="D37" i="31"/>
  <c r="I36" i="31"/>
  <c r="H36" i="31"/>
  <c r="G36" i="31"/>
  <c r="F36" i="31"/>
  <c r="E36" i="31"/>
  <c r="D36" i="31"/>
  <c r="O35" i="31"/>
  <c r="N35" i="31"/>
  <c r="M35" i="31"/>
  <c r="L35" i="31"/>
  <c r="K35" i="31"/>
  <c r="J35" i="31"/>
  <c r="I35" i="31"/>
  <c r="H35" i="31"/>
  <c r="G35" i="31"/>
  <c r="F35" i="31"/>
  <c r="E35" i="31"/>
  <c r="D35" i="31"/>
  <c r="O34" i="31"/>
  <c r="N34" i="31"/>
  <c r="M34" i="31"/>
  <c r="L34" i="31"/>
  <c r="K34" i="31"/>
  <c r="J34" i="31"/>
  <c r="I34" i="31"/>
  <c r="H34" i="31"/>
  <c r="G34" i="31"/>
  <c r="F34" i="31"/>
  <c r="E34" i="31"/>
  <c r="D34" i="31"/>
  <c r="O33" i="31"/>
  <c r="N33" i="31"/>
  <c r="M33" i="31"/>
  <c r="L33" i="31"/>
  <c r="K33" i="31"/>
  <c r="J33" i="31"/>
  <c r="I33" i="31"/>
  <c r="H33" i="31"/>
  <c r="G33" i="31"/>
  <c r="F33" i="31"/>
  <c r="E33" i="31"/>
  <c r="D33" i="31"/>
  <c r="O32" i="31"/>
  <c r="N32" i="31"/>
  <c r="M32" i="31"/>
  <c r="L32" i="31"/>
  <c r="K32" i="31"/>
  <c r="J32" i="31"/>
  <c r="I32" i="31"/>
  <c r="H32" i="31"/>
  <c r="G32" i="31"/>
  <c r="F32" i="31"/>
  <c r="E32" i="31"/>
  <c r="D32" i="31"/>
  <c r="O31" i="31"/>
  <c r="N31" i="31"/>
  <c r="M31" i="31"/>
  <c r="L31" i="31"/>
  <c r="K31" i="31"/>
  <c r="J31" i="31"/>
  <c r="I31" i="31"/>
  <c r="H31" i="31"/>
  <c r="G31" i="31"/>
  <c r="F31" i="31"/>
  <c r="E31" i="31"/>
  <c r="D31" i="31"/>
  <c r="O30" i="31"/>
  <c r="N30" i="31"/>
  <c r="M30" i="31"/>
  <c r="L30" i="31"/>
  <c r="K30" i="31"/>
  <c r="J30" i="31"/>
  <c r="I30" i="31"/>
  <c r="H30" i="31"/>
  <c r="G30" i="31"/>
  <c r="F30" i="31"/>
  <c r="E30" i="31"/>
  <c r="D30" i="31"/>
  <c r="N24" i="31"/>
  <c r="AD24" i="31" s="1"/>
  <c r="M24" i="31"/>
  <c r="AC24" i="31" s="1"/>
  <c r="J24" i="31"/>
  <c r="Z24" i="31" s="1"/>
  <c r="I24" i="31"/>
  <c r="Y24" i="31" s="1"/>
  <c r="H24" i="31"/>
  <c r="X24" i="31" s="1"/>
  <c r="G24" i="31"/>
  <c r="W24" i="31" s="1"/>
  <c r="F24" i="31"/>
  <c r="V24" i="31" s="1"/>
  <c r="E24" i="31"/>
  <c r="U24" i="31" s="1"/>
  <c r="D24" i="31"/>
  <c r="O21" i="31"/>
  <c r="AE21" i="31" s="1"/>
  <c r="M21" i="31"/>
  <c r="AC21" i="31" s="1"/>
  <c r="J21" i="31"/>
  <c r="Z21" i="31" s="1"/>
  <c r="I21" i="31"/>
  <c r="Y21" i="31" s="1"/>
  <c r="H21" i="31"/>
  <c r="X21" i="31" s="1"/>
  <c r="F21" i="31"/>
  <c r="V21" i="31" s="1"/>
  <c r="E21" i="31"/>
  <c r="U21" i="31" s="1"/>
  <c r="D21" i="31"/>
  <c r="O20" i="31"/>
  <c r="AE20" i="31" s="1"/>
  <c r="M20" i="31"/>
  <c r="AC20" i="31" s="1"/>
  <c r="J20" i="31"/>
  <c r="Z20" i="31" s="1"/>
  <c r="I20" i="31"/>
  <c r="Y20" i="31" s="1"/>
  <c r="H20" i="31"/>
  <c r="X20" i="31" s="1"/>
  <c r="G20" i="31"/>
  <c r="W20" i="31" s="1"/>
  <c r="F20" i="31"/>
  <c r="V20" i="31" s="1"/>
  <c r="E20" i="31"/>
  <c r="U20" i="31" s="1"/>
  <c r="O19" i="31"/>
  <c r="AE19" i="31" s="1"/>
  <c r="M19" i="31"/>
  <c r="AC19" i="31" s="1"/>
  <c r="J19" i="31"/>
  <c r="Z19" i="31" s="1"/>
  <c r="I19" i="31"/>
  <c r="Y19" i="31" s="1"/>
  <c r="H19" i="31"/>
  <c r="X19" i="31" s="1"/>
  <c r="G19" i="31"/>
  <c r="W19" i="31" s="1"/>
  <c r="F19" i="31"/>
  <c r="V19" i="31" s="1"/>
  <c r="E19" i="31"/>
  <c r="U19" i="31" s="1"/>
  <c r="O18" i="31"/>
  <c r="AE18" i="31" s="1"/>
  <c r="M18" i="31"/>
  <c r="AC18" i="31" s="1"/>
  <c r="J18" i="31"/>
  <c r="Z18" i="31" s="1"/>
  <c r="I18" i="31"/>
  <c r="Y18" i="31" s="1"/>
  <c r="H18" i="31"/>
  <c r="X18" i="31" s="1"/>
  <c r="G18" i="31"/>
  <c r="W18" i="31" s="1"/>
  <c r="F18" i="31"/>
  <c r="V18" i="31" s="1"/>
  <c r="E18" i="31"/>
  <c r="U18" i="31" s="1"/>
  <c r="D18" i="31"/>
  <c r="O17" i="31"/>
  <c r="AE17" i="31" s="1"/>
  <c r="J17" i="31"/>
  <c r="Z17" i="31" s="1"/>
  <c r="I17" i="31"/>
  <c r="Y17" i="31" s="1"/>
  <c r="H17" i="31"/>
  <c r="X17" i="31" s="1"/>
  <c r="G17" i="31"/>
  <c r="W17" i="31" s="1"/>
  <c r="F17" i="31"/>
  <c r="V17" i="31" s="1"/>
  <c r="E17" i="31"/>
  <c r="U17" i="31" s="1"/>
  <c r="O16" i="31"/>
  <c r="AE16" i="31" s="1"/>
  <c r="M16" i="31"/>
  <c r="AC16" i="31" s="1"/>
  <c r="J16" i="31"/>
  <c r="Z16" i="31" s="1"/>
  <c r="I16" i="31"/>
  <c r="Y16" i="31" s="1"/>
  <c r="H16" i="31"/>
  <c r="X16" i="31" s="1"/>
  <c r="F16" i="31"/>
  <c r="V16" i="31" s="1"/>
  <c r="E16" i="31"/>
  <c r="U16" i="31" s="1"/>
  <c r="D16" i="31"/>
  <c r="O15" i="31"/>
  <c r="AE15" i="31" s="1"/>
  <c r="J15" i="31"/>
  <c r="Z15" i="31" s="1"/>
  <c r="I15" i="31"/>
  <c r="Y15" i="31" s="1"/>
  <c r="H15" i="31"/>
  <c r="X15" i="31" s="1"/>
  <c r="G15" i="31"/>
  <c r="W15" i="31" s="1"/>
  <c r="F15" i="31"/>
  <c r="V15" i="31" s="1"/>
  <c r="M14" i="31"/>
  <c r="AC14" i="31" s="1"/>
  <c r="J14" i="31"/>
  <c r="Z14" i="31" s="1"/>
  <c r="H14" i="31"/>
  <c r="X14" i="31" s="1"/>
  <c r="F14" i="31"/>
  <c r="V14" i="31" s="1"/>
  <c r="E14" i="31"/>
  <c r="U14" i="31" s="1"/>
  <c r="D14" i="31"/>
  <c r="O13" i="31"/>
  <c r="AE13" i="31" s="1"/>
  <c r="J13" i="31"/>
  <c r="Z13" i="31" s="1"/>
  <c r="I13" i="31"/>
  <c r="Y13" i="31" s="1"/>
  <c r="H13" i="31"/>
  <c r="X13" i="31" s="1"/>
  <c r="G13" i="31"/>
  <c r="W13" i="31" s="1"/>
  <c r="F13" i="31"/>
  <c r="V13" i="31" s="1"/>
  <c r="E13" i="31"/>
  <c r="U13" i="31" s="1"/>
  <c r="O12" i="31"/>
  <c r="AE12" i="31" s="1"/>
  <c r="J12" i="31"/>
  <c r="Z12" i="31" s="1"/>
  <c r="H12" i="31"/>
  <c r="X12" i="31" s="1"/>
  <c r="G12" i="31"/>
  <c r="W12" i="31" s="1"/>
  <c r="E12" i="31"/>
  <c r="U12" i="31" s="1"/>
  <c r="D12" i="31"/>
  <c r="O11" i="31"/>
  <c r="AE11" i="31" s="1"/>
  <c r="F11" i="31"/>
  <c r="V11" i="31" s="1"/>
  <c r="O10" i="31"/>
  <c r="AE10" i="31" s="1"/>
  <c r="I10" i="31"/>
  <c r="Y10" i="31" s="1"/>
  <c r="H10" i="31"/>
  <c r="X10" i="31" s="1"/>
  <c r="G10" i="31"/>
  <c r="W10" i="31" s="1"/>
  <c r="E10" i="31"/>
  <c r="U10" i="31" s="1"/>
  <c r="J9" i="31"/>
  <c r="Z9" i="31" s="1"/>
  <c r="F9" i="31"/>
  <c r="V9" i="31" s="1"/>
  <c r="O8" i="31"/>
  <c r="AE8" i="31" s="1"/>
  <c r="M8" i="31"/>
  <c r="AC8" i="31" s="1"/>
  <c r="J8" i="31"/>
  <c r="Z8" i="31" s="1"/>
  <c r="I8" i="31"/>
  <c r="Y8" i="31" s="1"/>
  <c r="H8" i="31"/>
  <c r="X8" i="31" s="1"/>
  <c r="G8" i="31"/>
  <c r="W8" i="31" s="1"/>
  <c r="F8" i="31"/>
  <c r="V8" i="31" s="1"/>
  <c r="E8" i="31"/>
  <c r="J7" i="31"/>
  <c r="Z7" i="31" s="1"/>
  <c r="I7" i="31"/>
  <c r="Y7" i="31" s="1"/>
  <c r="H7" i="31"/>
  <c r="X7" i="31" s="1"/>
  <c r="D7" i="31"/>
  <c r="O6" i="31"/>
  <c r="AE6" i="31" s="1"/>
  <c r="I6" i="31"/>
  <c r="Y6" i="31" s="1"/>
  <c r="H6" i="31"/>
  <c r="X6" i="31" s="1"/>
  <c r="G6" i="31"/>
  <c r="W6" i="31" s="1"/>
  <c r="F6" i="31"/>
  <c r="V6" i="31" s="1"/>
  <c r="E6" i="31"/>
  <c r="U6" i="31" s="1"/>
  <c r="D6" i="31"/>
  <c r="T6" i="31" s="1"/>
  <c r="O5" i="31"/>
  <c r="AE5" i="31" s="1"/>
  <c r="J5" i="31"/>
  <c r="Z5" i="31" s="1"/>
  <c r="F5" i="31"/>
  <c r="V5" i="31" s="1"/>
  <c r="E5" i="31"/>
  <c r="U5" i="31" s="1"/>
  <c r="J4" i="31"/>
  <c r="Z4" i="31" s="1"/>
  <c r="I4" i="31"/>
  <c r="Y4" i="31" s="1"/>
  <c r="G4" i="31"/>
  <c r="W4" i="31" s="1"/>
  <c r="F4" i="31"/>
  <c r="V4" i="31" s="1"/>
  <c r="E4" i="31"/>
  <c r="O3" i="31"/>
  <c r="AE3" i="31" s="1"/>
  <c r="J3" i="31"/>
  <c r="G3" i="31"/>
  <c r="W3" i="31" s="1"/>
  <c r="F3" i="31"/>
  <c r="D3" i="31" l="1"/>
  <c r="D3" i="35"/>
  <c r="W3" i="35"/>
  <c r="B156" i="32"/>
  <c r="D4" i="35"/>
  <c r="E156" i="32"/>
  <c r="G4" i="35"/>
  <c r="B157" i="32"/>
  <c r="D5" i="35"/>
  <c r="E157" i="32"/>
  <c r="G5" i="35"/>
  <c r="W5" i="35" s="1"/>
  <c r="B158" i="32"/>
  <c r="D6" i="35"/>
  <c r="G6" i="35"/>
  <c r="W6" i="35" s="1"/>
  <c r="E158" i="32"/>
  <c r="B159" i="32"/>
  <c r="D7" i="35"/>
  <c r="E159" i="32"/>
  <c r="G7" i="35"/>
  <c r="W7" i="35" s="1"/>
  <c r="B160" i="32"/>
  <c r="D8" i="35"/>
  <c r="E160" i="32"/>
  <c r="G8" i="35"/>
  <c r="W8" i="35" s="1"/>
  <c r="B161" i="32"/>
  <c r="D9" i="35"/>
  <c r="E161" i="32"/>
  <c r="G9" i="35"/>
  <c r="W9" i="35" s="1"/>
  <c r="B162" i="32"/>
  <c r="D10" i="35"/>
  <c r="E162" i="32"/>
  <c r="G10" i="35"/>
  <c r="W10" i="35" s="1"/>
  <c r="B163" i="32"/>
  <c r="D11" i="35"/>
  <c r="E163" i="32"/>
  <c r="G11" i="35"/>
  <c r="W11" i="35" s="1"/>
  <c r="B164" i="32"/>
  <c r="D12" i="35"/>
  <c r="E164" i="32"/>
  <c r="G12" i="35"/>
  <c r="W12" i="35" s="1"/>
  <c r="B165" i="32"/>
  <c r="D13" i="35"/>
  <c r="E165" i="32"/>
  <c r="G13" i="35"/>
  <c r="W13" i="35" s="1"/>
  <c r="B166" i="32"/>
  <c r="D14" i="35"/>
  <c r="E166" i="32"/>
  <c r="G14" i="35"/>
  <c r="W14" i="35" s="1"/>
  <c r="B167" i="32"/>
  <c r="D15" i="35"/>
  <c r="E167" i="32"/>
  <c r="G15" i="35"/>
  <c r="W15" i="35" s="1"/>
  <c r="B168" i="32"/>
  <c r="D16" i="35"/>
  <c r="E168" i="32"/>
  <c r="G16" i="35"/>
  <c r="W16" i="35" s="1"/>
  <c r="B169" i="32"/>
  <c r="D17" i="35"/>
  <c r="E169" i="32"/>
  <c r="G17" i="35"/>
  <c r="W17" i="35" s="1"/>
  <c r="B170" i="32"/>
  <c r="D18" i="35"/>
  <c r="E170" i="32"/>
  <c r="G18" i="35"/>
  <c r="W18" i="35" s="1"/>
  <c r="B171" i="32"/>
  <c r="D19" i="35"/>
  <c r="E171" i="32"/>
  <c r="G19" i="35"/>
  <c r="W19" i="35" s="1"/>
  <c r="B172" i="32"/>
  <c r="D20" i="35"/>
  <c r="E172" i="32"/>
  <c r="G20" i="35"/>
  <c r="W20" i="35" s="1"/>
  <c r="D21" i="35"/>
  <c r="B173" i="32"/>
  <c r="E173" i="32"/>
  <c r="G21" i="35"/>
  <c r="W21" i="35" s="1"/>
  <c r="B175" i="32"/>
  <c r="D24" i="35"/>
  <c r="E175" i="32"/>
  <c r="G24" i="35"/>
  <c r="W24" i="35" s="1"/>
  <c r="C155" i="32"/>
  <c r="E3" i="35"/>
  <c r="H3" i="31"/>
  <c r="H3" i="35"/>
  <c r="C156" i="32"/>
  <c r="E4" i="35"/>
  <c r="U4" i="35" s="1"/>
  <c r="F156" i="32"/>
  <c r="H4" i="35"/>
  <c r="X4" i="35" s="1"/>
  <c r="C157" i="32"/>
  <c r="E5" i="35"/>
  <c r="U5" i="35" s="1"/>
  <c r="F157" i="32"/>
  <c r="H5" i="35"/>
  <c r="X5" i="35" s="1"/>
  <c r="C158" i="32"/>
  <c r="E6" i="35"/>
  <c r="U6" i="35" s="1"/>
  <c r="F158" i="32"/>
  <c r="H6" i="35"/>
  <c r="X6" i="35" s="1"/>
  <c r="C159" i="32"/>
  <c r="E7" i="35"/>
  <c r="U7" i="35" s="1"/>
  <c r="F159" i="32"/>
  <c r="H7" i="35"/>
  <c r="X7" i="35" s="1"/>
  <c r="C160" i="32"/>
  <c r="E8" i="35"/>
  <c r="U8" i="35" s="1"/>
  <c r="F160" i="32"/>
  <c r="H8" i="35"/>
  <c r="X8" i="35" s="1"/>
  <c r="C161" i="32"/>
  <c r="E9" i="35"/>
  <c r="U9" i="35" s="1"/>
  <c r="H9" i="31"/>
  <c r="X9" i="31" s="1"/>
  <c r="H9" i="35"/>
  <c r="X9" i="35" s="1"/>
  <c r="F161" i="32"/>
  <c r="C162" i="32"/>
  <c r="E10" i="35"/>
  <c r="U10" i="35" s="1"/>
  <c r="F162" i="32"/>
  <c r="H10" i="35"/>
  <c r="X10" i="35" s="1"/>
  <c r="C163" i="32"/>
  <c r="E11" i="35"/>
  <c r="U11" i="35" s="1"/>
  <c r="F163" i="32"/>
  <c r="H11" i="35"/>
  <c r="X11" i="35" s="1"/>
  <c r="C164" i="32"/>
  <c r="E12" i="35"/>
  <c r="U12" i="35" s="1"/>
  <c r="F164" i="32"/>
  <c r="H12" i="35"/>
  <c r="X12" i="35" s="1"/>
  <c r="C165" i="32"/>
  <c r="E13" i="35"/>
  <c r="U13" i="35" s="1"/>
  <c r="F165" i="32"/>
  <c r="H13" i="35"/>
  <c r="X13" i="35" s="1"/>
  <c r="C166" i="32"/>
  <c r="E14" i="35"/>
  <c r="U14" i="35" s="1"/>
  <c r="F166" i="32"/>
  <c r="H14" i="35"/>
  <c r="X14" i="35" s="1"/>
  <c r="C167" i="32"/>
  <c r="E15" i="35"/>
  <c r="U15" i="35" s="1"/>
  <c r="F167" i="32"/>
  <c r="H15" i="35"/>
  <c r="X15" i="35" s="1"/>
  <c r="C168" i="32"/>
  <c r="E16" i="35"/>
  <c r="U16" i="35" s="1"/>
  <c r="F168" i="32"/>
  <c r="H16" i="35"/>
  <c r="X16" i="35" s="1"/>
  <c r="C169" i="32"/>
  <c r="E17" i="35"/>
  <c r="U17" i="35" s="1"/>
  <c r="H17" i="35"/>
  <c r="X17" i="35" s="1"/>
  <c r="F169" i="32"/>
  <c r="C170" i="32"/>
  <c r="E18" i="35"/>
  <c r="U18" i="35" s="1"/>
  <c r="F170" i="32"/>
  <c r="H18" i="35"/>
  <c r="X18" i="35" s="1"/>
  <c r="C171" i="32"/>
  <c r="E19" i="35"/>
  <c r="U19" i="35" s="1"/>
  <c r="F171" i="32"/>
  <c r="H19" i="35"/>
  <c r="X19" i="35" s="1"/>
  <c r="E20" i="35"/>
  <c r="U20" i="35" s="1"/>
  <c r="C172" i="32"/>
  <c r="F172" i="32"/>
  <c r="H20" i="35"/>
  <c r="X20" i="35" s="1"/>
  <c r="C173" i="32"/>
  <c r="E21" i="35"/>
  <c r="U21" i="35" s="1"/>
  <c r="H21" i="35"/>
  <c r="X21" i="35" s="1"/>
  <c r="F173" i="32"/>
  <c r="C175" i="32"/>
  <c r="E24" i="35"/>
  <c r="U24" i="35" s="1"/>
  <c r="F175" i="32"/>
  <c r="H24" i="35"/>
  <c r="X24" i="35" s="1"/>
  <c r="D155" i="32"/>
  <c r="F3" i="35"/>
  <c r="G155" i="32"/>
  <c r="I3" i="35"/>
  <c r="D156" i="32"/>
  <c r="F4" i="35"/>
  <c r="V4" i="35" s="1"/>
  <c r="G156" i="32"/>
  <c r="I4" i="35"/>
  <c r="Y4" i="35" s="1"/>
  <c r="D157" i="32"/>
  <c r="F5" i="35"/>
  <c r="V5" i="35" s="1"/>
  <c r="G157" i="32"/>
  <c r="I5" i="35"/>
  <c r="Y5" i="35" s="1"/>
  <c r="D158" i="32"/>
  <c r="F6" i="35"/>
  <c r="V6" i="35" s="1"/>
  <c r="G158" i="32"/>
  <c r="I6" i="35"/>
  <c r="Y6" i="35" s="1"/>
  <c r="D159" i="32"/>
  <c r="F7" i="35"/>
  <c r="V7" i="35" s="1"/>
  <c r="G159" i="32"/>
  <c r="I7" i="35"/>
  <c r="Y7" i="35" s="1"/>
  <c r="D160" i="32"/>
  <c r="F8" i="35"/>
  <c r="V8" i="35" s="1"/>
  <c r="G160" i="32"/>
  <c r="I8" i="35"/>
  <c r="Y8" i="35" s="1"/>
  <c r="D161" i="32"/>
  <c r="F9" i="35"/>
  <c r="V9" i="35" s="1"/>
  <c r="G161" i="32"/>
  <c r="I9" i="35"/>
  <c r="Y9" i="35" s="1"/>
  <c r="D162" i="32"/>
  <c r="F10" i="35"/>
  <c r="V10" i="35" s="1"/>
  <c r="G162" i="32"/>
  <c r="I10" i="35"/>
  <c r="Y10" i="35" s="1"/>
  <c r="D163" i="32"/>
  <c r="F11" i="35"/>
  <c r="V11" i="35" s="1"/>
  <c r="G163" i="32"/>
  <c r="I11" i="35"/>
  <c r="Y11" i="35" s="1"/>
  <c r="D164" i="32"/>
  <c r="F12" i="35"/>
  <c r="V12" i="35" s="1"/>
  <c r="I12" i="31"/>
  <c r="Y12" i="31" s="1"/>
  <c r="I12" i="35"/>
  <c r="Y12" i="35" s="1"/>
  <c r="D165" i="32"/>
  <c r="F13" i="35"/>
  <c r="V13" i="35" s="1"/>
  <c r="G165" i="32"/>
  <c r="I13" i="35"/>
  <c r="Y13" i="35" s="1"/>
  <c r="D166" i="32"/>
  <c r="F14" i="35"/>
  <c r="V14" i="35" s="1"/>
  <c r="G166" i="32"/>
  <c r="I14" i="35"/>
  <c r="Y14" i="35" s="1"/>
  <c r="D167" i="32"/>
  <c r="F15" i="35"/>
  <c r="V15" i="35" s="1"/>
  <c r="G167" i="32"/>
  <c r="I15" i="35"/>
  <c r="Y15" i="35" s="1"/>
  <c r="D168" i="32"/>
  <c r="F16" i="35"/>
  <c r="V16" i="35" s="1"/>
  <c r="I16" i="35"/>
  <c r="Y16" i="35" s="1"/>
  <c r="G168" i="32"/>
  <c r="D169" i="32"/>
  <c r="F17" i="35"/>
  <c r="V17" i="35" s="1"/>
  <c r="G169" i="32"/>
  <c r="I17" i="35"/>
  <c r="Y17" i="35" s="1"/>
  <c r="D170" i="32"/>
  <c r="F18" i="35"/>
  <c r="V18" i="35" s="1"/>
  <c r="G170" i="32"/>
  <c r="I18" i="35"/>
  <c r="Y18" i="35" s="1"/>
  <c r="D171" i="32"/>
  <c r="F19" i="35"/>
  <c r="V19" i="35" s="1"/>
  <c r="G171" i="32"/>
  <c r="I19" i="35"/>
  <c r="Y19" i="35" s="1"/>
  <c r="D172" i="32"/>
  <c r="F20" i="35"/>
  <c r="V20" i="35" s="1"/>
  <c r="I20" i="35"/>
  <c r="Y20" i="35" s="1"/>
  <c r="G172" i="32"/>
  <c r="D173" i="32"/>
  <c r="F21" i="35"/>
  <c r="V21" i="35" s="1"/>
  <c r="G173" i="32"/>
  <c r="I21" i="35"/>
  <c r="Y21" i="35" s="1"/>
  <c r="D175" i="32"/>
  <c r="F24" i="35"/>
  <c r="V24" i="35" s="1"/>
  <c r="G175" i="32"/>
  <c r="I24" i="35"/>
  <c r="Y24" i="35" s="1"/>
  <c r="J24" i="35"/>
  <c r="Z24" i="35" s="1"/>
  <c r="H175" i="32"/>
  <c r="K175" i="32"/>
  <c r="M24" i="35"/>
  <c r="AC24" i="35" s="1"/>
  <c r="L155" i="32"/>
  <c r="N3" i="31"/>
  <c r="L158" i="32"/>
  <c r="N6" i="31"/>
  <c r="AD6" i="31" s="1"/>
  <c r="L160" i="32"/>
  <c r="N8" i="31"/>
  <c r="I165" i="32"/>
  <c r="K13" i="31"/>
  <c r="AA13" i="31" s="1"/>
  <c r="L165" i="32"/>
  <c r="N13" i="31"/>
  <c r="AD13" i="31" s="1"/>
  <c r="I166" i="32"/>
  <c r="K14" i="31"/>
  <c r="AA14" i="31" s="1"/>
  <c r="L166" i="32"/>
  <c r="N14" i="31"/>
  <c r="AD14" i="31" s="1"/>
  <c r="I167" i="32"/>
  <c r="K15" i="31"/>
  <c r="AA15" i="31" s="1"/>
  <c r="N15" i="31"/>
  <c r="AD15" i="31" s="1"/>
  <c r="L167" i="32"/>
  <c r="I168" i="32"/>
  <c r="K16" i="31"/>
  <c r="AA16" i="31" s="1"/>
  <c r="L168" i="32"/>
  <c r="N16" i="31"/>
  <c r="AD16" i="31" s="1"/>
  <c r="I169" i="32"/>
  <c r="K17" i="31"/>
  <c r="AA17" i="31" s="1"/>
  <c r="L169" i="32"/>
  <c r="N17" i="31"/>
  <c r="AD17" i="31" s="1"/>
  <c r="I170" i="32"/>
  <c r="K18" i="31"/>
  <c r="AA18" i="31" s="1"/>
  <c r="L170" i="32"/>
  <c r="N18" i="31"/>
  <c r="AD18" i="31" s="1"/>
  <c r="I171" i="32"/>
  <c r="K19" i="31"/>
  <c r="AA19" i="31" s="1"/>
  <c r="N19" i="31"/>
  <c r="AD19" i="31" s="1"/>
  <c r="L171" i="32"/>
  <c r="I172" i="32"/>
  <c r="K20" i="31"/>
  <c r="AA20" i="31" s="1"/>
  <c r="L172" i="32"/>
  <c r="N20" i="31"/>
  <c r="AD20" i="31" s="1"/>
  <c r="I173" i="32"/>
  <c r="K21" i="31"/>
  <c r="AA21" i="31" s="1"/>
  <c r="L173" i="32"/>
  <c r="N21" i="31"/>
  <c r="AD21" i="31" s="1"/>
  <c r="I175" i="32"/>
  <c r="K24" i="35"/>
  <c r="AA24" i="35" s="1"/>
  <c r="K24" i="31"/>
  <c r="AA24" i="31" s="1"/>
  <c r="L175" i="32"/>
  <c r="N24" i="35"/>
  <c r="AD24" i="35" s="1"/>
  <c r="J160" i="32"/>
  <c r="L8" i="31"/>
  <c r="AB8" i="31" s="1"/>
  <c r="J165" i="32"/>
  <c r="L13" i="31"/>
  <c r="J166" i="32"/>
  <c r="L14" i="31"/>
  <c r="AB14" i="31" s="1"/>
  <c r="J167" i="32"/>
  <c r="L15" i="31"/>
  <c r="AB15" i="31" s="1"/>
  <c r="J168" i="32"/>
  <c r="L16" i="31"/>
  <c r="AB16" i="31" s="1"/>
  <c r="L17" i="31"/>
  <c r="AB17" i="31" s="1"/>
  <c r="J170" i="32"/>
  <c r="L18" i="31"/>
  <c r="AB18" i="31" s="1"/>
  <c r="J172" i="32"/>
  <c r="L20" i="31"/>
  <c r="AB20" i="31" s="1"/>
  <c r="J175" i="32"/>
  <c r="L24" i="35"/>
  <c r="AB24" i="35" s="1"/>
  <c r="L24" i="31"/>
  <c r="AB24" i="31" s="1"/>
  <c r="M175" i="32"/>
  <c r="O24" i="35"/>
  <c r="AE24" i="35" s="1"/>
  <c r="O14" i="31"/>
  <c r="AE14" i="31" s="1"/>
  <c r="O7" i="31"/>
  <c r="AE7" i="31" s="1"/>
  <c r="O4" i="31"/>
  <c r="AE4" i="31" s="1"/>
  <c r="O9" i="31"/>
  <c r="AE9" i="31" s="1"/>
  <c r="O24" i="31"/>
  <c r="AE24" i="31" s="1"/>
  <c r="N12" i="31"/>
  <c r="AD12" i="31" s="1"/>
  <c r="N11" i="31"/>
  <c r="AD11" i="31" s="1"/>
  <c r="N9" i="31"/>
  <c r="AD9" i="31" s="1"/>
  <c r="N10" i="31"/>
  <c r="AD10" i="31" s="1"/>
  <c r="N4" i="31"/>
  <c r="AD4" i="31" s="1"/>
  <c r="N7" i="31"/>
  <c r="AD7" i="31" s="1"/>
  <c r="N5" i="31"/>
  <c r="AD5" i="31" s="1"/>
  <c r="J156" i="32"/>
  <c r="L4" i="31"/>
  <c r="AB4" i="31" s="1"/>
  <c r="J158" i="32"/>
  <c r="L6" i="31"/>
  <c r="AB6" i="31" s="1"/>
  <c r="J159" i="32"/>
  <c r="L7" i="31"/>
  <c r="AB7" i="31" s="1"/>
  <c r="J157" i="32"/>
  <c r="L5" i="31"/>
  <c r="AB5" i="31" s="1"/>
  <c r="J155" i="32"/>
  <c r="L3" i="31"/>
  <c r="AB3" i="31" s="1"/>
  <c r="J164" i="32"/>
  <c r="L12" i="31"/>
  <c r="AB12" i="31" s="1"/>
  <c r="J163" i="32"/>
  <c r="L11" i="31"/>
  <c r="J162" i="32"/>
  <c r="L10" i="31"/>
  <c r="AB10" i="31" s="1"/>
  <c r="J161" i="32"/>
  <c r="L9" i="31"/>
  <c r="AB9" i="31" s="1"/>
  <c r="M12" i="31"/>
  <c r="AC12" i="31" s="1"/>
  <c r="M10" i="31"/>
  <c r="AC10" i="31" s="1"/>
  <c r="M4" i="31"/>
  <c r="AC4" i="31" s="1"/>
  <c r="L125" i="32"/>
  <c r="K3" i="31"/>
  <c r="I157" i="32"/>
  <c r="K5" i="31"/>
  <c r="AA5" i="31" s="1"/>
  <c r="I159" i="32"/>
  <c r="K7" i="31"/>
  <c r="I161" i="32"/>
  <c r="K9" i="31"/>
  <c r="AA9" i="31" s="1"/>
  <c r="I163" i="32"/>
  <c r="K11" i="31"/>
  <c r="AA11" i="31" s="1"/>
  <c r="I156" i="32"/>
  <c r="K4" i="31"/>
  <c r="AA4" i="31" s="1"/>
  <c r="I158" i="32"/>
  <c r="K6" i="31"/>
  <c r="AA6" i="31" s="1"/>
  <c r="I160" i="32"/>
  <c r="K8" i="31"/>
  <c r="AA8" i="31" s="1"/>
  <c r="I162" i="32"/>
  <c r="K10" i="31"/>
  <c r="AA10" i="31" s="1"/>
  <c r="I164" i="32"/>
  <c r="K12" i="31"/>
  <c r="AA12" i="31" s="1"/>
  <c r="M6" i="31"/>
  <c r="AC6" i="31" s="1"/>
  <c r="AD3" i="31"/>
  <c r="Q24" i="31"/>
  <c r="J6" i="31"/>
  <c r="Z6" i="31" s="1"/>
  <c r="J11" i="31"/>
  <c r="Z11" i="31" s="1"/>
  <c r="J10" i="31"/>
  <c r="Z10" i="31" s="1"/>
  <c r="L102" i="32"/>
  <c r="I14" i="31"/>
  <c r="Y14" i="31" s="1"/>
  <c r="I3" i="31"/>
  <c r="Y3" i="31" s="1"/>
  <c r="G164" i="32"/>
  <c r="I11" i="31"/>
  <c r="Y11" i="31" s="1"/>
  <c r="H4" i="31"/>
  <c r="X4" i="31" s="1"/>
  <c r="H11" i="31"/>
  <c r="X11" i="31" s="1"/>
  <c r="H5" i="31"/>
  <c r="X5" i="31" s="1"/>
  <c r="G5" i="31"/>
  <c r="W5" i="31" s="1"/>
  <c r="Y26" i="32"/>
  <c r="G11" i="31"/>
  <c r="W11" i="31" s="1"/>
  <c r="G9" i="31"/>
  <c r="W9" i="31" s="1"/>
  <c r="G21" i="31"/>
  <c r="W21" i="31" s="1"/>
  <c r="F7" i="31"/>
  <c r="V7" i="31" s="1"/>
  <c r="F10" i="31"/>
  <c r="V10" i="31" s="1"/>
  <c r="F12" i="31"/>
  <c r="V12" i="31" s="1"/>
  <c r="D10" i="31"/>
  <c r="M174" i="32"/>
  <c r="M176" i="32" s="1"/>
  <c r="AB13" i="31"/>
  <c r="AB11" i="31"/>
  <c r="N175" i="32"/>
  <c r="Y125" i="32"/>
  <c r="AA7" i="31"/>
  <c r="M5" i="31"/>
  <c r="AC5" i="31" s="1"/>
  <c r="M7" i="31"/>
  <c r="AC7" i="31" s="1"/>
  <c r="M9" i="31"/>
  <c r="AC9" i="31" s="1"/>
  <c r="M15" i="31"/>
  <c r="AC15" i="31" s="1"/>
  <c r="M17" i="31"/>
  <c r="AC17" i="31" s="1"/>
  <c r="M3" i="31"/>
  <c r="M13" i="31"/>
  <c r="AC13" i="31" s="1"/>
  <c r="M11" i="31"/>
  <c r="AC11" i="31" s="1"/>
  <c r="I5" i="31"/>
  <c r="Y5" i="31" s="1"/>
  <c r="I9" i="31"/>
  <c r="Y9" i="31" s="1"/>
  <c r="E15" i="31"/>
  <c r="U15" i="31" s="1"/>
  <c r="E9" i="31"/>
  <c r="U9" i="31" s="1"/>
  <c r="E11" i="31"/>
  <c r="U11" i="31" s="1"/>
  <c r="E3" i="31"/>
  <c r="E7" i="31"/>
  <c r="U7" i="31" s="1"/>
  <c r="G7" i="31"/>
  <c r="W7" i="31" s="1"/>
  <c r="G14" i="31"/>
  <c r="W14" i="31" s="1"/>
  <c r="G16" i="31"/>
  <c r="W16" i="31" s="1"/>
  <c r="P18" i="31"/>
  <c r="P30" i="31"/>
  <c r="P34" i="31"/>
  <c r="P35" i="31"/>
  <c r="P37" i="31"/>
  <c r="P38" i="31"/>
  <c r="P40" i="31"/>
  <c r="P42" i="31"/>
  <c r="P43" i="31"/>
  <c r="P44" i="31"/>
  <c r="P45" i="31"/>
  <c r="P46" i="31"/>
  <c r="N165" i="32"/>
  <c r="D9" i="31"/>
  <c r="T9" i="31" s="1"/>
  <c r="D13" i="31"/>
  <c r="Q18" i="31"/>
  <c r="D19" i="31"/>
  <c r="T19" i="31" s="1"/>
  <c r="D5" i="31"/>
  <c r="T5" i="31" s="1"/>
  <c r="D15" i="31"/>
  <c r="D4" i="31"/>
  <c r="D8" i="31"/>
  <c r="D11" i="31"/>
  <c r="T12" i="31"/>
  <c r="D17" i="31"/>
  <c r="T17" i="31" s="1"/>
  <c r="AF17" i="31" s="1"/>
  <c r="D20" i="31"/>
  <c r="P20" i="31" s="1"/>
  <c r="T3" i="31"/>
  <c r="X3" i="31"/>
  <c r="U4" i="31"/>
  <c r="T7" i="31"/>
  <c r="U8" i="31"/>
  <c r="T10" i="31"/>
  <c r="J171" i="32"/>
  <c r="AB19" i="31"/>
  <c r="J173" i="32"/>
  <c r="N173" i="32" s="1"/>
  <c r="L148" i="32"/>
  <c r="V3" i="31"/>
  <c r="Z3" i="31"/>
  <c r="AD8" i="31"/>
  <c r="P24" i="31"/>
  <c r="T24" i="31"/>
  <c r="AF24" i="31" s="1"/>
  <c r="G174" i="32"/>
  <c r="G176" i="32" s="1"/>
  <c r="K174" i="32"/>
  <c r="K176" i="32" s="1"/>
  <c r="T14" i="31"/>
  <c r="Q14" i="31"/>
  <c r="T15" i="31"/>
  <c r="P16" i="31"/>
  <c r="T16" i="31"/>
  <c r="AF16" i="31" s="1"/>
  <c r="N157" i="32"/>
  <c r="J169" i="32"/>
  <c r="N169" i="32" s="1"/>
  <c r="T18" i="31"/>
  <c r="AF18" i="31" s="1"/>
  <c r="T21" i="31"/>
  <c r="P31" i="31"/>
  <c r="P32" i="31"/>
  <c r="P33" i="31"/>
  <c r="P47" i="31"/>
  <c r="P48" i="31"/>
  <c r="P49" i="31"/>
  <c r="B155" i="32"/>
  <c r="L26" i="32"/>
  <c r="N163" i="32"/>
  <c r="N167" i="32"/>
  <c r="N171" i="32"/>
  <c r="D174" i="32"/>
  <c r="D176" i="32" s="1"/>
  <c r="P36" i="31"/>
  <c r="C174" i="32"/>
  <c r="C176" i="32" s="1"/>
  <c r="L49" i="32"/>
  <c r="H155" i="32"/>
  <c r="H174" i="32" s="1"/>
  <c r="H176" i="32" s="1"/>
  <c r="P39" i="31"/>
  <c r="P41" i="31"/>
  <c r="N156" i="32"/>
  <c r="N158" i="32"/>
  <c r="N160" i="32"/>
  <c r="N166" i="32"/>
  <c r="N168" i="32"/>
  <c r="N170" i="32"/>
  <c r="N172" i="32"/>
  <c r="F155" i="32"/>
  <c r="F174" i="32" s="1"/>
  <c r="F176" i="32" s="1"/>
  <c r="Y49" i="32"/>
  <c r="L72" i="32"/>
  <c r="L174" i="32"/>
  <c r="L176" i="32" s="1"/>
  <c r="Y102" i="32"/>
  <c r="Y148" i="32"/>
  <c r="E155" i="32"/>
  <c r="E174" i="32" s="1"/>
  <c r="E176" i="32" s="1"/>
  <c r="I155" i="32"/>
  <c r="I174" i="32" s="1"/>
  <c r="I176" i="32" s="1"/>
  <c r="Y72" i="32"/>
  <c r="N164" i="32" l="1"/>
  <c r="N161" i="32"/>
  <c r="N162" i="32"/>
  <c r="N159" i="32"/>
  <c r="I22" i="35"/>
  <c r="Y3" i="35"/>
  <c r="Y22" i="35" s="1"/>
  <c r="Y23" i="35" s="1"/>
  <c r="V3" i="35"/>
  <c r="V22" i="35" s="1"/>
  <c r="V23" i="35" s="1"/>
  <c r="F22" i="35"/>
  <c r="X3" i="35"/>
  <c r="X22" i="35" s="1"/>
  <c r="X23" i="35" s="1"/>
  <c r="H22" i="35"/>
  <c r="E22" i="35"/>
  <c r="U3" i="35"/>
  <c r="U22" i="35" s="1"/>
  <c r="U23" i="35" s="1"/>
  <c r="T24" i="35"/>
  <c r="AF24" i="35" s="1"/>
  <c r="Q24" i="35"/>
  <c r="P24" i="35"/>
  <c r="T21" i="35"/>
  <c r="AF21" i="35" s="1"/>
  <c r="P21" i="35"/>
  <c r="Q21" i="35"/>
  <c r="AG21" i="35" s="1"/>
  <c r="T20" i="35"/>
  <c r="AF20" i="35" s="1"/>
  <c r="P20" i="35"/>
  <c r="Q20" i="35"/>
  <c r="AG20" i="35" s="1"/>
  <c r="T19" i="35"/>
  <c r="AF19" i="35" s="1"/>
  <c r="P19" i="35"/>
  <c r="Q19" i="35"/>
  <c r="AG19" i="35" s="1"/>
  <c r="T18" i="35"/>
  <c r="AF18" i="35" s="1"/>
  <c r="P18" i="35"/>
  <c r="Q18" i="35"/>
  <c r="AG18" i="35" s="1"/>
  <c r="P17" i="35"/>
  <c r="Q17" i="35"/>
  <c r="T17" i="35"/>
  <c r="AF17" i="35" s="1"/>
  <c r="P16" i="35"/>
  <c r="Q16" i="35"/>
  <c r="T16" i="35"/>
  <c r="AF16" i="35" s="1"/>
  <c r="P15" i="35"/>
  <c r="T15" i="35"/>
  <c r="AF15" i="35" s="1"/>
  <c r="Q15" i="35"/>
  <c r="AG15" i="35" s="1"/>
  <c r="P14" i="35"/>
  <c r="Q14" i="35"/>
  <c r="T14" i="35"/>
  <c r="AF14" i="35" s="1"/>
  <c r="P13" i="35"/>
  <c r="Q13" i="35"/>
  <c r="T13" i="35"/>
  <c r="AF13" i="35" s="1"/>
  <c r="P12" i="35"/>
  <c r="T12" i="35"/>
  <c r="AF12" i="35" s="1"/>
  <c r="Q12" i="35"/>
  <c r="P11" i="35"/>
  <c r="T11" i="35"/>
  <c r="AF11" i="35" s="1"/>
  <c r="Q11" i="35"/>
  <c r="AG11" i="35" s="1"/>
  <c r="P10" i="35"/>
  <c r="T10" i="35"/>
  <c r="AF10" i="35" s="1"/>
  <c r="Q10" i="35"/>
  <c r="P9" i="35"/>
  <c r="Q9" i="35"/>
  <c r="T9" i="35"/>
  <c r="AF9" i="35" s="1"/>
  <c r="P8" i="35"/>
  <c r="Q8" i="35"/>
  <c r="T8" i="35"/>
  <c r="AF8" i="35" s="1"/>
  <c r="P7" i="35"/>
  <c r="Q7" i="35"/>
  <c r="T7" i="35"/>
  <c r="AF7" i="35" s="1"/>
  <c r="P6" i="35"/>
  <c r="Q6" i="35"/>
  <c r="T6" i="35"/>
  <c r="AF6" i="35" s="1"/>
  <c r="Q5" i="35"/>
  <c r="T5" i="35"/>
  <c r="AF5" i="35" s="1"/>
  <c r="P5" i="35"/>
  <c r="W4" i="35"/>
  <c r="G22" i="35"/>
  <c r="Q4" i="35"/>
  <c r="T4" i="35"/>
  <c r="AF4" i="35" s="1"/>
  <c r="P4" i="35"/>
  <c r="W22" i="35"/>
  <c r="W23" i="35" s="1"/>
  <c r="P3" i="35"/>
  <c r="T3" i="35"/>
  <c r="D22" i="35"/>
  <c r="Q3" i="35"/>
  <c r="Q22" i="35" s="1"/>
  <c r="AE22" i="31"/>
  <c r="AE23" i="31" s="1"/>
  <c r="O22" i="31"/>
  <c r="N22" i="31"/>
  <c r="AD22" i="31"/>
  <c r="AD23" i="31" s="1"/>
  <c r="L22" i="31"/>
  <c r="K22" i="31"/>
  <c r="AA3" i="31"/>
  <c r="AA22" i="31" s="1"/>
  <c r="AA23" i="31" s="1"/>
  <c r="P12" i="31"/>
  <c r="AF12" i="31"/>
  <c r="AF6" i="31"/>
  <c r="P6" i="31"/>
  <c r="P14" i="31"/>
  <c r="P17" i="31"/>
  <c r="V22" i="31"/>
  <c r="V23" i="31" s="1"/>
  <c r="Q16" i="31"/>
  <c r="AG16" i="31" s="1"/>
  <c r="P15" i="31"/>
  <c r="M22" i="31"/>
  <c r="Q20" i="31"/>
  <c r="Q15" i="31"/>
  <c r="AF15" i="31"/>
  <c r="P19" i="31"/>
  <c r="P10" i="31"/>
  <c r="AF10" i="31"/>
  <c r="Q6" i="31"/>
  <c r="Z22" i="31"/>
  <c r="Z23" i="31" s="1"/>
  <c r="J22" i="31"/>
  <c r="AF14" i="31"/>
  <c r="AG14" i="31" s="1"/>
  <c r="Y22" i="31"/>
  <c r="Y23" i="31" s="1"/>
  <c r="I22" i="31"/>
  <c r="P5" i="31"/>
  <c r="H22" i="31"/>
  <c r="X22" i="31"/>
  <c r="X23" i="31" s="1"/>
  <c r="AF5" i="31"/>
  <c r="G22" i="31"/>
  <c r="W22" i="31"/>
  <c r="W23" i="31" s="1"/>
  <c r="P11" i="31"/>
  <c r="Q12" i="31"/>
  <c r="AG12" i="31" s="1"/>
  <c r="F22" i="31"/>
  <c r="Q10" i="31"/>
  <c r="AG10" i="31" s="1"/>
  <c r="E22" i="31"/>
  <c r="T11" i="31"/>
  <c r="AF11" i="31" s="1"/>
  <c r="AF9" i="31"/>
  <c r="J174" i="32"/>
  <c r="J176" i="32" s="1"/>
  <c r="P13" i="31"/>
  <c r="Q7" i="31"/>
  <c r="P7" i="31"/>
  <c r="AF7" i="31"/>
  <c r="Q17" i="31"/>
  <c r="AG17" i="31" s="1"/>
  <c r="AC3" i="31"/>
  <c r="AC22" i="31" s="1"/>
  <c r="AC23" i="31" s="1"/>
  <c r="AG18" i="31"/>
  <c r="P3" i="31"/>
  <c r="U3" i="31"/>
  <c r="U22" i="31" s="1"/>
  <c r="U23" i="31" s="1"/>
  <c r="Q3" i="31"/>
  <c r="Q11" i="31"/>
  <c r="T20" i="31"/>
  <c r="AF20" i="31" s="1"/>
  <c r="Q4" i="31"/>
  <c r="T4" i="31"/>
  <c r="AF4" i="31" s="1"/>
  <c r="P4" i="31"/>
  <c r="P8" i="31"/>
  <c r="T8" i="31"/>
  <c r="AF8" i="31" s="1"/>
  <c r="Q8" i="31"/>
  <c r="Q5" i="31"/>
  <c r="Q13" i="31"/>
  <c r="T13" i="31"/>
  <c r="AF13" i="31" s="1"/>
  <c r="D22" i="31"/>
  <c r="AB21" i="31"/>
  <c r="AF21" i="31" s="1"/>
  <c r="Q21" i="31"/>
  <c r="P9" i="31"/>
  <c r="Q19" i="31"/>
  <c r="P21" i="31"/>
  <c r="AF19" i="31"/>
  <c r="N155" i="32"/>
  <c r="B174" i="32"/>
  <c r="Q9" i="31"/>
  <c r="AB20" i="29"/>
  <c r="P22" i="35" l="1"/>
  <c r="P25" i="35" s="1"/>
  <c r="AG10" i="35"/>
  <c r="AG12" i="35"/>
  <c r="Q25" i="35"/>
  <c r="AF3" i="35"/>
  <c r="AG3" i="35" s="1"/>
  <c r="T22" i="35"/>
  <c r="AG4" i="35"/>
  <c r="AG5" i="35"/>
  <c r="AG6" i="35"/>
  <c r="AG7" i="35"/>
  <c r="AG8" i="35"/>
  <c r="AG9" i="35"/>
  <c r="AG13" i="35"/>
  <c r="AG14" i="35"/>
  <c r="AG16" i="35"/>
  <c r="AG17" i="35"/>
  <c r="AG6" i="31"/>
  <c r="AG15" i="31"/>
  <c r="AG20" i="31"/>
  <c r="AB22" i="31"/>
  <c r="AB23" i="31" s="1"/>
  <c r="T22" i="31"/>
  <c r="T23" i="31" s="1"/>
  <c r="AG5" i="31"/>
  <c r="AG11" i="31"/>
  <c r="AG7" i="31"/>
  <c r="AF3" i="31"/>
  <c r="AG3" i="31" s="1"/>
  <c r="AG9" i="31"/>
  <c r="P22" i="31"/>
  <c r="P25" i="31" s="1"/>
  <c r="AG13" i="31"/>
  <c r="AG8" i="31"/>
  <c r="AG4" i="31"/>
  <c r="AG21" i="31"/>
  <c r="B176" i="32"/>
  <c r="N176" i="32" s="1"/>
  <c r="N174" i="32"/>
  <c r="AG19" i="31"/>
  <c r="Q22" i="31"/>
  <c r="L88" i="30"/>
  <c r="T23" i="35" l="1"/>
  <c r="AF23" i="35" s="1"/>
  <c r="AF22" i="35"/>
  <c r="AG22" i="35" s="1"/>
  <c r="AF23" i="31"/>
  <c r="AF22" i="31"/>
  <c r="AG22" i="31" s="1"/>
  <c r="Q25" i="31"/>
  <c r="O29" i="30"/>
  <c r="AG24" i="35" l="1"/>
  <c r="AG24" i="31"/>
  <c r="O23" i="30"/>
  <c r="Y147" i="30" l="1"/>
  <c r="M175" i="30" s="1"/>
  <c r="L147" i="30"/>
  <c r="J175" i="30" s="1"/>
  <c r="Y146" i="30"/>
  <c r="M173" i="30" s="1"/>
  <c r="L146" i="30"/>
  <c r="J173" i="30" s="1"/>
  <c r="Y145" i="30"/>
  <c r="M172" i="30" s="1"/>
  <c r="L145" i="30"/>
  <c r="Y144" i="30"/>
  <c r="M171" i="30" s="1"/>
  <c r="L144" i="30"/>
  <c r="J171" i="30" s="1"/>
  <c r="Y143" i="30"/>
  <c r="M170" i="30" s="1"/>
  <c r="L143" i="30"/>
  <c r="Y142" i="30"/>
  <c r="M169" i="30" s="1"/>
  <c r="L142" i="30"/>
  <c r="J169" i="30" s="1"/>
  <c r="Y141" i="30"/>
  <c r="M168" i="30" s="1"/>
  <c r="L141" i="30"/>
  <c r="Y140" i="30"/>
  <c r="M167" i="30" s="1"/>
  <c r="L140" i="30"/>
  <c r="J167" i="30" s="1"/>
  <c r="Y139" i="30"/>
  <c r="M166" i="30" s="1"/>
  <c r="L139" i="30"/>
  <c r="Y138" i="30"/>
  <c r="M165" i="30" s="1"/>
  <c r="L138" i="30"/>
  <c r="J165" i="30" s="1"/>
  <c r="Y137" i="30"/>
  <c r="M164" i="30" s="1"/>
  <c r="L137" i="30"/>
  <c r="J164" i="30" s="1"/>
  <c r="Y136" i="30"/>
  <c r="M163" i="30" s="1"/>
  <c r="L136" i="30"/>
  <c r="J163" i="30" s="1"/>
  <c r="Y135" i="30"/>
  <c r="M162" i="30" s="1"/>
  <c r="L135" i="30"/>
  <c r="Y134" i="30"/>
  <c r="M161" i="30" s="1"/>
  <c r="L134" i="30"/>
  <c r="J161" i="30" s="1"/>
  <c r="Y133" i="30"/>
  <c r="M160" i="30" s="1"/>
  <c r="L133" i="30"/>
  <c r="J160" i="30" s="1"/>
  <c r="Y132" i="30"/>
  <c r="M159" i="30" s="1"/>
  <c r="L132" i="30"/>
  <c r="J159" i="30" s="1"/>
  <c r="Y131" i="30"/>
  <c r="M158" i="30" s="1"/>
  <c r="L131" i="30"/>
  <c r="J158" i="30" s="1"/>
  <c r="Y130" i="30"/>
  <c r="M157" i="30" s="1"/>
  <c r="L130" i="30"/>
  <c r="L129" i="30"/>
  <c r="J156" i="30" s="1"/>
  <c r="Y128" i="30"/>
  <c r="L128" i="30"/>
  <c r="J155" i="30" s="1"/>
  <c r="Y124" i="30"/>
  <c r="L175" i="30" s="1"/>
  <c r="L124" i="30"/>
  <c r="I175" i="30" s="1"/>
  <c r="Y123" i="30"/>
  <c r="L123" i="30"/>
  <c r="I173" i="30" s="1"/>
  <c r="Y122" i="30"/>
  <c r="L172" i="30" s="1"/>
  <c r="L122" i="30"/>
  <c r="I172" i="30" s="1"/>
  <c r="Y121" i="30"/>
  <c r="L171" i="30" s="1"/>
  <c r="L121" i="30"/>
  <c r="I171" i="30" s="1"/>
  <c r="Y120" i="30"/>
  <c r="L170" i="30" s="1"/>
  <c r="L120" i="30"/>
  <c r="I170" i="30" s="1"/>
  <c r="Y119" i="30"/>
  <c r="L119" i="30"/>
  <c r="I169" i="30" s="1"/>
  <c r="Y118" i="30"/>
  <c r="L168" i="30" s="1"/>
  <c r="L118" i="30"/>
  <c r="I168" i="30" s="1"/>
  <c r="Y117" i="30"/>
  <c r="L167" i="30" s="1"/>
  <c r="L117" i="30"/>
  <c r="I167" i="30" s="1"/>
  <c r="Y116" i="30"/>
  <c r="L166" i="30" s="1"/>
  <c r="L116" i="30"/>
  <c r="I166" i="30" s="1"/>
  <c r="Y115" i="30"/>
  <c r="L165" i="30" s="1"/>
  <c r="L115" i="30"/>
  <c r="I165" i="30" s="1"/>
  <c r="Y114" i="30"/>
  <c r="L164" i="30" s="1"/>
  <c r="L114" i="30"/>
  <c r="I164" i="30" s="1"/>
  <c r="Y113" i="30"/>
  <c r="L113" i="30"/>
  <c r="I163" i="30" s="1"/>
  <c r="Y112" i="30"/>
  <c r="L162" i="30" s="1"/>
  <c r="L112" i="30"/>
  <c r="I162" i="30" s="1"/>
  <c r="Y111" i="30"/>
  <c r="L161" i="30" s="1"/>
  <c r="L111" i="30"/>
  <c r="I161" i="30" s="1"/>
  <c r="Y110" i="30"/>
  <c r="L160" i="30" s="1"/>
  <c r="L110" i="30"/>
  <c r="I160" i="30" s="1"/>
  <c r="Y109" i="30"/>
  <c r="AD7" i="29" s="1"/>
  <c r="L109" i="30"/>
  <c r="I159" i="30" s="1"/>
  <c r="Y108" i="30"/>
  <c r="L158" i="30" s="1"/>
  <c r="L108" i="30"/>
  <c r="I158" i="30" s="1"/>
  <c r="Y107" i="30"/>
  <c r="L157" i="30" s="1"/>
  <c r="L107" i="30"/>
  <c r="I157" i="30" s="1"/>
  <c r="Y106" i="30"/>
  <c r="L156" i="30" s="1"/>
  <c r="L106" i="30"/>
  <c r="I156" i="30" s="1"/>
  <c r="Y105" i="30"/>
  <c r="L155" i="30" s="1"/>
  <c r="L105" i="30"/>
  <c r="Y101" i="30"/>
  <c r="K175" i="30" s="1"/>
  <c r="L101" i="30"/>
  <c r="H175" i="30" s="1"/>
  <c r="Y100" i="30"/>
  <c r="K173" i="30" s="1"/>
  <c r="L100" i="30"/>
  <c r="H173" i="30" s="1"/>
  <c r="Y99" i="30"/>
  <c r="K172" i="30" s="1"/>
  <c r="L99" i="30"/>
  <c r="H172" i="30" s="1"/>
  <c r="Y98" i="30"/>
  <c r="L98" i="30"/>
  <c r="H171" i="30" s="1"/>
  <c r="Y97" i="30"/>
  <c r="K170" i="30" s="1"/>
  <c r="L97" i="30"/>
  <c r="H170" i="30" s="1"/>
  <c r="Y96" i="30"/>
  <c r="L96" i="30"/>
  <c r="H169" i="30" s="1"/>
  <c r="Y95" i="30"/>
  <c r="K168" i="30" s="1"/>
  <c r="L95" i="30"/>
  <c r="H168" i="30" s="1"/>
  <c r="Y94" i="30"/>
  <c r="L94" i="30"/>
  <c r="H167" i="30" s="1"/>
  <c r="Y93" i="30"/>
  <c r="K166" i="30" s="1"/>
  <c r="L93" i="30"/>
  <c r="H166" i="30" s="1"/>
  <c r="Y92" i="30"/>
  <c r="K165" i="30" s="1"/>
  <c r="L92" i="30"/>
  <c r="H165" i="30" s="1"/>
  <c r="Y91" i="30"/>
  <c r="M12" i="29" s="1"/>
  <c r="AC12" i="29" s="1"/>
  <c r="L91" i="30"/>
  <c r="H164" i="30" s="1"/>
  <c r="Y90" i="30"/>
  <c r="L90" i="30"/>
  <c r="H163" i="30" s="1"/>
  <c r="Y89" i="30"/>
  <c r="K162" i="30" s="1"/>
  <c r="L89" i="30"/>
  <c r="H162" i="30" s="1"/>
  <c r="Y88" i="30"/>
  <c r="K161" i="30" s="1"/>
  <c r="H161" i="30"/>
  <c r="Y87" i="30"/>
  <c r="K160" i="30" s="1"/>
  <c r="L87" i="30"/>
  <c r="H160" i="30" s="1"/>
  <c r="Y86" i="30"/>
  <c r="K159" i="30" s="1"/>
  <c r="L86" i="30"/>
  <c r="H159" i="30" s="1"/>
  <c r="Y85" i="30"/>
  <c r="K158" i="30" s="1"/>
  <c r="L85" i="30"/>
  <c r="H158" i="30" s="1"/>
  <c r="Y84" i="30"/>
  <c r="K157" i="30" s="1"/>
  <c r="L84" i="30"/>
  <c r="H157" i="30" s="1"/>
  <c r="Y83" i="30"/>
  <c r="K156" i="30" s="1"/>
  <c r="L83" i="30"/>
  <c r="H156" i="30" s="1"/>
  <c r="Y82" i="30"/>
  <c r="M3" i="29" s="1"/>
  <c r="L82" i="30"/>
  <c r="Y71" i="30"/>
  <c r="L71" i="30"/>
  <c r="D175" i="30" s="1"/>
  <c r="Y70" i="30"/>
  <c r="L70" i="30"/>
  <c r="D173" i="30" s="1"/>
  <c r="Y69" i="30"/>
  <c r="L69" i="30"/>
  <c r="D172" i="30" s="1"/>
  <c r="Y68" i="30"/>
  <c r="L68" i="30"/>
  <c r="D171" i="30" s="1"/>
  <c r="Y67" i="30"/>
  <c r="L67" i="30"/>
  <c r="D170" i="30" s="1"/>
  <c r="Y66" i="30"/>
  <c r="L66" i="30"/>
  <c r="D169" i="30" s="1"/>
  <c r="Y65" i="30"/>
  <c r="L65" i="30"/>
  <c r="D168" i="30" s="1"/>
  <c r="Y64" i="30"/>
  <c r="L64" i="30"/>
  <c r="D167" i="30" s="1"/>
  <c r="Y63" i="30"/>
  <c r="L63" i="30"/>
  <c r="D166" i="30" s="1"/>
  <c r="Y62" i="30"/>
  <c r="L62" i="30"/>
  <c r="D165" i="30" s="1"/>
  <c r="Y61" i="30"/>
  <c r="L61" i="30"/>
  <c r="D164" i="30" s="1"/>
  <c r="Y60" i="30"/>
  <c r="L60" i="30"/>
  <c r="D163" i="30" s="1"/>
  <c r="Y59" i="30"/>
  <c r="L59" i="30"/>
  <c r="D162" i="30" s="1"/>
  <c r="Y58" i="30"/>
  <c r="L58" i="30"/>
  <c r="D161" i="30" s="1"/>
  <c r="Y57" i="30"/>
  <c r="L57" i="30"/>
  <c r="D160" i="30" s="1"/>
  <c r="Y56" i="30"/>
  <c r="L56" i="30"/>
  <c r="D159" i="30" s="1"/>
  <c r="Y55" i="30"/>
  <c r="L55" i="30"/>
  <c r="D158" i="30" s="1"/>
  <c r="Y54" i="30"/>
  <c r="L54" i="30"/>
  <c r="D157" i="30" s="1"/>
  <c r="Y53" i="30"/>
  <c r="I4" i="29" s="1"/>
  <c r="L53" i="30"/>
  <c r="D156" i="30" s="1"/>
  <c r="Y52" i="30"/>
  <c r="G155" i="30" s="1"/>
  <c r="L52" i="30"/>
  <c r="D155" i="30" s="1"/>
  <c r="Y48" i="30"/>
  <c r="F175" i="30" s="1"/>
  <c r="L48" i="30"/>
  <c r="C175" i="30" s="1"/>
  <c r="Y47" i="30"/>
  <c r="F173" i="30" s="1"/>
  <c r="L47" i="30"/>
  <c r="C173" i="30" s="1"/>
  <c r="Y46" i="30"/>
  <c r="L46" i="30"/>
  <c r="C172" i="30" s="1"/>
  <c r="Y45" i="30"/>
  <c r="F171" i="30" s="1"/>
  <c r="L45" i="30"/>
  <c r="C171" i="30" s="1"/>
  <c r="Y44" i="30"/>
  <c r="F170" i="30" s="1"/>
  <c r="L44" i="30"/>
  <c r="C170" i="30" s="1"/>
  <c r="Y43" i="30"/>
  <c r="F169" i="30" s="1"/>
  <c r="L43" i="30"/>
  <c r="C169" i="30" s="1"/>
  <c r="Y42" i="30"/>
  <c r="F168" i="30" s="1"/>
  <c r="L42" i="30"/>
  <c r="C168" i="30" s="1"/>
  <c r="Y41" i="30"/>
  <c r="F167" i="30" s="1"/>
  <c r="L41" i="30"/>
  <c r="C167" i="30" s="1"/>
  <c r="Y40" i="30"/>
  <c r="F166" i="30" s="1"/>
  <c r="L40" i="30"/>
  <c r="C166" i="30" s="1"/>
  <c r="Y39" i="30"/>
  <c r="F165" i="30" s="1"/>
  <c r="L39" i="30"/>
  <c r="C165" i="30" s="1"/>
  <c r="Y38" i="30"/>
  <c r="F164" i="30" s="1"/>
  <c r="L38" i="30"/>
  <c r="C164" i="30" s="1"/>
  <c r="Y37" i="30"/>
  <c r="F163" i="30" s="1"/>
  <c r="L37" i="30"/>
  <c r="C163" i="30" s="1"/>
  <c r="Y36" i="30"/>
  <c r="F162" i="30" s="1"/>
  <c r="L36" i="30"/>
  <c r="C162" i="30" s="1"/>
  <c r="Y35" i="30"/>
  <c r="F161" i="30" s="1"/>
  <c r="L35" i="30"/>
  <c r="C161" i="30" s="1"/>
  <c r="Y34" i="30"/>
  <c r="F160" i="30" s="1"/>
  <c r="L34" i="30"/>
  <c r="C160" i="30" s="1"/>
  <c r="Y33" i="30"/>
  <c r="F159" i="30" s="1"/>
  <c r="L33" i="30"/>
  <c r="C159" i="30" s="1"/>
  <c r="Y32" i="30"/>
  <c r="F158" i="30" s="1"/>
  <c r="L32" i="30"/>
  <c r="C158" i="30" s="1"/>
  <c r="Y31" i="30"/>
  <c r="F157" i="30" s="1"/>
  <c r="L31" i="30"/>
  <c r="C157" i="30" s="1"/>
  <c r="Y30" i="30"/>
  <c r="F156" i="30" s="1"/>
  <c r="L30" i="30"/>
  <c r="C156" i="30" s="1"/>
  <c r="Y29" i="30"/>
  <c r="L29" i="30"/>
  <c r="C155" i="30" s="1"/>
  <c r="Y25" i="30"/>
  <c r="E175" i="30" s="1"/>
  <c r="L25" i="30"/>
  <c r="B175" i="30" s="1"/>
  <c r="Y24" i="30"/>
  <c r="L24" i="30"/>
  <c r="B173" i="30" s="1"/>
  <c r="Y23" i="30"/>
  <c r="L23" i="30"/>
  <c r="B172" i="30" s="1"/>
  <c r="Y22" i="30"/>
  <c r="L22" i="30"/>
  <c r="B171" i="30" s="1"/>
  <c r="Y21" i="30"/>
  <c r="G18" i="29" s="1"/>
  <c r="L21" i="30"/>
  <c r="B170" i="30" s="1"/>
  <c r="Y20" i="30"/>
  <c r="L20" i="30"/>
  <c r="B169" i="30" s="1"/>
  <c r="Y19" i="30"/>
  <c r="L19" i="30"/>
  <c r="B168" i="30" s="1"/>
  <c r="Y18" i="30"/>
  <c r="L18" i="30"/>
  <c r="B167" i="30" s="1"/>
  <c r="Y17" i="30"/>
  <c r="L17" i="30"/>
  <c r="B166" i="30" s="1"/>
  <c r="Y16" i="30"/>
  <c r="L16" i="30"/>
  <c r="B165" i="30" s="1"/>
  <c r="Y15" i="30"/>
  <c r="L15" i="30"/>
  <c r="B164" i="30" s="1"/>
  <c r="Y14" i="30"/>
  <c r="L14" i="30"/>
  <c r="B163" i="30" s="1"/>
  <c r="Y13" i="30"/>
  <c r="L13" i="30"/>
  <c r="B162" i="30" s="1"/>
  <c r="Y12" i="30"/>
  <c r="L12" i="30"/>
  <c r="B161" i="30" s="1"/>
  <c r="Y11" i="30"/>
  <c r="L11" i="30"/>
  <c r="B160" i="30" s="1"/>
  <c r="Y10" i="30"/>
  <c r="L10" i="30"/>
  <c r="B159" i="30" s="1"/>
  <c r="Y9" i="30"/>
  <c r="L9" i="30"/>
  <c r="B158" i="30" s="1"/>
  <c r="Y8" i="30"/>
  <c r="L8" i="30"/>
  <c r="B157" i="30" s="1"/>
  <c r="Y7" i="30"/>
  <c r="L7" i="30"/>
  <c r="B156" i="30" s="1"/>
  <c r="Y6" i="30"/>
  <c r="L6" i="30"/>
  <c r="O49" i="29"/>
  <c r="N49" i="29"/>
  <c r="M49" i="29"/>
  <c r="L49" i="29"/>
  <c r="K49" i="29"/>
  <c r="J49" i="29"/>
  <c r="I49" i="29"/>
  <c r="H49" i="29"/>
  <c r="G49" i="29"/>
  <c r="F49" i="29"/>
  <c r="E49" i="29"/>
  <c r="D49" i="29"/>
  <c r="O48" i="29"/>
  <c r="N48" i="29"/>
  <c r="M48" i="29"/>
  <c r="L48" i="29"/>
  <c r="K48" i="29"/>
  <c r="J48" i="29"/>
  <c r="I48" i="29"/>
  <c r="H48" i="29"/>
  <c r="G48" i="29"/>
  <c r="F48" i="29"/>
  <c r="E48" i="29"/>
  <c r="D48" i="29"/>
  <c r="O47" i="29"/>
  <c r="N47" i="29"/>
  <c r="M47" i="29"/>
  <c r="L47" i="29"/>
  <c r="K47" i="29"/>
  <c r="J47" i="29"/>
  <c r="I47" i="29"/>
  <c r="H47" i="29"/>
  <c r="G47" i="29"/>
  <c r="F47" i="29"/>
  <c r="E47" i="29"/>
  <c r="D47" i="29"/>
  <c r="O46" i="29"/>
  <c r="N46" i="29"/>
  <c r="M46" i="29"/>
  <c r="L46" i="29"/>
  <c r="K46" i="29"/>
  <c r="J46" i="29"/>
  <c r="I46" i="29"/>
  <c r="H46" i="29"/>
  <c r="G46" i="29"/>
  <c r="F46" i="29"/>
  <c r="E46" i="29"/>
  <c r="D46" i="29"/>
  <c r="O45" i="29"/>
  <c r="N45" i="29"/>
  <c r="M45" i="29"/>
  <c r="L45" i="29"/>
  <c r="K45" i="29"/>
  <c r="J45" i="29"/>
  <c r="I45" i="29"/>
  <c r="H45" i="29"/>
  <c r="G45" i="29"/>
  <c r="F45" i="29"/>
  <c r="E45" i="29"/>
  <c r="D45" i="29"/>
  <c r="O44" i="29"/>
  <c r="N44" i="29"/>
  <c r="M44" i="29"/>
  <c r="L44" i="29"/>
  <c r="K44" i="29"/>
  <c r="J44" i="29"/>
  <c r="I44" i="29"/>
  <c r="H44" i="29"/>
  <c r="G44" i="29"/>
  <c r="F44" i="29"/>
  <c r="E44" i="29"/>
  <c r="D44" i="29"/>
  <c r="O43" i="29"/>
  <c r="N43" i="29"/>
  <c r="M43" i="29"/>
  <c r="L43" i="29"/>
  <c r="K43" i="29"/>
  <c r="J43" i="29"/>
  <c r="I43" i="29"/>
  <c r="H43" i="29"/>
  <c r="G43" i="29"/>
  <c r="F43" i="29"/>
  <c r="E43" i="29"/>
  <c r="D43" i="29"/>
  <c r="O42" i="29"/>
  <c r="N42" i="29"/>
  <c r="M42" i="29"/>
  <c r="L42" i="29"/>
  <c r="K42" i="29"/>
  <c r="J42" i="29"/>
  <c r="I42" i="29"/>
  <c r="H42" i="29"/>
  <c r="G42" i="29"/>
  <c r="F42" i="29"/>
  <c r="E42" i="29"/>
  <c r="D42" i="29"/>
  <c r="O41" i="29"/>
  <c r="N41" i="29"/>
  <c r="M41" i="29"/>
  <c r="L41" i="29"/>
  <c r="K41" i="29"/>
  <c r="J41" i="29"/>
  <c r="I41" i="29"/>
  <c r="H41" i="29"/>
  <c r="G41" i="29"/>
  <c r="F41" i="29"/>
  <c r="E41" i="29"/>
  <c r="D41" i="29"/>
  <c r="O40" i="29"/>
  <c r="N40" i="29"/>
  <c r="M40" i="29"/>
  <c r="L40" i="29"/>
  <c r="K40" i="29"/>
  <c r="J40" i="29"/>
  <c r="I40" i="29"/>
  <c r="H40" i="29"/>
  <c r="G40" i="29"/>
  <c r="F40" i="29"/>
  <c r="E40" i="29"/>
  <c r="D40" i="29"/>
  <c r="O39" i="29"/>
  <c r="N39" i="29"/>
  <c r="M39" i="29"/>
  <c r="L39" i="29"/>
  <c r="K39" i="29"/>
  <c r="J39" i="29"/>
  <c r="I39" i="29"/>
  <c r="H39" i="29"/>
  <c r="G39" i="29"/>
  <c r="F39" i="29"/>
  <c r="E39" i="29"/>
  <c r="D39" i="29"/>
  <c r="O38" i="29"/>
  <c r="N38" i="29"/>
  <c r="M38" i="29"/>
  <c r="L38" i="29"/>
  <c r="K38" i="29"/>
  <c r="J38" i="29"/>
  <c r="I38" i="29"/>
  <c r="H38" i="29"/>
  <c r="G38" i="29"/>
  <c r="F38" i="29"/>
  <c r="E38" i="29"/>
  <c r="D38" i="29"/>
  <c r="O37" i="29"/>
  <c r="N37" i="29"/>
  <c r="M37" i="29"/>
  <c r="L37" i="29"/>
  <c r="K37" i="29"/>
  <c r="J37" i="29"/>
  <c r="I37" i="29"/>
  <c r="H37" i="29"/>
  <c r="G37" i="29"/>
  <c r="F37" i="29"/>
  <c r="E37" i="29"/>
  <c r="D37" i="29"/>
  <c r="O36" i="29"/>
  <c r="N36" i="29"/>
  <c r="M36" i="29"/>
  <c r="L36" i="29"/>
  <c r="K36" i="29"/>
  <c r="J36" i="29"/>
  <c r="I36" i="29"/>
  <c r="H36" i="29"/>
  <c r="G36" i="29"/>
  <c r="F36" i="29"/>
  <c r="E36" i="29"/>
  <c r="D36" i="29"/>
  <c r="O35" i="29"/>
  <c r="N35" i="29"/>
  <c r="M35" i="29"/>
  <c r="L35" i="29"/>
  <c r="K35" i="29"/>
  <c r="J35" i="29"/>
  <c r="I35" i="29"/>
  <c r="H35" i="29"/>
  <c r="G35" i="29"/>
  <c r="F35" i="29"/>
  <c r="E35" i="29"/>
  <c r="D35" i="29"/>
  <c r="O34" i="29"/>
  <c r="N34" i="29"/>
  <c r="M34" i="29"/>
  <c r="L34" i="29"/>
  <c r="K34" i="29"/>
  <c r="J34" i="29"/>
  <c r="I34" i="29"/>
  <c r="H34" i="29"/>
  <c r="G34" i="29"/>
  <c r="F34" i="29"/>
  <c r="E34" i="29"/>
  <c r="D34" i="29"/>
  <c r="O33" i="29"/>
  <c r="N33" i="29"/>
  <c r="M33" i="29"/>
  <c r="L33" i="29"/>
  <c r="K33" i="29"/>
  <c r="J33" i="29"/>
  <c r="I33" i="29"/>
  <c r="H33" i="29"/>
  <c r="G33" i="29"/>
  <c r="F33" i="29"/>
  <c r="E33" i="29"/>
  <c r="D33" i="29"/>
  <c r="O32" i="29"/>
  <c r="N32" i="29"/>
  <c r="M32" i="29"/>
  <c r="L32" i="29"/>
  <c r="K32" i="29"/>
  <c r="J32" i="29"/>
  <c r="I32" i="29"/>
  <c r="H32" i="29"/>
  <c r="G32" i="29"/>
  <c r="F32" i="29"/>
  <c r="E32" i="29"/>
  <c r="D32" i="29"/>
  <c r="N31" i="29"/>
  <c r="M31" i="29"/>
  <c r="L31" i="29"/>
  <c r="K31" i="29"/>
  <c r="J31" i="29"/>
  <c r="I31" i="29"/>
  <c r="H31" i="29"/>
  <c r="G31" i="29"/>
  <c r="F31" i="29"/>
  <c r="E31" i="29"/>
  <c r="D31" i="29"/>
  <c r="O30" i="29"/>
  <c r="N30" i="29"/>
  <c r="M30" i="29"/>
  <c r="L30" i="29"/>
  <c r="K30" i="29"/>
  <c r="J30" i="29"/>
  <c r="I30" i="29"/>
  <c r="H30" i="29"/>
  <c r="G30" i="29"/>
  <c r="F30" i="29"/>
  <c r="E30" i="29"/>
  <c r="D30" i="29"/>
  <c r="O24" i="29"/>
  <c r="AE24" i="29" s="1"/>
  <c r="N24" i="29"/>
  <c r="AD24" i="29" s="1"/>
  <c r="M24" i="29"/>
  <c r="AC24" i="29" s="1"/>
  <c r="L24" i="29"/>
  <c r="AB24" i="29" s="1"/>
  <c r="K24" i="29"/>
  <c r="AA24" i="29" s="1"/>
  <c r="J24" i="29"/>
  <c r="Z24" i="29" s="1"/>
  <c r="H24" i="29"/>
  <c r="X24" i="29" s="1"/>
  <c r="G24" i="29"/>
  <c r="W24" i="29" s="1"/>
  <c r="F24" i="29"/>
  <c r="V24" i="29" s="1"/>
  <c r="E24" i="29"/>
  <c r="U24" i="29" s="1"/>
  <c r="D24" i="29"/>
  <c r="O21" i="29"/>
  <c r="AE21" i="29" s="1"/>
  <c r="K21" i="29"/>
  <c r="AA21" i="29" s="1"/>
  <c r="J21" i="29"/>
  <c r="Z21" i="29" s="1"/>
  <c r="H21" i="29"/>
  <c r="X21" i="29" s="1"/>
  <c r="F21" i="29"/>
  <c r="V21" i="29" s="1"/>
  <c r="E21" i="29"/>
  <c r="U21" i="29" s="1"/>
  <c r="D21" i="29"/>
  <c r="T21" i="29" s="1"/>
  <c r="O20" i="29"/>
  <c r="AE20" i="29" s="1"/>
  <c r="N20" i="29"/>
  <c r="AD20" i="29" s="1"/>
  <c r="M20" i="29"/>
  <c r="AC20" i="29" s="1"/>
  <c r="K20" i="29"/>
  <c r="AA20" i="29" s="1"/>
  <c r="J20" i="29"/>
  <c r="Z20" i="29" s="1"/>
  <c r="F20" i="29"/>
  <c r="V20" i="29" s="1"/>
  <c r="E20" i="29"/>
  <c r="U20" i="29" s="1"/>
  <c r="O19" i="29"/>
  <c r="AE19" i="29" s="1"/>
  <c r="L19" i="29"/>
  <c r="AB19" i="29" s="1"/>
  <c r="K19" i="29"/>
  <c r="AA19" i="29" s="1"/>
  <c r="J19" i="29"/>
  <c r="Z19" i="29" s="1"/>
  <c r="F19" i="29"/>
  <c r="V19" i="29" s="1"/>
  <c r="E19" i="29"/>
  <c r="U19" i="29" s="1"/>
  <c r="D19" i="29"/>
  <c r="T19" i="29" s="1"/>
  <c r="W18" i="29"/>
  <c r="O18" i="29"/>
  <c r="AE18" i="29" s="1"/>
  <c r="N18" i="29"/>
  <c r="AD18" i="29" s="1"/>
  <c r="M18" i="29"/>
  <c r="AC18" i="29" s="1"/>
  <c r="K18" i="29"/>
  <c r="AA18" i="29" s="1"/>
  <c r="J18" i="29"/>
  <c r="Z18" i="29" s="1"/>
  <c r="H18" i="29"/>
  <c r="X18" i="29" s="1"/>
  <c r="F18" i="29"/>
  <c r="V18" i="29" s="1"/>
  <c r="E18" i="29"/>
  <c r="U18" i="29" s="1"/>
  <c r="D18" i="29"/>
  <c r="T18" i="29" s="1"/>
  <c r="O17" i="29"/>
  <c r="AE17" i="29" s="1"/>
  <c r="L17" i="29"/>
  <c r="AB17" i="29" s="1"/>
  <c r="K17" i="29"/>
  <c r="AA17" i="29" s="1"/>
  <c r="J17" i="29"/>
  <c r="Z17" i="29" s="1"/>
  <c r="H17" i="29"/>
  <c r="X17" i="29" s="1"/>
  <c r="F17" i="29"/>
  <c r="V17" i="29" s="1"/>
  <c r="D17" i="29"/>
  <c r="T17" i="29" s="1"/>
  <c r="AD16" i="29"/>
  <c r="O16" i="29"/>
  <c r="AE16" i="29" s="1"/>
  <c r="M16" i="29"/>
  <c r="AC16" i="29" s="1"/>
  <c r="K16" i="29"/>
  <c r="AA16" i="29" s="1"/>
  <c r="J16" i="29"/>
  <c r="Z16" i="29" s="1"/>
  <c r="H16" i="29"/>
  <c r="X16" i="29" s="1"/>
  <c r="E16" i="29"/>
  <c r="U16" i="29" s="1"/>
  <c r="D16" i="29"/>
  <c r="O15" i="29"/>
  <c r="AE15" i="29" s="1"/>
  <c r="N15" i="29"/>
  <c r="AD15" i="29" s="1"/>
  <c r="K15" i="29"/>
  <c r="AA15" i="29" s="1"/>
  <c r="J15" i="29"/>
  <c r="Z15" i="29" s="1"/>
  <c r="H15" i="29"/>
  <c r="X15" i="29" s="1"/>
  <c r="F15" i="29"/>
  <c r="V15" i="29" s="1"/>
  <c r="D15" i="29"/>
  <c r="T15" i="29" s="1"/>
  <c r="O14" i="29"/>
  <c r="AE14" i="29" s="1"/>
  <c r="N14" i="29"/>
  <c r="AD14" i="29" s="1"/>
  <c r="K14" i="29"/>
  <c r="AA14" i="29" s="1"/>
  <c r="J14" i="29"/>
  <c r="Z14" i="29" s="1"/>
  <c r="H14" i="29"/>
  <c r="X14" i="29" s="1"/>
  <c r="F14" i="29"/>
  <c r="V14" i="29" s="1"/>
  <c r="E14" i="29"/>
  <c r="U14" i="29" s="1"/>
  <c r="D14" i="29"/>
  <c r="O13" i="29"/>
  <c r="AE13" i="29" s="1"/>
  <c r="K13" i="29"/>
  <c r="AA13" i="29" s="1"/>
  <c r="J13" i="29"/>
  <c r="Z13" i="29" s="1"/>
  <c r="F13" i="29"/>
  <c r="V13" i="29" s="1"/>
  <c r="D13" i="29"/>
  <c r="AD12" i="29"/>
  <c r="L12" i="29"/>
  <c r="AB12" i="29" s="1"/>
  <c r="K12" i="29"/>
  <c r="AA12" i="29" s="1"/>
  <c r="J12" i="29"/>
  <c r="Z12" i="29" s="1"/>
  <c r="E12" i="29"/>
  <c r="U12" i="29" s="1"/>
  <c r="D12" i="29"/>
  <c r="T12" i="29" s="1"/>
  <c r="O11" i="29"/>
  <c r="AE11" i="29" s="1"/>
  <c r="K11" i="29"/>
  <c r="AA11" i="29" s="1"/>
  <c r="D11" i="29"/>
  <c r="T11" i="29" s="1"/>
  <c r="K10" i="29"/>
  <c r="AA10" i="29" s="1"/>
  <c r="J10" i="29"/>
  <c r="Z10" i="29" s="1"/>
  <c r="E10" i="29"/>
  <c r="U10" i="29" s="1"/>
  <c r="D10" i="29"/>
  <c r="T10" i="29" s="1"/>
  <c r="O9" i="29"/>
  <c r="AE9" i="29" s="1"/>
  <c r="O8" i="29"/>
  <c r="AE8" i="29" s="1"/>
  <c r="N8" i="29"/>
  <c r="AD8" i="29" s="1"/>
  <c r="L8" i="29"/>
  <c r="AB8" i="29" s="1"/>
  <c r="K8" i="29"/>
  <c r="AA8" i="29" s="1"/>
  <c r="J8" i="29"/>
  <c r="Z8" i="29" s="1"/>
  <c r="H8" i="29"/>
  <c r="X8" i="29" s="1"/>
  <c r="E8" i="29"/>
  <c r="U8" i="29" s="1"/>
  <c r="D8" i="29"/>
  <c r="T8" i="29" s="1"/>
  <c r="J7" i="29"/>
  <c r="Z7" i="29" s="1"/>
  <c r="F7" i="29"/>
  <c r="V7" i="29" s="1"/>
  <c r="D7" i="29"/>
  <c r="T7" i="29" s="1"/>
  <c r="AD6" i="29"/>
  <c r="L6" i="29"/>
  <c r="AB6" i="29" s="1"/>
  <c r="K6" i="29"/>
  <c r="AA6" i="29" s="1"/>
  <c r="J6" i="29"/>
  <c r="Z6" i="29" s="1"/>
  <c r="H6" i="29"/>
  <c r="X6" i="29" s="1"/>
  <c r="E6" i="29"/>
  <c r="D6" i="29"/>
  <c r="T6" i="29" s="1"/>
  <c r="O5" i="29"/>
  <c r="AE5" i="29" s="1"/>
  <c r="J5" i="29"/>
  <c r="Z5" i="29" s="1"/>
  <c r="H5" i="29"/>
  <c r="X5" i="29" s="1"/>
  <c r="F5" i="29"/>
  <c r="V5" i="29" s="1"/>
  <c r="D5" i="29"/>
  <c r="T5" i="29" s="1"/>
  <c r="Y4" i="29"/>
  <c r="E4" i="29"/>
  <c r="U4" i="29" s="1"/>
  <c r="D4" i="29"/>
  <c r="T4" i="29" s="1"/>
  <c r="O3" i="29"/>
  <c r="L3" i="29"/>
  <c r="J3" i="29"/>
  <c r="Z3" i="29" s="1"/>
  <c r="F3" i="29"/>
  <c r="V3" i="29" s="1"/>
  <c r="O132" i="27"/>
  <c r="Y132" i="27"/>
  <c r="O130" i="27"/>
  <c r="O129" i="27"/>
  <c r="O49" i="28"/>
  <c r="O48" i="28"/>
  <c r="O47" i="28"/>
  <c r="O46" i="28"/>
  <c r="O45" i="28"/>
  <c r="O44" i="28"/>
  <c r="O43" i="28"/>
  <c r="O42" i="28"/>
  <c r="O41" i="28"/>
  <c r="O40" i="28"/>
  <c r="O39" i="28"/>
  <c r="O38" i="28"/>
  <c r="O37" i="28"/>
  <c r="O36" i="28"/>
  <c r="O35" i="28"/>
  <c r="O34" i="28"/>
  <c r="O33" i="28"/>
  <c r="O32" i="28"/>
  <c r="O31" i="28"/>
  <c r="O30" i="28"/>
  <c r="N49" i="28"/>
  <c r="N48" i="28"/>
  <c r="N47" i="28"/>
  <c r="N46" i="28"/>
  <c r="N45" i="28"/>
  <c r="N44" i="28"/>
  <c r="N43" i="28"/>
  <c r="N42" i="28"/>
  <c r="N41" i="28"/>
  <c r="N40" i="28"/>
  <c r="N39" i="28"/>
  <c r="N38" i="28"/>
  <c r="N37" i="28"/>
  <c r="N36" i="28"/>
  <c r="N35" i="28"/>
  <c r="N34" i="28"/>
  <c r="N33" i="28"/>
  <c r="N32" i="28"/>
  <c r="N31" i="28"/>
  <c r="N30" i="28"/>
  <c r="M49" i="28"/>
  <c r="M48" i="28"/>
  <c r="M47" i="28"/>
  <c r="M46" i="28"/>
  <c r="M45" i="28"/>
  <c r="M44" i="28"/>
  <c r="M43" i="28"/>
  <c r="M42" i="28"/>
  <c r="M41" i="28"/>
  <c r="M40" i="28"/>
  <c r="M39" i="28"/>
  <c r="M38" i="28"/>
  <c r="M37" i="28"/>
  <c r="M36" i="28"/>
  <c r="M35" i="28"/>
  <c r="M34" i="28"/>
  <c r="M33" i="28"/>
  <c r="M32" i="28"/>
  <c r="M31" i="28"/>
  <c r="M30" i="28"/>
  <c r="L49" i="28"/>
  <c r="L48" i="28"/>
  <c r="L47" i="28"/>
  <c r="L46" i="28"/>
  <c r="L45" i="28"/>
  <c r="L44" i="28"/>
  <c r="L43" i="28"/>
  <c r="L42" i="28"/>
  <c r="L41" i="28"/>
  <c r="L40" i="28"/>
  <c r="L39" i="28"/>
  <c r="L38" i="28"/>
  <c r="L37" i="28"/>
  <c r="L36" i="28"/>
  <c r="L35" i="28"/>
  <c r="L34" i="28"/>
  <c r="L33" i="28"/>
  <c r="L32" i="28"/>
  <c r="L31" i="28"/>
  <c r="L30" i="28"/>
  <c r="K49" i="28"/>
  <c r="K48" i="28"/>
  <c r="K47" i="28"/>
  <c r="K46" i="28"/>
  <c r="K45" i="28"/>
  <c r="K44" i="28"/>
  <c r="K43" i="28"/>
  <c r="K42" i="28"/>
  <c r="K41" i="28"/>
  <c r="K40" i="28"/>
  <c r="K39" i="28"/>
  <c r="K38" i="28"/>
  <c r="K37" i="28"/>
  <c r="K36" i="28"/>
  <c r="K35" i="28"/>
  <c r="K34" i="28"/>
  <c r="K33" i="28"/>
  <c r="K32" i="28"/>
  <c r="K31" i="28"/>
  <c r="K30" i="28"/>
  <c r="J49" i="28"/>
  <c r="J48" i="28"/>
  <c r="J47" i="28"/>
  <c r="J46" i="28"/>
  <c r="J45" i="28"/>
  <c r="J44" i="28"/>
  <c r="J43" i="28"/>
  <c r="J42" i="28"/>
  <c r="J41" i="28"/>
  <c r="J40" i="28"/>
  <c r="J39" i="28"/>
  <c r="J38" i="28"/>
  <c r="J37" i="28"/>
  <c r="J36" i="28"/>
  <c r="J35" i="28"/>
  <c r="J34" i="28"/>
  <c r="J33" i="28"/>
  <c r="J32" i="28"/>
  <c r="J31" i="28"/>
  <c r="J30" i="28"/>
  <c r="I49" i="28"/>
  <c r="I48" i="28"/>
  <c r="I47" i="28"/>
  <c r="I46" i="28"/>
  <c r="I45" i="28"/>
  <c r="I44" i="28"/>
  <c r="I43" i="28"/>
  <c r="I42" i="28"/>
  <c r="I41" i="28"/>
  <c r="I40" i="28"/>
  <c r="I39" i="28"/>
  <c r="I38" i="28"/>
  <c r="I37" i="28"/>
  <c r="I36" i="28"/>
  <c r="I35" i="28"/>
  <c r="I34" i="28"/>
  <c r="I33" i="28"/>
  <c r="I32" i="28"/>
  <c r="I31" i="28"/>
  <c r="I30" i="28"/>
  <c r="H49" i="28"/>
  <c r="H48" i="28"/>
  <c r="H47" i="28"/>
  <c r="H46" i="28"/>
  <c r="H45" i="28"/>
  <c r="H44" i="28"/>
  <c r="H43" i="28"/>
  <c r="H42" i="28"/>
  <c r="H41" i="28"/>
  <c r="H40" i="28"/>
  <c r="H39" i="28"/>
  <c r="H38" i="28"/>
  <c r="H37" i="28"/>
  <c r="H36" i="28"/>
  <c r="H35" i="28"/>
  <c r="H34" i="28"/>
  <c r="H33" i="28"/>
  <c r="H32" i="28"/>
  <c r="H31" i="28"/>
  <c r="H30" i="28"/>
  <c r="G49" i="28"/>
  <c r="G48" i="28"/>
  <c r="G47" i="28"/>
  <c r="G46" i="28"/>
  <c r="G45" i="28"/>
  <c r="G44" i="28"/>
  <c r="G43" i="28"/>
  <c r="G42" i="28"/>
  <c r="G41" i="28"/>
  <c r="G40" i="28"/>
  <c r="G39" i="28"/>
  <c r="G38" i="28"/>
  <c r="G37" i="28"/>
  <c r="G36" i="28"/>
  <c r="G35" i="28"/>
  <c r="G34" i="28"/>
  <c r="G33" i="28"/>
  <c r="G32" i="28"/>
  <c r="G31" i="28"/>
  <c r="G30" i="28"/>
  <c r="F49" i="28"/>
  <c r="F48" i="28"/>
  <c r="F47" i="28"/>
  <c r="F46" i="28"/>
  <c r="F45" i="28"/>
  <c r="F44" i="28"/>
  <c r="F43" i="28"/>
  <c r="F42" i="28"/>
  <c r="F41" i="28"/>
  <c r="F40" i="28"/>
  <c r="F39" i="28"/>
  <c r="F38" i="28"/>
  <c r="F37" i="28"/>
  <c r="F36" i="28"/>
  <c r="F35" i="28"/>
  <c r="F34" i="28"/>
  <c r="F33" i="28"/>
  <c r="F32" i="28"/>
  <c r="F31" i="28"/>
  <c r="F30" i="28"/>
  <c r="E49" i="28"/>
  <c r="E48" i="28"/>
  <c r="E47" i="28"/>
  <c r="E46" i="28"/>
  <c r="E45" i="28"/>
  <c r="E44" i="28"/>
  <c r="E43" i="28"/>
  <c r="E42" i="28"/>
  <c r="E41" i="28"/>
  <c r="E40" i="28"/>
  <c r="E39" i="28"/>
  <c r="E38" i="28"/>
  <c r="E37" i="28"/>
  <c r="E36" i="28"/>
  <c r="E35" i="28"/>
  <c r="E34" i="28"/>
  <c r="E33" i="28"/>
  <c r="E32" i="28"/>
  <c r="E31" i="28"/>
  <c r="E30" i="28"/>
  <c r="D49" i="28"/>
  <c r="D48" i="28"/>
  <c r="P48" i="28" s="1"/>
  <c r="D47" i="28"/>
  <c r="P47" i="28" s="1"/>
  <c r="D46" i="28"/>
  <c r="D45" i="28"/>
  <c r="D44" i="28"/>
  <c r="D43" i="28"/>
  <c r="D42" i="28"/>
  <c r="D41" i="28"/>
  <c r="D40" i="28"/>
  <c r="P40" i="28" s="1"/>
  <c r="D39" i="28"/>
  <c r="P39" i="28" s="1"/>
  <c r="D38" i="28"/>
  <c r="P38" i="28" s="1"/>
  <c r="D37" i="28"/>
  <c r="P37" i="28" s="1"/>
  <c r="D36" i="28"/>
  <c r="P36" i="28" s="1"/>
  <c r="D35" i="28"/>
  <c r="D34" i="28"/>
  <c r="P34" i="28" s="1"/>
  <c r="D33" i="28"/>
  <c r="P33" i="28" s="1"/>
  <c r="D32" i="28"/>
  <c r="P32" i="28" s="1"/>
  <c r="D31" i="28"/>
  <c r="P31" i="28" s="1"/>
  <c r="D30" i="28"/>
  <c r="P30" i="28" s="1"/>
  <c r="Y147" i="27"/>
  <c r="O24" i="28"/>
  <c r="AE24" i="28" s="1"/>
  <c r="L147" i="27"/>
  <c r="L24" i="28"/>
  <c r="AB24" i="28"/>
  <c r="J175" i="27"/>
  <c r="Y146" i="27"/>
  <c r="O21" i="28"/>
  <c r="AE21" i="28"/>
  <c r="L146" i="27"/>
  <c r="L21" i="28"/>
  <c r="AB21" i="28" s="1"/>
  <c r="J173" i="27"/>
  <c r="Y145" i="27"/>
  <c r="O20" i="28" s="1"/>
  <c r="AE20" i="28" s="1"/>
  <c r="L145" i="27"/>
  <c r="L20" i="28"/>
  <c r="AB20" i="28" s="1"/>
  <c r="J172" i="27"/>
  <c r="Y144" i="27"/>
  <c r="L144" i="27"/>
  <c r="L19" i="28"/>
  <c r="AB19" i="28" s="1"/>
  <c r="J171" i="27"/>
  <c r="Y143" i="27"/>
  <c r="L143" i="27"/>
  <c r="L18" i="28" s="1"/>
  <c r="AB18" i="28" s="1"/>
  <c r="Y142" i="27"/>
  <c r="O17" i="28"/>
  <c r="AE17" i="28" s="1"/>
  <c r="M169" i="27"/>
  <c r="L142" i="27"/>
  <c r="L17" i="28"/>
  <c r="AB17" i="28" s="1"/>
  <c r="Y141" i="27"/>
  <c r="M168" i="27" s="1"/>
  <c r="O16" i="28"/>
  <c r="AE16" i="28"/>
  <c r="L141" i="27"/>
  <c r="Y140" i="27"/>
  <c r="O15" i="28" s="1"/>
  <c r="AE15" i="28" s="1"/>
  <c r="M167" i="27"/>
  <c r="L140" i="27"/>
  <c r="L15" i="28" s="1"/>
  <c r="Y139" i="27"/>
  <c r="M166" i="27" s="1"/>
  <c r="O14" i="28"/>
  <c r="L139" i="27"/>
  <c r="Y138" i="27"/>
  <c r="O13" i="28" s="1"/>
  <c r="AE13" i="28" s="1"/>
  <c r="M165" i="27"/>
  <c r="L138" i="27"/>
  <c r="Y137" i="27"/>
  <c r="M164" i="27"/>
  <c r="O12" i="28"/>
  <c r="AE12" i="28"/>
  <c r="L137" i="27"/>
  <c r="Y136" i="27"/>
  <c r="M163" i="27"/>
  <c r="L136" i="27"/>
  <c r="L11" i="28"/>
  <c r="Y135" i="27"/>
  <c r="M162" i="27"/>
  <c r="L135" i="27"/>
  <c r="J162" i="27"/>
  <c r="Y134" i="27"/>
  <c r="O9" i="28"/>
  <c r="L134" i="27"/>
  <c r="L9" i="28"/>
  <c r="AB9" i="28" s="1"/>
  <c r="Y133" i="27"/>
  <c r="O8" i="28" s="1"/>
  <c r="AE8" i="28" s="1"/>
  <c r="L133" i="27"/>
  <c r="L8" i="28"/>
  <c r="AB8" i="28" s="1"/>
  <c r="J160" i="27"/>
  <c r="L132" i="27"/>
  <c r="J159" i="27"/>
  <c r="L7" i="28"/>
  <c r="AB7" i="28"/>
  <c r="Y131" i="27"/>
  <c r="O6" i="28"/>
  <c r="AE6" i="28" s="1"/>
  <c r="L131" i="27"/>
  <c r="L6" i="28"/>
  <c r="AB6" i="28" s="1"/>
  <c r="J158" i="27"/>
  <c r="Y130" i="27"/>
  <c r="O5" i="28"/>
  <c r="L130" i="27"/>
  <c r="L5" i="28"/>
  <c r="AB5" i="28" s="1"/>
  <c r="J157" i="27"/>
  <c r="Y129" i="27"/>
  <c r="O4" i="28" s="1"/>
  <c r="L129" i="27"/>
  <c r="L4" i="28" s="1"/>
  <c r="Y128" i="27"/>
  <c r="L128" i="27"/>
  <c r="J155" i="27"/>
  <c r="L3" i="28"/>
  <c r="Y124" i="27"/>
  <c r="L175" i="27" s="1"/>
  <c r="L124" i="27"/>
  <c r="K24" i="28"/>
  <c r="AA24" i="28" s="1"/>
  <c r="I175" i="27"/>
  <c r="Y123" i="27"/>
  <c r="N21" i="28"/>
  <c r="AD21" i="28"/>
  <c r="L123" i="27"/>
  <c r="K21" i="28"/>
  <c r="AA21" i="28" s="1"/>
  <c r="I173" i="27"/>
  <c r="Y122" i="27"/>
  <c r="L122" i="27"/>
  <c r="K20" i="28"/>
  <c r="AA20" i="28" s="1"/>
  <c r="I172" i="27"/>
  <c r="Y121" i="27"/>
  <c r="N19" i="28"/>
  <c r="AD19" i="28" s="1"/>
  <c r="L121" i="27"/>
  <c r="K19" i="28" s="1"/>
  <c r="AA19" i="28" s="1"/>
  <c r="Y120" i="27"/>
  <c r="N18" i="28"/>
  <c r="AD18" i="28" s="1"/>
  <c r="L170" i="27"/>
  <c r="L120" i="27"/>
  <c r="I170" i="27" s="1"/>
  <c r="K18" i="28"/>
  <c r="AA18" i="28" s="1"/>
  <c r="Y119" i="27"/>
  <c r="N17" i="28"/>
  <c r="AD17" i="28"/>
  <c r="L119" i="27"/>
  <c r="K17" i="28"/>
  <c r="AA17" i="28"/>
  <c r="I169" i="27"/>
  <c r="Y118" i="27"/>
  <c r="N16" i="28"/>
  <c r="AD16" i="28" s="1"/>
  <c r="L118" i="27"/>
  <c r="K16" i="28" s="1"/>
  <c r="AA16" i="28" s="1"/>
  <c r="Y117" i="27"/>
  <c r="L167" i="27" s="1"/>
  <c r="L117" i="27"/>
  <c r="K15" i="28"/>
  <c r="AA15" i="28" s="1"/>
  <c r="I167" i="27"/>
  <c r="Y116" i="27"/>
  <c r="L116" i="27"/>
  <c r="I166" i="27" s="1"/>
  <c r="Y115" i="27"/>
  <c r="N13" i="28" s="1"/>
  <c r="AD13" i="28" s="1"/>
  <c r="L115" i="27"/>
  <c r="K13" i="28"/>
  <c r="AA13" i="28" s="1"/>
  <c r="Y114" i="27"/>
  <c r="N12" i="28" s="1"/>
  <c r="L114" i="27"/>
  <c r="K12" i="28" s="1"/>
  <c r="AA12" i="28" s="1"/>
  <c r="Y113" i="27"/>
  <c r="N11" i="28"/>
  <c r="L113" i="27"/>
  <c r="I163" i="27"/>
  <c r="Y112" i="27"/>
  <c r="L162" i="27"/>
  <c r="L112" i="27"/>
  <c r="Y111" i="27"/>
  <c r="N9" i="28" s="1"/>
  <c r="L111" i="27"/>
  <c r="I161" i="27" s="1"/>
  <c r="Y110" i="27"/>
  <c r="N8" i="28" s="1"/>
  <c r="AD8" i="28" s="1"/>
  <c r="L110" i="27"/>
  <c r="K8" i="28"/>
  <c r="AA8" i="28" s="1"/>
  <c r="I160" i="27"/>
  <c r="Y109" i="27"/>
  <c r="L159" i="27" s="1"/>
  <c r="N7" i="28"/>
  <c r="AD7" i="28" s="1"/>
  <c r="L109" i="27"/>
  <c r="K7" i="28" s="1"/>
  <c r="AA7" i="28" s="1"/>
  <c r="Y108" i="27"/>
  <c r="L108" i="27"/>
  <c r="K6" i="28"/>
  <c r="AA6" i="28" s="1"/>
  <c r="Y107" i="27"/>
  <c r="N5" i="28" s="1"/>
  <c r="L107" i="27"/>
  <c r="K5" i="28" s="1"/>
  <c r="AA5" i="28" s="1"/>
  <c r="Y106" i="27"/>
  <c r="N4" i="28"/>
  <c r="AD4" i="28" s="1"/>
  <c r="L156" i="27"/>
  <c r="L106" i="27"/>
  <c r="K4" i="28"/>
  <c r="Y105" i="27"/>
  <c r="L155" i="27"/>
  <c r="L105" i="27"/>
  <c r="Y101" i="27"/>
  <c r="M24" i="28" s="1"/>
  <c r="AC24" i="28" s="1"/>
  <c r="L101" i="27"/>
  <c r="Y100" i="27"/>
  <c r="M21" i="28"/>
  <c r="AC21" i="28" s="1"/>
  <c r="K173" i="27"/>
  <c r="L100" i="27"/>
  <c r="Y99" i="27"/>
  <c r="M20" i="28" s="1"/>
  <c r="AC20" i="28" s="1"/>
  <c r="L99" i="27"/>
  <c r="J20" i="28"/>
  <c r="Z20" i="28" s="1"/>
  <c r="H172" i="27"/>
  <c r="Y98" i="27"/>
  <c r="M19" i="28"/>
  <c r="AC19" i="28" s="1"/>
  <c r="L98" i="27"/>
  <c r="J19" i="28" s="1"/>
  <c r="Z19" i="28" s="1"/>
  <c r="Y97" i="27"/>
  <c r="M18" i="28" s="1"/>
  <c r="AC18" i="28" s="1"/>
  <c r="L97" i="27"/>
  <c r="J18" i="28"/>
  <c r="Z18" i="28" s="1"/>
  <c r="H170" i="27"/>
  <c r="Y96" i="27"/>
  <c r="L96" i="27"/>
  <c r="J17" i="28" s="1"/>
  <c r="Z17" i="28" s="1"/>
  <c r="Y95" i="27"/>
  <c r="L95" i="27"/>
  <c r="J16" i="28"/>
  <c r="Z16" i="28" s="1"/>
  <c r="Y94" i="27"/>
  <c r="M15" i="28" s="1"/>
  <c r="AC15" i="28" s="1"/>
  <c r="L94" i="27"/>
  <c r="J15" i="28" s="1"/>
  <c r="Z15" i="28" s="1"/>
  <c r="Y93" i="27"/>
  <c r="M14" i="28"/>
  <c r="AC14" i="28" s="1"/>
  <c r="L93" i="27"/>
  <c r="Y92" i="27"/>
  <c r="M13" i="28"/>
  <c r="AC13" i="28" s="1"/>
  <c r="K165" i="27"/>
  <c r="L92" i="27"/>
  <c r="Y91" i="27"/>
  <c r="M12" i="28" s="1"/>
  <c r="L91" i="27"/>
  <c r="J12" i="28" s="1"/>
  <c r="Y90" i="27"/>
  <c r="M11" i="28" s="1"/>
  <c r="AC11" i="28" s="1"/>
  <c r="L90" i="27"/>
  <c r="H163" i="27"/>
  <c r="Y89" i="27"/>
  <c r="M10" i="28"/>
  <c r="L89" i="27"/>
  <c r="Y88" i="27"/>
  <c r="M9" i="28" s="1"/>
  <c r="L88" i="27"/>
  <c r="J9" i="28" s="1"/>
  <c r="Y87" i="27"/>
  <c r="M8" i="28" s="1"/>
  <c r="AC8" i="28" s="1"/>
  <c r="L87" i="27"/>
  <c r="J8" i="28"/>
  <c r="Z8" i="28" s="1"/>
  <c r="H160" i="27"/>
  <c r="Y86" i="27"/>
  <c r="M7" i="28"/>
  <c r="AC7" i="28" s="1"/>
  <c r="L86" i="27"/>
  <c r="J7" i="28" s="1"/>
  <c r="Y85" i="27"/>
  <c r="M6" i="28" s="1"/>
  <c r="AC6" i="28" s="1"/>
  <c r="L85" i="27"/>
  <c r="J6" i="28"/>
  <c r="Z6" i="28" s="1"/>
  <c r="H158" i="27"/>
  <c r="Y84" i="27"/>
  <c r="M5" i="28"/>
  <c r="AC5" i="28" s="1"/>
  <c r="L84" i="27"/>
  <c r="H157" i="27" s="1"/>
  <c r="J5" i="28"/>
  <c r="Z5" i="28" s="1"/>
  <c r="Y83" i="27"/>
  <c r="M4" i="28" s="1"/>
  <c r="AC4" i="28" s="1"/>
  <c r="L83" i="27"/>
  <c r="J4" i="28"/>
  <c r="H156" i="27"/>
  <c r="Y82" i="27"/>
  <c r="M3" i="28" s="1"/>
  <c r="L82" i="27"/>
  <c r="J3" i="28" s="1"/>
  <c r="Y71" i="27"/>
  <c r="L71" i="27"/>
  <c r="F24" i="28"/>
  <c r="V24" i="28" s="1"/>
  <c r="D175" i="27"/>
  <c r="Y70" i="27"/>
  <c r="I21" i="28" s="1"/>
  <c r="Y21" i="28" s="1"/>
  <c r="G173" i="27"/>
  <c r="L70" i="27"/>
  <c r="D173" i="27" s="1"/>
  <c r="F21" i="28"/>
  <c r="V21" i="28" s="1"/>
  <c r="Y69" i="27"/>
  <c r="I20" i="28" s="1"/>
  <c r="Y20" i="28" s="1"/>
  <c r="L69" i="27"/>
  <c r="F20" i="28" s="1"/>
  <c r="V20" i="28" s="1"/>
  <c r="Y68" i="27"/>
  <c r="I19" i="28" s="1"/>
  <c r="Y19" i="28" s="1"/>
  <c r="G171" i="27"/>
  <c r="L68" i="27"/>
  <c r="F19" i="28"/>
  <c r="V19" i="28"/>
  <c r="Y67" i="27"/>
  <c r="I18" i="28" s="1"/>
  <c r="Y18" i="28" s="1"/>
  <c r="G170" i="27"/>
  <c r="L67" i="27"/>
  <c r="F18" i="28" s="1"/>
  <c r="V18" i="28" s="1"/>
  <c r="Y66" i="27"/>
  <c r="I17" i="28" s="1"/>
  <c r="Y17" i="28" s="1"/>
  <c r="G169" i="27"/>
  <c r="L66" i="27"/>
  <c r="F17" i="28"/>
  <c r="V17" i="28" s="1"/>
  <c r="Y65" i="27"/>
  <c r="I16" i="28" s="1"/>
  <c r="Y16" i="28" s="1"/>
  <c r="L65" i="27"/>
  <c r="Y64" i="27"/>
  <c r="I15" i="28" s="1"/>
  <c r="Y15" i="28" s="1"/>
  <c r="G167" i="27"/>
  <c r="L64" i="27"/>
  <c r="Y63" i="27"/>
  <c r="I14" i="28" s="1"/>
  <c r="Y14" i="28" s="1"/>
  <c r="L63" i="27"/>
  <c r="Y62" i="27"/>
  <c r="I13" i="28" s="1"/>
  <c r="Y13" i="28" s="1"/>
  <c r="G165" i="27"/>
  <c r="L62" i="27"/>
  <c r="Y61" i="27"/>
  <c r="I12" i="28" s="1"/>
  <c r="Y12" i="28" s="1"/>
  <c r="L61" i="27"/>
  <c r="D164" i="27" s="1"/>
  <c r="F12" i="28"/>
  <c r="V12" i="28" s="1"/>
  <c r="Y60" i="27"/>
  <c r="I11" i="28" s="1"/>
  <c r="Y11" i="28" s="1"/>
  <c r="L60" i="27"/>
  <c r="F11" i="28" s="1"/>
  <c r="Y59" i="27"/>
  <c r="I10" i="28" s="1"/>
  <c r="Y10" i="28" s="1"/>
  <c r="L59" i="27"/>
  <c r="F10" i="28" s="1"/>
  <c r="Y58" i="27"/>
  <c r="I9" i="28" s="1"/>
  <c r="Y9" i="28" s="1"/>
  <c r="L58" i="27"/>
  <c r="F9" i="28" s="1"/>
  <c r="Y57" i="27"/>
  <c r="I8" i="28" s="1"/>
  <c r="Y8" i="28" s="1"/>
  <c r="L57" i="27"/>
  <c r="F8" i="28" s="1"/>
  <c r="V8" i="28" s="1"/>
  <c r="Y56" i="27"/>
  <c r="I7" i="28" s="1"/>
  <c r="Y7" i="28" s="1"/>
  <c r="G159" i="27"/>
  <c r="L56" i="27"/>
  <c r="F7" i="28"/>
  <c r="Y55" i="27"/>
  <c r="I6" i="28" s="1"/>
  <c r="Y6" i="28" s="1"/>
  <c r="G158" i="27"/>
  <c r="L55" i="27"/>
  <c r="Y54" i="27"/>
  <c r="I5" i="28" s="1"/>
  <c r="Y5" i="28" s="1"/>
  <c r="L54" i="27"/>
  <c r="Y53" i="27"/>
  <c r="I4" i="28" s="1"/>
  <c r="G156" i="27"/>
  <c r="L53" i="27"/>
  <c r="D156" i="27"/>
  <c r="Y52" i="27"/>
  <c r="I3" i="28" s="1"/>
  <c r="L52" i="27"/>
  <c r="F3" i="28" s="1"/>
  <c r="V3" i="28" s="1"/>
  <c r="Y48" i="27"/>
  <c r="H24" i="28"/>
  <c r="X24" i="28" s="1"/>
  <c r="L48" i="27"/>
  <c r="E24" i="28" s="1"/>
  <c r="U24" i="28" s="1"/>
  <c r="Y47" i="27"/>
  <c r="L47" i="27"/>
  <c r="E21" i="28"/>
  <c r="U21" i="28" s="1"/>
  <c r="Y46" i="27"/>
  <c r="L46" i="27"/>
  <c r="E20" i="28" s="1"/>
  <c r="U20" i="28"/>
  <c r="Y45" i="27"/>
  <c r="H19" i="28"/>
  <c r="X19" i="28" s="1"/>
  <c r="L45" i="27"/>
  <c r="Y44" i="27"/>
  <c r="H18" i="28"/>
  <c r="X18" i="28" s="1"/>
  <c r="F170" i="27"/>
  <c r="L44" i="27"/>
  <c r="Y43" i="27"/>
  <c r="H17" i="28" s="1"/>
  <c r="X17" i="28" s="1"/>
  <c r="L43" i="27"/>
  <c r="E17" i="28"/>
  <c r="U17" i="28" s="1"/>
  <c r="C169" i="27"/>
  <c r="Y42" i="27"/>
  <c r="H16" i="28"/>
  <c r="X16" i="28" s="1"/>
  <c r="L42" i="27"/>
  <c r="Y41" i="27"/>
  <c r="H15" i="28" s="1"/>
  <c r="X15" i="28"/>
  <c r="L41" i="27"/>
  <c r="E15" i="28"/>
  <c r="U15" i="28" s="1"/>
  <c r="C167" i="27"/>
  <c r="Y40" i="27"/>
  <c r="L40" i="27"/>
  <c r="E14" i="28" s="1"/>
  <c r="C166" i="27"/>
  <c r="Y39" i="27"/>
  <c r="H13" i="28"/>
  <c r="X13" i="28" s="1"/>
  <c r="L39" i="27"/>
  <c r="Y38" i="27"/>
  <c r="H12" i="28" s="1"/>
  <c r="L38" i="27"/>
  <c r="C164" i="27" s="1"/>
  <c r="Y37" i="27"/>
  <c r="H11" i="28" s="1"/>
  <c r="L37" i="27"/>
  <c r="Y36" i="27"/>
  <c r="H10" i="28" s="1"/>
  <c r="L36" i="27"/>
  <c r="E10" i="28" s="1"/>
  <c r="Y35" i="27"/>
  <c r="H9" i="28" s="1"/>
  <c r="L35" i="27"/>
  <c r="C161" i="27" s="1"/>
  <c r="Y34" i="27"/>
  <c r="L34" i="27"/>
  <c r="Y33" i="27"/>
  <c r="H7" i="28"/>
  <c r="L33" i="27"/>
  <c r="E7" i="28"/>
  <c r="C159" i="27"/>
  <c r="Y32" i="27"/>
  <c r="F158" i="27" s="1"/>
  <c r="L32" i="27"/>
  <c r="C158" i="27" s="1"/>
  <c r="Y31" i="27"/>
  <c r="H5" i="28" s="1"/>
  <c r="L31" i="27"/>
  <c r="Y30" i="27"/>
  <c r="F156" i="27"/>
  <c r="L30" i="27"/>
  <c r="E4" i="28"/>
  <c r="Y29" i="27"/>
  <c r="H3" i="28"/>
  <c r="L29" i="27"/>
  <c r="C155" i="27"/>
  <c r="Y25" i="27"/>
  <c r="G24" i="28"/>
  <c r="W24" i="28" s="1"/>
  <c r="E175" i="27"/>
  <c r="L25" i="27"/>
  <c r="Y24" i="27"/>
  <c r="L24" i="27"/>
  <c r="Y23" i="27"/>
  <c r="G20" i="28"/>
  <c r="W20" i="28" s="1"/>
  <c r="L23" i="27"/>
  <c r="Y22" i="27"/>
  <c r="L22" i="27"/>
  <c r="Y21" i="27"/>
  <c r="G18" i="28"/>
  <c r="W18" i="28" s="1"/>
  <c r="L21" i="27"/>
  <c r="Y20" i="27"/>
  <c r="G17" i="28" s="1"/>
  <c r="W17" i="28"/>
  <c r="L20" i="27"/>
  <c r="D17" i="28"/>
  <c r="T17" i="28" s="1"/>
  <c r="B169" i="27"/>
  <c r="Y19" i="27"/>
  <c r="G16" i="28"/>
  <c r="W16" i="28" s="1"/>
  <c r="L19" i="27"/>
  <c r="Y18" i="27"/>
  <c r="L18" i="27"/>
  <c r="D15" i="28"/>
  <c r="T15" i="28" s="1"/>
  <c r="B167" i="27"/>
  <c r="Y17" i="27"/>
  <c r="L17" i="27"/>
  <c r="D14" i="28" s="1"/>
  <c r="T14" i="28"/>
  <c r="Y16" i="27"/>
  <c r="G13" i="28"/>
  <c r="W13" i="28" s="1"/>
  <c r="E165" i="27"/>
  <c r="L16" i="27"/>
  <c r="D13" i="28"/>
  <c r="T13" i="28" s="1"/>
  <c r="Y15" i="27"/>
  <c r="G12" i="28" s="1"/>
  <c r="L15" i="27"/>
  <c r="B164" i="27" s="1"/>
  <c r="Y14" i="27"/>
  <c r="E163" i="27" s="1"/>
  <c r="L14" i="27"/>
  <c r="D11" i="28" s="1"/>
  <c r="Y13" i="27"/>
  <c r="G10" i="28" s="1"/>
  <c r="L13" i="27"/>
  <c r="B162" i="27" s="1"/>
  <c r="Y12" i="27"/>
  <c r="G9" i="28" s="1"/>
  <c r="L12" i="27"/>
  <c r="B161" i="27" s="1"/>
  <c r="Y11" i="27"/>
  <c r="G8" i="28" s="1"/>
  <c r="W8" i="28" s="1"/>
  <c r="L11" i="27"/>
  <c r="D8" i="28"/>
  <c r="T8" i="28" s="1"/>
  <c r="B160" i="27"/>
  <c r="Y10" i="27"/>
  <c r="L10" i="27"/>
  <c r="Y9" i="27"/>
  <c r="G6" i="28" s="1"/>
  <c r="W6" i="28" s="1"/>
  <c r="L9" i="27"/>
  <c r="D6" i="28"/>
  <c r="Y8" i="27"/>
  <c r="L8" i="27"/>
  <c r="D5" i="28" s="1"/>
  <c r="B157" i="27"/>
  <c r="Y7" i="27"/>
  <c r="L7" i="27"/>
  <c r="D4" i="28" s="1"/>
  <c r="Y6" i="27"/>
  <c r="L6" i="27"/>
  <c r="D3" i="28" s="1"/>
  <c r="Y147" i="25"/>
  <c r="Y146" i="25"/>
  <c r="M173" i="25"/>
  <c r="Y145" i="25"/>
  <c r="Y144" i="25"/>
  <c r="Y143" i="25"/>
  <c r="O18" i="26"/>
  <c r="AE18" i="26" s="1"/>
  <c r="Y142" i="25"/>
  <c r="Y141" i="25"/>
  <c r="M168" i="25"/>
  <c r="Y140" i="25"/>
  <c r="Y139" i="25"/>
  <c r="M166" i="25" s="1"/>
  <c r="Y138" i="25"/>
  <c r="Y137" i="25"/>
  <c r="M164" i="25"/>
  <c r="Y136" i="25"/>
  <c r="Y135" i="25"/>
  <c r="M162" i="25" s="1"/>
  <c r="Y134" i="25"/>
  <c r="M161" i="25" s="1"/>
  <c r="Y133" i="25"/>
  <c r="O8" i="26" s="1"/>
  <c r="Y132" i="25"/>
  <c r="M159" i="25" s="1"/>
  <c r="Y131" i="25"/>
  <c r="M158" i="25" s="1"/>
  <c r="Y130" i="25"/>
  <c r="Y129" i="25"/>
  <c r="O4" i="26"/>
  <c r="Y128" i="25"/>
  <c r="Y124" i="25"/>
  <c r="L175" i="25" s="1"/>
  <c r="Y123" i="25"/>
  <c r="L173" i="25" s="1"/>
  <c r="Y122" i="25"/>
  <c r="N20" i="26" s="1"/>
  <c r="AD20" i="26" s="1"/>
  <c r="Y121" i="25"/>
  <c r="Y120" i="25"/>
  <c r="Y119" i="25"/>
  <c r="N17" i="26"/>
  <c r="AD17" i="26" s="1"/>
  <c r="Y118" i="25"/>
  <c r="L168" i="25" s="1"/>
  <c r="Y117" i="25"/>
  <c r="Y116" i="25"/>
  <c r="Y115" i="25"/>
  <c r="L165" i="25" s="1"/>
  <c r="Y114" i="25"/>
  <c r="N12" i="26" s="1"/>
  <c r="AD12" i="26" s="1"/>
  <c r="Y113" i="25"/>
  <c r="Y112" i="25"/>
  <c r="L162" i="25" s="1"/>
  <c r="Y111" i="25"/>
  <c r="L161" i="25" s="1"/>
  <c r="Y110" i="25"/>
  <c r="L160" i="25" s="1"/>
  <c r="Y109" i="25"/>
  <c r="N7" i="26" s="1"/>
  <c r="Y108" i="25"/>
  <c r="Y107" i="25"/>
  <c r="L157" i="25"/>
  <c r="Y106" i="25"/>
  <c r="N4" i="26"/>
  <c r="Y105" i="25"/>
  <c r="Y101" i="25"/>
  <c r="M24" i="26" s="1"/>
  <c r="AC24" i="26" s="1"/>
  <c r="Y100" i="25"/>
  <c r="Y99" i="25"/>
  <c r="M20" i="26" s="1"/>
  <c r="AC20" i="26" s="1"/>
  <c r="Y98" i="25"/>
  <c r="Y97" i="25"/>
  <c r="M18" i="26" s="1"/>
  <c r="AC18" i="26" s="1"/>
  <c r="Y96" i="25"/>
  <c r="Y95" i="25"/>
  <c r="M16" i="26" s="1"/>
  <c r="AC16" i="26" s="1"/>
  <c r="Y94" i="25"/>
  <c r="K167" i="25"/>
  <c r="Y93" i="25"/>
  <c r="M14" i="26"/>
  <c r="AC14" i="26" s="1"/>
  <c r="Y92" i="25"/>
  <c r="K165" i="25" s="1"/>
  <c r="Y91" i="25"/>
  <c r="K164" i="25" s="1"/>
  <c r="Y90" i="25"/>
  <c r="K163" i="25" s="1"/>
  <c r="Y89" i="25"/>
  <c r="M10" i="26" s="1"/>
  <c r="Y88" i="25"/>
  <c r="K161" i="25" s="1"/>
  <c r="Y87" i="25"/>
  <c r="K160" i="25" s="1"/>
  <c r="Y86" i="25"/>
  <c r="M7" i="26" s="1"/>
  <c r="AC7" i="26" s="1"/>
  <c r="Y85" i="25"/>
  <c r="M6" i="26"/>
  <c r="Y84" i="25"/>
  <c r="K157" i="25"/>
  <c r="Y83" i="25"/>
  <c r="M4" i="26"/>
  <c r="Y82" i="25"/>
  <c r="L147" i="25"/>
  <c r="L24" i="26" s="1"/>
  <c r="AB24" i="26" s="1"/>
  <c r="L146" i="25"/>
  <c r="L145" i="25"/>
  <c r="L20" i="26" s="1"/>
  <c r="AB20" i="26" s="1"/>
  <c r="L144" i="25"/>
  <c r="L143" i="25"/>
  <c r="L142" i="25"/>
  <c r="L141" i="25"/>
  <c r="J168" i="25" s="1"/>
  <c r="L140" i="25"/>
  <c r="J167" i="25" s="1"/>
  <c r="L139" i="25"/>
  <c r="J166" i="25" s="1"/>
  <c r="L138" i="25"/>
  <c r="L137" i="25"/>
  <c r="L12" i="26" s="1"/>
  <c r="L136" i="25"/>
  <c r="L11" i="26" s="1"/>
  <c r="L135" i="25"/>
  <c r="L10" i="26" s="1"/>
  <c r="L134" i="25"/>
  <c r="J161" i="25" s="1"/>
  <c r="L133" i="25"/>
  <c r="L132" i="25"/>
  <c r="L131" i="25"/>
  <c r="L130" i="25"/>
  <c r="J157" i="25"/>
  <c r="L129" i="25"/>
  <c r="L128" i="25"/>
  <c r="L124" i="25"/>
  <c r="I175" i="25"/>
  <c r="L123" i="25"/>
  <c r="L122" i="25"/>
  <c r="K20" i="26" s="1"/>
  <c r="L121" i="25"/>
  <c r="I171" i="25" s="1"/>
  <c r="L120" i="25"/>
  <c r="K18" i="26" s="1"/>
  <c r="L119" i="25"/>
  <c r="L118" i="25"/>
  <c r="L117" i="25"/>
  <c r="I167" i="25"/>
  <c r="L116" i="25"/>
  <c r="L115" i="25"/>
  <c r="L114" i="25"/>
  <c r="K12" i="26"/>
  <c r="L113" i="25"/>
  <c r="I163" i="25"/>
  <c r="K11" i="26"/>
  <c r="L112" i="25"/>
  <c r="L111" i="25"/>
  <c r="I161" i="25"/>
  <c r="L110" i="25"/>
  <c r="I160" i="25"/>
  <c r="L109" i="25"/>
  <c r="I159" i="25"/>
  <c r="L108" i="25"/>
  <c r="L107" i="25"/>
  <c r="I157" i="25" s="1"/>
  <c r="L106" i="25"/>
  <c r="I156" i="25"/>
  <c r="L105" i="25"/>
  <c r="I155" i="25"/>
  <c r="I166" i="25"/>
  <c r="I158" i="25"/>
  <c r="M163" i="25"/>
  <c r="M167" i="25"/>
  <c r="M171" i="25"/>
  <c r="M172" i="25"/>
  <c r="M175" i="25"/>
  <c r="L163" i="25"/>
  <c r="L164" i="25"/>
  <c r="L166" i="25"/>
  <c r="L167" i="25"/>
  <c r="L170" i="25"/>
  <c r="L172" i="25"/>
  <c r="K172" i="25"/>
  <c r="K173" i="25"/>
  <c r="K175" i="25"/>
  <c r="J165" i="25"/>
  <c r="J169" i="25"/>
  <c r="J173" i="25"/>
  <c r="J175" i="25"/>
  <c r="I162" i="25"/>
  <c r="I169" i="25"/>
  <c r="I173" i="25"/>
  <c r="O48" i="26"/>
  <c r="O47" i="26"/>
  <c r="O46" i="26"/>
  <c r="O45" i="26"/>
  <c r="O44" i="26"/>
  <c r="O43" i="26"/>
  <c r="O42" i="26"/>
  <c r="O41" i="26"/>
  <c r="O49" i="26"/>
  <c r="O40" i="26"/>
  <c r="O39" i="26"/>
  <c r="O38" i="26"/>
  <c r="O37" i="26"/>
  <c r="O36" i="26"/>
  <c r="O35" i="26"/>
  <c r="O34" i="26"/>
  <c r="O33" i="26"/>
  <c r="O32" i="26"/>
  <c r="O31" i="26"/>
  <c r="O30" i="26"/>
  <c r="N48" i="26"/>
  <c r="N47" i="26"/>
  <c r="N46" i="26"/>
  <c r="N45" i="26"/>
  <c r="N44" i="26"/>
  <c r="N43" i="26"/>
  <c r="N42" i="26"/>
  <c r="N41" i="26"/>
  <c r="N49" i="26"/>
  <c r="N40" i="26"/>
  <c r="N39" i="26"/>
  <c r="N38" i="26"/>
  <c r="N37" i="26"/>
  <c r="N36" i="26"/>
  <c r="N35" i="26"/>
  <c r="N34" i="26"/>
  <c r="N33" i="26"/>
  <c r="N32" i="26"/>
  <c r="N31" i="26"/>
  <c r="N30" i="26"/>
  <c r="M48" i="26"/>
  <c r="M47" i="26"/>
  <c r="M46" i="26"/>
  <c r="M45" i="26"/>
  <c r="M44" i="26"/>
  <c r="M43" i="26"/>
  <c r="M42" i="26"/>
  <c r="M41" i="26"/>
  <c r="M49" i="26"/>
  <c r="M40" i="26"/>
  <c r="M39" i="26"/>
  <c r="M38" i="26"/>
  <c r="M37" i="26"/>
  <c r="M36" i="26"/>
  <c r="M35" i="26"/>
  <c r="M34" i="26"/>
  <c r="M33" i="26"/>
  <c r="M32" i="26"/>
  <c r="M31" i="26"/>
  <c r="M30" i="26"/>
  <c r="L48" i="26"/>
  <c r="L47" i="26"/>
  <c r="L46" i="26"/>
  <c r="L45" i="26"/>
  <c r="L44" i="26"/>
  <c r="L43" i="26"/>
  <c r="L42" i="26"/>
  <c r="L41" i="26"/>
  <c r="L49" i="26"/>
  <c r="L40" i="26"/>
  <c r="L39" i="26"/>
  <c r="L38" i="26"/>
  <c r="L37" i="26"/>
  <c r="L36" i="26"/>
  <c r="L35" i="26"/>
  <c r="L34" i="26"/>
  <c r="L33" i="26"/>
  <c r="L32" i="26"/>
  <c r="L31" i="26"/>
  <c r="L30" i="26"/>
  <c r="K48" i="26"/>
  <c r="K47" i="26"/>
  <c r="K46" i="26"/>
  <c r="K45" i="26"/>
  <c r="K44" i="26"/>
  <c r="K43" i="26"/>
  <c r="K42" i="26"/>
  <c r="K41" i="26"/>
  <c r="K49" i="26"/>
  <c r="K40" i="26"/>
  <c r="K39" i="26"/>
  <c r="K38" i="26"/>
  <c r="K37" i="26"/>
  <c r="K36" i="26"/>
  <c r="K35" i="26"/>
  <c r="K34" i="26"/>
  <c r="K33" i="26"/>
  <c r="K32" i="26"/>
  <c r="K31" i="26"/>
  <c r="K30" i="26"/>
  <c r="J48" i="26"/>
  <c r="J47" i="26"/>
  <c r="J46" i="26"/>
  <c r="J45" i="26"/>
  <c r="J44" i="26"/>
  <c r="J43" i="26"/>
  <c r="J42" i="26"/>
  <c r="J41" i="26"/>
  <c r="J49" i="26"/>
  <c r="J40" i="26"/>
  <c r="J39" i="26"/>
  <c r="J38" i="26"/>
  <c r="J37" i="26"/>
  <c r="J36" i="26"/>
  <c r="J35" i="26"/>
  <c r="J34" i="26"/>
  <c r="J33" i="26"/>
  <c r="J32" i="26"/>
  <c r="J31" i="26"/>
  <c r="J30" i="26"/>
  <c r="I48" i="26"/>
  <c r="I47" i="26"/>
  <c r="I46" i="26"/>
  <c r="I45" i="26"/>
  <c r="I44" i="26"/>
  <c r="I43" i="26"/>
  <c r="I42" i="26"/>
  <c r="I41" i="26"/>
  <c r="I49" i="26"/>
  <c r="I40" i="26"/>
  <c r="I39" i="26"/>
  <c r="I38" i="26"/>
  <c r="I37" i="26"/>
  <c r="I36" i="26"/>
  <c r="I35" i="26"/>
  <c r="I34" i="26"/>
  <c r="I33" i="26"/>
  <c r="I32" i="26"/>
  <c r="I31" i="26"/>
  <c r="I30" i="26"/>
  <c r="H48" i="26"/>
  <c r="H47" i="26"/>
  <c r="H46" i="26"/>
  <c r="H45" i="26"/>
  <c r="H44" i="26"/>
  <c r="H43" i="26"/>
  <c r="H42" i="26"/>
  <c r="H41" i="26"/>
  <c r="H49" i="26"/>
  <c r="H40" i="26"/>
  <c r="H39" i="26"/>
  <c r="H38" i="26"/>
  <c r="H37" i="26"/>
  <c r="H36" i="26"/>
  <c r="H35" i="26"/>
  <c r="H34" i="26"/>
  <c r="H33" i="26"/>
  <c r="H32" i="26"/>
  <c r="H31" i="26"/>
  <c r="H30" i="26"/>
  <c r="E30" i="26"/>
  <c r="F30" i="26"/>
  <c r="G30" i="26"/>
  <c r="D31" i="26"/>
  <c r="E31" i="26"/>
  <c r="F31" i="26"/>
  <c r="G31" i="26"/>
  <c r="D32" i="26"/>
  <c r="E32" i="26"/>
  <c r="F32" i="26"/>
  <c r="G32" i="26"/>
  <c r="D33" i="26"/>
  <c r="E33" i="26"/>
  <c r="F33" i="26"/>
  <c r="G33" i="26"/>
  <c r="D34" i="26"/>
  <c r="E34" i="26"/>
  <c r="F34" i="26"/>
  <c r="G34" i="26"/>
  <c r="D35" i="26"/>
  <c r="E35" i="26"/>
  <c r="F35" i="26"/>
  <c r="G35" i="26"/>
  <c r="D36" i="26"/>
  <c r="E36" i="26"/>
  <c r="F36" i="26"/>
  <c r="G36" i="26"/>
  <c r="D37" i="26"/>
  <c r="E37" i="26"/>
  <c r="F37" i="26"/>
  <c r="G37" i="26"/>
  <c r="D38" i="26"/>
  <c r="E38" i="26"/>
  <c r="F38" i="26"/>
  <c r="G38" i="26"/>
  <c r="D39" i="26"/>
  <c r="E39" i="26"/>
  <c r="F39" i="26"/>
  <c r="G39" i="26"/>
  <c r="D40" i="26"/>
  <c r="E40" i="26"/>
  <c r="F40" i="26"/>
  <c r="G40" i="26"/>
  <c r="D49" i="26"/>
  <c r="E49" i="26"/>
  <c r="F49" i="26"/>
  <c r="G49" i="26"/>
  <c r="D41" i="26"/>
  <c r="E41" i="26"/>
  <c r="F41" i="26"/>
  <c r="G41" i="26"/>
  <c r="D42" i="26"/>
  <c r="E42" i="26"/>
  <c r="F42" i="26"/>
  <c r="G42" i="26"/>
  <c r="D43" i="26"/>
  <c r="E43" i="26"/>
  <c r="F43" i="26"/>
  <c r="G43" i="26"/>
  <c r="D44" i="26"/>
  <c r="E44" i="26"/>
  <c r="F44" i="26"/>
  <c r="G44" i="26"/>
  <c r="D45" i="26"/>
  <c r="E45" i="26"/>
  <c r="F45" i="26"/>
  <c r="G45" i="26"/>
  <c r="D46" i="26"/>
  <c r="E46" i="26"/>
  <c r="F46" i="26"/>
  <c r="G46" i="26"/>
  <c r="D47" i="26"/>
  <c r="E47" i="26"/>
  <c r="F47" i="26"/>
  <c r="G47" i="26"/>
  <c r="D48" i="26"/>
  <c r="E48" i="26"/>
  <c r="F48" i="26"/>
  <c r="G48" i="26"/>
  <c r="D30" i="26"/>
  <c r="P30" i="26" s="1"/>
  <c r="O21" i="26"/>
  <c r="AE21" i="26" s="1"/>
  <c r="L21" i="26"/>
  <c r="AB21" i="26" s="1"/>
  <c r="O20" i="26"/>
  <c r="AE20" i="26" s="1"/>
  <c r="O19" i="26"/>
  <c r="AE19" i="26" s="1"/>
  <c r="J171" i="25"/>
  <c r="L19" i="26"/>
  <c r="AB19" i="26"/>
  <c r="M170" i="25"/>
  <c r="J170" i="25"/>
  <c r="M169" i="25"/>
  <c r="O17" i="26"/>
  <c r="AE17" i="26" s="1"/>
  <c r="L17" i="26"/>
  <c r="AB17" i="26" s="1"/>
  <c r="L16" i="26"/>
  <c r="AB16" i="26" s="1"/>
  <c r="O15" i="26"/>
  <c r="AE15" i="26" s="1"/>
  <c r="L15" i="26"/>
  <c r="AB15" i="26" s="1"/>
  <c r="L14" i="26"/>
  <c r="AB14" i="26" s="1"/>
  <c r="O24" i="26"/>
  <c r="AE24" i="26" s="1"/>
  <c r="M165" i="25"/>
  <c r="O13" i="26"/>
  <c r="AE13" i="26"/>
  <c r="L13" i="26"/>
  <c r="AB13" i="26"/>
  <c r="O12" i="26"/>
  <c r="O11" i="26"/>
  <c r="M160" i="25"/>
  <c r="J159" i="25"/>
  <c r="L7" i="26"/>
  <c r="AB7" i="26"/>
  <c r="O6" i="26"/>
  <c r="AE6" i="26"/>
  <c r="J158" i="25"/>
  <c r="M157" i="25"/>
  <c r="O5" i="26"/>
  <c r="AE5" i="26"/>
  <c r="M156" i="25"/>
  <c r="M155" i="25"/>
  <c r="N21" i="26"/>
  <c r="AD21" i="26"/>
  <c r="K21" i="26"/>
  <c r="I172" i="25"/>
  <c r="L171" i="25"/>
  <c r="N18" i="26"/>
  <c r="AD18" i="26" s="1"/>
  <c r="I170" i="25"/>
  <c r="K17" i="26"/>
  <c r="AA17" i="26"/>
  <c r="N16" i="26"/>
  <c r="AD16" i="26"/>
  <c r="N15" i="26"/>
  <c r="AD15" i="26"/>
  <c r="N14" i="26"/>
  <c r="AD14" i="26"/>
  <c r="K14" i="26"/>
  <c r="AA14" i="26"/>
  <c r="K13" i="26"/>
  <c r="AA13" i="26"/>
  <c r="N11" i="26"/>
  <c r="AD11" i="26"/>
  <c r="K10" i="26"/>
  <c r="AA10" i="26"/>
  <c r="K9" i="26"/>
  <c r="AA9" i="26"/>
  <c r="N8" i="26"/>
  <c r="AD8" i="26"/>
  <c r="N6" i="26"/>
  <c r="AD6" i="26"/>
  <c r="K5" i="26"/>
  <c r="N3" i="26"/>
  <c r="AD3" i="26" s="1"/>
  <c r="M21" i="26"/>
  <c r="AC21" i="26" s="1"/>
  <c r="L100" i="25"/>
  <c r="H173" i="25" s="1"/>
  <c r="L99" i="25"/>
  <c r="L98" i="25"/>
  <c r="H171" i="25"/>
  <c r="K170" i="25"/>
  <c r="L97" i="25"/>
  <c r="H170" i="25" s="1"/>
  <c r="K169" i="25"/>
  <c r="L96" i="25"/>
  <c r="H169" i="25"/>
  <c r="J17" i="26"/>
  <c r="Z17" i="26"/>
  <c r="K168" i="25"/>
  <c r="L95" i="25"/>
  <c r="H168" i="25" s="1"/>
  <c r="J16" i="26"/>
  <c r="Z16" i="26" s="1"/>
  <c r="M15" i="26"/>
  <c r="AC15" i="26" s="1"/>
  <c r="L94" i="25"/>
  <c r="H167" i="25" s="1"/>
  <c r="J15" i="26"/>
  <c r="Z15" i="26" s="1"/>
  <c r="L93" i="25"/>
  <c r="H166" i="25" s="1"/>
  <c r="J14" i="26"/>
  <c r="L101" i="25"/>
  <c r="M13" i="26"/>
  <c r="AC13" i="26" s="1"/>
  <c r="L92" i="25"/>
  <c r="M12" i="26"/>
  <c r="L91" i="25"/>
  <c r="H164" i="25" s="1"/>
  <c r="L90" i="25"/>
  <c r="H163" i="25" s="1"/>
  <c r="L89" i="25"/>
  <c r="H162" i="25" s="1"/>
  <c r="L88" i="25"/>
  <c r="H161" i="25" s="1"/>
  <c r="L87" i="25"/>
  <c r="L86" i="25"/>
  <c r="H159" i="25"/>
  <c r="L85" i="25"/>
  <c r="H158" i="25"/>
  <c r="M5" i="26"/>
  <c r="AC5" i="26"/>
  <c r="L84" i="25"/>
  <c r="H157" i="25"/>
  <c r="L83" i="25"/>
  <c r="J4" i="26"/>
  <c r="Z4" i="26" s="1"/>
  <c r="L82" i="25"/>
  <c r="J3" i="26" s="1"/>
  <c r="Z3" i="26" s="1"/>
  <c r="Y70" i="25"/>
  <c r="G173" i="25" s="1"/>
  <c r="L70" i="25"/>
  <c r="D173" i="25" s="1"/>
  <c r="F21" i="26"/>
  <c r="V21" i="26" s="1"/>
  <c r="Y69" i="25"/>
  <c r="G172" i="25" s="1"/>
  <c r="L69" i="25"/>
  <c r="D172" i="25" s="1"/>
  <c r="Y68" i="25"/>
  <c r="G171" i="25" s="1"/>
  <c r="L68" i="25"/>
  <c r="Y67" i="25"/>
  <c r="G170" i="25"/>
  <c r="I18" i="26"/>
  <c r="Y18" i="26"/>
  <c r="L67" i="25"/>
  <c r="D170" i="25"/>
  <c r="F18" i="26"/>
  <c r="Y66" i="25"/>
  <c r="G169" i="25" s="1"/>
  <c r="L66" i="25"/>
  <c r="D169" i="25" s="1"/>
  <c r="F17" i="26"/>
  <c r="V17" i="26" s="1"/>
  <c r="Y65" i="25"/>
  <c r="G168" i="25" s="1"/>
  <c r="L65" i="25"/>
  <c r="D168" i="25" s="1"/>
  <c r="Y64" i="25"/>
  <c r="G167" i="25" s="1"/>
  <c r="L64" i="25"/>
  <c r="D167" i="25" s="1"/>
  <c r="Y63" i="25"/>
  <c r="G166" i="25" s="1"/>
  <c r="I14" i="26"/>
  <c r="Y14" i="26" s="1"/>
  <c r="L63" i="25"/>
  <c r="D166" i="25" s="1"/>
  <c r="Y71" i="25"/>
  <c r="G175" i="25" s="1"/>
  <c r="L71" i="25"/>
  <c r="D175" i="25" s="1"/>
  <c r="Y62" i="25"/>
  <c r="G165" i="25" s="1"/>
  <c r="L62" i="25"/>
  <c r="F13" i="26" s="1"/>
  <c r="V13" i="26" s="1"/>
  <c r="Y61" i="25"/>
  <c r="G164" i="25"/>
  <c r="I12" i="26"/>
  <c r="Y12" i="26"/>
  <c r="L61" i="25"/>
  <c r="D164" i="25"/>
  <c r="Y60" i="25"/>
  <c r="L60" i="25"/>
  <c r="D163" i="25" s="1"/>
  <c r="Y59" i="25"/>
  <c r="G162" i="25" s="1"/>
  <c r="I10" i="26"/>
  <c r="Y10" i="26" s="1"/>
  <c r="L59" i="25"/>
  <c r="D162" i="25" s="1"/>
  <c r="Y58" i="25"/>
  <c r="L58" i="25"/>
  <c r="D161" i="25"/>
  <c r="Y57" i="25"/>
  <c r="G160" i="25"/>
  <c r="L57" i="25"/>
  <c r="D160" i="25"/>
  <c r="Y56" i="25"/>
  <c r="G159" i="25"/>
  <c r="L56" i="25"/>
  <c r="F7" i="26"/>
  <c r="V7" i="26" s="1"/>
  <c r="D159" i="25"/>
  <c r="Y55" i="25"/>
  <c r="G158" i="25"/>
  <c r="L55" i="25"/>
  <c r="F6" i="26"/>
  <c r="V6" i="26" s="1"/>
  <c r="Y54" i="25"/>
  <c r="I5" i="26" s="1"/>
  <c r="Y5" i="26" s="1"/>
  <c r="L54" i="25"/>
  <c r="D157" i="25"/>
  <c r="Y53" i="25"/>
  <c r="G156" i="25"/>
  <c r="L53" i="25"/>
  <c r="D156" i="25"/>
  <c r="Y52" i="25"/>
  <c r="G155" i="25"/>
  <c r="L52" i="25"/>
  <c r="F3" i="26"/>
  <c r="Y47" i="25"/>
  <c r="F173" i="25"/>
  <c r="H21" i="26"/>
  <c r="X21" i="26"/>
  <c r="L47" i="25"/>
  <c r="Y46" i="25"/>
  <c r="F172" i="25" s="1"/>
  <c r="H20" i="26"/>
  <c r="X20" i="26" s="1"/>
  <c r="L46" i="25"/>
  <c r="C172" i="25" s="1"/>
  <c r="Y45" i="25"/>
  <c r="F171" i="25" s="1"/>
  <c r="L45" i="25"/>
  <c r="Y44" i="25"/>
  <c r="F170" i="25"/>
  <c r="H18" i="26"/>
  <c r="X18" i="26"/>
  <c r="L44" i="25"/>
  <c r="E18" i="26"/>
  <c r="U18" i="26" s="1"/>
  <c r="Y43" i="25"/>
  <c r="F169" i="25" s="1"/>
  <c r="L43" i="25"/>
  <c r="Y42" i="25"/>
  <c r="F168" i="25"/>
  <c r="L42" i="25"/>
  <c r="E16" i="26"/>
  <c r="U16" i="26" s="1"/>
  <c r="Y41" i="25"/>
  <c r="F167" i="25" s="1"/>
  <c r="H15" i="26"/>
  <c r="X15" i="26" s="1"/>
  <c r="L41" i="25"/>
  <c r="Y40" i="25"/>
  <c r="F166" i="25"/>
  <c r="H14" i="26"/>
  <c r="X14" i="26"/>
  <c r="L40" i="25"/>
  <c r="Y48" i="25"/>
  <c r="F175" i="25" s="1"/>
  <c r="H24" i="26"/>
  <c r="X24" i="26" s="1"/>
  <c r="L48" i="25"/>
  <c r="Y39" i="25"/>
  <c r="F165" i="25"/>
  <c r="L39" i="25"/>
  <c r="Y38" i="25"/>
  <c r="F164" i="25" s="1"/>
  <c r="H12" i="26"/>
  <c r="X12" i="26" s="1"/>
  <c r="L38" i="25"/>
  <c r="Y37" i="25"/>
  <c r="F163" i="25"/>
  <c r="H11" i="26"/>
  <c r="X11" i="26"/>
  <c r="L37" i="25"/>
  <c r="Y36" i="25"/>
  <c r="F162" i="25" s="1"/>
  <c r="H10" i="26"/>
  <c r="X10" i="26" s="1"/>
  <c r="L36" i="25"/>
  <c r="Y35" i="25"/>
  <c r="F161" i="25"/>
  <c r="H9" i="26"/>
  <c r="X9" i="26"/>
  <c r="L35" i="25"/>
  <c r="Y34" i="25"/>
  <c r="F160" i="25" s="1"/>
  <c r="L34" i="25"/>
  <c r="C160" i="25" s="1"/>
  <c r="Y33" i="25"/>
  <c r="F159" i="25" s="1"/>
  <c r="L33" i="25"/>
  <c r="Y32" i="25"/>
  <c r="H6" i="26"/>
  <c r="X6" i="26" s="1"/>
  <c r="L32" i="25"/>
  <c r="E6" i="26" s="1"/>
  <c r="Y31" i="25"/>
  <c r="F157" i="25" s="1"/>
  <c r="L31" i="25"/>
  <c r="Y30" i="25"/>
  <c r="F156" i="25"/>
  <c r="L30" i="25"/>
  <c r="C156" i="25"/>
  <c r="Y29" i="25"/>
  <c r="H3" i="26"/>
  <c r="L29" i="25"/>
  <c r="Y24" i="25"/>
  <c r="E173" i="25" s="1"/>
  <c r="L24" i="25"/>
  <c r="B173" i="25" s="1"/>
  <c r="D21" i="26"/>
  <c r="T21" i="26" s="1"/>
  <c r="Y23" i="25"/>
  <c r="E172" i="25" s="1"/>
  <c r="L23" i="25"/>
  <c r="B172" i="25" s="1"/>
  <c r="Y22" i="25"/>
  <c r="E171" i="25" s="1"/>
  <c r="L22" i="25"/>
  <c r="D19" i="26" s="1"/>
  <c r="B171" i="25"/>
  <c r="Y21" i="25"/>
  <c r="E170" i="25"/>
  <c r="G18" i="26"/>
  <c r="L21" i="25"/>
  <c r="B170" i="25" s="1"/>
  <c r="D18" i="26"/>
  <c r="T18" i="26" s="1"/>
  <c r="Y20" i="25"/>
  <c r="E169" i="25" s="1"/>
  <c r="L20" i="25"/>
  <c r="D17" i="26" s="1"/>
  <c r="B169" i="25"/>
  <c r="Y19" i="25"/>
  <c r="E168" i="25"/>
  <c r="G16" i="26"/>
  <c r="W16" i="26"/>
  <c r="L19" i="25"/>
  <c r="B168" i="25"/>
  <c r="Y18" i="25"/>
  <c r="E167" i="25"/>
  <c r="L18" i="25"/>
  <c r="B167" i="25"/>
  <c r="Y17" i="25"/>
  <c r="E166" i="25"/>
  <c r="G14" i="26"/>
  <c r="W14" i="26"/>
  <c r="L17" i="25"/>
  <c r="B166" i="25"/>
  <c r="Y25" i="25"/>
  <c r="E175" i="25"/>
  <c r="G24" i="26"/>
  <c r="W24" i="26"/>
  <c r="L25" i="25"/>
  <c r="B175" i="25"/>
  <c r="D24" i="26"/>
  <c r="T24" i="26"/>
  <c r="Y16" i="25"/>
  <c r="E165" i="25"/>
  <c r="L16" i="25"/>
  <c r="B165" i="25"/>
  <c r="D13" i="26"/>
  <c r="Y15" i="25"/>
  <c r="E164" i="25" s="1"/>
  <c r="L15" i="25"/>
  <c r="D12" i="26" s="1"/>
  <c r="B164" i="25"/>
  <c r="Y14" i="25"/>
  <c r="E163" i="25"/>
  <c r="G11" i="26"/>
  <c r="W11" i="26"/>
  <c r="L14" i="25"/>
  <c r="B163" i="25"/>
  <c r="Y13" i="25"/>
  <c r="E162" i="25"/>
  <c r="G10" i="26"/>
  <c r="W10" i="26"/>
  <c r="L13" i="25"/>
  <c r="B162" i="25"/>
  <c r="Y12" i="25"/>
  <c r="E161" i="25"/>
  <c r="L12" i="25"/>
  <c r="B161" i="25"/>
  <c r="Y11" i="25"/>
  <c r="E160" i="25"/>
  <c r="L11" i="25"/>
  <c r="D8" i="26"/>
  <c r="T8" i="26" s="1"/>
  <c r="B160" i="25"/>
  <c r="Y10" i="25"/>
  <c r="E159" i="25"/>
  <c r="L10" i="25"/>
  <c r="B159" i="25"/>
  <c r="Y9" i="25"/>
  <c r="E158" i="25"/>
  <c r="G6" i="26"/>
  <c r="W6" i="26"/>
  <c r="L9" i="25"/>
  <c r="B158" i="25"/>
  <c r="Y8" i="25"/>
  <c r="E157" i="25"/>
  <c r="G5" i="26"/>
  <c r="W5" i="26"/>
  <c r="L8" i="25"/>
  <c r="B157" i="25"/>
  <c r="D5" i="26"/>
  <c r="Y7" i="25"/>
  <c r="E156" i="25" s="1"/>
  <c r="L7" i="25"/>
  <c r="D4" i="26" s="1"/>
  <c r="B156" i="25"/>
  <c r="Y6" i="25"/>
  <c r="E155" i="25"/>
  <c r="G3" i="26"/>
  <c r="W3" i="26"/>
  <c r="L6" i="25"/>
  <c r="D3" i="26"/>
  <c r="T3" i="26" s="1"/>
  <c r="Z14" i="26"/>
  <c r="T13" i="26"/>
  <c r="AA21" i="26"/>
  <c r="V18" i="26"/>
  <c r="X3" i="26"/>
  <c r="V3" i="26"/>
  <c r="L26" i="25"/>
  <c r="B155" i="25"/>
  <c r="T5" i="26"/>
  <c r="D7" i="26"/>
  <c r="G8" i="26"/>
  <c r="W8" i="26" s="1"/>
  <c r="D10" i="26"/>
  <c r="D11" i="26"/>
  <c r="T11" i="26"/>
  <c r="G13" i="26"/>
  <c r="W13" i="26"/>
  <c r="D14" i="26"/>
  <c r="D15" i="26"/>
  <c r="G19" i="26"/>
  <c r="W19" i="26"/>
  <c r="G20" i="26"/>
  <c r="W20" i="26"/>
  <c r="C155" i="25"/>
  <c r="E3" i="26"/>
  <c r="L49" i="25"/>
  <c r="E5" i="26"/>
  <c r="U5" i="26" s="1"/>
  <c r="C157" i="25"/>
  <c r="C159" i="25"/>
  <c r="E7" i="26"/>
  <c r="U7" i="26" s="1"/>
  <c r="E9" i="26"/>
  <c r="U9" i="26" s="1"/>
  <c r="C161" i="25"/>
  <c r="E13" i="26"/>
  <c r="C165" i="25"/>
  <c r="E17" i="26"/>
  <c r="C169" i="25"/>
  <c r="C171" i="25"/>
  <c r="E19" i="26"/>
  <c r="U19" i="26" s="1"/>
  <c r="F4" i="26"/>
  <c r="V4" i="26" s="1"/>
  <c r="F5" i="26"/>
  <c r="V5" i="26" s="1"/>
  <c r="I7" i="26"/>
  <c r="Y7" i="26" s="1"/>
  <c r="I8" i="26"/>
  <c r="Y8" i="26" s="1"/>
  <c r="I16" i="26"/>
  <c r="Y16" i="26" s="1"/>
  <c r="I17" i="26"/>
  <c r="Y17" i="26" s="1"/>
  <c r="I19" i="26"/>
  <c r="Y19" i="26" s="1"/>
  <c r="K156" i="25"/>
  <c r="J6" i="26"/>
  <c r="Z6" i="26"/>
  <c r="H165" i="25"/>
  <c r="J13" i="26"/>
  <c r="Z13" i="26" s="1"/>
  <c r="M17" i="26"/>
  <c r="AC17" i="26" s="1"/>
  <c r="K19" i="26"/>
  <c r="AA19" i="26" s="1"/>
  <c r="E20" i="26"/>
  <c r="U20" i="26" s="1"/>
  <c r="E4" i="26"/>
  <c r="U4" i="26" s="1"/>
  <c r="C158" i="25"/>
  <c r="F158" i="25"/>
  <c r="H156" i="25"/>
  <c r="L158" i="25"/>
  <c r="L72" i="25"/>
  <c r="D155" i="25"/>
  <c r="K6" i="26"/>
  <c r="AA6" i="26" s="1"/>
  <c r="L4" i="26"/>
  <c r="AB4" i="26" s="1"/>
  <c r="J156" i="25"/>
  <c r="G4" i="26"/>
  <c r="W4" i="26"/>
  <c r="D6" i="26"/>
  <c r="T6" i="26"/>
  <c r="G7" i="26"/>
  <c r="W7" i="26"/>
  <c r="D9" i="26"/>
  <c r="D16" i="26"/>
  <c r="G17" i="26"/>
  <c r="W17" i="26"/>
  <c r="D20" i="26"/>
  <c r="G21" i="26"/>
  <c r="W21" i="26" s="1"/>
  <c r="H4" i="26"/>
  <c r="X4" i="26" s="1"/>
  <c r="H5" i="26"/>
  <c r="X5" i="26" s="1"/>
  <c r="H7" i="26"/>
  <c r="X7" i="26" s="1"/>
  <c r="H8" i="26"/>
  <c r="X8" i="26" s="1"/>
  <c r="H13" i="26"/>
  <c r="X13" i="26" s="1"/>
  <c r="H16" i="26"/>
  <c r="X16" i="26" s="1"/>
  <c r="H17" i="26"/>
  <c r="X17" i="26" s="1"/>
  <c r="H19" i="26"/>
  <c r="X19" i="26" s="1"/>
  <c r="I3" i="26"/>
  <c r="Y3" i="26" s="1"/>
  <c r="I4" i="26"/>
  <c r="Y4" i="26" s="1"/>
  <c r="F8" i="26"/>
  <c r="F9" i="26"/>
  <c r="V9" i="26"/>
  <c r="I13" i="26"/>
  <c r="Y13" i="26"/>
  <c r="F16" i="26"/>
  <c r="F20" i="26"/>
  <c r="V20" i="26" s="1"/>
  <c r="K158" i="25"/>
  <c r="J18" i="26"/>
  <c r="Z18" i="26"/>
  <c r="J19" i="26"/>
  <c r="Z19" i="26"/>
  <c r="L159" i="25"/>
  <c r="K16" i="26"/>
  <c r="AA16" i="26" s="1"/>
  <c r="AF16" i="26" s="1"/>
  <c r="I168" i="25"/>
  <c r="L8" i="26"/>
  <c r="AB8" i="26"/>
  <c r="J160" i="25"/>
  <c r="Y26" i="25"/>
  <c r="C170" i="25"/>
  <c r="I165" i="25"/>
  <c r="M3" i="26"/>
  <c r="AC3" i="26"/>
  <c r="M19" i="26"/>
  <c r="AC19" i="26"/>
  <c r="K171" i="25"/>
  <c r="F155" i="25"/>
  <c r="F174" i="25" s="1"/>
  <c r="F176" i="25" s="1"/>
  <c r="Y49" i="25"/>
  <c r="F19" i="26"/>
  <c r="V19" i="26" s="1"/>
  <c r="D171" i="25"/>
  <c r="L169" i="25"/>
  <c r="L3" i="26"/>
  <c r="J155" i="25"/>
  <c r="E8" i="26"/>
  <c r="U8" i="26" s="1"/>
  <c r="D165" i="25"/>
  <c r="N19" i="26"/>
  <c r="AD19" i="26"/>
  <c r="O3" i="26"/>
  <c r="AE3" i="26"/>
  <c r="L6" i="26"/>
  <c r="AB6" i="26"/>
  <c r="L18" i="26"/>
  <c r="AB18" i="26"/>
  <c r="P45" i="26"/>
  <c r="P43" i="26"/>
  <c r="L155" i="25"/>
  <c r="T4" i="26"/>
  <c r="T15" i="26"/>
  <c r="V8" i="26"/>
  <c r="U6" i="26"/>
  <c r="T19" i="26"/>
  <c r="U13" i="26"/>
  <c r="T12" i="26"/>
  <c r="T17" i="26"/>
  <c r="W18" i="26"/>
  <c r="T9" i="26"/>
  <c r="T16" i="26"/>
  <c r="U3" i="26"/>
  <c r="T20" i="26"/>
  <c r="U17" i="26"/>
  <c r="AF17" i="26"/>
  <c r="T7" i="26"/>
  <c r="H22" i="26"/>
  <c r="T14" i="26"/>
  <c r="J12" i="26"/>
  <c r="J11" i="26"/>
  <c r="Z11" i="26"/>
  <c r="J10" i="26"/>
  <c r="Z10" i="26"/>
  <c r="J9" i="26"/>
  <c r="J7" i="26"/>
  <c r="Z7" i="26" s="1"/>
  <c r="J5" i="26"/>
  <c r="L102" i="25"/>
  <c r="Z12" i="26"/>
  <c r="Z9" i="26"/>
  <c r="Z5" i="26"/>
  <c r="F24" i="26"/>
  <c r="V24" i="26"/>
  <c r="P33" i="26"/>
  <c r="AE8" i="26"/>
  <c r="O16" i="26"/>
  <c r="AE16" i="26"/>
  <c r="O14" i="26"/>
  <c r="AE14" i="26"/>
  <c r="N5" i="26"/>
  <c r="N13" i="26"/>
  <c r="AD13" i="26" s="1"/>
  <c r="AF13" i="26" s="1"/>
  <c r="AG13" i="26" s="1"/>
  <c r="K159" i="25"/>
  <c r="K155" i="25"/>
  <c r="M8" i="26"/>
  <c r="AC8" i="26" s="1"/>
  <c r="AC6" i="26"/>
  <c r="K162" i="25"/>
  <c r="J172" i="25"/>
  <c r="K8" i="26"/>
  <c r="AA8" i="26"/>
  <c r="I164" i="25"/>
  <c r="I174" i="25"/>
  <c r="I176" i="25" s="1"/>
  <c r="K4" i="26"/>
  <c r="AA4" i="26" s="1"/>
  <c r="K7" i="26"/>
  <c r="AA7" i="26"/>
  <c r="P13" i="26"/>
  <c r="K3" i="26"/>
  <c r="P3" i="26"/>
  <c r="K15" i="26"/>
  <c r="P16" i="26"/>
  <c r="AA20" i="26"/>
  <c r="AA18" i="26"/>
  <c r="Q18" i="26"/>
  <c r="Q3" i="26"/>
  <c r="AA3" i="26"/>
  <c r="AA15" i="26"/>
  <c r="Y72" i="25"/>
  <c r="I24" i="26"/>
  <c r="Y24" i="26" s="1"/>
  <c r="AF24" i="26" s="1"/>
  <c r="K24" i="26"/>
  <c r="AA12" i="26"/>
  <c r="L125" i="25"/>
  <c r="AA11" i="26"/>
  <c r="AA5" i="26"/>
  <c r="AF5" i="26" s="1"/>
  <c r="AA24" i="26"/>
  <c r="AB12" i="26"/>
  <c r="J164" i="25"/>
  <c r="J163" i="25"/>
  <c r="AB11" i="26"/>
  <c r="AB10" i="26"/>
  <c r="L9" i="26"/>
  <c r="AB9" i="26" s="1"/>
  <c r="L5" i="26"/>
  <c r="L148" i="25"/>
  <c r="AB5" i="26"/>
  <c r="AC12" i="26"/>
  <c r="M11" i="26"/>
  <c r="AC11" i="26" s="1"/>
  <c r="AC10" i="26"/>
  <c r="M9" i="26"/>
  <c r="Y102" i="25"/>
  <c r="AC4" i="26"/>
  <c r="AC9" i="26"/>
  <c r="N10" i="26"/>
  <c r="N9" i="26"/>
  <c r="N22" i="26" s="1"/>
  <c r="AD7" i="26"/>
  <c r="AD5" i="26"/>
  <c r="AD4" i="26"/>
  <c r="L156" i="25"/>
  <c r="L174" i="25" s="1"/>
  <c r="AD10" i="26"/>
  <c r="AE11" i="26"/>
  <c r="O9" i="26"/>
  <c r="O10" i="26"/>
  <c r="AE10" i="26"/>
  <c r="O7" i="26"/>
  <c r="P4" i="26"/>
  <c r="AE4" i="26"/>
  <c r="P41" i="26"/>
  <c r="N24" i="26"/>
  <c r="Y125" i="25"/>
  <c r="L176" i="25"/>
  <c r="AE9" i="26"/>
  <c r="AE7" i="26"/>
  <c r="AD24" i="26"/>
  <c r="M174" i="25"/>
  <c r="O22" i="26"/>
  <c r="AE12" i="26"/>
  <c r="M176" i="25"/>
  <c r="P46" i="28"/>
  <c r="P42" i="28"/>
  <c r="P41" i="28"/>
  <c r="P45" i="28"/>
  <c r="D155" i="27"/>
  <c r="F155" i="27"/>
  <c r="P49" i="28"/>
  <c r="P35" i="28"/>
  <c r="P43" i="28"/>
  <c r="P44" i="28"/>
  <c r="AB3" i="28"/>
  <c r="H155" i="27"/>
  <c r="B155" i="27"/>
  <c r="E155" i="27"/>
  <c r="D12" i="28"/>
  <c r="T12" i="28"/>
  <c r="B163" i="27"/>
  <c r="T11" i="28"/>
  <c r="D10" i="28"/>
  <c r="L26" i="27"/>
  <c r="D9" i="28"/>
  <c r="T6" i="28"/>
  <c r="T5" i="28"/>
  <c r="T4" i="28"/>
  <c r="T3" i="28"/>
  <c r="T10" i="28"/>
  <c r="T9" i="28"/>
  <c r="U14" i="28"/>
  <c r="E12" i="28"/>
  <c r="U10" i="28"/>
  <c r="E9" i="28"/>
  <c r="U7" i="28"/>
  <c r="E6" i="28"/>
  <c r="U4" i="28"/>
  <c r="C156" i="27"/>
  <c r="L49" i="27"/>
  <c r="E3" i="28"/>
  <c r="U3" i="28"/>
  <c r="U12" i="28"/>
  <c r="U9" i="28"/>
  <c r="U6" i="28"/>
  <c r="AE22" i="26"/>
  <c r="AE23" i="26" s="1"/>
  <c r="AF18" i="26"/>
  <c r="AG18" i="26"/>
  <c r="Q4" i="26"/>
  <c r="M22" i="26"/>
  <c r="P18" i="26"/>
  <c r="P17" i="26"/>
  <c r="T10" i="26"/>
  <c r="T22" i="26"/>
  <c r="AB3" i="26"/>
  <c r="D22" i="26"/>
  <c r="V16" i="26"/>
  <c r="B174" i="25"/>
  <c r="Q13" i="26"/>
  <c r="Q17" i="26"/>
  <c r="AG17" i="26"/>
  <c r="P5" i="26"/>
  <c r="N156" i="25"/>
  <c r="N169" i="25"/>
  <c r="N171" i="25"/>
  <c r="C162" i="25"/>
  <c r="E10" i="26"/>
  <c r="C163" i="25"/>
  <c r="E11" i="26"/>
  <c r="C164" i="25"/>
  <c r="E12" i="26"/>
  <c r="E21" i="26"/>
  <c r="C173" i="25"/>
  <c r="G157" i="25"/>
  <c r="D158" i="25"/>
  <c r="D174" i="25" s="1"/>
  <c r="D176" i="25" s="1"/>
  <c r="P47" i="26"/>
  <c r="P42" i="26"/>
  <c r="P49" i="26"/>
  <c r="P40" i="26"/>
  <c r="P39" i="26"/>
  <c r="P38" i="26"/>
  <c r="P37" i="26"/>
  <c r="P36" i="26"/>
  <c r="P35" i="26"/>
  <c r="P34" i="26"/>
  <c r="P32" i="26"/>
  <c r="P31" i="26"/>
  <c r="E174" i="25"/>
  <c r="E176" i="25"/>
  <c r="N157" i="25"/>
  <c r="N158" i="25"/>
  <c r="I9" i="26"/>
  <c r="Y9" i="26"/>
  <c r="G161" i="25"/>
  <c r="N161" i="25"/>
  <c r="G163" i="25"/>
  <c r="I11" i="26"/>
  <c r="Y11" i="26" s="1"/>
  <c r="H172" i="25"/>
  <c r="N172" i="25" s="1"/>
  <c r="J20" i="26"/>
  <c r="Z20" i="26" s="1"/>
  <c r="N159" i="25"/>
  <c r="N163" i="25"/>
  <c r="N165" i="25"/>
  <c r="N170" i="25"/>
  <c r="N173" i="25"/>
  <c r="I6" i="26"/>
  <c r="H175" i="25"/>
  <c r="J24" i="26"/>
  <c r="Z24" i="26"/>
  <c r="G9" i="26"/>
  <c r="G12" i="26"/>
  <c r="W12" i="26" s="1"/>
  <c r="AF12" i="26" s="1"/>
  <c r="G15" i="26"/>
  <c r="W15" i="26" s="1"/>
  <c r="E24" i="26"/>
  <c r="C175" i="25"/>
  <c r="N175" i="25"/>
  <c r="E14" i="26"/>
  <c r="C166" i="25"/>
  <c r="C167" i="25"/>
  <c r="N167" i="25"/>
  <c r="E15" i="26"/>
  <c r="C168" i="25"/>
  <c r="N168" i="25" s="1"/>
  <c r="F11" i="26"/>
  <c r="V11" i="26" s="1"/>
  <c r="V22" i="26" s="1"/>
  <c r="V23" i="26" s="1"/>
  <c r="F15" i="26"/>
  <c r="V15" i="26" s="1"/>
  <c r="I21" i="26"/>
  <c r="Y21" i="26" s="1"/>
  <c r="H160" i="25"/>
  <c r="N160" i="25" s="1"/>
  <c r="J8" i="26"/>
  <c r="F10" i="26"/>
  <c r="F12" i="26"/>
  <c r="V12" i="26"/>
  <c r="F14" i="26"/>
  <c r="V14" i="26"/>
  <c r="I15" i="26"/>
  <c r="Y15" i="26"/>
  <c r="I20" i="26"/>
  <c r="J21" i="26"/>
  <c r="Z21" i="26" s="1"/>
  <c r="J162" i="25"/>
  <c r="J174" i="25" s="1"/>
  <c r="J176" i="25" s="1"/>
  <c r="K166" i="25"/>
  <c r="K174" i="25"/>
  <c r="K176" i="25" s="1"/>
  <c r="G3" i="28"/>
  <c r="D24" i="28"/>
  <c r="T24" i="28" s="1"/>
  <c r="B175" i="27"/>
  <c r="E5" i="28"/>
  <c r="C157" i="27"/>
  <c r="E19" i="28"/>
  <c r="U19" i="28"/>
  <c r="C171" i="27"/>
  <c r="F5" i="28"/>
  <c r="D157" i="27"/>
  <c r="F14" i="28"/>
  <c r="D166" i="27"/>
  <c r="I24" i="28"/>
  <c r="Y24" i="28" s="1"/>
  <c r="G175" i="27"/>
  <c r="J21" i="28"/>
  <c r="Z21" i="28"/>
  <c r="H173" i="27"/>
  <c r="K11" i="28"/>
  <c r="AA11" i="28" s="1"/>
  <c r="O3" i="28"/>
  <c r="M155" i="27"/>
  <c r="L13" i="28"/>
  <c r="AB13" i="28" s="1"/>
  <c r="J165" i="27"/>
  <c r="Y148" i="25"/>
  <c r="G15" i="28"/>
  <c r="W15" i="28" s="1"/>
  <c r="E167" i="27"/>
  <c r="D21" i="28"/>
  <c r="B173" i="27"/>
  <c r="E8" i="28"/>
  <c r="C160" i="27"/>
  <c r="E18" i="28"/>
  <c r="C170" i="27"/>
  <c r="F13" i="28"/>
  <c r="D165" i="27"/>
  <c r="J14" i="28"/>
  <c r="Z14" i="28"/>
  <c r="H166" i="27"/>
  <c r="K10" i="28"/>
  <c r="AA10" i="28" s="1"/>
  <c r="I162" i="27"/>
  <c r="N14" i="28"/>
  <c r="AD14" i="28"/>
  <c r="L166" i="27"/>
  <c r="L12" i="28"/>
  <c r="AB12" i="28" s="1"/>
  <c r="J164" i="27"/>
  <c r="L16" i="28"/>
  <c r="AB16" i="28"/>
  <c r="J168" i="27"/>
  <c r="E158" i="27"/>
  <c r="G14" i="28"/>
  <c r="E166" i="27"/>
  <c r="H21" i="28"/>
  <c r="X21" i="28"/>
  <c r="F173" i="27"/>
  <c r="F16" i="28"/>
  <c r="D168" i="27"/>
  <c r="J13" i="28"/>
  <c r="Z13" i="28" s="1"/>
  <c r="H165" i="27"/>
  <c r="M17" i="28"/>
  <c r="K169" i="27"/>
  <c r="K3" i="28"/>
  <c r="I155" i="27"/>
  <c r="N20" i="28"/>
  <c r="L172" i="27"/>
  <c r="O19" i="28"/>
  <c r="AE19" i="28" s="1"/>
  <c r="AE22" i="28" s="1"/>
  <c r="AE23" i="28" s="1"/>
  <c r="M171" i="27"/>
  <c r="G4" i="28"/>
  <c r="E156" i="27"/>
  <c r="G7" i="28"/>
  <c r="E159" i="27"/>
  <c r="D19" i="28"/>
  <c r="B171" i="27"/>
  <c r="E11" i="28"/>
  <c r="U11" i="28" s="1"/>
  <c r="C163" i="27"/>
  <c r="H14" i="28"/>
  <c r="F166" i="27"/>
  <c r="F6" i="28"/>
  <c r="D158" i="27"/>
  <c r="F15" i="28"/>
  <c r="V15" i="28" s="1"/>
  <c r="D167" i="27"/>
  <c r="M16" i="28"/>
  <c r="AC16" i="28" s="1"/>
  <c r="AC22" i="28" s="1"/>
  <c r="AC23" i="28" s="1"/>
  <c r="K168" i="27"/>
  <c r="J24" i="28"/>
  <c r="Z24" i="28" s="1"/>
  <c r="H175" i="27"/>
  <c r="N6" i="28"/>
  <c r="AD6" i="28"/>
  <c r="L158" i="27"/>
  <c r="L14" i="28"/>
  <c r="AB14" i="28" s="1"/>
  <c r="J166" i="27"/>
  <c r="O18" i="28"/>
  <c r="AE18" i="28"/>
  <c r="M170" i="27"/>
  <c r="L165" i="27"/>
  <c r="L171" i="27"/>
  <c r="B158" i="27"/>
  <c r="C162" i="27"/>
  <c r="E160" i="27"/>
  <c r="E168" i="27"/>
  <c r="F169" i="27"/>
  <c r="K170" i="27"/>
  <c r="E172" i="27"/>
  <c r="E161" i="27"/>
  <c r="B165" i="27"/>
  <c r="B166" i="27"/>
  <c r="E169" i="27"/>
  <c r="F164" i="27"/>
  <c r="F168" i="27"/>
  <c r="C172" i="27"/>
  <c r="C173" i="27"/>
  <c r="G155" i="27"/>
  <c r="D159" i="27"/>
  <c r="D160" i="27"/>
  <c r="D162" i="27"/>
  <c r="D169" i="27"/>
  <c r="D170" i="27"/>
  <c r="D171" i="27"/>
  <c r="D172" i="27"/>
  <c r="K155" i="27"/>
  <c r="K156" i="27"/>
  <c r="K157" i="27"/>
  <c r="K158" i="27"/>
  <c r="K159" i="27"/>
  <c r="K160" i="27"/>
  <c r="K161" i="27"/>
  <c r="K163" i="27"/>
  <c r="H167" i="27"/>
  <c r="H168" i="27"/>
  <c r="K171" i="27"/>
  <c r="I157" i="27"/>
  <c r="L160" i="27"/>
  <c r="I164" i="27"/>
  <c r="I165" i="27"/>
  <c r="L168" i="27"/>
  <c r="I171" i="27"/>
  <c r="M158" i="27"/>
  <c r="M160" i="27"/>
  <c r="J169" i="27"/>
  <c r="J170" i="27"/>
  <c r="M173" i="27"/>
  <c r="M175" i="27"/>
  <c r="I158" i="27"/>
  <c r="L161" i="27"/>
  <c r="D163" i="27"/>
  <c r="K164" i="27"/>
  <c r="K166" i="27"/>
  <c r="L169" i="27"/>
  <c r="K172" i="27"/>
  <c r="L173" i="27"/>
  <c r="F157" i="27"/>
  <c r="F159" i="27"/>
  <c r="F165" i="27"/>
  <c r="F167" i="27"/>
  <c r="E170" i="27"/>
  <c r="F171" i="27"/>
  <c r="M172" i="27"/>
  <c r="F175" i="27"/>
  <c r="T23" i="26"/>
  <c r="V6" i="28"/>
  <c r="V16" i="28"/>
  <c r="V13" i="28"/>
  <c r="U8" i="28"/>
  <c r="U5" i="28"/>
  <c r="U14" i="26"/>
  <c r="AF14" i="26"/>
  <c r="Q14" i="26"/>
  <c r="P14" i="26"/>
  <c r="P12" i="26"/>
  <c r="U12" i="26"/>
  <c r="U10" i="26"/>
  <c r="Q10" i="26"/>
  <c r="Q12" i="26"/>
  <c r="AG12" i="26" s="1"/>
  <c r="P10" i="26"/>
  <c r="AA3" i="28"/>
  <c r="U15" i="26"/>
  <c r="Q15" i="26"/>
  <c r="W9" i="26"/>
  <c r="W22" i="26" s="1"/>
  <c r="W23" i="26" s="1"/>
  <c r="G22" i="26"/>
  <c r="G174" i="25"/>
  <c r="G176" i="25" s="1"/>
  <c r="B176" i="25"/>
  <c r="E22" i="26"/>
  <c r="P15" i="26"/>
  <c r="T19" i="28"/>
  <c r="U18" i="28"/>
  <c r="T21" i="28"/>
  <c r="AE3" i="28"/>
  <c r="W3" i="28"/>
  <c r="Y20" i="26"/>
  <c r="P20" i="26"/>
  <c r="V10" i="26"/>
  <c r="F22" i="26"/>
  <c r="U24" i="26"/>
  <c r="P24" i="26"/>
  <c r="Q24" i="26"/>
  <c r="Y6" i="26"/>
  <c r="Q6" i="26"/>
  <c r="AG6" i="26" s="1"/>
  <c r="I22" i="26"/>
  <c r="U11" i="26"/>
  <c r="Q11" i="26"/>
  <c r="P6" i="26"/>
  <c r="W4" i="28"/>
  <c r="AD20" i="28"/>
  <c r="AC17" i="28"/>
  <c r="AF17" i="28"/>
  <c r="Q17" i="28"/>
  <c r="P17" i="28"/>
  <c r="Z8" i="26"/>
  <c r="J22" i="26"/>
  <c r="P8" i="26"/>
  <c r="U21" i="26"/>
  <c r="Q21" i="26"/>
  <c r="P21" i="26"/>
  <c r="P11" i="26"/>
  <c r="P9" i="26"/>
  <c r="AF10" i="26"/>
  <c r="Q8" i="26"/>
  <c r="Q20" i="26"/>
  <c r="Q9" i="26"/>
  <c r="AG10" i="26"/>
  <c r="AF6" i="26"/>
  <c r="AG14" i="26"/>
  <c r="V14" i="28"/>
  <c r="V11" i="28"/>
  <c r="V10" i="28"/>
  <c r="V9" i="28"/>
  <c r="D161" i="27"/>
  <c r="V7" i="28"/>
  <c r="V5" i="28"/>
  <c r="F4" i="28"/>
  <c r="V4" i="28" s="1"/>
  <c r="V22" i="28" s="1"/>
  <c r="V23" i="28" s="1"/>
  <c r="L72" i="27"/>
  <c r="D174" i="27"/>
  <c r="D176" i="27" s="1"/>
  <c r="F22" i="28"/>
  <c r="W14" i="28"/>
  <c r="W12" i="28"/>
  <c r="E164" i="27"/>
  <c r="G11" i="28"/>
  <c r="Y26" i="27"/>
  <c r="E162" i="27"/>
  <c r="W10" i="28"/>
  <c r="W9" i="28"/>
  <c r="W7" i="28"/>
  <c r="E157" i="27"/>
  <c r="G5" i="28"/>
  <c r="W11" i="28"/>
  <c r="W5" i="28"/>
  <c r="X12" i="28"/>
  <c r="X11" i="28"/>
  <c r="F163" i="27"/>
  <c r="X9" i="28"/>
  <c r="F161" i="27"/>
  <c r="X7" i="28"/>
  <c r="H6" i="28"/>
  <c r="X6" i="28" s="1"/>
  <c r="X5" i="28"/>
  <c r="H4" i="28"/>
  <c r="X3" i="28"/>
  <c r="Y49" i="27"/>
  <c r="X4" i="28"/>
  <c r="X14" i="28"/>
  <c r="Y3" i="28"/>
  <c r="Y72" i="27"/>
  <c r="H164" i="27"/>
  <c r="Z12" i="28"/>
  <c r="J11" i="28"/>
  <c r="Z11" i="28" s="1"/>
  <c r="L102" i="27"/>
  <c r="J10" i="28"/>
  <c r="H162" i="27"/>
  <c r="H161" i="27"/>
  <c r="Z9" i="28"/>
  <c r="Z7" i="28"/>
  <c r="H159" i="27"/>
  <c r="Z4" i="28"/>
  <c r="J22" i="28"/>
  <c r="Z3" i="28"/>
  <c r="Z10" i="28"/>
  <c r="K9" i="28"/>
  <c r="AA4" i="28"/>
  <c r="L125" i="27"/>
  <c r="I156" i="27"/>
  <c r="K14" i="28"/>
  <c r="AA9" i="28"/>
  <c r="K22" i="28"/>
  <c r="AA14" i="28"/>
  <c r="AB15" i="28"/>
  <c r="J167" i="27"/>
  <c r="AB11" i="28"/>
  <c r="J163" i="27"/>
  <c r="AB4" i="28"/>
  <c r="L148" i="27"/>
  <c r="J156" i="27"/>
  <c r="L10" i="28"/>
  <c r="AB10" i="28"/>
  <c r="J161" i="27"/>
  <c r="L22" i="28"/>
  <c r="J174" i="27"/>
  <c r="J176" i="27"/>
  <c r="AC12" i="28"/>
  <c r="AC10" i="28"/>
  <c r="K162" i="27"/>
  <c r="Y102" i="27"/>
  <c r="AC9" i="28"/>
  <c r="M22" i="28"/>
  <c r="AC3" i="28"/>
  <c r="AD12" i="28"/>
  <c r="L164" i="27"/>
  <c r="AD11" i="28"/>
  <c r="L163" i="27"/>
  <c r="N10" i="28"/>
  <c r="AD9" i="28"/>
  <c r="AD5" i="28"/>
  <c r="Y125" i="27"/>
  <c r="L157" i="27"/>
  <c r="L174" i="27" s="1"/>
  <c r="N155" i="27"/>
  <c r="N3" i="28"/>
  <c r="AD10" i="28"/>
  <c r="P3" i="28"/>
  <c r="Q3" i="28"/>
  <c r="AD3" i="28"/>
  <c r="AF3" i="28" s="1"/>
  <c r="AG3" i="28" s="1"/>
  <c r="N24" i="28"/>
  <c r="Q24" i="28" s="1"/>
  <c r="P12" i="28"/>
  <c r="Q12" i="28"/>
  <c r="O11" i="28"/>
  <c r="O10" i="28"/>
  <c r="M161" i="27"/>
  <c r="Q9" i="28"/>
  <c r="AE9" i="28"/>
  <c r="P9" i="28"/>
  <c r="P11" i="28"/>
  <c r="Q11" i="28"/>
  <c r="AE11" i="28"/>
  <c r="AE10" i="28"/>
  <c r="AE14" i="28"/>
  <c r="P24" i="28"/>
  <c r="O7" i="28"/>
  <c r="M159" i="27"/>
  <c r="AE5" i="28"/>
  <c r="AF5" i="28" s="1"/>
  <c r="P5" i="28"/>
  <c r="Q5" i="28"/>
  <c r="M157" i="27"/>
  <c r="Y148" i="27"/>
  <c r="M156" i="27"/>
  <c r="AE4" i="28"/>
  <c r="P4" i="28"/>
  <c r="AE7" i="28"/>
  <c r="O22" i="28"/>
  <c r="M174" i="27"/>
  <c r="M176" i="27"/>
  <c r="AB22" i="26" l="1"/>
  <c r="AB23" i="26" s="1"/>
  <c r="U22" i="26"/>
  <c r="U23" i="26" s="1"/>
  <c r="AF8" i="26"/>
  <c r="AB22" i="28"/>
  <c r="AB23" i="28" s="1"/>
  <c r="AA22" i="28"/>
  <c r="AA23" i="28" s="1"/>
  <c r="Z22" i="28"/>
  <c r="Z23" i="28" s="1"/>
  <c r="AG8" i="26"/>
  <c r="AF21" i="26"/>
  <c r="AG21" i="26" s="1"/>
  <c r="AF11" i="26"/>
  <c r="AG11" i="26" s="1"/>
  <c r="AF15" i="26"/>
  <c r="AG15" i="26" s="1"/>
  <c r="AA22" i="26"/>
  <c r="AA23" i="26" s="1"/>
  <c r="AC22" i="26"/>
  <c r="AC23" i="26" s="1"/>
  <c r="AF7" i="26"/>
  <c r="Z22" i="26"/>
  <c r="Z23" i="26" s="1"/>
  <c r="AF19" i="26"/>
  <c r="AF20" i="26"/>
  <c r="AG20" i="26" s="1"/>
  <c r="AF3" i="26"/>
  <c r="AG3" i="26" s="1"/>
  <c r="Y22" i="26"/>
  <c r="Y23" i="26" s="1"/>
  <c r="AG17" i="28"/>
  <c r="N162" i="25"/>
  <c r="N166" i="25"/>
  <c r="N164" i="25"/>
  <c r="AD9" i="26"/>
  <c r="AD22" i="26" s="1"/>
  <c r="AD23" i="26" s="1"/>
  <c r="P7" i="26"/>
  <c r="P22" i="26" s="1"/>
  <c r="P25" i="26" s="1"/>
  <c r="Q7" i="26"/>
  <c r="AG7" i="26" s="1"/>
  <c r="K22" i="26"/>
  <c r="P19" i="26"/>
  <c r="Q19" i="26"/>
  <c r="AG19" i="26" s="1"/>
  <c r="D7" i="28"/>
  <c r="B159" i="27"/>
  <c r="D16" i="28"/>
  <c r="B168" i="27"/>
  <c r="G19" i="28"/>
  <c r="E171" i="27"/>
  <c r="D20" i="28"/>
  <c r="B172" i="27"/>
  <c r="H155" i="25"/>
  <c r="B156" i="27"/>
  <c r="D18" i="28"/>
  <c r="T18" i="28" s="1"/>
  <c r="B170" i="27"/>
  <c r="N170" i="27" s="1"/>
  <c r="G21" i="28"/>
  <c r="E173" i="27"/>
  <c r="H8" i="28"/>
  <c r="F160" i="27"/>
  <c r="N160" i="27" s="1"/>
  <c r="E13" i="28"/>
  <c r="C165" i="27"/>
  <c r="E16" i="28"/>
  <c r="U16" i="28" s="1"/>
  <c r="C168" i="27"/>
  <c r="H20" i="28"/>
  <c r="X20" i="28" s="1"/>
  <c r="F172" i="27"/>
  <c r="C175" i="27"/>
  <c r="G157" i="27"/>
  <c r="G160" i="27"/>
  <c r="G161" i="27"/>
  <c r="N161" i="27" s="1"/>
  <c r="G162" i="27"/>
  <c r="G163" i="27"/>
  <c r="N163" i="27" s="1"/>
  <c r="G164" i="27"/>
  <c r="G166" i="27"/>
  <c r="G168" i="27"/>
  <c r="G172" i="27"/>
  <c r="K167" i="27"/>
  <c r="K174" i="27" s="1"/>
  <c r="H169" i="27"/>
  <c r="N169" i="27" s="1"/>
  <c r="H171" i="27"/>
  <c r="K175" i="27"/>
  <c r="I159" i="27"/>
  <c r="I174" i="27" s="1"/>
  <c r="I176" i="27" s="1"/>
  <c r="N15" i="28"/>
  <c r="I168" i="27"/>
  <c r="N166" i="27"/>
  <c r="N158" i="27"/>
  <c r="N173" i="27"/>
  <c r="C174" i="25"/>
  <c r="AF12" i="28"/>
  <c r="AG12" i="28" s="1"/>
  <c r="L22" i="26"/>
  <c r="Q5" i="26"/>
  <c r="AF4" i="26"/>
  <c r="AG4" i="26" s="1"/>
  <c r="Q16" i="26"/>
  <c r="AG16" i="26" s="1"/>
  <c r="X22" i="26"/>
  <c r="P48" i="26"/>
  <c r="P46" i="26"/>
  <c r="P44" i="26"/>
  <c r="Q4" i="28"/>
  <c r="N164" i="27"/>
  <c r="N172" i="27"/>
  <c r="AF6" i="28"/>
  <c r="AF9" i="28"/>
  <c r="AF11" i="28"/>
  <c r="AF14" i="28"/>
  <c r="AF18" i="28"/>
  <c r="E156" i="30"/>
  <c r="G4" i="29"/>
  <c r="E157" i="30"/>
  <c r="G5" i="29"/>
  <c r="W5" i="29" s="1"/>
  <c r="G6" i="29"/>
  <c r="W6" i="29" s="1"/>
  <c r="E159" i="30"/>
  <c r="G7" i="29"/>
  <c r="W7" i="29" s="1"/>
  <c r="E160" i="30"/>
  <c r="G8" i="29"/>
  <c r="E161" i="30"/>
  <c r="G9" i="29"/>
  <c r="W9" i="29" s="1"/>
  <c r="E162" i="30"/>
  <c r="G10" i="29"/>
  <c r="E163" i="30"/>
  <c r="G11" i="29"/>
  <c r="W11" i="29" s="1"/>
  <c r="E164" i="30"/>
  <c r="G12" i="29"/>
  <c r="E165" i="30"/>
  <c r="G13" i="29"/>
  <c r="W13" i="29" s="1"/>
  <c r="E167" i="30"/>
  <c r="G15" i="29"/>
  <c r="W15" i="29" s="1"/>
  <c r="E169" i="30"/>
  <c r="G17" i="29"/>
  <c r="E171" i="30"/>
  <c r="G19" i="29"/>
  <c r="W19" i="29" s="1"/>
  <c r="E173" i="30"/>
  <c r="G21" i="29"/>
  <c r="W21" i="29" s="1"/>
  <c r="F172" i="30"/>
  <c r="H20" i="29"/>
  <c r="X20" i="29" s="1"/>
  <c r="G158" i="30"/>
  <c r="I6" i="29"/>
  <c r="Y6" i="29" s="1"/>
  <c r="G160" i="30"/>
  <c r="I8" i="29"/>
  <c r="Y8" i="29" s="1"/>
  <c r="G165" i="30"/>
  <c r="I13" i="29"/>
  <c r="Y13" i="29" s="1"/>
  <c r="G166" i="30"/>
  <c r="I14" i="29"/>
  <c r="Y14" i="29" s="1"/>
  <c r="G167" i="30"/>
  <c r="I15" i="29"/>
  <c r="Y15" i="29" s="1"/>
  <c r="G168" i="30"/>
  <c r="I16" i="29"/>
  <c r="Y16" i="29" s="1"/>
  <c r="G169" i="30"/>
  <c r="I17" i="29"/>
  <c r="Y17" i="29" s="1"/>
  <c r="G170" i="30"/>
  <c r="I18" i="29"/>
  <c r="Y18" i="29" s="1"/>
  <c r="G171" i="30"/>
  <c r="I19" i="29"/>
  <c r="Y19" i="29" s="1"/>
  <c r="G172" i="30"/>
  <c r="I20" i="29"/>
  <c r="Y20" i="29" s="1"/>
  <c r="G173" i="30"/>
  <c r="I21" i="29"/>
  <c r="Y21" i="29" s="1"/>
  <c r="J172" i="30"/>
  <c r="L20" i="29"/>
  <c r="O7" i="29"/>
  <c r="AE7" i="29" s="1"/>
  <c r="O12" i="29"/>
  <c r="AE12" i="29" s="1"/>
  <c r="O10" i="29"/>
  <c r="AE10" i="29" s="1"/>
  <c r="L4" i="29"/>
  <c r="AB4" i="29" s="1"/>
  <c r="L21" i="29"/>
  <c r="AB21" i="29" s="1"/>
  <c r="K9" i="29"/>
  <c r="AA9" i="29" s="1"/>
  <c r="K7" i="29"/>
  <c r="AA7" i="29" s="1"/>
  <c r="K5" i="29"/>
  <c r="AA5" i="29" s="1"/>
  <c r="K4" i="29"/>
  <c r="AA4" i="29" s="1"/>
  <c r="L125" i="30"/>
  <c r="K3" i="29"/>
  <c r="J9" i="29"/>
  <c r="Z9" i="29" s="1"/>
  <c r="J4" i="29"/>
  <c r="Z4" i="29" s="1"/>
  <c r="J11" i="29"/>
  <c r="Z11" i="29" s="1"/>
  <c r="N175" i="27"/>
  <c r="L176" i="27"/>
  <c r="AD24" i="28"/>
  <c r="AF24" i="28" s="1"/>
  <c r="G159" i="30"/>
  <c r="I7" i="29"/>
  <c r="Y7" i="29" s="1"/>
  <c r="G157" i="30"/>
  <c r="I5" i="29"/>
  <c r="Y5" i="29" s="1"/>
  <c r="I3" i="29"/>
  <c r="Y3" i="29" s="1"/>
  <c r="G164" i="30"/>
  <c r="I12" i="29"/>
  <c r="Y12" i="29" s="1"/>
  <c r="G163" i="30"/>
  <c r="I11" i="29"/>
  <c r="Y11" i="29" s="1"/>
  <c r="G162" i="30"/>
  <c r="I10" i="29"/>
  <c r="Y10" i="29" s="1"/>
  <c r="G161" i="30"/>
  <c r="I9" i="29"/>
  <c r="Y9" i="29" s="1"/>
  <c r="Y72" i="30"/>
  <c r="H12" i="29"/>
  <c r="X12" i="29" s="1"/>
  <c r="H10" i="29"/>
  <c r="X10" i="29" s="1"/>
  <c r="Y49" i="30"/>
  <c r="H4" i="29"/>
  <c r="X4" i="29" s="1"/>
  <c r="P45" i="29"/>
  <c r="E170" i="30"/>
  <c r="G14" i="29"/>
  <c r="W14" i="29" s="1"/>
  <c r="E172" i="30"/>
  <c r="N172" i="30" s="1"/>
  <c r="G20" i="29"/>
  <c r="W20" i="29" s="1"/>
  <c r="E168" i="30"/>
  <c r="G16" i="29"/>
  <c r="E155" i="30"/>
  <c r="G3" i="29"/>
  <c r="F11" i="29"/>
  <c r="V11" i="29" s="1"/>
  <c r="F9" i="29"/>
  <c r="V9" i="29" s="1"/>
  <c r="AG9" i="28"/>
  <c r="AG11" i="28"/>
  <c r="AG5" i="28"/>
  <c r="Q18" i="28"/>
  <c r="AG18" i="28" s="1"/>
  <c r="Y4" i="28"/>
  <c r="AF4" i="28" s="1"/>
  <c r="AG4" i="28" s="1"/>
  <c r="I22" i="28"/>
  <c r="P14" i="28"/>
  <c r="Q6" i="28"/>
  <c r="AG6" i="28" s="1"/>
  <c r="P18" i="28"/>
  <c r="Q14" i="28"/>
  <c r="AG14" i="28" s="1"/>
  <c r="P6" i="28"/>
  <c r="P10" i="28"/>
  <c r="H22" i="28"/>
  <c r="X10" i="28"/>
  <c r="Q10" i="28"/>
  <c r="F162" i="27"/>
  <c r="D20" i="29"/>
  <c r="T20" i="29" s="1"/>
  <c r="L9" i="29"/>
  <c r="AB9" i="29" s="1"/>
  <c r="L13" i="29"/>
  <c r="AB13" i="29" s="1"/>
  <c r="L11" i="29"/>
  <c r="AB11" i="29" s="1"/>
  <c r="L7" i="29"/>
  <c r="AB7" i="29" s="1"/>
  <c r="L15" i="29"/>
  <c r="AB15" i="29" s="1"/>
  <c r="N13" i="29"/>
  <c r="AD13" i="29" s="1"/>
  <c r="AD4" i="29"/>
  <c r="AD10" i="29"/>
  <c r="I155" i="30"/>
  <c r="K22" i="29"/>
  <c r="I174" i="30"/>
  <c r="I176" i="30" s="1"/>
  <c r="M14" i="29"/>
  <c r="AC14" i="29" s="1"/>
  <c r="K164" i="30"/>
  <c r="N164" i="30" s="1"/>
  <c r="M4" i="29"/>
  <c r="AC4" i="29" s="1"/>
  <c r="M8" i="29"/>
  <c r="AC8" i="29" s="1"/>
  <c r="M10" i="29"/>
  <c r="AC10" i="29" s="1"/>
  <c r="M6" i="29"/>
  <c r="AC6" i="29" s="1"/>
  <c r="L102" i="30"/>
  <c r="H155" i="30"/>
  <c r="H174" i="30" s="1"/>
  <c r="H176" i="30" s="1"/>
  <c r="F6" i="29"/>
  <c r="V6" i="29" s="1"/>
  <c r="F10" i="29"/>
  <c r="V10" i="29" s="1"/>
  <c r="F4" i="29"/>
  <c r="V4" i="29" s="1"/>
  <c r="F8" i="29"/>
  <c r="V8" i="29" s="1"/>
  <c r="F12" i="29"/>
  <c r="V12" i="29" s="1"/>
  <c r="F16" i="29"/>
  <c r="V16" i="29" s="1"/>
  <c r="L72" i="30"/>
  <c r="H7" i="29"/>
  <c r="X7" i="29" s="1"/>
  <c r="H13" i="29"/>
  <c r="X13" i="29" s="1"/>
  <c r="F155" i="30"/>
  <c r="F174" i="30" s="1"/>
  <c r="F176" i="30" s="1"/>
  <c r="H3" i="29"/>
  <c r="H9" i="29"/>
  <c r="X9" i="29" s="1"/>
  <c r="H11" i="29"/>
  <c r="X11" i="29" s="1"/>
  <c r="H19" i="29"/>
  <c r="X19" i="29" s="1"/>
  <c r="E9" i="29"/>
  <c r="U9" i="29" s="1"/>
  <c r="E5" i="29"/>
  <c r="U5" i="29" s="1"/>
  <c r="E7" i="29"/>
  <c r="U7" i="29" s="1"/>
  <c r="E15" i="29"/>
  <c r="U15" i="29" s="1"/>
  <c r="E17" i="29"/>
  <c r="U17" i="29" s="1"/>
  <c r="E3" i="29"/>
  <c r="U3" i="29" s="1"/>
  <c r="E11" i="29"/>
  <c r="U11" i="29" s="1"/>
  <c r="E13" i="29"/>
  <c r="U13" i="29" s="1"/>
  <c r="W12" i="29"/>
  <c r="P35" i="29"/>
  <c r="P36" i="29"/>
  <c r="P37" i="29"/>
  <c r="P39" i="29"/>
  <c r="P41" i="29"/>
  <c r="P42" i="29"/>
  <c r="P43" i="29"/>
  <c r="E166" i="30"/>
  <c r="W10" i="29"/>
  <c r="P30" i="29"/>
  <c r="E158" i="30"/>
  <c r="W4" i="29"/>
  <c r="W16" i="29"/>
  <c r="D9" i="29"/>
  <c r="L26" i="30"/>
  <c r="D3" i="29"/>
  <c r="T3" i="29" s="1"/>
  <c r="B155" i="30"/>
  <c r="AC3" i="29"/>
  <c r="L163" i="30"/>
  <c r="AD11" i="29"/>
  <c r="L173" i="30"/>
  <c r="N173" i="30" s="1"/>
  <c r="N21" i="29"/>
  <c r="AD21" i="29" s="1"/>
  <c r="AB3" i="29"/>
  <c r="U6" i="29"/>
  <c r="M9" i="29"/>
  <c r="T9" i="29"/>
  <c r="N19" i="29"/>
  <c r="AD19" i="29" s="1"/>
  <c r="M21" i="29"/>
  <c r="AC21" i="29" s="1"/>
  <c r="AF21" i="29" s="1"/>
  <c r="P44" i="29"/>
  <c r="W8" i="29"/>
  <c r="Q21" i="29"/>
  <c r="K163" i="30"/>
  <c r="M11" i="29"/>
  <c r="AC11" i="29" s="1"/>
  <c r="K167" i="30"/>
  <c r="N167" i="30" s="1"/>
  <c r="M15" i="29"/>
  <c r="AC15" i="29" s="1"/>
  <c r="K171" i="30"/>
  <c r="N171" i="30" s="1"/>
  <c r="M19" i="29"/>
  <c r="AC19" i="29" s="1"/>
  <c r="J157" i="30"/>
  <c r="N157" i="30" s="1"/>
  <c r="L148" i="30"/>
  <c r="L5" i="29"/>
  <c r="AB5" i="29" s="1"/>
  <c r="M5" i="29"/>
  <c r="AC5" i="29" s="1"/>
  <c r="W3" i="29"/>
  <c r="AA3" i="29"/>
  <c r="AD5" i="29"/>
  <c r="O6" i="29"/>
  <c r="AE6" i="29" s="1"/>
  <c r="AD9" i="29"/>
  <c r="W17" i="29"/>
  <c r="T24" i="29"/>
  <c r="N161" i="30"/>
  <c r="T14" i="29"/>
  <c r="K155" i="30"/>
  <c r="Y102" i="30"/>
  <c r="K169" i="30"/>
  <c r="M17" i="29"/>
  <c r="AC17" i="29" s="1"/>
  <c r="L169" i="30"/>
  <c r="N17" i="29"/>
  <c r="AD17" i="29" s="1"/>
  <c r="AE3" i="29"/>
  <c r="J22" i="29"/>
  <c r="M7" i="29"/>
  <c r="AC7" i="29" s="1"/>
  <c r="M13" i="29"/>
  <c r="AC13" i="29" s="1"/>
  <c r="T13" i="29"/>
  <c r="T16" i="29"/>
  <c r="P21" i="29"/>
  <c r="Y125" i="30"/>
  <c r="O31" i="29"/>
  <c r="P31" i="29" s="1"/>
  <c r="Y129" i="30"/>
  <c r="J162" i="30"/>
  <c r="N162" i="30" s="1"/>
  <c r="L10" i="29"/>
  <c r="AB10" i="29" s="1"/>
  <c r="J166" i="30"/>
  <c r="L14" i="29"/>
  <c r="AB14" i="29" s="1"/>
  <c r="J168" i="30"/>
  <c r="L16" i="29"/>
  <c r="AB16" i="29" s="1"/>
  <c r="J170" i="30"/>
  <c r="L18" i="29"/>
  <c r="AB18" i="29" s="1"/>
  <c r="AF18" i="29" s="1"/>
  <c r="L159" i="30"/>
  <c r="L174" i="30" s="1"/>
  <c r="L176" i="30" s="1"/>
  <c r="P33" i="29"/>
  <c r="P34" i="29"/>
  <c r="P47" i="29"/>
  <c r="P49" i="29"/>
  <c r="Y26" i="30"/>
  <c r="G156" i="30"/>
  <c r="G174" i="30" s="1"/>
  <c r="N169" i="30"/>
  <c r="C174" i="30"/>
  <c r="C176" i="30" s="1"/>
  <c r="G175" i="30"/>
  <c r="I24" i="29"/>
  <c r="Y24" i="29" s="1"/>
  <c r="D174" i="30"/>
  <c r="D176" i="30" s="1"/>
  <c r="N165" i="30"/>
  <c r="N175" i="30"/>
  <c r="P38" i="29"/>
  <c r="P46" i="29"/>
  <c r="N158" i="30"/>
  <c r="N160" i="30"/>
  <c r="N168" i="30"/>
  <c r="N170" i="30"/>
  <c r="M155" i="30"/>
  <c r="P32" i="29"/>
  <c r="P40" i="29"/>
  <c r="P48" i="29"/>
  <c r="B174" i="30"/>
  <c r="L49" i="30"/>
  <c r="AD15" i="28" l="1"/>
  <c r="P15" i="28"/>
  <c r="Q15" i="28"/>
  <c r="N22" i="28"/>
  <c r="G174" i="27"/>
  <c r="G176" i="27" s="1"/>
  <c r="N157" i="27"/>
  <c r="C174" i="27"/>
  <c r="C176" i="27" s="1"/>
  <c r="B174" i="27"/>
  <c r="B176" i="27" s="1"/>
  <c r="N156" i="27"/>
  <c r="N171" i="27"/>
  <c r="N168" i="27"/>
  <c r="N159" i="27"/>
  <c r="N165" i="27"/>
  <c r="E174" i="27"/>
  <c r="E176" i="27" s="1"/>
  <c r="H174" i="27"/>
  <c r="H176" i="27" s="1"/>
  <c r="AF9" i="26"/>
  <c r="AG9" i="26" s="1"/>
  <c r="Z22" i="29"/>
  <c r="Z23" i="29" s="1"/>
  <c r="K176" i="27"/>
  <c r="U13" i="28"/>
  <c r="Q13" i="28"/>
  <c r="P13" i="28"/>
  <c r="X8" i="28"/>
  <c r="AF8" i="28" s="1"/>
  <c r="P8" i="28"/>
  <c r="Q8" i="28"/>
  <c r="AG8" i="28" s="1"/>
  <c r="W21" i="28"/>
  <c r="AF21" i="28" s="1"/>
  <c r="Q21" i="28"/>
  <c r="AG21" i="28" s="1"/>
  <c r="P21" i="28"/>
  <c r="N155" i="25"/>
  <c r="H174" i="25"/>
  <c r="H176" i="25" s="1"/>
  <c r="T20" i="28"/>
  <c r="AF20" i="28" s="1"/>
  <c r="P20" i="28"/>
  <c r="Q20" i="28"/>
  <c r="AG20" i="28" s="1"/>
  <c r="W19" i="28"/>
  <c r="Q19" i="28"/>
  <c r="P19" i="28"/>
  <c r="G22" i="28"/>
  <c r="T16" i="28"/>
  <c r="AF16" i="28" s="1"/>
  <c r="Q16" i="28"/>
  <c r="AG16" i="28" s="1"/>
  <c r="P16" i="28"/>
  <c r="T7" i="28"/>
  <c r="Q7" i="28"/>
  <c r="D22" i="28"/>
  <c r="P7" i="28"/>
  <c r="E22" i="28"/>
  <c r="N167" i="27"/>
  <c r="G176" i="30"/>
  <c r="AF17" i="29"/>
  <c r="AF19" i="29"/>
  <c r="X23" i="26"/>
  <c r="AF23" i="26" s="1"/>
  <c r="AF22" i="26"/>
  <c r="AG5" i="26"/>
  <c r="Q22" i="26"/>
  <c r="C176" i="25"/>
  <c r="N176" i="25" s="1"/>
  <c r="N174" i="25"/>
  <c r="N163" i="30"/>
  <c r="J174" i="30"/>
  <c r="J176" i="30" s="1"/>
  <c r="AA22" i="29"/>
  <c r="AA23" i="29" s="1"/>
  <c r="Y22" i="29"/>
  <c r="Y23" i="29" s="1"/>
  <c r="I22" i="29"/>
  <c r="AF12" i="29"/>
  <c r="H22" i="29"/>
  <c r="AF7" i="29"/>
  <c r="AF20" i="29"/>
  <c r="AF24" i="29"/>
  <c r="E174" i="30"/>
  <c r="E176" i="30" s="1"/>
  <c r="AF8" i="29"/>
  <c r="Q12" i="29"/>
  <c r="P12" i="29"/>
  <c r="V22" i="29"/>
  <c r="V23" i="29" s="1"/>
  <c r="AF11" i="29"/>
  <c r="Y22" i="28"/>
  <c r="Y23" i="28" s="1"/>
  <c r="P22" i="28"/>
  <c r="P25" i="28" s="1"/>
  <c r="Q22" i="28"/>
  <c r="X22" i="28"/>
  <c r="AF10" i="28"/>
  <c r="AG10" i="28" s="1"/>
  <c r="N162" i="27"/>
  <c r="F174" i="27"/>
  <c r="Q20" i="29"/>
  <c r="P20" i="29"/>
  <c r="Q6" i="29"/>
  <c r="AF6" i="29"/>
  <c r="N166" i="30"/>
  <c r="Q7" i="29"/>
  <c r="P9" i="29"/>
  <c r="Q11" i="29"/>
  <c r="P11" i="29"/>
  <c r="AF5" i="29"/>
  <c r="Q8" i="29"/>
  <c r="AG8" i="29" s="1"/>
  <c r="P8" i="29"/>
  <c r="F22" i="29"/>
  <c r="X3" i="29"/>
  <c r="X22" i="29" s="1"/>
  <c r="X23" i="29" s="1"/>
  <c r="P15" i="29"/>
  <c r="E22" i="29"/>
  <c r="AF15" i="29"/>
  <c r="Q13" i="29"/>
  <c r="AF13" i="29"/>
  <c r="U22" i="29"/>
  <c r="U23" i="29" s="1"/>
  <c r="AF16" i="29"/>
  <c r="AF10" i="29"/>
  <c r="G22" i="29"/>
  <c r="D22" i="29"/>
  <c r="N22" i="29"/>
  <c r="AD3" i="29"/>
  <c r="AD22" i="29" s="1"/>
  <c r="AD23" i="29" s="1"/>
  <c r="P3" i="29"/>
  <c r="P14" i="29"/>
  <c r="P24" i="29"/>
  <c r="AG21" i="29"/>
  <c r="Q19" i="29"/>
  <c r="AG19" i="29" s="1"/>
  <c r="AB22" i="29"/>
  <c r="AB23" i="29" s="1"/>
  <c r="P6" i="29"/>
  <c r="M156" i="30"/>
  <c r="N156" i="30" s="1"/>
  <c r="O4" i="29"/>
  <c r="AC9" i="29"/>
  <c r="AC22" i="29" s="1"/>
  <c r="AC23" i="29" s="1"/>
  <c r="Q9" i="29"/>
  <c r="Y148" i="30"/>
  <c r="N159" i="30"/>
  <c r="P16" i="29"/>
  <c r="P13" i="29"/>
  <c r="Q17" i="29"/>
  <c r="AG17" i="29" s="1"/>
  <c r="Q10" i="29"/>
  <c r="W22" i="29"/>
  <c r="W23" i="29" s="1"/>
  <c r="Q24" i="29"/>
  <c r="Q16" i="29"/>
  <c r="L22" i="29"/>
  <c r="P17" i="29"/>
  <c r="B176" i="30"/>
  <c r="AF14" i="29"/>
  <c r="Q18" i="29"/>
  <c r="AG18" i="29" s="1"/>
  <c r="M22" i="29"/>
  <c r="N155" i="30"/>
  <c r="P18" i="29"/>
  <c r="K174" i="30"/>
  <c r="K176" i="30" s="1"/>
  <c r="P19" i="29"/>
  <c r="P10" i="29"/>
  <c r="P5" i="29"/>
  <c r="Q3" i="29"/>
  <c r="Q5" i="29"/>
  <c r="P7" i="29"/>
  <c r="Q15" i="29"/>
  <c r="Q14" i="29"/>
  <c r="T22" i="29"/>
  <c r="T23" i="29" s="1"/>
  <c r="AF7" i="28" l="1"/>
  <c r="AG7" i="28" s="1"/>
  <c r="T22" i="28"/>
  <c r="T23" i="28" s="1"/>
  <c r="AG13" i="28"/>
  <c r="W22" i="28"/>
  <c r="W23" i="28" s="1"/>
  <c r="AF19" i="28"/>
  <c r="AG19" i="28" s="1"/>
  <c r="AF13" i="28"/>
  <c r="U22" i="28"/>
  <c r="U23" i="28" s="1"/>
  <c r="AD22" i="28"/>
  <c r="AD23" i="28" s="1"/>
  <c r="AF15" i="28"/>
  <c r="AG15" i="28" s="1"/>
  <c r="Q25" i="26"/>
  <c r="AG24" i="26" s="1"/>
  <c r="AG22" i="26"/>
  <c r="AG7" i="29"/>
  <c r="M174" i="30"/>
  <c r="M176" i="30" s="1"/>
  <c r="N176" i="30" s="1"/>
  <c r="AF9" i="29"/>
  <c r="AG20" i="29"/>
  <c r="AG12" i="29"/>
  <c r="AG11" i="29"/>
  <c r="AG6" i="29"/>
  <c r="AF22" i="28"/>
  <c r="X23" i="28"/>
  <c r="AF23" i="28" s="1"/>
  <c r="N174" i="27"/>
  <c r="F176" i="27"/>
  <c r="N176" i="27" s="1"/>
  <c r="AG22" i="28"/>
  <c r="Q25" i="28"/>
  <c r="AG24" i="28" s="1"/>
  <c r="AG5" i="29"/>
  <c r="AG15" i="29"/>
  <c r="AG13" i="29"/>
  <c r="AG10" i="29"/>
  <c r="AG16" i="29"/>
  <c r="AG9" i="29"/>
  <c r="AE4" i="29"/>
  <c r="Q4" i="29"/>
  <c r="P4" i="29"/>
  <c r="P22" i="29" s="1"/>
  <c r="P25" i="29" s="1"/>
  <c r="O22" i="29"/>
  <c r="AG14" i="29"/>
  <c r="AF3" i="29"/>
  <c r="AG3" i="29" s="1"/>
  <c r="N174" i="30" l="1"/>
  <c r="AF4" i="29"/>
  <c r="AG4" i="29" s="1"/>
  <c r="AE22" i="29"/>
  <c r="AE23" i="29" s="1"/>
  <c r="Q22" i="29"/>
  <c r="AF23" i="29" l="1"/>
  <c r="AF22" i="29"/>
  <c r="AG22" i="29" s="1"/>
  <c r="Q25" i="29"/>
  <c r="AG24"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Ueno, Yoshiyuki[上野 嘉行]</author>
  </authors>
  <commentList>
    <comment ref="G5" authorId="0" shapeId="0" xr:uid="{74356A25-300F-4417-AAAE-5762C43D9D96}">
      <text>
        <r>
          <rPr>
            <sz val="9"/>
            <color indexed="81"/>
            <rFont val="MS P ゴシック"/>
            <family val="3"/>
            <charset val="128"/>
          </rPr>
          <t xml:space="preserve">【手順１】
貴社情報を入力して下さい。
</t>
        </r>
      </text>
    </comment>
    <comment ref="G15" authorId="0" shapeId="0" xr:uid="{00159652-D2F2-4A0B-AD00-11066E477FB7}">
      <text>
        <r>
          <rPr>
            <sz val="9"/>
            <color indexed="81"/>
            <rFont val="MS P ゴシック"/>
            <family val="3"/>
            <charset val="128"/>
          </rPr>
          <t>【手順２】
色塗りしたセルに品目別の収集運搬・処分単価／KG（税抜）を1円単位で入力し、①年額小計（税抜）を算出して下さい。</t>
        </r>
      </text>
    </comment>
    <comment ref="F38" authorId="0" shapeId="0" xr:uid="{C4B01337-58FA-4D6B-BF9C-FB9198C84488}">
      <text>
        <r>
          <rPr>
            <sz val="9"/>
            <color indexed="81"/>
            <rFont val="MS P ゴシック"/>
            <family val="3"/>
            <charset val="128"/>
          </rPr>
          <t>【手順３】
手順1で算出した①年額小計（税抜）に3を乗じた額が自動計算されます。入札の際には、この金額をそのまま入札書に転記するようにお願いします。千止めではありませんので、端数（1円単位）まで入札書にそのまま転記して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pcadmin</author>
  </authors>
  <commentList>
    <comment ref="A25" authorId="0" shapeId="0" xr:uid="{00000000-0006-0000-0900-000001000000}">
      <text>
        <r>
          <rPr>
            <sz val="9"/>
            <color indexed="81"/>
            <rFont val="ＭＳ Ｐゴシック"/>
            <family val="3"/>
            <charset val="128"/>
          </rPr>
          <t xml:space="preserve">ﾏﾆﾌｪｽﾄに記載されている。左欄が普通、右欄有機性汚泥
</t>
        </r>
      </text>
    </comment>
    <comment ref="N25" authorId="0" shapeId="0" xr:uid="{00000000-0006-0000-0900-000002000000}">
      <text>
        <r>
          <rPr>
            <sz val="9"/>
            <color indexed="81"/>
            <rFont val="ＭＳ Ｐゴシック"/>
            <family val="3"/>
            <charset val="128"/>
          </rPr>
          <t xml:space="preserve">ﾏﾆﾌｪｽﾄに記載されている。左欄が普通、右欄有機性汚泥
</t>
        </r>
      </text>
    </comment>
    <comment ref="A26" authorId="0" shapeId="0" xr:uid="{00000000-0006-0000-0900-000003000000}">
      <text>
        <r>
          <rPr>
            <sz val="9"/>
            <color indexed="81"/>
            <rFont val="ＭＳ Ｐゴシック"/>
            <family val="3"/>
            <charset val="128"/>
          </rPr>
          <t xml:space="preserve">ﾏﾆﾌｪｽﾄに記載されている。左欄が普通、右欄有機性汚泥
</t>
        </r>
      </text>
    </comment>
    <comment ref="N26" authorId="0" shapeId="0" xr:uid="{00000000-0006-0000-0900-000004000000}">
      <text>
        <r>
          <rPr>
            <sz val="9"/>
            <color indexed="81"/>
            <rFont val="ＭＳ Ｐゴシック"/>
            <family val="3"/>
            <charset val="128"/>
          </rPr>
          <t xml:space="preserve">ﾏﾆﾌｪｽﾄに記載されている。左欄が普通、右欄有機性汚泥
</t>
        </r>
      </text>
    </comment>
    <comment ref="A48" authorId="0" shapeId="0" xr:uid="{00000000-0006-0000-0900-000005000000}">
      <text>
        <r>
          <rPr>
            <sz val="9"/>
            <color indexed="81"/>
            <rFont val="ＭＳ Ｐゴシック"/>
            <family val="3"/>
            <charset val="128"/>
          </rPr>
          <t xml:space="preserve">ﾏﾆﾌｪｽﾄに記載されている。左欄が普通、右欄有機性汚泥
</t>
        </r>
      </text>
    </comment>
    <comment ref="N48" authorId="0" shapeId="0" xr:uid="{00000000-0006-0000-0900-000006000000}">
      <text>
        <r>
          <rPr>
            <sz val="9"/>
            <color indexed="81"/>
            <rFont val="ＭＳ Ｐゴシック"/>
            <family val="3"/>
            <charset val="128"/>
          </rPr>
          <t xml:space="preserve">ﾏﾆﾌｪｽﾄに記載されている。左欄が普通、右欄有機性汚泥
</t>
        </r>
      </text>
    </comment>
    <comment ref="A49" authorId="0" shapeId="0" xr:uid="{00000000-0006-0000-0900-000007000000}">
      <text>
        <r>
          <rPr>
            <sz val="9"/>
            <color indexed="81"/>
            <rFont val="ＭＳ Ｐゴシック"/>
            <family val="3"/>
            <charset val="128"/>
          </rPr>
          <t xml:space="preserve">ﾏﾆﾌｪｽﾄに記載されている。左欄が普通、右欄有機性汚泥
</t>
        </r>
      </text>
    </comment>
    <comment ref="N49" authorId="0" shapeId="0" xr:uid="{00000000-0006-0000-0900-000008000000}">
      <text>
        <r>
          <rPr>
            <sz val="9"/>
            <color indexed="81"/>
            <rFont val="ＭＳ Ｐゴシック"/>
            <family val="3"/>
            <charset val="128"/>
          </rPr>
          <t xml:space="preserve">ﾏﾆﾌｪｽﾄに記載されている。左欄が普通、右欄有機性汚泥
</t>
        </r>
      </text>
    </comment>
    <comment ref="A71" authorId="0" shapeId="0" xr:uid="{00000000-0006-0000-0900-000009000000}">
      <text>
        <r>
          <rPr>
            <sz val="9"/>
            <color indexed="81"/>
            <rFont val="ＭＳ Ｐゴシック"/>
            <family val="3"/>
            <charset val="128"/>
          </rPr>
          <t xml:space="preserve">ﾏﾆﾌｪｽﾄに記載されている。左欄が普通、右欄有機性汚泥
</t>
        </r>
      </text>
    </comment>
    <comment ref="N71" authorId="0" shapeId="0" xr:uid="{00000000-0006-0000-0900-00000A000000}">
      <text>
        <r>
          <rPr>
            <sz val="9"/>
            <color indexed="81"/>
            <rFont val="ＭＳ Ｐゴシック"/>
            <family val="3"/>
            <charset val="128"/>
          </rPr>
          <t xml:space="preserve">ﾏﾆﾌｪｽﾄに記載されている。左欄が普通、右欄有機性汚泥
</t>
        </r>
      </text>
    </comment>
    <comment ref="A72" authorId="0" shapeId="0" xr:uid="{00000000-0006-0000-0900-00000B000000}">
      <text>
        <r>
          <rPr>
            <sz val="9"/>
            <color indexed="81"/>
            <rFont val="ＭＳ Ｐゴシック"/>
            <family val="3"/>
            <charset val="128"/>
          </rPr>
          <t xml:space="preserve">ﾏﾆﾌｪｽﾄに記載されている。左欄が普通、右欄有機性汚泥
</t>
        </r>
      </text>
    </comment>
    <comment ref="N72" authorId="0" shapeId="0" xr:uid="{00000000-0006-0000-0900-00000C000000}">
      <text>
        <r>
          <rPr>
            <sz val="9"/>
            <color indexed="81"/>
            <rFont val="ＭＳ Ｐゴシック"/>
            <family val="3"/>
            <charset val="128"/>
          </rPr>
          <t xml:space="preserve">ﾏﾆﾌｪｽﾄに記載されている。左欄が普通、右欄有機性汚泥
</t>
        </r>
      </text>
    </comment>
    <comment ref="A101" authorId="0" shapeId="0" xr:uid="{00000000-0006-0000-0900-00000D000000}">
      <text>
        <r>
          <rPr>
            <sz val="9"/>
            <color indexed="81"/>
            <rFont val="ＭＳ Ｐゴシック"/>
            <family val="3"/>
            <charset val="128"/>
          </rPr>
          <t xml:space="preserve">ﾏﾆﾌｪｽﾄに記載されている。左欄が普通、右欄有機性汚泥
</t>
        </r>
      </text>
    </comment>
    <comment ref="N101" authorId="0" shapeId="0" xr:uid="{00000000-0006-0000-0900-00000E000000}">
      <text>
        <r>
          <rPr>
            <sz val="9"/>
            <color indexed="81"/>
            <rFont val="ＭＳ Ｐゴシック"/>
            <family val="3"/>
            <charset val="128"/>
          </rPr>
          <t xml:space="preserve">ﾏﾆﾌｪｽﾄに記載されている。左欄が普通、右欄有機性汚泥
</t>
        </r>
      </text>
    </comment>
    <comment ref="A102" authorId="0" shapeId="0" xr:uid="{00000000-0006-0000-0900-00000F000000}">
      <text>
        <r>
          <rPr>
            <sz val="9"/>
            <color indexed="81"/>
            <rFont val="ＭＳ Ｐゴシック"/>
            <family val="3"/>
            <charset val="128"/>
          </rPr>
          <t xml:space="preserve">ﾏﾆﾌｪｽﾄに記載されている。左欄が普通、右欄有機性汚泥
</t>
        </r>
      </text>
    </comment>
    <comment ref="N102" authorId="0" shapeId="0" xr:uid="{00000000-0006-0000-0900-000010000000}">
      <text>
        <r>
          <rPr>
            <sz val="9"/>
            <color indexed="81"/>
            <rFont val="ＭＳ Ｐゴシック"/>
            <family val="3"/>
            <charset val="128"/>
          </rPr>
          <t xml:space="preserve">ﾏﾆﾌｪｽﾄに記載されている。左欄が普通、右欄有機性汚泥
</t>
        </r>
      </text>
    </comment>
    <comment ref="A124" authorId="0" shapeId="0" xr:uid="{00000000-0006-0000-0900-000011000000}">
      <text>
        <r>
          <rPr>
            <sz val="9"/>
            <color indexed="81"/>
            <rFont val="ＭＳ Ｐゴシック"/>
            <family val="3"/>
            <charset val="128"/>
          </rPr>
          <t xml:space="preserve">ﾏﾆﾌｪｽﾄに記載されている。左欄が普通、右欄有機性汚泥
</t>
        </r>
      </text>
    </comment>
    <comment ref="N124" authorId="0" shapeId="0" xr:uid="{00000000-0006-0000-0900-000012000000}">
      <text>
        <r>
          <rPr>
            <sz val="9"/>
            <color indexed="81"/>
            <rFont val="ＭＳ Ｐゴシック"/>
            <family val="3"/>
            <charset val="128"/>
          </rPr>
          <t xml:space="preserve">ﾏﾆﾌｪｽﾄに記載されている。左欄が普通、右欄有機性汚泥
</t>
        </r>
      </text>
    </comment>
    <comment ref="A125" authorId="0" shapeId="0" xr:uid="{00000000-0006-0000-0900-000013000000}">
      <text>
        <r>
          <rPr>
            <sz val="9"/>
            <color indexed="81"/>
            <rFont val="ＭＳ Ｐゴシック"/>
            <family val="3"/>
            <charset val="128"/>
          </rPr>
          <t xml:space="preserve">ﾏﾆﾌｪｽﾄに記載されている。左欄が普通、右欄有機性汚泥
</t>
        </r>
      </text>
    </comment>
    <comment ref="N125" authorId="0" shapeId="0" xr:uid="{00000000-0006-0000-0900-000014000000}">
      <text>
        <r>
          <rPr>
            <sz val="9"/>
            <color indexed="81"/>
            <rFont val="ＭＳ Ｐゴシック"/>
            <family val="3"/>
            <charset val="128"/>
          </rPr>
          <t xml:space="preserve">ﾏﾆﾌｪｽﾄに記載されている。左欄が普通、右欄有機性汚泥
</t>
        </r>
      </text>
    </comment>
    <comment ref="A147" authorId="0" shapeId="0" xr:uid="{00000000-0006-0000-0900-000015000000}">
      <text>
        <r>
          <rPr>
            <sz val="9"/>
            <color indexed="81"/>
            <rFont val="ＭＳ Ｐゴシック"/>
            <family val="3"/>
            <charset val="128"/>
          </rPr>
          <t xml:space="preserve">ﾏﾆﾌｪｽﾄに記載されている。左欄が普通、右欄有機性汚泥
</t>
        </r>
      </text>
    </comment>
    <comment ref="N147" authorId="0" shapeId="0" xr:uid="{00000000-0006-0000-0900-000016000000}">
      <text>
        <r>
          <rPr>
            <sz val="9"/>
            <color indexed="81"/>
            <rFont val="ＭＳ Ｐゴシック"/>
            <family val="3"/>
            <charset val="128"/>
          </rPr>
          <t xml:space="preserve">ﾏﾆﾌｪｽﾄに記載されている。左欄が普通、右欄有機性汚泥
</t>
        </r>
      </text>
    </comment>
    <comment ref="A148" authorId="0" shapeId="0" xr:uid="{00000000-0006-0000-0900-000017000000}">
      <text>
        <r>
          <rPr>
            <sz val="9"/>
            <color indexed="81"/>
            <rFont val="ＭＳ Ｐゴシック"/>
            <family val="3"/>
            <charset val="128"/>
          </rPr>
          <t xml:space="preserve">ﾏﾆﾌｪｽﾄに記載されている。左欄が普通、右欄有機性汚泥
</t>
        </r>
      </text>
    </comment>
    <comment ref="N148" authorId="0" shapeId="0" xr:uid="{00000000-0006-0000-0900-000018000000}">
      <text>
        <r>
          <rPr>
            <sz val="9"/>
            <color indexed="81"/>
            <rFont val="ＭＳ Ｐゴシック"/>
            <family val="3"/>
            <charset val="128"/>
          </rPr>
          <t xml:space="preserve">ﾏﾆﾌｪｽﾄに記載されている。左欄が普通、右欄有機性汚泥
</t>
        </r>
      </text>
    </comment>
    <comment ref="A174" authorId="0" shapeId="0" xr:uid="{00000000-0006-0000-0900-000019000000}">
      <text>
        <r>
          <rPr>
            <sz val="9"/>
            <color indexed="81"/>
            <rFont val="ＭＳ Ｐゴシック"/>
            <family val="3"/>
            <charset val="128"/>
          </rPr>
          <t xml:space="preserve">ﾏﾆﾌｪｽﾄに記載されている。左欄が普通、右欄有機性汚泥
</t>
        </r>
      </text>
    </comment>
    <comment ref="A175" authorId="0" shapeId="0" xr:uid="{00000000-0006-0000-0900-00001A000000}">
      <text>
        <r>
          <rPr>
            <sz val="9"/>
            <color indexed="81"/>
            <rFont val="ＭＳ Ｐゴシック"/>
            <family val="3"/>
            <charset val="128"/>
          </rPr>
          <t xml:space="preserve">ﾏﾆﾌｪｽﾄに記載されている。左欄が普通、右欄有機性汚泥
</t>
        </r>
      </text>
    </comment>
    <comment ref="A176" authorId="0" shapeId="0" xr:uid="{00000000-0006-0000-0900-00001B000000}">
      <text>
        <r>
          <rPr>
            <sz val="9"/>
            <color indexed="81"/>
            <rFont val="ＭＳ Ｐゴシック"/>
            <family val="3"/>
            <charset val="128"/>
          </rPr>
          <t xml:space="preserve">ﾏﾆﾌｪｽﾄに記載されている。左欄が普通、右欄有機性汚泥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JICA</author>
    <author>pcadmin</author>
  </authors>
  <commentList>
    <comment ref="S22" authorId="0" shapeId="0" xr:uid="{00000000-0006-0000-0100-000001000000}">
      <text>
        <r>
          <rPr>
            <b/>
            <sz val="9"/>
            <color indexed="81"/>
            <rFont val="ＭＳ Ｐゴシック"/>
            <family val="3"/>
            <charset val="128"/>
          </rPr>
          <t>除く有機性汚泥（タワラ）分</t>
        </r>
      </text>
    </comment>
    <comment ref="S23" authorId="0" shapeId="0" xr:uid="{00000000-0006-0000-0100-000002000000}">
      <text>
        <r>
          <rPr>
            <b/>
            <sz val="9"/>
            <color indexed="81"/>
            <rFont val="MS P ゴシック"/>
            <family val="3"/>
            <charset val="128"/>
          </rPr>
          <t>管理票 866円</t>
        </r>
      </text>
    </comment>
    <comment ref="A49" authorId="1" shapeId="0" xr:uid="{00000000-0006-0000-0100-000003000000}">
      <text>
        <r>
          <rPr>
            <b/>
            <sz val="9"/>
            <color indexed="81"/>
            <rFont val="ＭＳ Ｐゴシック"/>
            <family val="3"/>
            <charset val="128"/>
          </rPr>
          <t>東京ワークス？
タワラ・日本ｹﾐﾃｯｸ</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JICA</author>
    <author>pcadmin</author>
  </authors>
  <commentList>
    <comment ref="S22" authorId="0" shapeId="0" xr:uid="{00000000-0006-0000-0200-000001000000}">
      <text>
        <r>
          <rPr>
            <b/>
            <sz val="9"/>
            <color indexed="81"/>
            <rFont val="ＭＳ Ｐゴシック"/>
            <family val="3"/>
            <charset val="128"/>
          </rPr>
          <t>除く有機性汚泥（タワラ）分</t>
        </r>
      </text>
    </comment>
    <comment ref="S23" authorId="0" shapeId="0" xr:uid="{00000000-0006-0000-0200-000002000000}">
      <text>
        <r>
          <rPr>
            <b/>
            <sz val="9"/>
            <color indexed="81"/>
            <rFont val="MS P ゴシック"/>
            <family val="3"/>
            <charset val="128"/>
          </rPr>
          <t>管理票 866円</t>
        </r>
      </text>
    </comment>
    <comment ref="A49" authorId="1" shapeId="0" xr:uid="{00000000-0006-0000-0200-000003000000}">
      <text>
        <r>
          <rPr>
            <b/>
            <sz val="9"/>
            <color indexed="81"/>
            <rFont val="ＭＳ Ｐゴシック"/>
            <family val="3"/>
            <charset val="128"/>
          </rPr>
          <t>東京ワークス？
タワラ・日本ｹﾐﾃｯｸ</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JICA</author>
    <author>pcadmin</author>
  </authors>
  <commentList>
    <comment ref="A23" authorId="0" shapeId="0" xr:uid="{00000000-0006-0000-0300-000001000000}">
      <text>
        <r>
          <rPr>
            <b/>
            <sz val="9"/>
            <color indexed="81"/>
            <rFont val="MS P ゴシック"/>
            <family val="3"/>
            <charset val="128"/>
          </rPr>
          <t>混合廃棄物処分費</t>
        </r>
      </text>
    </comment>
    <comment ref="A25" authorId="1" shapeId="0" xr:uid="{00000000-0006-0000-0300-000002000000}">
      <text>
        <r>
          <rPr>
            <sz val="9"/>
            <color indexed="81"/>
            <rFont val="ＭＳ Ｐゴシック"/>
            <family val="3"/>
            <charset val="128"/>
          </rPr>
          <t xml:space="preserve">ﾏﾆﾌｪｽﾄに記載されている。左欄が普通、右欄有機性汚泥
</t>
        </r>
      </text>
    </comment>
    <comment ref="N25" authorId="1" shapeId="0" xr:uid="{00000000-0006-0000-0300-000003000000}">
      <text>
        <r>
          <rPr>
            <sz val="9"/>
            <color indexed="81"/>
            <rFont val="ＭＳ Ｐゴシック"/>
            <family val="3"/>
            <charset val="128"/>
          </rPr>
          <t xml:space="preserve">ﾏﾆﾌｪｽﾄに記載されている。左欄が普通、右欄有機性汚泥
</t>
        </r>
      </text>
    </comment>
    <comment ref="A26" authorId="1" shapeId="0" xr:uid="{00000000-0006-0000-0300-000004000000}">
      <text>
        <r>
          <rPr>
            <sz val="9"/>
            <color indexed="81"/>
            <rFont val="ＭＳ Ｐゴシック"/>
            <family val="3"/>
            <charset val="128"/>
          </rPr>
          <t xml:space="preserve">ﾏﾆﾌｪｽﾄに記載されている。左欄が普通、右欄有機性汚泥
</t>
        </r>
      </text>
    </comment>
    <comment ref="N26" authorId="1" shapeId="0" xr:uid="{00000000-0006-0000-0300-000005000000}">
      <text>
        <r>
          <rPr>
            <sz val="9"/>
            <color indexed="81"/>
            <rFont val="ＭＳ Ｐゴシック"/>
            <family val="3"/>
            <charset val="128"/>
          </rPr>
          <t xml:space="preserve">ﾏﾆﾌｪｽﾄに記載されている。左欄が普通、右欄有機性汚泥
</t>
        </r>
      </text>
    </comment>
    <comment ref="A48" authorId="1" shapeId="0" xr:uid="{00000000-0006-0000-0300-000006000000}">
      <text>
        <r>
          <rPr>
            <sz val="9"/>
            <color indexed="81"/>
            <rFont val="ＭＳ Ｐゴシック"/>
            <family val="3"/>
            <charset val="128"/>
          </rPr>
          <t xml:space="preserve">ﾏﾆﾌｪｽﾄに記載されている。左欄が普通、右欄有機性汚泥
</t>
        </r>
      </text>
    </comment>
    <comment ref="N48" authorId="1" shapeId="0" xr:uid="{00000000-0006-0000-0300-000007000000}">
      <text>
        <r>
          <rPr>
            <sz val="9"/>
            <color indexed="81"/>
            <rFont val="ＭＳ Ｐゴシック"/>
            <family val="3"/>
            <charset val="128"/>
          </rPr>
          <t xml:space="preserve">ﾏﾆﾌｪｽﾄに記載されている。左欄が普通、右欄有機性汚泥
</t>
        </r>
      </text>
    </comment>
    <comment ref="A71" authorId="1" shapeId="0" xr:uid="{00000000-0006-0000-0300-000008000000}">
      <text>
        <r>
          <rPr>
            <sz val="9"/>
            <color indexed="81"/>
            <rFont val="ＭＳ Ｐゴシック"/>
            <family val="3"/>
            <charset val="128"/>
          </rPr>
          <t xml:space="preserve">ﾏﾆﾌｪｽﾄに記載されている。左欄が普通、右欄有機性汚泥
</t>
        </r>
      </text>
    </comment>
    <comment ref="N71" authorId="1" shapeId="0" xr:uid="{00000000-0006-0000-0300-000009000000}">
      <text>
        <r>
          <rPr>
            <sz val="9"/>
            <color indexed="81"/>
            <rFont val="ＭＳ Ｐゴシック"/>
            <family val="3"/>
            <charset val="128"/>
          </rPr>
          <t xml:space="preserve">ﾏﾆﾌｪｽﾄに記載されている。左欄が普通、右欄有機性汚泥
</t>
        </r>
      </text>
    </comment>
    <comment ref="A72" authorId="1" shapeId="0" xr:uid="{00000000-0006-0000-0300-00000A000000}">
      <text>
        <r>
          <rPr>
            <sz val="9"/>
            <color indexed="81"/>
            <rFont val="ＭＳ Ｐゴシック"/>
            <family val="3"/>
            <charset val="128"/>
          </rPr>
          <t xml:space="preserve">ﾏﾆﾌｪｽﾄに記載されている。左欄が普通、右欄有機性汚泥
</t>
        </r>
      </text>
    </comment>
    <comment ref="N72" authorId="1" shapeId="0" xr:uid="{00000000-0006-0000-0300-00000B000000}">
      <text>
        <r>
          <rPr>
            <sz val="9"/>
            <color indexed="81"/>
            <rFont val="ＭＳ Ｐゴシック"/>
            <family val="3"/>
            <charset val="128"/>
          </rPr>
          <t xml:space="preserve">ﾏﾆﾌｪｽﾄに記載されている。左欄が普通、右欄有機性汚泥
</t>
        </r>
      </text>
    </comment>
    <comment ref="A101" authorId="1" shapeId="0" xr:uid="{00000000-0006-0000-0300-00000C000000}">
      <text>
        <r>
          <rPr>
            <sz val="9"/>
            <color indexed="81"/>
            <rFont val="ＭＳ Ｐゴシック"/>
            <family val="3"/>
            <charset val="128"/>
          </rPr>
          <t xml:space="preserve">ﾏﾆﾌｪｽﾄに記載されている。左欄が普通、右欄有機性汚泥
</t>
        </r>
      </text>
    </comment>
    <comment ref="N101" authorId="1" shapeId="0" xr:uid="{00000000-0006-0000-0300-00000D000000}">
      <text>
        <r>
          <rPr>
            <sz val="9"/>
            <color indexed="81"/>
            <rFont val="ＭＳ Ｐゴシック"/>
            <family val="3"/>
            <charset val="128"/>
          </rPr>
          <t xml:space="preserve">ﾏﾆﾌｪｽﾄに記載されている。左欄が普通、右欄有機性汚泥
</t>
        </r>
      </text>
    </comment>
    <comment ref="A102" authorId="1" shapeId="0" xr:uid="{00000000-0006-0000-0300-00000E000000}">
      <text>
        <r>
          <rPr>
            <sz val="9"/>
            <color indexed="81"/>
            <rFont val="ＭＳ Ｐゴシック"/>
            <family val="3"/>
            <charset val="128"/>
          </rPr>
          <t xml:space="preserve">ﾏﾆﾌｪｽﾄに記載されている。左欄が普通、右欄有機性汚泥
</t>
        </r>
      </text>
    </comment>
    <comment ref="N102" authorId="1" shapeId="0" xr:uid="{00000000-0006-0000-0300-00000F000000}">
      <text>
        <r>
          <rPr>
            <sz val="9"/>
            <color indexed="81"/>
            <rFont val="ＭＳ Ｐゴシック"/>
            <family val="3"/>
            <charset val="128"/>
          </rPr>
          <t xml:space="preserve">ﾏﾆﾌｪｽﾄに記載されている。左欄が普通、右欄有機性汚泥
</t>
        </r>
      </text>
    </comment>
    <comment ref="A124" authorId="1" shapeId="0" xr:uid="{00000000-0006-0000-0300-000010000000}">
      <text>
        <r>
          <rPr>
            <sz val="9"/>
            <color indexed="81"/>
            <rFont val="ＭＳ Ｐゴシック"/>
            <family val="3"/>
            <charset val="128"/>
          </rPr>
          <t xml:space="preserve">ﾏﾆﾌｪｽﾄに記載されている。左欄が普通、右欄有機性汚泥
</t>
        </r>
      </text>
    </comment>
    <comment ref="N124" authorId="1" shapeId="0" xr:uid="{00000000-0006-0000-0300-000011000000}">
      <text>
        <r>
          <rPr>
            <sz val="9"/>
            <color indexed="81"/>
            <rFont val="ＭＳ Ｐゴシック"/>
            <family val="3"/>
            <charset val="128"/>
          </rPr>
          <t xml:space="preserve">ﾏﾆﾌｪｽﾄに記載されている。左欄が普通、右欄有機性汚泥
</t>
        </r>
      </text>
    </comment>
    <comment ref="A125" authorId="1" shapeId="0" xr:uid="{00000000-0006-0000-0300-000012000000}">
      <text>
        <r>
          <rPr>
            <sz val="9"/>
            <color indexed="81"/>
            <rFont val="ＭＳ Ｐゴシック"/>
            <family val="3"/>
            <charset val="128"/>
          </rPr>
          <t xml:space="preserve">ﾏﾆﾌｪｽﾄに記載されている。左欄が普通、右欄有機性汚泥
</t>
        </r>
      </text>
    </comment>
    <comment ref="N125" authorId="1" shapeId="0" xr:uid="{00000000-0006-0000-0300-000013000000}">
      <text>
        <r>
          <rPr>
            <sz val="9"/>
            <color indexed="81"/>
            <rFont val="ＭＳ Ｐゴシック"/>
            <family val="3"/>
            <charset val="128"/>
          </rPr>
          <t xml:space="preserve">ﾏﾆﾌｪｽﾄに記載されている。左欄が普通、右欄有機性汚泥
</t>
        </r>
      </text>
    </comment>
    <comment ref="A147" authorId="1" shapeId="0" xr:uid="{00000000-0006-0000-0300-000014000000}">
      <text>
        <r>
          <rPr>
            <sz val="9"/>
            <color indexed="81"/>
            <rFont val="ＭＳ Ｐゴシック"/>
            <family val="3"/>
            <charset val="128"/>
          </rPr>
          <t xml:space="preserve">ﾏﾆﾌｪｽﾄに記載されている。左欄が普通、右欄有機性汚泥
</t>
        </r>
      </text>
    </comment>
    <comment ref="N147" authorId="1" shapeId="0" xr:uid="{00000000-0006-0000-0300-000015000000}">
      <text>
        <r>
          <rPr>
            <sz val="9"/>
            <color indexed="81"/>
            <rFont val="ＭＳ Ｐゴシック"/>
            <family val="3"/>
            <charset val="128"/>
          </rPr>
          <t xml:space="preserve">ﾏﾆﾌｪｽﾄに記載されている。左欄が普通、右欄有機性汚泥
</t>
        </r>
      </text>
    </comment>
    <comment ref="A148" authorId="1" shapeId="0" xr:uid="{00000000-0006-0000-0300-000016000000}">
      <text>
        <r>
          <rPr>
            <sz val="9"/>
            <color indexed="81"/>
            <rFont val="ＭＳ Ｐゴシック"/>
            <family val="3"/>
            <charset val="128"/>
          </rPr>
          <t xml:space="preserve">ﾏﾆﾌｪｽﾄに記載されている。左欄が普通、右欄有機性汚泥
</t>
        </r>
      </text>
    </comment>
    <comment ref="N148" authorId="1" shapeId="0" xr:uid="{00000000-0006-0000-0300-000017000000}">
      <text>
        <r>
          <rPr>
            <sz val="9"/>
            <color indexed="81"/>
            <rFont val="ＭＳ Ｐゴシック"/>
            <family val="3"/>
            <charset val="128"/>
          </rPr>
          <t xml:space="preserve">ﾏﾆﾌｪｽﾄに記載されている。左欄が普通、右欄有機性汚泥
</t>
        </r>
      </text>
    </comment>
    <comment ref="A174" authorId="1" shapeId="0" xr:uid="{00000000-0006-0000-0300-000018000000}">
      <text>
        <r>
          <rPr>
            <sz val="9"/>
            <color indexed="81"/>
            <rFont val="ＭＳ Ｐゴシック"/>
            <family val="3"/>
            <charset val="128"/>
          </rPr>
          <t xml:space="preserve">ﾏﾆﾌｪｽﾄに記載されている。左欄が普通、右欄有機性汚泥
</t>
        </r>
      </text>
    </comment>
    <comment ref="A175" authorId="1" shapeId="0" xr:uid="{00000000-0006-0000-0300-000019000000}">
      <text>
        <r>
          <rPr>
            <sz val="9"/>
            <color indexed="81"/>
            <rFont val="ＭＳ Ｐゴシック"/>
            <family val="3"/>
            <charset val="128"/>
          </rPr>
          <t xml:space="preserve">ﾏﾆﾌｪｽﾄに記載されている。左欄が普通、右欄有機性汚泥
</t>
        </r>
      </text>
    </comment>
    <comment ref="A176" authorId="1" shapeId="0" xr:uid="{00000000-0006-0000-0300-00001A000000}">
      <text>
        <r>
          <rPr>
            <sz val="9"/>
            <color indexed="81"/>
            <rFont val="ＭＳ Ｐゴシック"/>
            <family val="3"/>
            <charset val="128"/>
          </rPr>
          <t xml:space="preserve">ﾏﾆﾌｪｽﾄに記載されている。左欄が普通、右欄有機性汚泥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JICA</author>
    <author>S.Kobayashi</author>
    <author>pcadmin</author>
  </authors>
  <commentList>
    <comment ref="G20" authorId="0" shapeId="0" xr:uid="{00000000-0006-0000-0400-000001000000}">
      <text>
        <r>
          <rPr>
            <sz val="9"/>
            <color indexed="81"/>
            <rFont val="MS P ゴシック"/>
            <family val="3"/>
            <charset val="128"/>
          </rPr>
          <t xml:space="preserve">単価　80円/kg
</t>
        </r>
      </text>
    </comment>
    <comment ref="L20" authorId="1" shapeId="0" xr:uid="{00000000-0006-0000-0400-000002000000}">
      <text>
        <r>
          <rPr>
            <sz val="9"/>
            <color indexed="81"/>
            <rFont val="MS P ゴシック"/>
            <family val="3"/>
            <charset val="128"/>
          </rPr>
          <t>混合廃棄物処分費　480kg@80円
金属くず処分費     50kg@40円</t>
        </r>
      </text>
    </comment>
    <comment ref="S22" authorId="0" shapeId="0" xr:uid="{00000000-0006-0000-0400-000003000000}">
      <text>
        <r>
          <rPr>
            <b/>
            <sz val="9"/>
            <color indexed="81"/>
            <rFont val="ＭＳ Ｐゴシック"/>
            <family val="3"/>
            <charset val="128"/>
          </rPr>
          <t>除く有機性汚泥（タワラ）分</t>
        </r>
      </text>
    </comment>
    <comment ref="S23" authorId="0" shapeId="0" xr:uid="{00000000-0006-0000-0400-000004000000}">
      <text>
        <r>
          <rPr>
            <b/>
            <sz val="9"/>
            <color indexed="81"/>
            <rFont val="MS P ゴシック"/>
            <family val="3"/>
            <charset val="128"/>
          </rPr>
          <t>管理票 866円</t>
        </r>
      </text>
    </comment>
    <comment ref="Z23" authorId="1" shapeId="0" xr:uid="{00000000-0006-0000-0400-000005000000}">
      <text>
        <r>
          <rPr>
            <b/>
            <sz val="9"/>
            <color indexed="81"/>
            <rFont val="MS P ゴシック"/>
            <family val="3"/>
            <charset val="128"/>
          </rPr>
          <t>2019/10月～
消費税8→10％増税</t>
        </r>
      </text>
    </comment>
    <comment ref="A49" authorId="2" shapeId="0" xr:uid="{00000000-0006-0000-0400-000006000000}">
      <text>
        <r>
          <rPr>
            <b/>
            <sz val="9"/>
            <color indexed="81"/>
            <rFont val="ＭＳ Ｐゴシック"/>
            <family val="3"/>
            <charset val="128"/>
          </rPr>
          <t>東京ワークス？
タワラ・日本ｹﾐﾃｯｸ</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JICA</author>
    <author>pcadmin</author>
  </authors>
  <commentList>
    <comment ref="A23" authorId="0" shapeId="0" xr:uid="{00000000-0006-0000-0500-000001000000}">
      <text>
        <r>
          <rPr>
            <b/>
            <sz val="9"/>
            <color indexed="81"/>
            <rFont val="MS P ゴシック"/>
            <family val="3"/>
            <charset val="128"/>
          </rPr>
          <t>混合廃棄物処分費</t>
        </r>
      </text>
    </comment>
    <comment ref="O23" authorId="0" shapeId="0" xr:uid="{00000000-0006-0000-0500-000002000000}">
      <text>
        <r>
          <rPr>
            <sz val="9"/>
            <color indexed="81"/>
            <rFont val="MS P ゴシック"/>
            <family val="3"/>
            <charset val="128"/>
          </rPr>
          <t xml:space="preserve">プラ混合木くず　150kg
混合廃棄物      150kg
</t>
        </r>
      </text>
    </comment>
    <comment ref="A25" authorId="1" shapeId="0" xr:uid="{00000000-0006-0000-0500-000003000000}">
      <text>
        <r>
          <rPr>
            <sz val="9"/>
            <color indexed="81"/>
            <rFont val="ＭＳ Ｐゴシック"/>
            <family val="3"/>
            <charset val="128"/>
          </rPr>
          <t xml:space="preserve">ﾏﾆﾌｪｽﾄに記載されている。左欄が普通、右欄有機性汚泥
</t>
        </r>
      </text>
    </comment>
    <comment ref="N25" authorId="1" shapeId="0" xr:uid="{00000000-0006-0000-0500-000004000000}">
      <text>
        <r>
          <rPr>
            <sz val="9"/>
            <color indexed="81"/>
            <rFont val="ＭＳ Ｐゴシック"/>
            <family val="3"/>
            <charset val="128"/>
          </rPr>
          <t xml:space="preserve">ﾏﾆﾌｪｽﾄに記載されている。左欄が普通、右欄有機性汚泥
</t>
        </r>
      </text>
    </comment>
    <comment ref="A26" authorId="1" shapeId="0" xr:uid="{00000000-0006-0000-0500-000005000000}">
      <text>
        <r>
          <rPr>
            <sz val="9"/>
            <color indexed="81"/>
            <rFont val="ＭＳ Ｐゴシック"/>
            <family val="3"/>
            <charset val="128"/>
          </rPr>
          <t xml:space="preserve">ﾏﾆﾌｪｽﾄに記載されている。左欄が普通、右欄有機性汚泥
</t>
        </r>
      </text>
    </comment>
    <comment ref="N26" authorId="1" shapeId="0" xr:uid="{00000000-0006-0000-0500-000006000000}">
      <text>
        <r>
          <rPr>
            <sz val="9"/>
            <color indexed="81"/>
            <rFont val="ＭＳ Ｐゴシック"/>
            <family val="3"/>
            <charset val="128"/>
          </rPr>
          <t xml:space="preserve">ﾏﾆﾌｪｽﾄに記載されている。左欄が普通、右欄有機性汚泥
</t>
        </r>
      </text>
    </comment>
    <comment ref="A48" authorId="1" shapeId="0" xr:uid="{00000000-0006-0000-0500-000007000000}">
      <text>
        <r>
          <rPr>
            <sz val="9"/>
            <color indexed="81"/>
            <rFont val="ＭＳ Ｐゴシック"/>
            <family val="3"/>
            <charset val="128"/>
          </rPr>
          <t xml:space="preserve">ﾏﾆﾌｪｽﾄに記載されている。左欄が普通、右欄有機性汚泥
</t>
        </r>
      </text>
    </comment>
    <comment ref="N48" authorId="1" shapeId="0" xr:uid="{00000000-0006-0000-0500-000008000000}">
      <text>
        <r>
          <rPr>
            <sz val="9"/>
            <color indexed="81"/>
            <rFont val="ＭＳ Ｐゴシック"/>
            <family val="3"/>
            <charset val="128"/>
          </rPr>
          <t xml:space="preserve">ﾏﾆﾌｪｽﾄに記載されている。左欄が普通、右欄有機性汚泥
</t>
        </r>
      </text>
    </comment>
    <comment ref="O48" authorId="0" shapeId="0" xr:uid="{00000000-0006-0000-0500-000009000000}">
      <text>
        <r>
          <rPr>
            <b/>
            <sz val="9"/>
            <color indexed="81"/>
            <rFont val="MS P ゴシック"/>
            <family val="3"/>
            <charset val="128"/>
          </rPr>
          <t>処理業者：タワラ</t>
        </r>
      </text>
    </comment>
    <comment ref="A49" authorId="1" shapeId="0" xr:uid="{00000000-0006-0000-0500-00000A000000}">
      <text>
        <r>
          <rPr>
            <sz val="9"/>
            <color indexed="81"/>
            <rFont val="ＭＳ Ｐゴシック"/>
            <family val="3"/>
            <charset val="128"/>
          </rPr>
          <t xml:space="preserve">ﾏﾆﾌｪｽﾄに記載されている。左欄が普通、右欄有機性汚泥
</t>
        </r>
      </text>
    </comment>
    <comment ref="N49" authorId="1" shapeId="0" xr:uid="{00000000-0006-0000-0500-00000B000000}">
      <text>
        <r>
          <rPr>
            <sz val="9"/>
            <color indexed="81"/>
            <rFont val="ＭＳ Ｐゴシック"/>
            <family val="3"/>
            <charset val="128"/>
          </rPr>
          <t xml:space="preserve">ﾏﾆﾌｪｽﾄに記載されている。左欄が普通、右欄有機性汚泥
</t>
        </r>
      </text>
    </comment>
    <comment ref="A71" authorId="1" shapeId="0" xr:uid="{00000000-0006-0000-0500-00000C000000}">
      <text>
        <r>
          <rPr>
            <sz val="9"/>
            <color indexed="81"/>
            <rFont val="ＭＳ Ｐゴシック"/>
            <family val="3"/>
            <charset val="128"/>
          </rPr>
          <t xml:space="preserve">ﾏﾆﾌｪｽﾄに記載されている。左欄が普通、右欄有機性汚泥
</t>
        </r>
      </text>
    </comment>
    <comment ref="N71" authorId="1" shapeId="0" xr:uid="{00000000-0006-0000-0500-00000D000000}">
      <text>
        <r>
          <rPr>
            <sz val="9"/>
            <color indexed="81"/>
            <rFont val="ＭＳ Ｐゴシック"/>
            <family val="3"/>
            <charset val="128"/>
          </rPr>
          <t xml:space="preserve">ﾏﾆﾌｪｽﾄに記載されている。左欄が普通、右欄有機性汚泥
</t>
        </r>
      </text>
    </comment>
    <comment ref="A72" authorId="1" shapeId="0" xr:uid="{00000000-0006-0000-0500-00000E000000}">
      <text>
        <r>
          <rPr>
            <sz val="9"/>
            <color indexed="81"/>
            <rFont val="ＭＳ Ｐゴシック"/>
            <family val="3"/>
            <charset val="128"/>
          </rPr>
          <t xml:space="preserve">ﾏﾆﾌｪｽﾄに記載されている。左欄が普通、右欄有機性汚泥
</t>
        </r>
      </text>
    </comment>
    <comment ref="N72" authorId="1" shapeId="0" xr:uid="{00000000-0006-0000-0500-00000F000000}">
      <text>
        <r>
          <rPr>
            <sz val="9"/>
            <color indexed="81"/>
            <rFont val="ＭＳ Ｐゴシック"/>
            <family val="3"/>
            <charset val="128"/>
          </rPr>
          <t xml:space="preserve">ﾏﾆﾌｪｽﾄに記載されている。左欄が普通、右欄有機性汚泥
</t>
        </r>
      </text>
    </comment>
    <comment ref="A101" authorId="1" shapeId="0" xr:uid="{00000000-0006-0000-0500-000010000000}">
      <text>
        <r>
          <rPr>
            <sz val="9"/>
            <color indexed="81"/>
            <rFont val="ＭＳ Ｐゴシック"/>
            <family val="3"/>
            <charset val="128"/>
          </rPr>
          <t xml:space="preserve">ﾏﾆﾌｪｽﾄに記載されている。左欄が普通、右欄有機性汚泥
</t>
        </r>
      </text>
    </comment>
    <comment ref="N101" authorId="1" shapeId="0" xr:uid="{00000000-0006-0000-0500-000011000000}">
      <text>
        <r>
          <rPr>
            <sz val="9"/>
            <color indexed="81"/>
            <rFont val="ＭＳ Ｐゴシック"/>
            <family val="3"/>
            <charset val="128"/>
          </rPr>
          <t xml:space="preserve">ﾏﾆﾌｪｽﾄに記載されている。左欄が普通、右欄有機性汚泥
</t>
        </r>
      </text>
    </comment>
    <comment ref="A102" authorId="1" shapeId="0" xr:uid="{00000000-0006-0000-0500-000012000000}">
      <text>
        <r>
          <rPr>
            <sz val="9"/>
            <color indexed="81"/>
            <rFont val="ＭＳ Ｐゴシック"/>
            <family val="3"/>
            <charset val="128"/>
          </rPr>
          <t xml:space="preserve">ﾏﾆﾌｪｽﾄに記載されている。左欄が普通、右欄有機性汚泥
</t>
        </r>
      </text>
    </comment>
    <comment ref="N102" authorId="1" shapeId="0" xr:uid="{00000000-0006-0000-0500-000013000000}">
      <text>
        <r>
          <rPr>
            <sz val="9"/>
            <color indexed="81"/>
            <rFont val="ＭＳ Ｐゴシック"/>
            <family val="3"/>
            <charset val="128"/>
          </rPr>
          <t xml:space="preserve">ﾏﾆﾌｪｽﾄに記載されている。左欄が普通、右欄有機性汚泥
</t>
        </r>
      </text>
    </comment>
    <comment ref="A124" authorId="1" shapeId="0" xr:uid="{00000000-0006-0000-0500-000014000000}">
      <text>
        <r>
          <rPr>
            <sz val="9"/>
            <color indexed="81"/>
            <rFont val="ＭＳ Ｐゴシック"/>
            <family val="3"/>
            <charset val="128"/>
          </rPr>
          <t xml:space="preserve">ﾏﾆﾌｪｽﾄに記載されている。左欄が普通、右欄有機性汚泥
</t>
        </r>
      </text>
    </comment>
    <comment ref="N124" authorId="1" shapeId="0" xr:uid="{00000000-0006-0000-0500-000015000000}">
      <text>
        <r>
          <rPr>
            <sz val="9"/>
            <color indexed="81"/>
            <rFont val="ＭＳ Ｐゴシック"/>
            <family val="3"/>
            <charset val="128"/>
          </rPr>
          <t xml:space="preserve">ﾏﾆﾌｪｽﾄに記載されている。左欄が普通、右欄有機性汚泥
</t>
        </r>
      </text>
    </comment>
    <comment ref="A125" authorId="1" shapeId="0" xr:uid="{00000000-0006-0000-0500-000016000000}">
      <text>
        <r>
          <rPr>
            <sz val="9"/>
            <color indexed="81"/>
            <rFont val="ＭＳ Ｐゴシック"/>
            <family val="3"/>
            <charset val="128"/>
          </rPr>
          <t xml:space="preserve">ﾏﾆﾌｪｽﾄに記載されている。左欄が普通、右欄有機性汚泥
</t>
        </r>
      </text>
    </comment>
    <comment ref="N125" authorId="1" shapeId="0" xr:uid="{00000000-0006-0000-0500-000017000000}">
      <text>
        <r>
          <rPr>
            <sz val="9"/>
            <color indexed="81"/>
            <rFont val="ＭＳ Ｐゴシック"/>
            <family val="3"/>
            <charset val="128"/>
          </rPr>
          <t xml:space="preserve">ﾏﾆﾌｪｽﾄに記載されている。左欄が普通、右欄有機性汚泥
</t>
        </r>
      </text>
    </comment>
    <comment ref="A147" authorId="1" shapeId="0" xr:uid="{00000000-0006-0000-0500-000018000000}">
      <text>
        <r>
          <rPr>
            <sz val="9"/>
            <color indexed="81"/>
            <rFont val="ＭＳ Ｐゴシック"/>
            <family val="3"/>
            <charset val="128"/>
          </rPr>
          <t xml:space="preserve">ﾏﾆﾌｪｽﾄに記載されている。左欄が普通、右欄有機性汚泥
</t>
        </r>
      </text>
    </comment>
    <comment ref="N147" authorId="1" shapeId="0" xr:uid="{00000000-0006-0000-0500-000019000000}">
      <text>
        <r>
          <rPr>
            <sz val="9"/>
            <color indexed="81"/>
            <rFont val="ＭＳ Ｐゴシック"/>
            <family val="3"/>
            <charset val="128"/>
          </rPr>
          <t xml:space="preserve">ﾏﾆﾌｪｽﾄに記載されている。左欄が普通、右欄有機性汚泥
</t>
        </r>
      </text>
    </comment>
    <comment ref="A148" authorId="1" shapeId="0" xr:uid="{00000000-0006-0000-0500-00001A000000}">
      <text>
        <r>
          <rPr>
            <sz val="9"/>
            <color indexed="81"/>
            <rFont val="ＭＳ Ｐゴシック"/>
            <family val="3"/>
            <charset val="128"/>
          </rPr>
          <t xml:space="preserve">ﾏﾆﾌｪｽﾄに記載されている。左欄が普通、右欄有機性汚泥
</t>
        </r>
      </text>
    </comment>
    <comment ref="N148" authorId="1" shapeId="0" xr:uid="{00000000-0006-0000-0500-00001B000000}">
      <text>
        <r>
          <rPr>
            <sz val="9"/>
            <color indexed="81"/>
            <rFont val="ＭＳ Ｐゴシック"/>
            <family val="3"/>
            <charset val="128"/>
          </rPr>
          <t xml:space="preserve">ﾏﾆﾌｪｽﾄに記載されている。左欄が普通、右欄有機性汚泥
</t>
        </r>
      </text>
    </comment>
    <comment ref="A174" authorId="1" shapeId="0" xr:uid="{00000000-0006-0000-0500-00001C000000}">
      <text>
        <r>
          <rPr>
            <sz val="9"/>
            <color indexed="81"/>
            <rFont val="ＭＳ Ｐゴシック"/>
            <family val="3"/>
            <charset val="128"/>
          </rPr>
          <t xml:space="preserve">ﾏﾆﾌｪｽﾄに記載されている。左欄が普通、右欄有機性汚泥
</t>
        </r>
      </text>
    </comment>
    <comment ref="A175" authorId="1" shapeId="0" xr:uid="{00000000-0006-0000-0500-00001D000000}">
      <text>
        <r>
          <rPr>
            <sz val="9"/>
            <color indexed="81"/>
            <rFont val="ＭＳ Ｐゴシック"/>
            <family val="3"/>
            <charset val="128"/>
          </rPr>
          <t xml:space="preserve">ﾏﾆﾌｪｽﾄに記載されている。左欄が普通、右欄有機性汚泥
</t>
        </r>
      </text>
    </comment>
    <comment ref="A176" authorId="1" shapeId="0" xr:uid="{00000000-0006-0000-0500-00001E000000}">
      <text>
        <r>
          <rPr>
            <sz val="9"/>
            <color indexed="81"/>
            <rFont val="ＭＳ Ｐゴシック"/>
            <family val="3"/>
            <charset val="128"/>
          </rPr>
          <t xml:space="preserve">ﾏﾆﾌｪｽﾄに記載されている。左欄が普通、右欄有機性汚泥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JICA</author>
    <author>pcadmin</author>
  </authors>
  <commentList>
    <comment ref="S22" authorId="0" shapeId="0" xr:uid="{00000000-0006-0000-0600-000001000000}">
      <text>
        <r>
          <rPr>
            <b/>
            <sz val="9"/>
            <color indexed="81"/>
            <rFont val="ＭＳ Ｐゴシック"/>
            <family val="3"/>
            <charset val="128"/>
          </rPr>
          <t>除く有機性汚泥（タワラ）分</t>
        </r>
      </text>
    </comment>
    <comment ref="S23" authorId="0" shapeId="0" xr:uid="{00000000-0006-0000-0600-000002000000}">
      <text>
        <r>
          <rPr>
            <b/>
            <sz val="9"/>
            <color indexed="81"/>
            <rFont val="MS P ゴシック"/>
            <family val="3"/>
            <charset val="128"/>
          </rPr>
          <t xml:space="preserve">管理料 850円
</t>
        </r>
      </text>
    </comment>
    <comment ref="A24" authorId="1" shapeId="0" xr:uid="{00000000-0006-0000-0600-000003000000}">
      <text>
        <r>
          <rPr>
            <b/>
            <sz val="9"/>
            <color indexed="81"/>
            <rFont val="ＭＳ Ｐゴシック"/>
            <family val="3"/>
            <charset val="128"/>
          </rPr>
          <t>タワラ・日本ｹﾐﾃｯｸ　（4-9）
松本建設（10-3）</t>
        </r>
      </text>
    </comment>
    <comment ref="A49" authorId="1" shapeId="0" xr:uid="{00000000-0006-0000-0600-000004000000}">
      <text>
        <r>
          <rPr>
            <b/>
            <sz val="9"/>
            <color indexed="81"/>
            <rFont val="ＭＳ Ｐゴシック"/>
            <family val="3"/>
            <charset val="128"/>
          </rPr>
          <t>東京ワークス？
タワラ・日本ｹﾐﾃｯｸ</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pcadmin</author>
    <author>JICA</author>
  </authors>
  <commentList>
    <comment ref="A25" authorId="0" shapeId="0" xr:uid="{00000000-0006-0000-0700-000001000000}">
      <text>
        <r>
          <rPr>
            <sz val="9"/>
            <color indexed="81"/>
            <rFont val="ＭＳ Ｐゴシック"/>
            <family val="3"/>
            <charset val="128"/>
          </rPr>
          <t xml:space="preserve">ﾏﾆﾌｪｽﾄに記載されている。左欄が普通、右欄有機性汚泥
</t>
        </r>
      </text>
    </comment>
    <comment ref="N25" authorId="0" shapeId="0" xr:uid="{00000000-0006-0000-0700-000002000000}">
      <text>
        <r>
          <rPr>
            <sz val="9"/>
            <color indexed="81"/>
            <rFont val="ＭＳ Ｐゴシック"/>
            <family val="3"/>
            <charset val="128"/>
          </rPr>
          <t xml:space="preserve">ﾏﾆﾌｪｽﾄに記載されている。左欄が普通、右欄有機性汚泥
</t>
        </r>
      </text>
    </comment>
    <comment ref="A26" authorId="0" shapeId="0" xr:uid="{00000000-0006-0000-0700-000003000000}">
      <text>
        <r>
          <rPr>
            <sz val="9"/>
            <color indexed="81"/>
            <rFont val="ＭＳ Ｐゴシック"/>
            <family val="3"/>
            <charset val="128"/>
          </rPr>
          <t xml:space="preserve">ﾏﾆﾌｪｽﾄに記載されている。左欄が普通、右欄有機性汚泥
</t>
        </r>
      </text>
    </comment>
    <comment ref="N26" authorId="0" shapeId="0" xr:uid="{00000000-0006-0000-0700-000004000000}">
      <text>
        <r>
          <rPr>
            <sz val="9"/>
            <color indexed="81"/>
            <rFont val="ＭＳ Ｐゴシック"/>
            <family val="3"/>
            <charset val="128"/>
          </rPr>
          <t xml:space="preserve">ﾏﾆﾌｪｽﾄに記載されている。左欄が普通、右欄有機性汚泥
</t>
        </r>
      </text>
    </comment>
    <comment ref="A48" authorId="0" shapeId="0" xr:uid="{00000000-0006-0000-0700-000005000000}">
      <text>
        <r>
          <rPr>
            <sz val="9"/>
            <color indexed="81"/>
            <rFont val="ＭＳ Ｐゴシック"/>
            <family val="3"/>
            <charset val="128"/>
          </rPr>
          <t xml:space="preserve">ﾏﾆﾌｪｽﾄに記載されている。左欄が普通、右欄有機性汚泥
</t>
        </r>
      </text>
    </comment>
    <comment ref="N48" authorId="0" shapeId="0" xr:uid="{00000000-0006-0000-0700-000006000000}">
      <text>
        <r>
          <rPr>
            <sz val="9"/>
            <color indexed="81"/>
            <rFont val="ＭＳ Ｐゴシック"/>
            <family val="3"/>
            <charset val="128"/>
          </rPr>
          <t xml:space="preserve">ﾏﾆﾌｪｽﾄに記載されている。左欄が普通、右欄有機性汚泥
</t>
        </r>
      </text>
    </comment>
    <comment ref="A49" authorId="0" shapeId="0" xr:uid="{00000000-0006-0000-0700-000007000000}">
      <text>
        <r>
          <rPr>
            <sz val="9"/>
            <color indexed="81"/>
            <rFont val="ＭＳ Ｐゴシック"/>
            <family val="3"/>
            <charset val="128"/>
          </rPr>
          <t xml:space="preserve">ﾏﾆﾌｪｽﾄに記載されている。左欄が普通、右欄有機性汚泥
</t>
        </r>
      </text>
    </comment>
    <comment ref="N49" authorId="0" shapeId="0" xr:uid="{00000000-0006-0000-0700-000008000000}">
      <text>
        <r>
          <rPr>
            <sz val="9"/>
            <color indexed="81"/>
            <rFont val="ＭＳ Ｐゴシック"/>
            <family val="3"/>
            <charset val="128"/>
          </rPr>
          <t xml:space="preserve">ﾏﾆﾌｪｽﾄに記載されている。左欄が普通、右欄有機性汚泥
</t>
        </r>
      </text>
    </comment>
    <comment ref="A71" authorId="0" shapeId="0" xr:uid="{00000000-0006-0000-0700-000009000000}">
      <text>
        <r>
          <rPr>
            <sz val="9"/>
            <color indexed="81"/>
            <rFont val="ＭＳ Ｐゴシック"/>
            <family val="3"/>
            <charset val="128"/>
          </rPr>
          <t xml:space="preserve">ﾏﾆﾌｪｽﾄに記載されている。左欄が普通、右欄有機性汚泥
</t>
        </r>
      </text>
    </comment>
    <comment ref="N71" authorId="0" shapeId="0" xr:uid="{00000000-0006-0000-0700-00000A000000}">
      <text>
        <r>
          <rPr>
            <sz val="9"/>
            <color indexed="81"/>
            <rFont val="ＭＳ Ｐゴシック"/>
            <family val="3"/>
            <charset val="128"/>
          </rPr>
          <t xml:space="preserve">ﾏﾆﾌｪｽﾄに記載されている。左欄が普通、右欄有機性汚泥
</t>
        </r>
      </text>
    </comment>
    <comment ref="A72" authorId="0" shapeId="0" xr:uid="{00000000-0006-0000-0700-00000B000000}">
      <text>
        <r>
          <rPr>
            <sz val="9"/>
            <color indexed="81"/>
            <rFont val="ＭＳ Ｐゴシック"/>
            <family val="3"/>
            <charset val="128"/>
          </rPr>
          <t xml:space="preserve">ﾏﾆﾌｪｽﾄに記載されている。左欄が普通、右欄有機性汚泥
</t>
        </r>
      </text>
    </comment>
    <comment ref="N72" authorId="0" shapeId="0" xr:uid="{00000000-0006-0000-0700-00000C000000}">
      <text>
        <r>
          <rPr>
            <sz val="9"/>
            <color indexed="81"/>
            <rFont val="ＭＳ Ｐゴシック"/>
            <family val="3"/>
            <charset val="128"/>
          </rPr>
          <t xml:space="preserve">ﾏﾆﾌｪｽﾄに記載されている。左欄が普通、右欄有機性汚泥
</t>
        </r>
      </text>
    </comment>
    <comment ref="A101" authorId="0" shapeId="0" xr:uid="{00000000-0006-0000-0700-00000D000000}">
      <text>
        <r>
          <rPr>
            <sz val="9"/>
            <color indexed="81"/>
            <rFont val="ＭＳ Ｐゴシック"/>
            <family val="3"/>
            <charset val="128"/>
          </rPr>
          <t xml:space="preserve">ﾏﾆﾌｪｽﾄに記載されている。左欄が普通、右欄有機性汚泥
</t>
        </r>
      </text>
    </comment>
    <comment ref="N101" authorId="0" shapeId="0" xr:uid="{00000000-0006-0000-0700-00000E000000}">
      <text>
        <r>
          <rPr>
            <sz val="9"/>
            <color indexed="81"/>
            <rFont val="ＭＳ Ｐゴシック"/>
            <family val="3"/>
            <charset val="128"/>
          </rPr>
          <t xml:space="preserve">ﾏﾆﾌｪｽﾄに記載されている。左欄が普通、右欄有機性汚泥
</t>
        </r>
      </text>
    </comment>
    <comment ref="A102" authorId="0" shapeId="0" xr:uid="{00000000-0006-0000-0700-00000F000000}">
      <text>
        <r>
          <rPr>
            <sz val="9"/>
            <color indexed="81"/>
            <rFont val="ＭＳ Ｐゴシック"/>
            <family val="3"/>
            <charset val="128"/>
          </rPr>
          <t xml:space="preserve">ﾏﾆﾌｪｽﾄに記載されている。左欄が普通、右欄有機性汚泥
</t>
        </r>
      </text>
    </comment>
    <comment ref="N102" authorId="0" shapeId="0" xr:uid="{00000000-0006-0000-0700-000010000000}">
      <text>
        <r>
          <rPr>
            <sz val="9"/>
            <color indexed="81"/>
            <rFont val="ＭＳ Ｐゴシック"/>
            <family val="3"/>
            <charset val="128"/>
          </rPr>
          <t xml:space="preserve">ﾏﾆﾌｪｽﾄに記載されている。左欄が普通、右欄有機性汚泥
</t>
        </r>
      </text>
    </comment>
    <comment ref="A124" authorId="0" shapeId="0" xr:uid="{00000000-0006-0000-0700-000011000000}">
      <text>
        <r>
          <rPr>
            <sz val="9"/>
            <color indexed="81"/>
            <rFont val="ＭＳ Ｐゴシック"/>
            <family val="3"/>
            <charset val="128"/>
          </rPr>
          <t xml:space="preserve">ﾏﾆﾌｪｽﾄに記載されている。左欄が普通、右欄有機性汚泥
</t>
        </r>
      </text>
    </comment>
    <comment ref="N124" authorId="0" shapeId="0" xr:uid="{00000000-0006-0000-0700-000012000000}">
      <text>
        <r>
          <rPr>
            <sz val="9"/>
            <color indexed="81"/>
            <rFont val="ＭＳ Ｐゴシック"/>
            <family val="3"/>
            <charset val="128"/>
          </rPr>
          <t xml:space="preserve">ﾏﾆﾌｪｽﾄに記載されている。左欄が普通、右欄有機性汚泥
</t>
        </r>
      </text>
    </comment>
    <comment ref="O124" authorId="1" shapeId="0" xr:uid="{00000000-0006-0000-0700-000013000000}">
      <text>
        <r>
          <rPr>
            <b/>
            <sz val="9"/>
            <color indexed="81"/>
            <rFont val="MS P ゴシック"/>
            <family val="3"/>
            <charset val="128"/>
          </rPr>
          <t xml:space="preserve">汚泥(無機)200kg
JWケミテック㈱
</t>
        </r>
      </text>
    </comment>
    <comment ref="A125" authorId="0" shapeId="0" xr:uid="{00000000-0006-0000-0700-000014000000}">
      <text>
        <r>
          <rPr>
            <sz val="9"/>
            <color indexed="81"/>
            <rFont val="ＭＳ Ｐゴシック"/>
            <family val="3"/>
            <charset val="128"/>
          </rPr>
          <t xml:space="preserve">ﾏﾆﾌｪｽﾄに記載されている。左欄が普通、右欄有機性汚泥
</t>
        </r>
      </text>
    </comment>
    <comment ref="N125" authorId="0" shapeId="0" xr:uid="{00000000-0006-0000-0700-000015000000}">
      <text>
        <r>
          <rPr>
            <sz val="9"/>
            <color indexed="81"/>
            <rFont val="ＭＳ Ｐゴシック"/>
            <family val="3"/>
            <charset val="128"/>
          </rPr>
          <t xml:space="preserve">ﾏﾆﾌｪｽﾄに記載されている。左欄が普通、右欄有機性汚泥
</t>
        </r>
      </text>
    </comment>
    <comment ref="A147" authorId="0" shapeId="0" xr:uid="{00000000-0006-0000-0700-000016000000}">
      <text>
        <r>
          <rPr>
            <sz val="9"/>
            <color indexed="81"/>
            <rFont val="ＭＳ Ｐゴシック"/>
            <family val="3"/>
            <charset val="128"/>
          </rPr>
          <t xml:space="preserve">ﾏﾆﾌｪｽﾄに記載されている。左欄が普通、右欄有機性汚泥
</t>
        </r>
      </text>
    </comment>
    <comment ref="N147" authorId="0" shapeId="0" xr:uid="{00000000-0006-0000-0700-000017000000}">
      <text>
        <r>
          <rPr>
            <sz val="9"/>
            <color indexed="81"/>
            <rFont val="ＭＳ Ｐゴシック"/>
            <family val="3"/>
            <charset val="128"/>
          </rPr>
          <t xml:space="preserve">ﾏﾆﾌｪｽﾄに記載されている。左欄が普通、右欄有機性汚泥
</t>
        </r>
      </text>
    </comment>
    <comment ref="A148" authorId="0" shapeId="0" xr:uid="{00000000-0006-0000-0700-000018000000}">
      <text>
        <r>
          <rPr>
            <sz val="9"/>
            <color indexed="81"/>
            <rFont val="ＭＳ Ｐゴシック"/>
            <family val="3"/>
            <charset val="128"/>
          </rPr>
          <t xml:space="preserve">ﾏﾆﾌｪｽﾄに記載されている。左欄が普通、右欄有機性汚泥
</t>
        </r>
      </text>
    </comment>
    <comment ref="N148" authorId="0" shapeId="0" xr:uid="{00000000-0006-0000-0700-000019000000}">
      <text>
        <r>
          <rPr>
            <sz val="9"/>
            <color indexed="81"/>
            <rFont val="ＭＳ Ｐゴシック"/>
            <family val="3"/>
            <charset val="128"/>
          </rPr>
          <t xml:space="preserve">ﾏﾆﾌｪｽﾄに記載されている。左欄が普通、右欄有機性汚泥
</t>
        </r>
      </text>
    </comment>
    <comment ref="A174" authorId="0" shapeId="0" xr:uid="{00000000-0006-0000-0700-00001A000000}">
      <text>
        <r>
          <rPr>
            <sz val="9"/>
            <color indexed="81"/>
            <rFont val="ＭＳ Ｐゴシック"/>
            <family val="3"/>
            <charset val="128"/>
          </rPr>
          <t xml:space="preserve">ﾏﾆﾌｪｽﾄに記載されている。左欄が普通、右欄有機性汚泥
</t>
        </r>
      </text>
    </comment>
    <comment ref="A175" authorId="0" shapeId="0" xr:uid="{00000000-0006-0000-0700-00001B000000}">
      <text>
        <r>
          <rPr>
            <sz val="9"/>
            <color indexed="81"/>
            <rFont val="ＭＳ Ｐゴシック"/>
            <family val="3"/>
            <charset val="128"/>
          </rPr>
          <t xml:space="preserve">ﾏﾆﾌｪｽﾄに記載されている。左欄が普通、右欄有機性汚泥
</t>
        </r>
      </text>
    </comment>
    <comment ref="A176" authorId="0" shapeId="0" xr:uid="{00000000-0006-0000-0700-00001C000000}">
      <text>
        <r>
          <rPr>
            <sz val="9"/>
            <color indexed="81"/>
            <rFont val="ＭＳ Ｐゴシック"/>
            <family val="3"/>
            <charset val="128"/>
          </rPr>
          <t xml:space="preserve">ﾏﾆﾌｪｽﾄに記載されている。左欄が普通、右欄有機性汚泥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JICA</author>
    <author>pcadmin</author>
  </authors>
  <commentList>
    <comment ref="S22" authorId="0" shapeId="0" xr:uid="{00000000-0006-0000-0800-000001000000}">
      <text>
        <r>
          <rPr>
            <b/>
            <sz val="9"/>
            <color indexed="81"/>
            <rFont val="ＭＳ Ｐゴシック"/>
            <family val="3"/>
            <charset val="128"/>
          </rPr>
          <t>除く有機性汚泥（タワラ）分</t>
        </r>
      </text>
    </comment>
    <comment ref="A24" authorId="1" shapeId="0" xr:uid="{00000000-0006-0000-0800-000002000000}">
      <text>
        <r>
          <rPr>
            <b/>
            <sz val="9"/>
            <color indexed="81"/>
            <rFont val="ＭＳ Ｐゴシック"/>
            <family val="3"/>
            <charset val="128"/>
          </rPr>
          <t>タワラ・日本ｹﾐﾃｯｸ　（4-9）
松本建設（10-3）</t>
        </r>
      </text>
    </comment>
    <comment ref="A49" authorId="1" shapeId="0" xr:uid="{00000000-0006-0000-0800-000003000000}">
      <text>
        <r>
          <rPr>
            <b/>
            <sz val="9"/>
            <color indexed="81"/>
            <rFont val="ＭＳ Ｐゴシック"/>
            <family val="3"/>
            <charset val="128"/>
          </rPr>
          <t>東京ワークス？
タワラ・日本ｹﾐﾃｯｸ</t>
        </r>
      </text>
    </comment>
  </commentList>
</comments>
</file>

<file path=xl/sharedStrings.xml><?xml version="1.0" encoding="utf-8"?>
<sst xmlns="http://schemas.openxmlformats.org/spreadsheetml/2006/main" count="1733" uniqueCount="161">
  <si>
    <t>4月分</t>
    <rPh sb="1" eb="2">
      <t>ツキ</t>
    </rPh>
    <rPh sb="2" eb="3">
      <t>ブン</t>
    </rPh>
    <phoneticPr fontId="2"/>
  </si>
  <si>
    <t>5月分</t>
    <rPh sb="1" eb="2">
      <t>ツキ</t>
    </rPh>
    <rPh sb="2" eb="3">
      <t>ブン</t>
    </rPh>
    <phoneticPr fontId="2"/>
  </si>
  <si>
    <t>6月分</t>
    <rPh sb="1" eb="2">
      <t>ツキ</t>
    </rPh>
    <rPh sb="2" eb="3">
      <t>ブン</t>
    </rPh>
    <phoneticPr fontId="2"/>
  </si>
  <si>
    <t>7月分</t>
    <rPh sb="1" eb="2">
      <t>ツキ</t>
    </rPh>
    <rPh sb="2" eb="3">
      <t>ブン</t>
    </rPh>
    <phoneticPr fontId="2"/>
  </si>
  <si>
    <t>8月分</t>
    <rPh sb="1" eb="2">
      <t>ツキ</t>
    </rPh>
    <rPh sb="2" eb="3">
      <t>ブン</t>
    </rPh>
    <phoneticPr fontId="2"/>
  </si>
  <si>
    <t>9月分</t>
    <rPh sb="1" eb="2">
      <t>ツキ</t>
    </rPh>
    <rPh sb="2" eb="3">
      <t>ブン</t>
    </rPh>
    <phoneticPr fontId="2"/>
  </si>
  <si>
    <t>10月分</t>
    <rPh sb="2" eb="3">
      <t>ツキ</t>
    </rPh>
    <rPh sb="3" eb="4">
      <t>ブン</t>
    </rPh>
    <phoneticPr fontId="2"/>
  </si>
  <si>
    <t>11月分</t>
    <rPh sb="2" eb="3">
      <t>ツキ</t>
    </rPh>
    <rPh sb="3" eb="4">
      <t>ブン</t>
    </rPh>
    <phoneticPr fontId="2"/>
  </si>
  <si>
    <t>12月分</t>
    <rPh sb="2" eb="3">
      <t>ツキ</t>
    </rPh>
    <rPh sb="3" eb="4">
      <t>ブン</t>
    </rPh>
    <phoneticPr fontId="2"/>
  </si>
  <si>
    <t>1月分</t>
    <rPh sb="1" eb="2">
      <t>ツキ</t>
    </rPh>
    <rPh sb="2" eb="3">
      <t>ブン</t>
    </rPh>
    <phoneticPr fontId="2"/>
  </si>
  <si>
    <t>2月分</t>
    <rPh sb="1" eb="2">
      <t>ツキ</t>
    </rPh>
    <rPh sb="2" eb="3">
      <t>ブン</t>
    </rPh>
    <phoneticPr fontId="2"/>
  </si>
  <si>
    <t>3月分</t>
    <rPh sb="1" eb="2">
      <t>ツキ</t>
    </rPh>
    <rPh sb="2" eb="3">
      <t>ブン</t>
    </rPh>
    <phoneticPr fontId="2"/>
  </si>
  <si>
    <t>金額 合計</t>
    <rPh sb="0" eb="2">
      <t>キンガク</t>
    </rPh>
    <rPh sb="3" eb="5">
      <t>ゴウケイ</t>
    </rPh>
    <phoneticPr fontId="2"/>
  </si>
  <si>
    <t>合計</t>
    <rPh sb="0" eb="2">
      <t>ゴウケイ</t>
    </rPh>
    <phoneticPr fontId="2"/>
  </si>
  <si>
    <t>照会</t>
    <rPh sb="0" eb="2">
      <t>ショウカイ</t>
    </rPh>
    <phoneticPr fontId="2"/>
  </si>
  <si>
    <t>一般(ﾏﾆﾌｪｽﾄ以外)</t>
    <rPh sb="0" eb="2">
      <t>イッパン</t>
    </rPh>
    <rPh sb="9" eb="11">
      <t>イガイ</t>
    </rPh>
    <phoneticPr fontId="2"/>
  </si>
  <si>
    <t>段ボール(ﾏﾆﾌｪｽﾄ以外)</t>
    <rPh sb="0" eb="1">
      <t>ダン</t>
    </rPh>
    <phoneticPr fontId="2"/>
  </si>
  <si>
    <t>ミックス(ﾏﾆﾌｪｽﾄ以外)</t>
    <phoneticPr fontId="2"/>
  </si>
  <si>
    <t>新聞(ﾏﾆﾌｪｽﾄ以外)</t>
    <rPh sb="0" eb="2">
      <t>シンブン</t>
    </rPh>
    <phoneticPr fontId="2"/>
  </si>
  <si>
    <t>雑誌(ﾏﾆﾌｪｽﾄ以外)</t>
  </si>
  <si>
    <t>ＯＡ用紙(ﾏﾆﾌｪｽﾄ以外)</t>
    <rPh sb="2" eb="4">
      <t>ヨウシ</t>
    </rPh>
    <phoneticPr fontId="2"/>
  </si>
  <si>
    <t>ビン</t>
    <phoneticPr fontId="2"/>
  </si>
  <si>
    <t>缶</t>
    <rPh sb="0" eb="1">
      <t>カン</t>
    </rPh>
    <phoneticPr fontId="2"/>
  </si>
  <si>
    <t>ペットボトル</t>
    <phoneticPr fontId="2"/>
  </si>
  <si>
    <t>廃プラスチック類</t>
    <rPh sb="0" eb="1">
      <t>ハイ</t>
    </rPh>
    <rPh sb="7" eb="8">
      <t>ルイ</t>
    </rPh>
    <phoneticPr fontId="2"/>
  </si>
  <si>
    <t>発泡スチロール</t>
    <rPh sb="0" eb="2">
      <t>ハッポウ</t>
    </rPh>
    <phoneticPr fontId="2"/>
  </si>
  <si>
    <t>グリストラップ汚泥</t>
    <phoneticPr fontId="2"/>
  </si>
  <si>
    <t>乾電池</t>
    <rPh sb="0" eb="3">
      <t>カンデンチ</t>
    </rPh>
    <phoneticPr fontId="2"/>
  </si>
  <si>
    <t>蛍光灯</t>
    <rPh sb="0" eb="3">
      <t>ケイコウトウ</t>
    </rPh>
    <phoneticPr fontId="2"/>
  </si>
  <si>
    <r>
      <t>ガラス・陶磁器　</t>
    </r>
    <r>
      <rPr>
        <sz val="9"/>
        <color indexed="10"/>
        <rFont val="Yu Gothic UI"/>
        <family val="3"/>
        <charset val="128"/>
      </rPr>
      <t>混合物</t>
    </r>
    <rPh sb="4" eb="7">
      <t>トウジキ</t>
    </rPh>
    <rPh sb="8" eb="11">
      <t>コンゴウブツ</t>
    </rPh>
    <phoneticPr fontId="2"/>
  </si>
  <si>
    <r>
      <t>OA機器　</t>
    </r>
    <r>
      <rPr>
        <sz val="9"/>
        <color indexed="10"/>
        <rFont val="Yu Gothic UI"/>
        <family val="3"/>
        <charset val="128"/>
      </rPr>
      <t>混合物</t>
    </r>
    <rPh sb="2" eb="4">
      <t>キキ</t>
    </rPh>
    <rPh sb="5" eb="8">
      <t>コンゴウブツ</t>
    </rPh>
    <phoneticPr fontId="2"/>
  </si>
  <si>
    <r>
      <t>スチール什器　</t>
    </r>
    <r>
      <rPr>
        <sz val="9"/>
        <color indexed="10"/>
        <rFont val="Yu Gothic UI"/>
        <family val="3"/>
        <charset val="128"/>
      </rPr>
      <t>混合物</t>
    </r>
    <rPh sb="4" eb="6">
      <t>ジュウキ</t>
    </rPh>
    <rPh sb="7" eb="10">
      <t>コンゴウブツ</t>
    </rPh>
    <phoneticPr fontId="2"/>
  </si>
  <si>
    <r>
      <t>混合雑費　</t>
    </r>
    <r>
      <rPr>
        <sz val="9"/>
        <color indexed="10"/>
        <rFont val="Yu Gothic UI"/>
        <family val="3"/>
        <charset val="128"/>
      </rPr>
      <t>混合物</t>
    </r>
    <rPh sb="0" eb="2">
      <t>コンゴウ</t>
    </rPh>
    <rPh sb="2" eb="4">
      <t>ザッピ</t>
    </rPh>
    <rPh sb="5" eb="7">
      <t>コンゴウ</t>
    </rPh>
    <rPh sb="7" eb="8">
      <t>ブツ</t>
    </rPh>
    <phoneticPr fontId="2"/>
  </si>
  <si>
    <t>機密書類</t>
    <rPh sb="0" eb="2">
      <t>キミツ</t>
    </rPh>
    <rPh sb="2" eb="4">
      <t>ショルイ</t>
    </rPh>
    <phoneticPr fontId="2"/>
  </si>
  <si>
    <t>合 計</t>
    <rPh sb="0" eb="1">
      <t>ア</t>
    </rPh>
    <rPh sb="2" eb="3">
      <t>ケイ</t>
    </rPh>
    <phoneticPr fontId="2"/>
  </si>
  <si>
    <t>合計
(除く有機性汚泥)</t>
    <rPh sb="0" eb="2">
      <t>ゴウケイ</t>
    </rPh>
    <rPh sb="4" eb="5">
      <t>ノゾ</t>
    </rPh>
    <rPh sb="6" eb="9">
      <t>ユウキセイ</t>
    </rPh>
    <rPh sb="9" eb="11">
      <t>オデイ</t>
    </rPh>
    <phoneticPr fontId="2"/>
  </si>
  <si>
    <t>請求額
(税・管理料込）</t>
    <rPh sb="0" eb="2">
      <t>セイキュウ</t>
    </rPh>
    <rPh sb="2" eb="3">
      <t>ガク</t>
    </rPh>
    <rPh sb="5" eb="6">
      <t>ゼイ</t>
    </rPh>
    <rPh sb="7" eb="9">
      <t>カンリ</t>
    </rPh>
    <rPh sb="9" eb="10">
      <t>リョウ</t>
    </rPh>
    <rPh sb="10" eb="11">
      <t>コミ</t>
    </rPh>
    <phoneticPr fontId="2"/>
  </si>
  <si>
    <r>
      <t xml:space="preserve">タワラ汚泥
</t>
    </r>
    <r>
      <rPr>
        <sz val="8"/>
        <color rgb="FFFF0000"/>
        <rFont val="Yu Gothic UI"/>
        <family val="3"/>
        <charset val="128"/>
      </rPr>
      <t>(建物管理会社へ請求)</t>
    </r>
    <rPh sb="3" eb="5">
      <t>オデイ</t>
    </rPh>
    <phoneticPr fontId="2"/>
  </si>
  <si>
    <t>タワラ汚泥</t>
    <rPh sb="3" eb="5">
      <t>オデイ</t>
    </rPh>
    <phoneticPr fontId="2"/>
  </si>
  <si>
    <t>マニフェスト発行部数実績表（件数）</t>
    <rPh sb="6" eb="8">
      <t>ハッコウ</t>
    </rPh>
    <rPh sb="8" eb="10">
      <t>ブスウ</t>
    </rPh>
    <rPh sb="10" eb="12">
      <t>ジッセキ</t>
    </rPh>
    <rPh sb="12" eb="13">
      <t>ヒョウ</t>
    </rPh>
    <rPh sb="14" eb="16">
      <t>ケンスウ</t>
    </rPh>
    <phoneticPr fontId="2"/>
  </si>
  <si>
    <t>合計（件）</t>
    <rPh sb="0" eb="2">
      <t>ゴウケイ</t>
    </rPh>
    <rPh sb="3" eb="4">
      <t>ケン</t>
    </rPh>
    <phoneticPr fontId="2"/>
  </si>
  <si>
    <t>有機性汚泥</t>
    <rPh sb="0" eb="3">
      <t>ユウキセイ</t>
    </rPh>
    <rPh sb="3" eb="5">
      <t>オデイ</t>
    </rPh>
    <phoneticPr fontId="2"/>
  </si>
  <si>
    <t>4月</t>
    <rPh sb="1" eb="2">
      <t>ガツ</t>
    </rPh>
    <phoneticPr fontId="2"/>
  </si>
  <si>
    <t>ＴＴＬ</t>
    <phoneticPr fontId="2"/>
  </si>
  <si>
    <t>10月</t>
    <rPh sb="2" eb="3">
      <t>ガツ</t>
    </rPh>
    <phoneticPr fontId="2"/>
  </si>
  <si>
    <t>雑誌(ﾏﾆﾌｪｽﾄ以外)</t>
    <phoneticPr fontId="2"/>
  </si>
  <si>
    <t>ペットボトル処理</t>
    <rPh sb="6" eb="8">
      <t>ショリ</t>
    </rPh>
    <phoneticPr fontId="2"/>
  </si>
  <si>
    <t>廃プラスチック類処理</t>
    <rPh sb="0" eb="1">
      <t>ハイ</t>
    </rPh>
    <rPh sb="7" eb="8">
      <t>ルイ</t>
    </rPh>
    <rPh sb="8" eb="10">
      <t>ショリ</t>
    </rPh>
    <phoneticPr fontId="2"/>
  </si>
  <si>
    <t>発砲スチロール</t>
    <rPh sb="0" eb="2">
      <t>ハッポウ</t>
    </rPh>
    <phoneticPr fontId="2"/>
  </si>
  <si>
    <r>
      <t xml:space="preserve">グリストラップ汚泥
</t>
    </r>
    <r>
      <rPr>
        <sz val="9"/>
        <color indexed="12"/>
        <rFont val="Yu Gothic UI"/>
        <family val="3"/>
        <charset val="128"/>
      </rPr>
      <t>（普通の産業廃棄物）</t>
    </r>
    <rPh sb="7" eb="9">
      <t>オデイ</t>
    </rPh>
    <rPh sb="11" eb="13">
      <t>フツウ</t>
    </rPh>
    <rPh sb="14" eb="16">
      <t>サンギョウ</t>
    </rPh>
    <rPh sb="16" eb="19">
      <t>ハイキブツ</t>
    </rPh>
    <phoneticPr fontId="2"/>
  </si>
  <si>
    <r>
      <t>ガラス・陶磁器　　　</t>
    </r>
    <r>
      <rPr>
        <sz val="9"/>
        <color indexed="10"/>
        <rFont val="Yu Gothic UI"/>
        <family val="3"/>
        <charset val="128"/>
      </rPr>
      <t>混合物</t>
    </r>
    <rPh sb="4" eb="7">
      <t>トウジキ</t>
    </rPh>
    <rPh sb="10" eb="13">
      <t>コンゴウブツ</t>
    </rPh>
    <phoneticPr fontId="2"/>
  </si>
  <si>
    <r>
      <t>OA機器　　　　　　　</t>
    </r>
    <r>
      <rPr>
        <sz val="9"/>
        <color indexed="10"/>
        <rFont val="Yu Gothic UI"/>
        <family val="3"/>
        <charset val="128"/>
      </rPr>
      <t>混合物</t>
    </r>
    <rPh sb="2" eb="4">
      <t>キキ</t>
    </rPh>
    <rPh sb="11" eb="14">
      <t>コンゴウブツ</t>
    </rPh>
    <phoneticPr fontId="2"/>
  </si>
  <si>
    <r>
      <t>スチール什器　　　　</t>
    </r>
    <r>
      <rPr>
        <sz val="9"/>
        <color indexed="10"/>
        <rFont val="Yu Gothic UI"/>
        <family val="3"/>
        <charset val="128"/>
      </rPr>
      <t>混合物</t>
    </r>
    <rPh sb="4" eb="6">
      <t>ジュウキ</t>
    </rPh>
    <rPh sb="10" eb="13">
      <t>コンゴウブツ</t>
    </rPh>
    <phoneticPr fontId="2"/>
  </si>
  <si>
    <r>
      <t>混合雑費　　　　　　</t>
    </r>
    <r>
      <rPr>
        <sz val="9"/>
        <color indexed="10"/>
        <rFont val="Yu Gothic UI"/>
        <family val="3"/>
        <charset val="128"/>
      </rPr>
      <t>混合物</t>
    </r>
    <rPh sb="0" eb="2">
      <t>コンゴウ</t>
    </rPh>
    <rPh sb="2" eb="4">
      <t>ザッピ</t>
    </rPh>
    <rPh sb="10" eb="12">
      <t>コンゴウ</t>
    </rPh>
    <rPh sb="12" eb="13">
      <t>ブツ</t>
    </rPh>
    <phoneticPr fontId="2"/>
  </si>
  <si>
    <t>合　　計</t>
    <rPh sb="0" eb="1">
      <t>ア</t>
    </rPh>
    <rPh sb="3" eb="4">
      <t>ケイ</t>
    </rPh>
    <phoneticPr fontId="2"/>
  </si>
  <si>
    <t>5月</t>
    <rPh sb="1" eb="2">
      <t>ガツ</t>
    </rPh>
    <phoneticPr fontId="2"/>
  </si>
  <si>
    <t>11月</t>
    <rPh sb="2" eb="3">
      <t>ガツ</t>
    </rPh>
    <phoneticPr fontId="2"/>
  </si>
  <si>
    <t>6月</t>
    <rPh sb="1" eb="2">
      <t>ガツ</t>
    </rPh>
    <phoneticPr fontId="2"/>
  </si>
  <si>
    <t>12月</t>
    <rPh sb="2" eb="3">
      <t>ガツ</t>
    </rPh>
    <phoneticPr fontId="2"/>
  </si>
  <si>
    <t>7月</t>
    <rPh sb="1" eb="2">
      <t>ガツ</t>
    </rPh>
    <phoneticPr fontId="2"/>
  </si>
  <si>
    <t>1月</t>
    <rPh sb="1" eb="2">
      <t>ガツ</t>
    </rPh>
    <phoneticPr fontId="2"/>
  </si>
  <si>
    <t>8月</t>
    <rPh sb="1" eb="2">
      <t>ガツ</t>
    </rPh>
    <phoneticPr fontId="2"/>
  </si>
  <si>
    <t>2月</t>
    <rPh sb="1" eb="2">
      <t>ガツ</t>
    </rPh>
    <phoneticPr fontId="2"/>
  </si>
  <si>
    <t>9月</t>
    <rPh sb="1" eb="2">
      <t>ガツ</t>
    </rPh>
    <phoneticPr fontId="2"/>
  </si>
  <si>
    <t>3月</t>
    <rPh sb="1" eb="2">
      <t>ガツ</t>
    </rPh>
    <phoneticPr fontId="2"/>
  </si>
  <si>
    <t>総　　合　　計</t>
    <rPh sb="0" eb="1">
      <t>ソウ</t>
    </rPh>
    <rPh sb="3" eb="4">
      <t>ア</t>
    </rPh>
    <rPh sb="6" eb="7">
      <t>ケイ</t>
    </rPh>
    <phoneticPr fontId="2"/>
  </si>
  <si>
    <t>2020年度(令和2年度)廃棄物処理実績表　（数量）</t>
    <rPh sb="4" eb="6">
      <t>ネンド</t>
    </rPh>
    <rPh sb="7" eb="9">
      <t>レイワ</t>
    </rPh>
    <rPh sb="10" eb="12">
      <t>ネンド</t>
    </rPh>
    <rPh sb="11" eb="12">
      <t>ド</t>
    </rPh>
    <rPh sb="13" eb="16">
      <t>ハイキブツ</t>
    </rPh>
    <rPh sb="16" eb="18">
      <t>ショリ</t>
    </rPh>
    <rPh sb="18" eb="20">
      <t>ジッセキ</t>
    </rPh>
    <rPh sb="20" eb="21">
      <t>ヒョウ</t>
    </rPh>
    <rPh sb="23" eb="25">
      <t>スウリョウ</t>
    </rPh>
    <phoneticPr fontId="2"/>
  </si>
  <si>
    <t>2020年度廃棄物処理実績表　（請求額）</t>
    <rPh sb="4" eb="6">
      <t>ネンド</t>
    </rPh>
    <rPh sb="6" eb="9">
      <t>ハイキブツ</t>
    </rPh>
    <rPh sb="9" eb="11">
      <t>ショリ</t>
    </rPh>
    <rPh sb="11" eb="13">
      <t>ジッセキ</t>
    </rPh>
    <rPh sb="13" eb="14">
      <t>ヒョウ</t>
    </rPh>
    <rPh sb="16" eb="18">
      <t>セイキュウ</t>
    </rPh>
    <rPh sb="18" eb="19">
      <t>ガク</t>
    </rPh>
    <phoneticPr fontId="2"/>
  </si>
  <si>
    <t>単価
4～9月</t>
    <rPh sb="0" eb="2">
      <t>タンカ</t>
    </rPh>
    <rPh sb="6" eb="7">
      <t>ガツ</t>
    </rPh>
    <phoneticPr fontId="2"/>
  </si>
  <si>
    <t>単価
10～3月</t>
    <rPh sb="0" eb="2">
      <t>タンカ</t>
    </rPh>
    <rPh sb="7" eb="8">
      <t>ガツ</t>
    </rPh>
    <phoneticPr fontId="2"/>
  </si>
  <si>
    <t>Kg 合計</t>
    <rPh sb="3" eb="5">
      <t>ゴウケイ</t>
    </rPh>
    <phoneticPr fontId="2"/>
  </si>
  <si>
    <t>リサイクル家電@3500×5台</t>
    <rPh sb="5" eb="7">
      <t>カデン</t>
    </rPh>
    <rPh sb="14" eb="15">
      <t>ダイ</t>
    </rPh>
    <phoneticPr fontId="2"/>
  </si>
  <si>
    <t>【2020年度産業廃棄物マニフェスト　上半期】</t>
    <rPh sb="5" eb="7">
      <t>ネンド</t>
    </rPh>
    <rPh sb="7" eb="9">
      <t>サンギョウ</t>
    </rPh>
    <rPh sb="9" eb="12">
      <t>ハイキブツ</t>
    </rPh>
    <rPh sb="19" eb="22">
      <t>カミハンキ</t>
    </rPh>
    <phoneticPr fontId="2"/>
  </si>
  <si>
    <t>【2020年度産業廃棄物マニフェスト　下半期】</t>
    <rPh sb="5" eb="7">
      <t>ネンド</t>
    </rPh>
    <rPh sb="7" eb="9">
      <t>サンギョウ</t>
    </rPh>
    <rPh sb="9" eb="12">
      <t>ハイキブツ</t>
    </rPh>
    <rPh sb="19" eb="22">
      <t>シモハンキ</t>
    </rPh>
    <phoneticPr fontId="2"/>
  </si>
  <si>
    <t>2019年度(令和元年度)廃棄物処理実績表　（数量）</t>
    <rPh sb="4" eb="6">
      <t>ネンド</t>
    </rPh>
    <rPh sb="7" eb="9">
      <t>レイワ</t>
    </rPh>
    <rPh sb="9" eb="11">
      <t>ガンネン</t>
    </rPh>
    <rPh sb="11" eb="12">
      <t>ド</t>
    </rPh>
    <rPh sb="13" eb="16">
      <t>ハイキブツ</t>
    </rPh>
    <rPh sb="16" eb="18">
      <t>ショリ</t>
    </rPh>
    <rPh sb="18" eb="20">
      <t>ジッセキ</t>
    </rPh>
    <rPh sb="20" eb="21">
      <t>ヒョウ</t>
    </rPh>
    <rPh sb="23" eb="25">
      <t>スウリョウ</t>
    </rPh>
    <phoneticPr fontId="2"/>
  </si>
  <si>
    <t>2019年度廃棄物処理実績表　（請求額）</t>
    <rPh sb="4" eb="6">
      <t>ネンド</t>
    </rPh>
    <rPh sb="6" eb="9">
      <t>ハイキブツ</t>
    </rPh>
    <rPh sb="9" eb="11">
      <t>ショリ</t>
    </rPh>
    <rPh sb="11" eb="13">
      <t>ジッセキ</t>
    </rPh>
    <rPh sb="13" eb="14">
      <t>ヒョウ</t>
    </rPh>
    <rPh sb="16" eb="18">
      <t>セイキュウ</t>
    </rPh>
    <rPh sb="18" eb="19">
      <t>ガク</t>
    </rPh>
    <phoneticPr fontId="2"/>
  </si>
  <si>
    <t>2019.4月分</t>
    <rPh sb="6" eb="7">
      <t>ツキ</t>
    </rPh>
    <rPh sb="7" eb="8">
      <t>ブン</t>
    </rPh>
    <phoneticPr fontId="2"/>
  </si>
  <si>
    <t>30.1月分</t>
    <rPh sb="4" eb="5">
      <t>ツキ</t>
    </rPh>
    <rPh sb="5" eb="6">
      <t>ブン</t>
    </rPh>
    <phoneticPr fontId="2"/>
  </si>
  <si>
    <t>31.1月分</t>
    <rPh sb="4" eb="5">
      <t>ツキ</t>
    </rPh>
    <rPh sb="5" eb="6">
      <t>ブン</t>
    </rPh>
    <phoneticPr fontId="2"/>
  </si>
  <si>
    <r>
      <t>ガラス・陶磁器　</t>
    </r>
    <r>
      <rPr>
        <b/>
        <sz val="9"/>
        <color indexed="10"/>
        <rFont val="ＭＳ Ｐゴシック"/>
        <family val="3"/>
        <charset val="128"/>
      </rPr>
      <t>混合物</t>
    </r>
    <rPh sb="4" eb="7">
      <t>トウジキ</t>
    </rPh>
    <rPh sb="8" eb="11">
      <t>コンゴウブツ</t>
    </rPh>
    <phoneticPr fontId="2"/>
  </si>
  <si>
    <r>
      <t>OA機器　　　　　</t>
    </r>
    <r>
      <rPr>
        <b/>
        <sz val="9"/>
        <color indexed="10"/>
        <rFont val="ＭＳ Ｐゴシック"/>
        <family val="3"/>
        <charset val="128"/>
      </rPr>
      <t>混合物</t>
    </r>
    <rPh sb="2" eb="4">
      <t>キキ</t>
    </rPh>
    <rPh sb="9" eb="12">
      <t>コンゴウブツ</t>
    </rPh>
    <phoneticPr fontId="2"/>
  </si>
  <si>
    <r>
      <t>スチール什器　　</t>
    </r>
    <r>
      <rPr>
        <b/>
        <sz val="9"/>
        <color indexed="10"/>
        <rFont val="ＭＳ Ｐゴシック"/>
        <family val="3"/>
        <charset val="128"/>
      </rPr>
      <t>混合物</t>
    </r>
    <rPh sb="4" eb="6">
      <t>ジュウキ</t>
    </rPh>
    <rPh sb="8" eb="11">
      <t>コンゴウブツ</t>
    </rPh>
    <phoneticPr fontId="2"/>
  </si>
  <si>
    <r>
      <t>混合雑費　　　　</t>
    </r>
    <r>
      <rPr>
        <b/>
        <sz val="9"/>
        <color indexed="10"/>
        <rFont val="ＭＳ Ｐゴシック"/>
        <family val="3"/>
        <charset val="128"/>
      </rPr>
      <t>混合物</t>
    </r>
    <rPh sb="0" eb="2">
      <t>コンゴウ</t>
    </rPh>
    <rPh sb="2" eb="4">
      <t>ザッピ</t>
    </rPh>
    <rPh sb="8" eb="10">
      <t>コンゴウ</t>
    </rPh>
    <rPh sb="10" eb="11">
      <t>ブツ</t>
    </rPh>
    <phoneticPr fontId="2"/>
  </si>
  <si>
    <t>有機性汚泥(建物管理会社へ請求)</t>
    <rPh sb="6" eb="8">
      <t>タテモノ</t>
    </rPh>
    <rPh sb="8" eb="10">
      <t>カンリ</t>
    </rPh>
    <rPh sb="10" eb="12">
      <t>カイシャ</t>
    </rPh>
    <rPh sb="13" eb="15">
      <t>セイキュウ</t>
    </rPh>
    <phoneticPr fontId="2"/>
  </si>
  <si>
    <t>H31.1月分</t>
    <rPh sb="5" eb="6">
      <t>ツキ</t>
    </rPh>
    <rPh sb="6" eb="7">
      <t>ブン</t>
    </rPh>
    <phoneticPr fontId="2"/>
  </si>
  <si>
    <r>
      <t>OA機器　</t>
    </r>
    <r>
      <rPr>
        <b/>
        <sz val="9"/>
        <color indexed="10"/>
        <rFont val="ＭＳ Ｐゴシック"/>
        <family val="3"/>
        <charset val="128"/>
      </rPr>
      <t>混合物</t>
    </r>
    <rPh sb="2" eb="4">
      <t>キキ</t>
    </rPh>
    <rPh sb="5" eb="8">
      <t>コンゴウブツ</t>
    </rPh>
    <phoneticPr fontId="2"/>
  </si>
  <si>
    <r>
      <t>スチール什器　</t>
    </r>
    <r>
      <rPr>
        <b/>
        <sz val="9"/>
        <color indexed="10"/>
        <rFont val="ＭＳ Ｐゴシック"/>
        <family val="3"/>
        <charset val="128"/>
      </rPr>
      <t>混合物</t>
    </r>
    <rPh sb="4" eb="6">
      <t>ジュウキ</t>
    </rPh>
    <rPh sb="7" eb="10">
      <t>コンゴウブツ</t>
    </rPh>
    <phoneticPr fontId="2"/>
  </si>
  <si>
    <r>
      <t>混合雑費　</t>
    </r>
    <r>
      <rPr>
        <b/>
        <sz val="9"/>
        <color indexed="10"/>
        <rFont val="ＭＳ Ｐゴシック"/>
        <family val="3"/>
        <charset val="128"/>
      </rPr>
      <t>混合物</t>
    </r>
    <rPh sb="0" eb="2">
      <t>コンゴウ</t>
    </rPh>
    <rPh sb="2" eb="4">
      <t>ザッピ</t>
    </rPh>
    <rPh sb="5" eb="7">
      <t>コンゴウ</t>
    </rPh>
    <rPh sb="7" eb="8">
      <t>ブツ</t>
    </rPh>
    <phoneticPr fontId="2"/>
  </si>
  <si>
    <t>【2019年度産業廃棄物マニフェスト　上半期】</t>
    <rPh sb="5" eb="7">
      <t>ネンド</t>
    </rPh>
    <rPh sb="7" eb="9">
      <t>サンギョウ</t>
    </rPh>
    <rPh sb="9" eb="12">
      <t>ハイキブツ</t>
    </rPh>
    <rPh sb="19" eb="22">
      <t>カミハンキ</t>
    </rPh>
    <phoneticPr fontId="2"/>
  </si>
  <si>
    <r>
      <t xml:space="preserve">グリストラップ汚泥
</t>
    </r>
    <r>
      <rPr>
        <b/>
        <sz val="9"/>
        <color indexed="12"/>
        <rFont val="ＭＳ Ｐゴシック"/>
        <family val="3"/>
        <charset val="128"/>
      </rPr>
      <t>（普通の産業廃棄物）</t>
    </r>
    <rPh sb="7" eb="9">
      <t>オデイ</t>
    </rPh>
    <rPh sb="11" eb="13">
      <t>フツウ</t>
    </rPh>
    <rPh sb="14" eb="16">
      <t>サンギョウ</t>
    </rPh>
    <rPh sb="16" eb="19">
      <t>ハイキブツ</t>
    </rPh>
    <phoneticPr fontId="2"/>
  </si>
  <si>
    <r>
      <t>ガラス・陶磁器　　　</t>
    </r>
    <r>
      <rPr>
        <b/>
        <sz val="9"/>
        <color indexed="10"/>
        <rFont val="ＭＳ Ｐゴシック"/>
        <family val="3"/>
        <charset val="128"/>
      </rPr>
      <t>混合物</t>
    </r>
    <rPh sb="4" eb="7">
      <t>トウジキ</t>
    </rPh>
    <rPh sb="10" eb="13">
      <t>コンゴウブツ</t>
    </rPh>
    <phoneticPr fontId="2"/>
  </si>
  <si>
    <r>
      <t>OA機器　　　　　　　</t>
    </r>
    <r>
      <rPr>
        <b/>
        <sz val="9"/>
        <color indexed="10"/>
        <rFont val="ＭＳ Ｐゴシック"/>
        <family val="3"/>
        <charset val="128"/>
      </rPr>
      <t>混合物</t>
    </r>
    <rPh sb="2" eb="4">
      <t>キキ</t>
    </rPh>
    <rPh sb="11" eb="14">
      <t>コンゴウブツ</t>
    </rPh>
    <phoneticPr fontId="2"/>
  </si>
  <si>
    <r>
      <t>スチール什器　　　　</t>
    </r>
    <r>
      <rPr>
        <b/>
        <sz val="9"/>
        <color indexed="10"/>
        <rFont val="ＭＳ Ｐゴシック"/>
        <family val="3"/>
        <charset val="128"/>
      </rPr>
      <t>混合物</t>
    </r>
    <rPh sb="4" eb="6">
      <t>ジュウキ</t>
    </rPh>
    <rPh sb="10" eb="13">
      <t>コンゴウブツ</t>
    </rPh>
    <phoneticPr fontId="2"/>
  </si>
  <si>
    <r>
      <t>混合雑費　　　　　　</t>
    </r>
    <r>
      <rPr>
        <b/>
        <sz val="9"/>
        <color indexed="10"/>
        <rFont val="ＭＳ Ｐゴシック"/>
        <family val="3"/>
        <charset val="128"/>
      </rPr>
      <t>混合物</t>
    </r>
    <rPh sb="0" eb="2">
      <t>コンゴウ</t>
    </rPh>
    <rPh sb="2" eb="4">
      <t>ザッピ</t>
    </rPh>
    <rPh sb="10" eb="12">
      <t>コンゴウ</t>
    </rPh>
    <rPh sb="12" eb="13">
      <t>ブツ</t>
    </rPh>
    <phoneticPr fontId="2"/>
  </si>
  <si>
    <r>
      <t xml:space="preserve">有機性汚泥
</t>
    </r>
    <r>
      <rPr>
        <b/>
        <sz val="9"/>
        <color indexed="12"/>
        <rFont val="ＭＳ Ｐゴシック"/>
        <family val="3"/>
        <charset val="128"/>
      </rPr>
      <t>(特別管理産業廃棄物）</t>
    </r>
    <rPh sb="0" eb="3">
      <t>ユウキセイ</t>
    </rPh>
    <rPh sb="3" eb="5">
      <t>オデイ</t>
    </rPh>
    <rPh sb="7" eb="9">
      <t>トクベツ</t>
    </rPh>
    <rPh sb="9" eb="11">
      <t>カンリ</t>
    </rPh>
    <rPh sb="11" eb="13">
      <t>サンギョウ</t>
    </rPh>
    <rPh sb="13" eb="16">
      <t>ハイキブツ</t>
    </rPh>
    <phoneticPr fontId="2"/>
  </si>
  <si>
    <t>　</t>
    <phoneticPr fontId="2"/>
  </si>
  <si>
    <t>【2019年度産業廃棄物マニフェスト　下半期】</t>
    <rPh sb="5" eb="7">
      <t>ネンド</t>
    </rPh>
    <rPh sb="7" eb="9">
      <t>サンギョウ</t>
    </rPh>
    <rPh sb="9" eb="12">
      <t>ハイキブツ</t>
    </rPh>
    <rPh sb="19" eb="22">
      <t>シモハンキ</t>
    </rPh>
    <phoneticPr fontId="2"/>
  </si>
  <si>
    <t>平成30年度廃棄物処理実績表　（数量）</t>
    <rPh sb="0" eb="1">
      <t>ヘイ</t>
    </rPh>
    <rPh sb="1" eb="2">
      <t>セイ</t>
    </rPh>
    <rPh sb="4" eb="6">
      <t>ネンド</t>
    </rPh>
    <rPh sb="6" eb="9">
      <t>ハイキブツ</t>
    </rPh>
    <rPh sb="9" eb="11">
      <t>ショリ</t>
    </rPh>
    <rPh sb="11" eb="13">
      <t>ジッセキ</t>
    </rPh>
    <rPh sb="13" eb="14">
      <t>ヒョウ</t>
    </rPh>
    <rPh sb="16" eb="18">
      <t>スウリョウ</t>
    </rPh>
    <phoneticPr fontId="2"/>
  </si>
  <si>
    <t>平成30年度廃棄物処理実績表　（請求額）</t>
    <rPh sb="0" eb="1">
      <t>ヘイ</t>
    </rPh>
    <rPh sb="1" eb="2">
      <t>セイ</t>
    </rPh>
    <rPh sb="4" eb="6">
      <t>ネンド</t>
    </rPh>
    <rPh sb="6" eb="9">
      <t>ハイキブツ</t>
    </rPh>
    <rPh sb="9" eb="11">
      <t>ショリ</t>
    </rPh>
    <rPh sb="11" eb="13">
      <t>ジッセキ</t>
    </rPh>
    <rPh sb="13" eb="14">
      <t>ヒョウ</t>
    </rPh>
    <rPh sb="16" eb="18">
      <t>セイキュウ</t>
    </rPh>
    <rPh sb="18" eb="19">
      <t>ガク</t>
    </rPh>
    <phoneticPr fontId="2"/>
  </si>
  <si>
    <t>H30.4月分</t>
    <rPh sb="5" eb="6">
      <t>ツキ</t>
    </rPh>
    <rPh sb="6" eb="7">
      <t>ブン</t>
    </rPh>
    <phoneticPr fontId="2"/>
  </si>
  <si>
    <t>【平成30年度産業廃棄物マニフェスト　上半期】</t>
    <rPh sb="5" eb="7">
      <t>ネンド</t>
    </rPh>
    <rPh sb="7" eb="9">
      <t>サンギョウ</t>
    </rPh>
    <rPh sb="9" eb="12">
      <t>ハイキブツ</t>
    </rPh>
    <rPh sb="19" eb="22">
      <t>カミハンキ</t>
    </rPh>
    <phoneticPr fontId="2"/>
  </si>
  <si>
    <t>【平成30年度産業廃棄物マニフェスト　下半期】</t>
    <rPh sb="5" eb="7">
      <t>ネンド</t>
    </rPh>
    <rPh sb="7" eb="9">
      <t>サンギョウ</t>
    </rPh>
    <rPh sb="9" eb="12">
      <t>ハイキブツ</t>
    </rPh>
    <rPh sb="19" eb="22">
      <t>シモハンキ</t>
    </rPh>
    <phoneticPr fontId="2"/>
  </si>
  <si>
    <t>平成29年度廃棄物処理実績表　（数量）</t>
    <rPh sb="0" eb="1">
      <t>ヘイ</t>
    </rPh>
    <rPh sb="1" eb="2">
      <t>セイ</t>
    </rPh>
    <rPh sb="4" eb="6">
      <t>ネンド</t>
    </rPh>
    <rPh sb="6" eb="9">
      <t>ハイキブツ</t>
    </rPh>
    <rPh sb="9" eb="11">
      <t>ショリ</t>
    </rPh>
    <rPh sb="11" eb="13">
      <t>ジッセキ</t>
    </rPh>
    <rPh sb="13" eb="14">
      <t>ヒョウ</t>
    </rPh>
    <rPh sb="16" eb="18">
      <t>スウリョウ</t>
    </rPh>
    <phoneticPr fontId="2"/>
  </si>
  <si>
    <t>平成29年度廃棄物処理実績表　（請求額）</t>
    <rPh sb="0" eb="1">
      <t>ヘイ</t>
    </rPh>
    <rPh sb="1" eb="2">
      <t>セイ</t>
    </rPh>
    <rPh sb="4" eb="6">
      <t>ネンド</t>
    </rPh>
    <rPh sb="6" eb="9">
      <t>ハイキブツ</t>
    </rPh>
    <rPh sb="9" eb="11">
      <t>ショリ</t>
    </rPh>
    <rPh sb="11" eb="13">
      <t>ジッセキ</t>
    </rPh>
    <rPh sb="13" eb="14">
      <t>ヒョウ</t>
    </rPh>
    <rPh sb="16" eb="18">
      <t>セイキュウ</t>
    </rPh>
    <rPh sb="18" eb="19">
      <t>ガク</t>
    </rPh>
    <phoneticPr fontId="2"/>
  </si>
  <si>
    <t>単価
4～9</t>
    <rPh sb="0" eb="2">
      <t>タンカ</t>
    </rPh>
    <phoneticPr fontId="2"/>
  </si>
  <si>
    <t>単価
10～3</t>
    <rPh sb="0" eb="2">
      <t>タンカ</t>
    </rPh>
    <phoneticPr fontId="2"/>
  </si>
  <si>
    <t>H29.4月分</t>
    <rPh sb="5" eb="6">
      <t>ツキ</t>
    </rPh>
    <rPh sb="6" eb="7">
      <t>ブン</t>
    </rPh>
    <phoneticPr fontId="2"/>
  </si>
  <si>
    <t>請求額(税込）</t>
    <rPh sb="0" eb="2">
      <t>セイキュウ</t>
    </rPh>
    <rPh sb="2" eb="3">
      <t>ガク</t>
    </rPh>
    <rPh sb="4" eb="6">
      <t>ゼイコミ</t>
    </rPh>
    <phoneticPr fontId="2"/>
  </si>
  <si>
    <t>タワラ(4-9)
松本建設（10-3）</t>
    <rPh sb="9" eb="11">
      <t>マツモト</t>
    </rPh>
    <rPh sb="11" eb="13">
      <t>ケンセツ</t>
    </rPh>
    <phoneticPr fontId="2"/>
  </si>
  <si>
    <t>【平成29年度産業廃棄物マニフェスト　上半期】</t>
    <rPh sb="5" eb="7">
      <t>ネンド</t>
    </rPh>
    <rPh sb="7" eb="9">
      <t>サンギョウ</t>
    </rPh>
    <rPh sb="9" eb="12">
      <t>ハイキブツ</t>
    </rPh>
    <rPh sb="19" eb="22">
      <t>カミハンキ</t>
    </rPh>
    <phoneticPr fontId="2"/>
  </si>
  <si>
    <t>【平成29年度産業廃棄物マニフェスト　下半期】</t>
    <rPh sb="5" eb="7">
      <t>ネンド</t>
    </rPh>
    <rPh sb="7" eb="9">
      <t>サンギョウ</t>
    </rPh>
    <rPh sb="9" eb="12">
      <t>ハイキブツ</t>
    </rPh>
    <rPh sb="19" eb="22">
      <t>シモハンキ</t>
    </rPh>
    <phoneticPr fontId="2"/>
  </si>
  <si>
    <t>一般廃棄物（可燃ごみ）</t>
    <rPh sb="0" eb="2">
      <t>イッパン</t>
    </rPh>
    <rPh sb="2" eb="5">
      <t>ハイキブツ</t>
    </rPh>
    <rPh sb="6" eb="8">
      <t>カネン</t>
    </rPh>
    <phoneticPr fontId="2"/>
  </si>
  <si>
    <t>ダンボール</t>
    <phoneticPr fontId="2"/>
  </si>
  <si>
    <t>ミックスペーパー</t>
    <phoneticPr fontId="2"/>
  </si>
  <si>
    <t>新聞・雑誌・OA紙</t>
    <rPh sb="0" eb="2">
      <t>シンブン</t>
    </rPh>
    <rPh sb="3" eb="5">
      <t>ザッシ</t>
    </rPh>
    <rPh sb="8" eb="9">
      <t>カミ</t>
    </rPh>
    <phoneticPr fontId="2"/>
  </si>
  <si>
    <t>グリストラップ汚泥</t>
    <rPh sb="7" eb="9">
      <t>オデイ</t>
    </rPh>
    <phoneticPr fontId="2"/>
  </si>
  <si>
    <t>項番</t>
    <rPh sb="0" eb="2">
      <t>コウバン</t>
    </rPh>
    <phoneticPr fontId="2"/>
  </si>
  <si>
    <t>廃乾電池</t>
    <rPh sb="0" eb="4">
      <t>ハイカンデンチ</t>
    </rPh>
    <phoneticPr fontId="2"/>
  </si>
  <si>
    <t>廃蛍光灯</t>
    <rPh sb="0" eb="1">
      <t>ハイ</t>
    </rPh>
    <rPh sb="1" eb="4">
      <t>ケイコウトウ</t>
    </rPh>
    <phoneticPr fontId="2"/>
  </si>
  <si>
    <t>ガラスくず・陶磁器くず</t>
    <rPh sb="6" eb="9">
      <t>トウジキ</t>
    </rPh>
    <phoneticPr fontId="2"/>
  </si>
  <si>
    <t>OA機器類</t>
    <rPh sb="2" eb="5">
      <t>キキルイ</t>
    </rPh>
    <phoneticPr fontId="2"/>
  </si>
  <si>
    <t>スチール什器</t>
    <rPh sb="4" eb="6">
      <t>ジュウキ</t>
    </rPh>
    <phoneticPr fontId="2"/>
  </si>
  <si>
    <t>混合雑ごみ</t>
    <rPh sb="0" eb="2">
      <t>コンゴウ</t>
    </rPh>
    <rPh sb="2" eb="3">
      <t>ザツ</t>
    </rPh>
    <phoneticPr fontId="2"/>
  </si>
  <si>
    <t>缶</t>
    <phoneticPr fontId="2"/>
  </si>
  <si>
    <t>-</t>
    <phoneticPr fontId="2"/>
  </si>
  <si>
    <t>（６）支払条件：月末締翌月末払い</t>
    <rPh sb="3" eb="5">
      <t>シハラ</t>
    </rPh>
    <rPh sb="5" eb="7">
      <t>ジョウケン</t>
    </rPh>
    <rPh sb="8" eb="10">
      <t>ゲツマツ</t>
    </rPh>
    <rPh sb="10" eb="11">
      <t>ジ</t>
    </rPh>
    <rPh sb="11" eb="13">
      <t>ヨクゲツ</t>
    </rPh>
    <rPh sb="13" eb="14">
      <t>マツ</t>
    </rPh>
    <rPh sb="14" eb="15">
      <t>ハラ</t>
    </rPh>
    <phoneticPr fontId="2"/>
  </si>
  <si>
    <t>／週</t>
    <rPh sb="1" eb="2">
      <t>シュウ</t>
    </rPh>
    <phoneticPr fontId="2"/>
  </si>
  <si>
    <t>／年</t>
    <rPh sb="1" eb="2">
      <t>ネン</t>
    </rPh>
    <phoneticPr fontId="2"/>
  </si>
  <si>
    <t>月、水、木、金、土</t>
    <rPh sb="0" eb="1">
      <t>ゲツ</t>
    </rPh>
    <rPh sb="2" eb="3">
      <t>ミズ</t>
    </rPh>
    <rPh sb="4" eb="5">
      <t>キ</t>
    </rPh>
    <rPh sb="6" eb="7">
      <t>キン</t>
    </rPh>
    <rPh sb="8" eb="9">
      <t>ツチ</t>
    </rPh>
    <phoneticPr fontId="2"/>
  </si>
  <si>
    <t>火</t>
    <rPh sb="0" eb="1">
      <t>ヒ</t>
    </rPh>
    <phoneticPr fontId="2"/>
  </si>
  <si>
    <t>水</t>
    <rPh sb="0" eb="1">
      <t>ミズ</t>
    </rPh>
    <phoneticPr fontId="2"/>
  </si>
  <si>
    <t>木</t>
    <rPh sb="0" eb="1">
      <t>キ</t>
    </rPh>
    <phoneticPr fontId="2"/>
  </si>
  <si>
    <t>引取日は個別調整</t>
    <rPh sb="0" eb="2">
      <t>ヒキト</t>
    </rPh>
    <rPh sb="2" eb="3">
      <t>ニチ</t>
    </rPh>
    <rPh sb="4" eb="6">
      <t>コベツ</t>
    </rPh>
    <rPh sb="6" eb="8">
      <t>チョウセイ</t>
    </rPh>
    <phoneticPr fontId="2"/>
  </si>
  <si>
    <t>一式</t>
    <rPh sb="0" eb="2">
      <t>イッシキ</t>
    </rPh>
    <phoneticPr fontId="2"/>
  </si>
  <si>
    <t>廃酸バッテリー</t>
    <rPh sb="0" eb="1">
      <t>ハイ</t>
    </rPh>
    <rPh sb="1" eb="2">
      <t>サン</t>
    </rPh>
    <phoneticPr fontId="2"/>
  </si>
  <si>
    <t>2024-2026年度
年間想定排出量（※）
（単位：KG）</t>
    <rPh sb="9" eb="11">
      <t>ネンド</t>
    </rPh>
    <rPh sb="12" eb="14">
      <t>ネンカン</t>
    </rPh>
    <rPh sb="14" eb="16">
      <t>ソウテイ</t>
    </rPh>
    <rPh sb="16" eb="18">
      <t>ハイシュツ</t>
    </rPh>
    <rPh sb="18" eb="19">
      <t>リョウ</t>
    </rPh>
    <rPh sb="24" eb="26">
      <t>タンイ</t>
    </rPh>
    <phoneticPr fontId="2"/>
  </si>
  <si>
    <t>【参考】品目別収集頻度</t>
    <rPh sb="1" eb="3">
      <t>サンコウ</t>
    </rPh>
    <rPh sb="4" eb="6">
      <t>ヒンモク</t>
    </rPh>
    <rPh sb="6" eb="7">
      <t>ベツ</t>
    </rPh>
    <rPh sb="7" eb="9">
      <t>シュウシュウ</t>
    </rPh>
    <rPh sb="9" eb="11">
      <t>ヒンド</t>
    </rPh>
    <phoneticPr fontId="2"/>
  </si>
  <si>
    <t>（※）想定排出量（KG）は、2022年度実績値に基づきます。</t>
    <rPh sb="3" eb="5">
      <t>ソウテイ</t>
    </rPh>
    <rPh sb="5" eb="7">
      <t>ハイシュツ</t>
    </rPh>
    <rPh sb="7" eb="8">
      <t>リョウ</t>
    </rPh>
    <rPh sb="18" eb="20">
      <t>ネンド</t>
    </rPh>
    <rPh sb="20" eb="22">
      <t>ジッセキ</t>
    </rPh>
    <rPh sb="22" eb="23">
      <t>アタイ</t>
    </rPh>
    <rPh sb="24" eb="25">
      <t>モト</t>
    </rPh>
    <phoneticPr fontId="2"/>
  </si>
  <si>
    <t>産業廃棄物管理票（電子）発行手数料（年額）</t>
    <rPh sb="0" eb="2">
      <t>サンギョウ</t>
    </rPh>
    <rPh sb="2" eb="5">
      <t>ハイキブツ</t>
    </rPh>
    <rPh sb="5" eb="8">
      <t>カンリヒョウ</t>
    </rPh>
    <rPh sb="9" eb="11">
      <t>デンシ</t>
    </rPh>
    <rPh sb="12" eb="14">
      <t>ハッコウ</t>
    </rPh>
    <rPh sb="14" eb="17">
      <t>テスウリョウ</t>
    </rPh>
    <rPh sb="18" eb="20">
      <t>ネンガク</t>
    </rPh>
    <phoneticPr fontId="2"/>
  </si>
  <si>
    <t>金額</t>
    <rPh sb="0" eb="2">
      <t>キンガク</t>
    </rPh>
    <phoneticPr fontId="2"/>
  </si>
  <si>
    <t>（単位：円）</t>
    <rPh sb="1" eb="3">
      <t>タンイ</t>
    </rPh>
    <rPh sb="4" eb="5">
      <t>エン</t>
    </rPh>
    <phoneticPr fontId="2"/>
  </si>
  <si>
    <t>１．収集運搬・処分費用（年額）</t>
    <rPh sb="2" eb="4">
      <t>シュウシュウ</t>
    </rPh>
    <rPh sb="4" eb="6">
      <t>ウンパン</t>
    </rPh>
    <rPh sb="7" eb="9">
      <t>ショブン</t>
    </rPh>
    <rPh sb="9" eb="11">
      <t>ヒヨウ</t>
    </rPh>
    <rPh sb="12" eb="14">
      <t>ネンガク</t>
    </rPh>
    <phoneticPr fontId="2"/>
  </si>
  <si>
    <t>２．収集運搬・処分費用（2024-2026年度総額）</t>
    <rPh sb="2" eb="4">
      <t>シュウシュウ</t>
    </rPh>
    <rPh sb="4" eb="6">
      <t>ウンパン</t>
    </rPh>
    <rPh sb="7" eb="9">
      <t>ショブン</t>
    </rPh>
    <rPh sb="9" eb="11">
      <t>ヒヨウ</t>
    </rPh>
    <rPh sb="21" eb="23">
      <t>ネンド</t>
    </rPh>
    <rPh sb="23" eb="25">
      <t>ソウガク</t>
    </rPh>
    <phoneticPr fontId="2"/>
  </si>
  <si>
    <t>（３）履行期限：2024年4月1日～2027年3月31日（36ヵ月）</t>
    <rPh sb="3" eb="5">
      <t>リコウ</t>
    </rPh>
    <rPh sb="5" eb="7">
      <t>キゲン</t>
    </rPh>
    <rPh sb="12" eb="13">
      <t>ネン</t>
    </rPh>
    <rPh sb="14" eb="15">
      <t>ガツ</t>
    </rPh>
    <rPh sb="16" eb="17">
      <t>ニチ</t>
    </rPh>
    <rPh sb="22" eb="23">
      <t>ネン</t>
    </rPh>
    <rPh sb="24" eb="25">
      <t>ガツ</t>
    </rPh>
    <rPh sb="27" eb="28">
      <t>ニチ</t>
    </rPh>
    <rPh sb="32" eb="33">
      <t>ゲツ</t>
    </rPh>
    <phoneticPr fontId="2"/>
  </si>
  <si>
    <t>（４）請求金額：排出量は想定のため、支払いは契約単価×実数にて行います</t>
    <rPh sb="3" eb="5">
      <t>セイキュウ</t>
    </rPh>
    <rPh sb="5" eb="7">
      <t>キンガク</t>
    </rPh>
    <rPh sb="8" eb="10">
      <t>ハイシュツ</t>
    </rPh>
    <rPh sb="10" eb="11">
      <t>リョウ</t>
    </rPh>
    <rPh sb="12" eb="14">
      <t>ソウテイ</t>
    </rPh>
    <rPh sb="18" eb="20">
      <t>シハラ</t>
    </rPh>
    <rPh sb="22" eb="24">
      <t>ケイヤク</t>
    </rPh>
    <rPh sb="24" eb="26">
      <t>タンカ</t>
    </rPh>
    <rPh sb="27" eb="29">
      <t>ジッスウ</t>
    </rPh>
    <rPh sb="31" eb="32">
      <t>オコナ</t>
    </rPh>
    <phoneticPr fontId="2"/>
  </si>
  <si>
    <t>（５）上記で定めの無い費用（家電リサイクル費用等）は、上記の金額とは別に単価を合意の上で支払います。</t>
    <rPh sb="3" eb="5">
      <t>ジョウキ</t>
    </rPh>
    <rPh sb="6" eb="7">
      <t>サダ</t>
    </rPh>
    <rPh sb="9" eb="10">
      <t>ナ</t>
    </rPh>
    <rPh sb="11" eb="13">
      <t>ヒヨウ</t>
    </rPh>
    <rPh sb="14" eb="16">
      <t>カデン</t>
    </rPh>
    <rPh sb="21" eb="23">
      <t>ヒヨウ</t>
    </rPh>
    <rPh sb="23" eb="24">
      <t>トウ</t>
    </rPh>
    <rPh sb="27" eb="29">
      <t>ジョウキ</t>
    </rPh>
    <rPh sb="30" eb="32">
      <t>キンガク</t>
    </rPh>
    <rPh sb="34" eb="35">
      <t>ベツ</t>
    </rPh>
    <rPh sb="36" eb="38">
      <t>タンカ</t>
    </rPh>
    <rPh sb="39" eb="41">
      <t>ゴウイ</t>
    </rPh>
    <rPh sb="42" eb="43">
      <t>ウエ</t>
    </rPh>
    <rPh sb="44" eb="46">
      <t>シハラ</t>
    </rPh>
    <phoneticPr fontId="2"/>
  </si>
  <si>
    <t>廃棄物の品目</t>
    <rPh sb="0" eb="3">
      <t>ハイキブツ</t>
    </rPh>
    <rPh sb="4" eb="6">
      <t>ヒンモク</t>
    </rPh>
    <phoneticPr fontId="2"/>
  </si>
  <si>
    <t>収集運搬・処分
単価／KG
（税抜）</t>
    <rPh sb="0" eb="2">
      <t>シュウシュウ</t>
    </rPh>
    <rPh sb="2" eb="4">
      <t>ウンパン</t>
    </rPh>
    <rPh sb="5" eb="7">
      <t>ショブン</t>
    </rPh>
    <rPh sb="8" eb="10">
      <t>タンカ</t>
    </rPh>
    <rPh sb="15" eb="17">
      <t>ゼイヌ</t>
    </rPh>
    <phoneticPr fontId="2"/>
  </si>
  <si>
    <t>（税抜）</t>
    <rPh sb="1" eb="3">
      <t>ゼイヌ</t>
    </rPh>
    <phoneticPr fontId="2"/>
  </si>
  <si>
    <t>①年額小計（税抜）</t>
    <rPh sb="1" eb="3">
      <t>ネンガク</t>
    </rPh>
    <rPh sb="3" eb="5">
      <t>ショウケイ</t>
    </rPh>
    <rPh sb="6" eb="8">
      <t>ゼイヌ</t>
    </rPh>
    <phoneticPr fontId="2"/>
  </si>
  <si>
    <t>①年額小計（税抜）に、3を乗じた額（①×3）</t>
    <rPh sb="1" eb="3">
      <t>ネンガク</t>
    </rPh>
    <rPh sb="3" eb="5">
      <t>ショウケイ</t>
    </rPh>
    <rPh sb="6" eb="8">
      <t>ゼイヌ</t>
    </rPh>
    <rPh sb="13" eb="14">
      <t>ジョウ</t>
    </rPh>
    <rPh sb="16" eb="17">
      <t>ガク</t>
    </rPh>
    <phoneticPr fontId="2"/>
  </si>
  <si>
    <t>独立行政法人国際協力機構　</t>
    <rPh sb="0" eb="2">
      <t>ドクリツ</t>
    </rPh>
    <rPh sb="2" eb="4">
      <t>ギョウセイ</t>
    </rPh>
    <rPh sb="4" eb="6">
      <t>ホウジン</t>
    </rPh>
    <rPh sb="6" eb="8">
      <t>コクサイ</t>
    </rPh>
    <rPh sb="8" eb="10">
      <t>キョウリョク</t>
    </rPh>
    <rPh sb="10" eb="12">
      <t>キコウ</t>
    </rPh>
    <phoneticPr fontId="2"/>
  </si>
  <si>
    <t>住所</t>
    <rPh sb="0" eb="2">
      <t>ジュウショ</t>
    </rPh>
    <phoneticPr fontId="2"/>
  </si>
  <si>
    <t>商号／名称</t>
    <rPh sb="0" eb="2">
      <t>ショウゴウ</t>
    </rPh>
    <rPh sb="3" eb="5">
      <t>メイショウ</t>
    </rPh>
    <phoneticPr fontId="2"/>
  </si>
  <si>
    <t>代表者役職・氏名</t>
    <rPh sb="0" eb="3">
      <t>ダイヒョウシャ</t>
    </rPh>
    <rPh sb="3" eb="5">
      <t>ヤクショク</t>
    </rPh>
    <rPh sb="6" eb="8">
      <t>シメイ</t>
    </rPh>
    <phoneticPr fontId="2"/>
  </si>
  <si>
    <t>件名：2024-2026年度「JICA横浜廃棄物収集運搬処理業務（単価契約）」
（調達管理番号：24c00006000000）</t>
    <rPh sb="0" eb="2">
      <t>ケンメイ</t>
    </rPh>
    <rPh sb="12" eb="14">
      <t>ネンド</t>
    </rPh>
    <phoneticPr fontId="2"/>
  </si>
  <si>
    <t>件名について入札公告及び入札説明書に記載されている全ての事項を了承のうえ、以下のとおり積算内訳を提出します。</t>
    <rPh sb="0" eb="2">
      <t>ケンメイ</t>
    </rPh>
    <rPh sb="6" eb="8">
      <t>ニュウサツ</t>
    </rPh>
    <rPh sb="8" eb="10">
      <t>コウコク</t>
    </rPh>
    <rPh sb="10" eb="11">
      <t>オヨ</t>
    </rPh>
    <rPh sb="12" eb="14">
      <t>ニュウサツ</t>
    </rPh>
    <rPh sb="14" eb="17">
      <t>セツメイショ</t>
    </rPh>
    <rPh sb="18" eb="20">
      <t>キサイ</t>
    </rPh>
    <rPh sb="25" eb="26">
      <t>スベ</t>
    </rPh>
    <rPh sb="28" eb="30">
      <t>ジコウ</t>
    </rPh>
    <rPh sb="31" eb="33">
      <t>リョウショウ</t>
    </rPh>
    <rPh sb="37" eb="39">
      <t>イカ</t>
    </rPh>
    <rPh sb="43" eb="45">
      <t>セキサン</t>
    </rPh>
    <rPh sb="45" eb="47">
      <t>ウチワケ</t>
    </rPh>
    <rPh sb="48" eb="50">
      <t>テイシュツ</t>
    </rPh>
    <phoneticPr fontId="2"/>
  </si>
  <si>
    <t>【発注者からの積算条件提示】</t>
    <rPh sb="1" eb="4">
      <t>ハッチュウシャ</t>
    </rPh>
    <rPh sb="7" eb="9">
      <t>セキサン</t>
    </rPh>
    <rPh sb="9" eb="11">
      <t>ジョウケン</t>
    </rPh>
    <rPh sb="11" eb="13">
      <t>テイジ</t>
    </rPh>
    <phoneticPr fontId="2"/>
  </si>
  <si>
    <t>横浜センター　契約担当役　所長　殿</t>
    <rPh sb="0" eb="2">
      <t>ヨコハマ</t>
    </rPh>
    <rPh sb="7" eb="9">
      <t>ケイヤク</t>
    </rPh>
    <rPh sb="9" eb="12">
      <t>タントウヤク</t>
    </rPh>
    <rPh sb="13" eb="15">
      <t>ショチョウ</t>
    </rPh>
    <rPh sb="16" eb="17">
      <t>ドノ</t>
    </rPh>
    <phoneticPr fontId="2"/>
  </si>
  <si>
    <t>（１）収集場所：横浜市中区新港2-3-1　独立行政法人国際協力機構　横浜センター　地下1階駐車場</t>
    <rPh sb="3" eb="5">
      <t>シュウシュウ</t>
    </rPh>
    <rPh sb="5" eb="7">
      <t>バショ</t>
    </rPh>
    <rPh sb="8" eb="11">
      <t>ヨコハマシ</t>
    </rPh>
    <rPh sb="11" eb="13">
      <t>ナカク</t>
    </rPh>
    <rPh sb="13" eb="15">
      <t>シンコウ</t>
    </rPh>
    <rPh sb="21" eb="25">
      <t>ドクリツギョウセイ</t>
    </rPh>
    <rPh sb="25" eb="27">
      <t>ホウジン</t>
    </rPh>
    <rPh sb="27" eb="29">
      <t>コクサイ</t>
    </rPh>
    <rPh sb="29" eb="31">
      <t>キョウリョク</t>
    </rPh>
    <rPh sb="31" eb="33">
      <t>キコウ</t>
    </rPh>
    <rPh sb="34" eb="36">
      <t>ヨコハマ</t>
    </rPh>
    <rPh sb="41" eb="43">
      <t>チカ</t>
    </rPh>
    <rPh sb="44" eb="45">
      <t>カイ</t>
    </rPh>
    <rPh sb="45" eb="47">
      <t>チュウシャ</t>
    </rPh>
    <rPh sb="47" eb="48">
      <t>ジョウ</t>
    </rPh>
    <phoneticPr fontId="2"/>
  </si>
  <si>
    <t>（２）収集頻度：現行（2023年度）品目別収集頻度。時間帯は09:00-12:00を想定。曜日や時間の変更は相談可能です</t>
    <rPh sb="3" eb="5">
      <t>シュウシュウ</t>
    </rPh>
    <rPh sb="5" eb="7">
      <t>ヒンド</t>
    </rPh>
    <rPh sb="8" eb="10">
      <t>ゲンコウ</t>
    </rPh>
    <rPh sb="15" eb="17">
      <t>ネンド</t>
    </rPh>
    <rPh sb="18" eb="21">
      <t>ヒンモクベツ</t>
    </rPh>
    <rPh sb="21" eb="23">
      <t>シュウシュウ</t>
    </rPh>
    <rPh sb="23" eb="25">
      <t>ヒンド</t>
    </rPh>
    <rPh sb="45" eb="47">
      <t>ヨウビ</t>
    </rPh>
    <rPh sb="48" eb="50">
      <t>ジカン</t>
    </rPh>
    <rPh sb="51" eb="53">
      <t>ヘンコウ</t>
    </rPh>
    <rPh sb="54" eb="56">
      <t>ソウダン</t>
    </rPh>
    <rPh sb="56" eb="58">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</si>
</sst>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00_ "/>
    <numFmt numFmtId="177" formatCode="0.0_ "/>
    <numFmt numFmtId="178" formatCode="#,##0.0&quot;Kg&quot;"/>
    <numFmt numFmtId="179" formatCode="#,##0&quot;件&quot;"/>
    <numFmt numFmtId="180" formatCode="#,##0_ ;[Red]\-#,##0\ "/>
    <numFmt numFmtId="181" formatCode="#,##0&quot;回&quot;"/>
    <numFmt numFmtId="182" formatCode="#,##0.00_);[Red]\(#,##0.00\)"/>
    <numFmt numFmtId="183" formatCode="#,##0_);[Red]\(#,##0\)"/>
  </numFmts>
  <fonts count="61">
    <font>
      <sz val="12"/>
      <name val="ＭＳ ゴシック"/>
      <family val="3"/>
      <charset val="128"/>
    </font>
    <font>
      <sz val="12"/>
      <name val="ＭＳ ゴシック"/>
      <family val="3"/>
      <charset val="128"/>
    </font>
    <font>
      <sz val="6"/>
      <name val="ＭＳ ゴシック"/>
      <family val="3"/>
      <charset val="128"/>
    </font>
    <font>
      <b/>
      <sz val="10"/>
      <name val="ＭＳ Ｐゴシック"/>
      <family val="3"/>
      <charset val="128"/>
    </font>
    <font>
      <b/>
      <sz val="12"/>
      <name val="ＭＳ ゴシック"/>
      <family val="3"/>
      <charset val="128"/>
    </font>
    <font>
      <b/>
      <sz val="22"/>
      <name val="ＭＳ ゴシック"/>
      <family val="3"/>
      <charset val="128"/>
    </font>
    <font>
      <b/>
      <sz val="11"/>
      <name val="ＭＳ Ｐゴシック"/>
      <family val="3"/>
      <charset val="128"/>
    </font>
    <font>
      <b/>
      <sz val="16"/>
      <name val="ＭＳ ゴシック"/>
      <family val="3"/>
      <charset val="128"/>
    </font>
    <font>
      <b/>
      <sz val="14"/>
      <name val="ＭＳ Ｐゴシック"/>
      <family val="3"/>
      <charset val="128"/>
    </font>
    <font>
      <sz val="10"/>
      <name val="ＭＳ Ｐゴシック"/>
      <family val="3"/>
      <charset val="128"/>
    </font>
    <font>
      <b/>
      <sz val="9"/>
      <color indexed="10"/>
      <name val="ＭＳ Ｐゴシック"/>
      <family val="3"/>
      <charset val="128"/>
    </font>
    <font>
      <sz val="10"/>
      <name val="ＭＳ ゴシック"/>
      <family val="3"/>
      <charset val="128"/>
    </font>
    <font>
      <sz val="9"/>
      <name val="ＭＳ Ｐゴシック"/>
      <family val="3"/>
      <charset val="128"/>
    </font>
    <font>
      <sz val="9"/>
      <name val="ＭＳ ゴシック"/>
      <family val="3"/>
      <charset val="128"/>
    </font>
    <font>
      <b/>
      <sz val="9"/>
      <color indexed="12"/>
      <name val="ＭＳ Ｐゴシック"/>
      <family val="3"/>
      <charset val="128"/>
    </font>
    <font>
      <sz val="9"/>
      <color indexed="81"/>
      <name val="ＭＳ Ｐゴシック"/>
      <family val="3"/>
      <charset val="128"/>
    </font>
    <font>
      <b/>
      <sz val="9"/>
      <color indexed="81"/>
      <name val="ＭＳ Ｐゴシック"/>
      <family val="3"/>
      <charset val="128"/>
    </font>
    <font>
      <b/>
      <sz val="10"/>
      <name val="ＭＳ ゴシック"/>
      <family val="3"/>
      <charset val="128"/>
    </font>
    <font>
      <sz val="11"/>
      <name val="ＭＳ ゴシック"/>
      <family val="3"/>
      <charset val="128"/>
    </font>
    <font>
      <b/>
      <sz val="9"/>
      <name val="ＭＳ ゴシック"/>
      <family val="3"/>
      <charset val="128"/>
    </font>
    <font>
      <sz val="8"/>
      <name val="ＭＳ ゴシック"/>
      <family val="3"/>
      <charset val="128"/>
    </font>
    <font>
      <b/>
      <sz val="11"/>
      <name val="ＭＳ ゴシック"/>
      <family val="3"/>
      <charset val="128"/>
    </font>
    <font>
      <b/>
      <sz val="9"/>
      <color indexed="81"/>
      <name val="MS P ゴシック"/>
      <family val="3"/>
      <charset val="128"/>
    </font>
    <font>
      <sz val="12"/>
      <color theme="1"/>
      <name val="ＭＳ ゴシック"/>
      <family val="3"/>
      <charset val="128"/>
    </font>
    <font>
      <sz val="12"/>
      <color theme="1" tint="0.499984740745262"/>
      <name val="ＭＳ 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0"/>
      <color theme="1" tint="0.499984740745262"/>
      <name val="ＭＳ ゴシック"/>
      <family val="3"/>
      <charset val="128"/>
    </font>
    <font>
      <b/>
      <sz val="12"/>
      <color theme="1" tint="0.499984740745262"/>
      <name val="ＭＳ ゴシック"/>
      <family val="3"/>
      <charset val="128"/>
    </font>
    <font>
      <b/>
      <sz val="11"/>
      <color theme="1" tint="0.499984740745262"/>
      <name val="ＭＳ Ｐゴシック"/>
      <family val="3"/>
      <charset val="128"/>
    </font>
    <font>
      <b/>
      <sz val="10"/>
      <color theme="1" tint="0.499984740745262"/>
      <name val="ＭＳ ゴシック"/>
      <family val="3"/>
      <charset val="128"/>
    </font>
    <font>
      <sz val="11"/>
      <color theme="1" tint="0.499984740745262"/>
      <name val="ＭＳ ゴシック"/>
      <family val="3"/>
      <charset val="128"/>
    </font>
    <font>
      <b/>
      <sz val="10"/>
      <color rgb="FFFF0000"/>
      <name val="ＭＳ ゴシック"/>
      <family val="3"/>
      <charset val="128"/>
    </font>
    <font>
      <sz val="10"/>
      <color theme="1"/>
      <name val="ＭＳ ゴシック"/>
      <family val="3"/>
      <charset val="128"/>
    </font>
    <font>
      <b/>
      <sz val="10"/>
      <color theme="1"/>
      <name val="ＭＳ ゴシック"/>
      <family val="3"/>
      <charset val="128"/>
    </font>
    <font>
      <b/>
      <sz val="11"/>
      <color theme="1" tint="0.499984740745262"/>
      <name val="ＭＳ ゴシック"/>
      <family val="3"/>
      <charset val="128"/>
    </font>
    <font>
      <sz val="9"/>
      <color indexed="81"/>
      <name val="MS P ゴシック"/>
      <family val="3"/>
      <charset val="128"/>
    </font>
    <font>
      <b/>
      <sz val="14"/>
      <name val="Yu Gothic UI"/>
      <family val="3"/>
      <charset val="128"/>
    </font>
    <font>
      <sz val="10"/>
      <name val="Yu Gothic UI"/>
      <family val="3"/>
      <charset val="128"/>
    </font>
    <font>
      <sz val="12"/>
      <name val="Yu Gothic UI"/>
      <family val="3"/>
      <charset val="128"/>
    </font>
    <font>
      <b/>
      <sz val="10"/>
      <name val="Yu Gothic UI"/>
      <family val="3"/>
      <charset val="128"/>
    </font>
    <font>
      <sz val="10"/>
      <color theme="1"/>
      <name val="Yu Gothic UI"/>
      <family val="3"/>
      <charset val="128"/>
    </font>
    <font>
      <sz val="10"/>
      <color theme="1" tint="0.499984740745262"/>
      <name val="Yu Gothic UI"/>
      <family val="3"/>
      <charset val="128"/>
    </font>
    <font>
      <sz val="12"/>
      <color theme="1" tint="0.499984740745262"/>
      <name val="Yu Gothic UI"/>
      <family val="3"/>
      <charset val="128"/>
    </font>
    <font>
      <b/>
      <sz val="10"/>
      <color theme="1" tint="0.499984740745262"/>
      <name val="Yu Gothic UI"/>
      <family val="3"/>
      <charset val="128"/>
    </font>
    <font>
      <sz val="8"/>
      <name val="Yu Gothic UI"/>
      <family val="3"/>
      <charset val="128"/>
    </font>
    <font>
      <sz val="9"/>
      <name val="Yu Gothic UI"/>
      <family val="3"/>
      <charset val="128"/>
    </font>
    <font>
      <sz val="12"/>
      <color theme="1"/>
      <name val="Yu Gothic UI"/>
      <family val="3"/>
      <charset val="128"/>
    </font>
    <font>
      <sz val="11"/>
      <color theme="1" tint="0.499984740745262"/>
      <name val="Yu Gothic UI"/>
      <family val="3"/>
      <charset val="128"/>
    </font>
    <font>
      <sz val="10"/>
      <color rgb="FFFF0000"/>
      <name val="Yu Gothic UI"/>
      <family val="3"/>
      <charset val="128"/>
    </font>
    <font>
      <sz val="9"/>
      <color indexed="10"/>
      <name val="Yu Gothic UI"/>
      <family val="3"/>
      <charset val="128"/>
    </font>
    <font>
      <sz val="14"/>
      <name val="Yu Gothic UI"/>
      <family val="3"/>
      <charset val="128"/>
    </font>
    <font>
      <sz val="11"/>
      <name val="Yu Gothic UI"/>
      <family val="3"/>
      <charset val="128"/>
    </font>
    <font>
      <sz val="22"/>
      <name val="Yu Gothic UI"/>
      <family val="3"/>
      <charset val="128"/>
    </font>
    <font>
      <sz val="16"/>
      <name val="Yu Gothic UI"/>
      <family val="3"/>
      <charset val="128"/>
    </font>
    <font>
      <sz val="9"/>
      <color indexed="12"/>
      <name val="Yu Gothic UI"/>
      <family val="3"/>
      <charset val="128"/>
    </font>
    <font>
      <sz val="8"/>
      <color rgb="FFFF0000"/>
      <name val="Yu Gothic UI"/>
      <family val="3"/>
      <charset val="128"/>
    </font>
    <font>
      <sz val="10"/>
      <name val="Meiryo UI"/>
      <family val="3"/>
      <charset val="128"/>
    </font>
    <font>
      <b/>
      <sz val="11"/>
      <name val="Yu Gothic UI"/>
      <family val="3"/>
      <charset val="128"/>
    </font>
    <font>
      <b/>
      <sz val="20"/>
      <name val="Yu Gothic UI"/>
      <family val="3"/>
      <charset val="128"/>
    </font>
    <font>
      <sz val="14"/>
      <name val="ＭＳ ゴシック"/>
      <family val="3"/>
      <charset val="128"/>
    </font>
  </fonts>
  <fills count="13">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66CCFF"/>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style="medium">
        <color indexed="64"/>
      </left>
      <right style="double">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
      <left style="hair">
        <color theme="1" tint="0.34998626667073579"/>
      </left>
      <right style="hair">
        <color theme="1" tint="0.34998626667073579"/>
      </right>
      <top style="hair">
        <color theme="1" tint="0.34998626667073579"/>
      </top>
      <bottom style="double">
        <color indexed="64"/>
      </bottom>
      <diagonal/>
    </border>
    <border>
      <left style="medium">
        <color indexed="64"/>
      </left>
      <right style="hair">
        <color theme="1" tint="0.34998626667073579"/>
      </right>
      <top style="hair">
        <color theme="1" tint="0.34998626667073579"/>
      </top>
      <bottom style="hair">
        <color theme="1" tint="0.34998626667073579"/>
      </bottom>
      <diagonal/>
    </border>
    <border>
      <left style="medium">
        <color indexed="64"/>
      </left>
      <right style="hair">
        <color theme="1" tint="0.34998626667073579"/>
      </right>
      <top style="hair">
        <color theme="1" tint="0.34998626667073579"/>
      </top>
      <bottom style="double">
        <color indexed="64"/>
      </bottom>
      <diagonal/>
    </border>
    <border>
      <left style="hair">
        <color theme="1" tint="0.34998626667073579"/>
      </left>
      <right/>
      <top style="hair">
        <color theme="1" tint="0.34998626667073579"/>
      </top>
      <bottom style="hair">
        <color theme="1" tint="0.34998626667073579"/>
      </bottom>
      <diagonal/>
    </border>
    <border>
      <left style="hair">
        <color theme="1" tint="0.34998626667073579"/>
      </left>
      <right/>
      <top style="hair">
        <color theme="1" tint="0.34998626667073579"/>
      </top>
      <bottom style="double">
        <color indexed="64"/>
      </bottom>
      <diagonal/>
    </border>
    <border>
      <left/>
      <right style="medium">
        <color indexed="64"/>
      </right>
      <top/>
      <bottom style="hair">
        <color theme="1" tint="0.34998626667073579"/>
      </bottom>
      <diagonal/>
    </border>
    <border>
      <left/>
      <right style="medium">
        <color indexed="64"/>
      </right>
      <top style="hair">
        <color theme="1" tint="0.34998626667073579"/>
      </top>
      <bottom style="hair">
        <color theme="1" tint="0.34998626667073579"/>
      </bottom>
      <diagonal/>
    </border>
    <border>
      <left/>
      <right style="medium">
        <color indexed="64"/>
      </right>
      <top style="hair">
        <color theme="1" tint="0.34998626667073579"/>
      </top>
      <bottom style="double">
        <color indexed="64"/>
      </bottom>
      <diagonal/>
    </border>
    <border>
      <left style="medium">
        <color indexed="64"/>
      </left>
      <right style="medium">
        <color indexed="64"/>
      </right>
      <top style="hair">
        <color theme="1" tint="0.34998626667073579"/>
      </top>
      <bottom style="hair">
        <color theme="1" tint="0.34998626667073579"/>
      </bottom>
      <diagonal/>
    </border>
    <border>
      <left style="medium">
        <color indexed="64"/>
      </left>
      <right style="medium">
        <color indexed="64"/>
      </right>
      <top style="hair">
        <color theme="1" tint="0.34998626667073579"/>
      </top>
      <bottom style="double">
        <color indexed="64"/>
      </bottom>
      <diagonal/>
    </border>
    <border>
      <left style="hair">
        <color theme="1" tint="0.34998626667073579"/>
      </left>
      <right/>
      <top style="medium">
        <color indexed="64"/>
      </top>
      <bottom style="double">
        <color indexed="64"/>
      </bottom>
      <diagonal/>
    </border>
    <border>
      <left style="hair">
        <color theme="1" tint="0.34998626667073579"/>
      </left>
      <right/>
      <top/>
      <bottom style="hair">
        <color theme="1" tint="0.34998626667073579"/>
      </bottom>
      <diagonal/>
    </border>
    <border>
      <left style="medium">
        <color indexed="64"/>
      </left>
      <right style="hair">
        <color theme="1" tint="0.34998626667073579"/>
      </right>
      <top style="medium">
        <color indexed="64"/>
      </top>
      <bottom style="double">
        <color indexed="64"/>
      </bottom>
      <diagonal/>
    </border>
    <border>
      <left style="hair">
        <color theme="1" tint="0.34998626667073579"/>
      </left>
      <right style="hair">
        <color theme="1" tint="0.34998626667073579"/>
      </right>
      <top style="medium">
        <color indexed="64"/>
      </top>
      <bottom style="double">
        <color indexed="64"/>
      </bottom>
      <diagonal/>
    </border>
    <border>
      <left style="medium">
        <color indexed="64"/>
      </left>
      <right style="hair">
        <color theme="1" tint="0.34998626667073579"/>
      </right>
      <top/>
      <bottom style="hair">
        <color theme="1" tint="0.34998626667073579"/>
      </bottom>
      <diagonal/>
    </border>
    <border>
      <left style="hair">
        <color theme="1" tint="0.34998626667073579"/>
      </left>
      <right style="hair">
        <color theme="1" tint="0.34998626667073579"/>
      </right>
      <top/>
      <bottom style="hair">
        <color theme="1" tint="0.34998626667073579"/>
      </bottom>
      <diagonal/>
    </border>
    <border>
      <left style="medium">
        <color indexed="64"/>
      </left>
      <right style="medium">
        <color indexed="64"/>
      </right>
      <top/>
      <bottom style="hair">
        <color theme="1" tint="0.34998626667073579"/>
      </bottom>
      <diagonal/>
    </border>
    <border>
      <left style="medium">
        <color indexed="64"/>
      </left>
      <right style="hair">
        <color theme="1" tint="0.34998626667073579"/>
      </right>
      <top style="hair">
        <color theme="1" tint="0.34998626667073579"/>
      </top>
      <bottom/>
      <diagonal/>
    </border>
    <border>
      <left style="hair">
        <color theme="1" tint="0.34998626667073579"/>
      </left>
      <right style="hair">
        <color theme="1" tint="0.34998626667073579"/>
      </right>
      <top style="hair">
        <color theme="1" tint="0.34998626667073579"/>
      </top>
      <bottom/>
      <diagonal/>
    </border>
    <border>
      <left style="hair">
        <color theme="1" tint="0.34998626667073579"/>
      </left>
      <right/>
      <top style="hair">
        <color theme="1" tint="0.34998626667073579"/>
      </top>
      <bottom/>
      <diagonal/>
    </border>
    <border>
      <left style="medium">
        <color indexed="64"/>
      </left>
      <right style="medium">
        <color indexed="64"/>
      </right>
      <top style="hair">
        <color theme="1" tint="0.34998626667073579"/>
      </top>
      <bottom/>
      <diagonal/>
    </border>
    <border>
      <left/>
      <right style="medium">
        <color indexed="64"/>
      </right>
      <top style="hair">
        <color theme="1" tint="0.34998626667073579"/>
      </top>
      <bottom/>
      <diagonal/>
    </border>
    <border>
      <left style="medium">
        <color indexed="64"/>
      </left>
      <right style="hair">
        <color theme="1" tint="0.34998626667073579"/>
      </right>
      <top style="medium">
        <color indexed="64"/>
      </top>
      <bottom style="medium">
        <color indexed="64"/>
      </bottom>
      <diagonal/>
    </border>
    <border>
      <left style="hair">
        <color theme="1" tint="0.34998626667073579"/>
      </left>
      <right style="hair">
        <color theme="1" tint="0.34998626667073579"/>
      </right>
      <top style="medium">
        <color indexed="64"/>
      </top>
      <bottom style="medium">
        <color indexed="64"/>
      </bottom>
      <diagonal/>
    </border>
    <border>
      <left style="hair">
        <color theme="1" tint="0.34998626667073579"/>
      </left>
      <right/>
      <top style="medium">
        <color indexed="64"/>
      </top>
      <bottom style="medium">
        <color indexed="64"/>
      </bottom>
      <diagonal/>
    </border>
    <border>
      <left style="thin">
        <color theme="1" tint="0.34998626667073579"/>
      </left>
      <right/>
      <top/>
      <bottom style="thin">
        <color theme="1" tint="0.34998626667073579"/>
      </bottom>
      <diagonal/>
    </border>
    <border>
      <left style="medium">
        <color indexed="64"/>
      </left>
      <right style="thin">
        <color theme="1" tint="0.34998626667073579"/>
      </right>
      <top/>
      <bottom style="medium">
        <color indexed="64"/>
      </bottom>
      <diagonal/>
    </border>
    <border>
      <left style="thin">
        <color theme="1" tint="0.34998626667073579"/>
      </left>
      <right style="thin">
        <color theme="1" tint="0.34998626667073579"/>
      </right>
      <top/>
      <bottom style="medium">
        <color indexed="64"/>
      </bottom>
      <diagonal/>
    </border>
    <border>
      <left style="thin">
        <color theme="1" tint="0.34998626667073579"/>
      </left>
      <right/>
      <top/>
      <bottom style="medium">
        <color indexed="64"/>
      </bottom>
      <diagonal/>
    </border>
    <border>
      <left style="medium">
        <color indexed="64"/>
      </left>
      <right style="thin">
        <color theme="1" tint="0.34998626667073579"/>
      </right>
      <top style="thin">
        <color indexed="64"/>
      </top>
      <bottom style="thin">
        <color indexed="64"/>
      </bottom>
      <diagonal/>
    </border>
    <border>
      <left style="thin">
        <color theme="1" tint="0.34998626667073579"/>
      </left>
      <right style="thin">
        <color theme="1" tint="0.34998626667073579"/>
      </right>
      <top style="thin">
        <color indexed="64"/>
      </top>
      <bottom style="thin">
        <color indexed="64"/>
      </bottom>
      <diagonal/>
    </border>
    <border>
      <left style="thin">
        <color theme="1" tint="0.34998626667073579"/>
      </left>
      <right/>
      <top style="thin">
        <color indexed="64"/>
      </top>
      <bottom style="thin">
        <color indexed="64"/>
      </bottom>
      <diagonal/>
    </border>
    <border>
      <left style="thin">
        <color theme="1" tint="0.34998626667073579"/>
      </left>
      <right style="medium">
        <color indexed="64"/>
      </right>
      <top style="thin">
        <color theme="1" tint="0.34998626667073579"/>
      </top>
      <bottom style="thin">
        <color theme="1" tint="0.34998626667073579"/>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7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8" fillId="0" borderId="0" xfId="0" applyFont="1">
      <alignment vertical="center"/>
    </xf>
    <xf numFmtId="0" fontId="9" fillId="0" borderId="0" xfId="0" applyFont="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6" fillId="0" borderId="0" xfId="0" applyFont="1">
      <alignment vertical="center"/>
    </xf>
    <xf numFmtId="0" fontId="12" fillId="0" borderId="0" xfId="0" applyFont="1">
      <alignmen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shrinkToFit="1"/>
    </xf>
    <xf numFmtId="0" fontId="0" fillId="0" borderId="18" xfId="0" applyBorder="1">
      <alignment vertical="center"/>
    </xf>
    <xf numFmtId="0" fontId="0" fillId="0" borderId="0" xfId="0" applyAlignment="1">
      <alignment vertical="center" shrinkToFit="1"/>
    </xf>
    <xf numFmtId="0" fontId="4" fillId="0" borderId="0" xfId="0" applyFont="1" applyAlignment="1">
      <alignment vertical="center" shrinkToFit="1"/>
    </xf>
    <xf numFmtId="0" fontId="7" fillId="0" borderId="19" xfId="0" applyFont="1" applyBorder="1" applyAlignment="1">
      <alignment horizontal="center" vertical="center"/>
    </xf>
    <xf numFmtId="0" fontId="4" fillId="0" borderId="20" xfId="0" applyFont="1" applyBorder="1" applyAlignment="1">
      <alignment horizontal="center" vertical="center"/>
    </xf>
    <xf numFmtId="0" fontId="3" fillId="0" borderId="0" xfId="0" applyFont="1" applyAlignment="1">
      <alignment horizontal="center" vertical="center"/>
    </xf>
    <xf numFmtId="38" fontId="9" fillId="0" borderId="0" xfId="1" applyFont="1" applyFill="1" applyBorder="1">
      <alignment vertical="center"/>
    </xf>
    <xf numFmtId="0" fontId="13" fillId="0" borderId="0" xfId="0" applyFont="1">
      <alignment vertical="center"/>
    </xf>
    <xf numFmtId="0" fontId="11" fillId="0" borderId="0" xfId="0" applyFont="1">
      <alignment vertical="center"/>
    </xf>
    <xf numFmtId="0" fontId="3" fillId="0" borderId="0" xfId="0" applyFont="1" applyAlignment="1">
      <alignment vertical="center" wrapText="1"/>
    </xf>
    <xf numFmtId="177" fontId="13" fillId="0" borderId="0" xfId="0" applyNumberFormat="1" applyFont="1">
      <alignment vertical="center"/>
    </xf>
    <xf numFmtId="177" fontId="11" fillId="0" borderId="0" xfId="0" applyNumberFormat="1" applyFont="1">
      <alignment vertical="center"/>
    </xf>
    <xf numFmtId="176" fontId="11" fillId="0" borderId="0" xfId="0" applyNumberFormat="1" applyFont="1">
      <alignment vertical="center"/>
    </xf>
    <xf numFmtId="178" fontId="11" fillId="0" borderId="1" xfId="1" applyNumberFormat="1" applyFont="1" applyFill="1" applyBorder="1">
      <alignment vertical="center"/>
    </xf>
    <xf numFmtId="0" fontId="12" fillId="0" borderId="0" xfId="0" applyFont="1" applyAlignment="1">
      <alignment vertical="top" wrapText="1"/>
    </xf>
    <xf numFmtId="6" fontId="11" fillId="0" borderId="68" xfId="2" applyFont="1" applyFill="1" applyBorder="1">
      <alignment vertical="center"/>
    </xf>
    <xf numFmtId="0" fontId="11" fillId="0" borderId="0" xfId="0" applyFont="1" applyAlignment="1">
      <alignment horizontal="center" vertical="center"/>
    </xf>
    <xf numFmtId="0" fontId="3" fillId="0" borderId="21" xfId="0" applyFont="1" applyBorder="1" applyAlignment="1">
      <alignment horizontal="right" vertical="center"/>
    </xf>
    <xf numFmtId="0" fontId="24" fillId="0" borderId="6" xfId="0" applyFont="1" applyBorder="1">
      <alignment vertical="center"/>
    </xf>
    <xf numFmtId="0" fontId="24" fillId="0" borderId="7" xfId="0" applyFont="1" applyBorder="1">
      <alignment vertical="center"/>
    </xf>
    <xf numFmtId="0" fontId="24" fillId="0" borderId="10" xfId="0" applyFont="1" applyBorder="1">
      <alignment vertical="center"/>
    </xf>
    <xf numFmtId="0" fontId="24" fillId="0" borderId="0" xfId="0" applyFont="1">
      <alignment vertical="center"/>
    </xf>
    <xf numFmtId="38" fontId="25" fillId="0" borderId="0" xfId="1" applyFont="1" applyFill="1" applyBorder="1">
      <alignment vertical="center"/>
    </xf>
    <xf numFmtId="0" fontId="26" fillId="0" borderId="0" xfId="0" applyFont="1" applyAlignment="1">
      <alignment vertical="center" wrapText="1"/>
    </xf>
    <xf numFmtId="0" fontId="27" fillId="0" borderId="0" xfId="0" applyFont="1">
      <alignment vertical="center"/>
    </xf>
    <xf numFmtId="178" fontId="27" fillId="0" borderId="1" xfId="1" applyNumberFormat="1" applyFont="1" applyFill="1" applyBorder="1">
      <alignment vertical="center"/>
    </xf>
    <xf numFmtId="6" fontId="27" fillId="0" borderId="68" xfId="2" applyFont="1" applyFill="1" applyBorder="1">
      <alignment vertical="center"/>
    </xf>
    <xf numFmtId="0" fontId="3" fillId="0" borderId="21" xfId="0" applyFont="1" applyBorder="1" applyAlignment="1">
      <alignment horizontal="left" vertical="center"/>
    </xf>
    <xf numFmtId="0" fontId="28" fillId="2" borderId="22" xfId="0" applyFont="1" applyFill="1" applyBorder="1" applyAlignment="1">
      <alignment horizontal="right" vertical="center" shrinkToFit="1"/>
    </xf>
    <xf numFmtId="0" fontId="29" fillId="2" borderId="23" xfId="0" applyFont="1" applyFill="1" applyBorder="1" applyAlignment="1">
      <alignment horizontal="right" vertical="center" shrinkToFit="1"/>
    </xf>
    <xf numFmtId="0" fontId="24" fillId="2" borderId="6" xfId="0" applyFont="1" applyFill="1" applyBorder="1">
      <alignment vertical="center"/>
    </xf>
    <xf numFmtId="0" fontId="29" fillId="2" borderId="24" xfId="0" applyFont="1" applyFill="1" applyBorder="1" applyAlignment="1">
      <alignment horizontal="right" vertical="center" shrinkToFit="1"/>
    </xf>
    <xf numFmtId="0" fontId="6" fillId="3" borderId="24" xfId="0" applyFont="1" applyFill="1" applyBorder="1" applyAlignment="1">
      <alignment horizontal="left" vertical="center" indent="1"/>
    </xf>
    <xf numFmtId="0" fontId="0" fillId="3" borderId="6" xfId="0" applyFill="1" applyBorder="1">
      <alignment vertical="center"/>
    </xf>
    <xf numFmtId="0" fontId="0" fillId="3" borderId="7" xfId="0" applyFill="1" applyBorder="1">
      <alignment vertical="center"/>
    </xf>
    <xf numFmtId="0" fontId="6" fillId="3" borderId="25" xfId="0" applyFont="1" applyFill="1" applyBorder="1" applyAlignment="1">
      <alignment horizontal="left" vertical="center" indent="1"/>
    </xf>
    <xf numFmtId="0" fontId="0" fillId="3" borderId="3" xfId="0" applyFill="1" applyBorder="1">
      <alignment vertical="center"/>
    </xf>
    <xf numFmtId="0" fontId="0" fillId="3" borderId="1" xfId="0" applyFill="1" applyBorder="1">
      <alignment vertical="center"/>
    </xf>
    <xf numFmtId="0" fontId="4" fillId="3" borderId="22" xfId="0" applyFont="1" applyFill="1" applyBorder="1" applyAlignment="1">
      <alignment horizontal="right" vertical="center" shrinkToFit="1"/>
    </xf>
    <xf numFmtId="178" fontId="27" fillId="0" borderId="26" xfId="1" applyNumberFormat="1" applyFont="1" applyFill="1" applyBorder="1">
      <alignment vertical="center"/>
    </xf>
    <xf numFmtId="6" fontId="27" fillId="0" borderId="69" xfId="2" applyFont="1" applyFill="1" applyBorder="1">
      <alignment vertical="center"/>
    </xf>
    <xf numFmtId="6" fontId="27" fillId="0" borderId="70" xfId="2" applyFont="1" applyFill="1" applyBorder="1">
      <alignment vertical="center"/>
    </xf>
    <xf numFmtId="6" fontId="27" fillId="0" borderId="71" xfId="2" applyFont="1" applyFill="1" applyBorder="1">
      <alignment vertical="center"/>
    </xf>
    <xf numFmtId="6" fontId="11" fillId="0" borderId="70" xfId="2" applyFont="1" applyFill="1" applyBorder="1">
      <alignment vertical="center"/>
    </xf>
    <xf numFmtId="0" fontId="29" fillId="0" borderId="27" xfId="0" applyFont="1" applyBorder="1" applyAlignment="1">
      <alignment horizontal="right" vertical="center" shrinkToFit="1"/>
    </xf>
    <xf numFmtId="6" fontId="27" fillId="0" borderId="28" xfId="2" applyFont="1" applyFill="1" applyBorder="1">
      <alignment vertical="center"/>
    </xf>
    <xf numFmtId="0" fontId="29" fillId="0" borderId="29" xfId="0" applyFont="1" applyBorder="1" applyAlignment="1">
      <alignment horizontal="right" vertical="center" shrinkToFit="1"/>
    </xf>
    <xf numFmtId="6" fontId="27" fillId="0" borderId="30" xfId="2" applyFont="1" applyFill="1" applyBorder="1">
      <alignment vertical="center"/>
    </xf>
    <xf numFmtId="6" fontId="11" fillId="0" borderId="28" xfId="2" applyFont="1" applyFill="1" applyBorder="1">
      <alignment vertical="center"/>
    </xf>
    <xf numFmtId="0" fontId="9" fillId="0" borderId="19" xfId="0" applyFont="1" applyBorder="1">
      <alignment vertical="center"/>
    </xf>
    <xf numFmtId="0" fontId="3" fillId="0" borderId="27" xfId="0" applyFont="1" applyBorder="1">
      <alignment vertical="center"/>
    </xf>
    <xf numFmtId="0" fontId="3" fillId="0" borderId="21" xfId="0" applyFont="1" applyBorder="1">
      <alignment vertical="center"/>
    </xf>
    <xf numFmtId="0" fontId="3" fillId="0" borderId="31" xfId="0" applyFont="1" applyBorder="1" applyAlignment="1">
      <alignment horizontal="left" vertical="center"/>
    </xf>
    <xf numFmtId="0" fontId="17" fillId="0" borderId="32" xfId="0" applyFont="1" applyBorder="1" applyAlignment="1">
      <alignment horizontal="center" vertical="center"/>
    </xf>
    <xf numFmtId="0" fontId="9" fillId="0" borderId="33" xfId="0" applyFont="1" applyBorder="1">
      <alignment vertical="center"/>
    </xf>
    <xf numFmtId="0" fontId="17" fillId="0" borderId="34" xfId="0" applyFont="1" applyBorder="1" applyAlignment="1">
      <alignment horizontal="center" vertical="center"/>
    </xf>
    <xf numFmtId="0" fontId="11" fillId="0" borderId="35" xfId="0" applyFont="1" applyBorder="1" applyAlignment="1">
      <alignment horizontal="center" vertical="center"/>
    </xf>
    <xf numFmtId="176" fontId="27" fillId="0" borderId="36" xfId="0" applyNumberFormat="1" applyFont="1" applyBorder="1">
      <alignment vertical="center"/>
    </xf>
    <xf numFmtId="176" fontId="27" fillId="0" borderId="37" xfId="0" applyNumberFormat="1" applyFont="1" applyBorder="1">
      <alignment vertical="center"/>
    </xf>
    <xf numFmtId="176" fontId="11" fillId="0" borderId="37" xfId="0" applyNumberFormat="1" applyFont="1" applyBorder="1">
      <alignment vertical="center"/>
    </xf>
    <xf numFmtId="176" fontId="11" fillId="0" borderId="38" xfId="0" applyNumberFormat="1" applyFont="1" applyBorder="1">
      <alignment vertical="center"/>
    </xf>
    <xf numFmtId="6" fontId="27" fillId="0" borderId="72" xfId="2" applyFont="1" applyFill="1" applyBorder="1">
      <alignment vertical="center"/>
    </xf>
    <xf numFmtId="6" fontId="27" fillId="0" borderId="73" xfId="2" applyFont="1" applyFill="1" applyBorder="1">
      <alignment vertical="center"/>
    </xf>
    <xf numFmtId="6" fontId="11" fillId="0" borderId="72" xfId="2" applyFont="1" applyFill="1" applyBorder="1">
      <alignment vertical="center"/>
    </xf>
    <xf numFmtId="0" fontId="11" fillId="0" borderId="39" xfId="0" applyFont="1" applyBorder="1" applyAlignment="1">
      <alignment horizontal="center" vertical="center"/>
    </xf>
    <xf numFmtId="6" fontId="27" fillId="0" borderId="74" xfId="2" applyFont="1" applyFill="1" applyBorder="1">
      <alignment vertical="center"/>
    </xf>
    <xf numFmtId="6" fontId="27" fillId="0" borderId="75" xfId="2" applyFont="1" applyFill="1" applyBorder="1">
      <alignment vertical="center"/>
    </xf>
    <xf numFmtId="6" fontId="27" fillId="0" borderId="76" xfId="2" applyFont="1" applyFill="1" applyBorder="1">
      <alignment vertical="center"/>
    </xf>
    <xf numFmtId="6" fontId="11" fillId="0" borderId="74" xfId="2" applyFont="1" applyFill="1" applyBorder="1">
      <alignment vertical="center"/>
    </xf>
    <xf numFmtId="6" fontId="11" fillId="0" borderId="75" xfId="2" applyFont="1" applyFill="1" applyBorder="1">
      <alignment vertical="center"/>
    </xf>
    <xf numFmtId="6" fontId="30" fillId="0" borderId="77" xfId="2" applyFont="1" applyFill="1" applyBorder="1">
      <alignment vertical="center"/>
    </xf>
    <xf numFmtId="6" fontId="30" fillId="0" borderId="78" xfId="2" applyFont="1" applyFill="1" applyBorder="1">
      <alignment vertical="center"/>
    </xf>
    <xf numFmtId="6" fontId="17" fillId="0" borderId="77" xfId="2" applyFont="1" applyFill="1" applyBorder="1">
      <alignment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179" fontId="18" fillId="0" borderId="42" xfId="0" applyNumberFormat="1" applyFont="1" applyBorder="1" applyAlignment="1">
      <alignment horizontal="right" vertical="center"/>
    </xf>
    <xf numFmtId="0" fontId="6" fillId="3" borderId="25" xfId="0" applyFont="1" applyFill="1" applyBorder="1" applyAlignment="1">
      <alignment horizontal="left" vertical="center" wrapText="1" indent="1"/>
    </xf>
    <xf numFmtId="0" fontId="3" fillId="3" borderId="43" xfId="0" applyFont="1" applyFill="1" applyBorder="1" applyAlignment="1">
      <alignment horizontal="left" vertical="center" indent="1"/>
    </xf>
    <xf numFmtId="0" fontId="0" fillId="3" borderId="5" xfId="0" applyFill="1" applyBorder="1">
      <alignment vertical="center"/>
    </xf>
    <xf numFmtId="0" fontId="4" fillId="3" borderId="44" xfId="0" applyFont="1" applyFill="1" applyBorder="1" applyAlignment="1">
      <alignment horizontal="right" vertical="center" shrinkToFit="1"/>
    </xf>
    <xf numFmtId="0" fontId="3" fillId="3" borderId="25" xfId="0" applyFont="1" applyFill="1" applyBorder="1" applyAlignment="1">
      <alignment horizontal="right" vertical="center"/>
    </xf>
    <xf numFmtId="0" fontId="3" fillId="3" borderId="25" xfId="0" applyFont="1" applyFill="1" applyBorder="1" applyAlignment="1">
      <alignment horizontal="left" vertical="center" indent="1"/>
    </xf>
    <xf numFmtId="0" fontId="11" fillId="0" borderId="79" xfId="0" applyFont="1" applyBorder="1" applyAlignment="1">
      <alignment horizontal="center" vertical="center"/>
    </xf>
    <xf numFmtId="6" fontId="27" fillId="0" borderId="80" xfId="2" applyFont="1" applyFill="1" applyBorder="1">
      <alignment vertical="center"/>
    </xf>
    <xf numFmtId="6" fontId="11" fillId="0" borderId="80" xfId="2" applyFont="1" applyFill="1" applyBorder="1">
      <alignment vertical="center"/>
    </xf>
    <xf numFmtId="179" fontId="31" fillId="0" borderId="42" xfId="0" applyNumberFormat="1" applyFont="1" applyBorder="1" applyAlignment="1">
      <alignment horizontal="right" vertical="center"/>
    </xf>
    <xf numFmtId="0" fontId="17" fillId="0" borderId="45" xfId="0" applyFont="1" applyBorder="1" applyAlignment="1">
      <alignment horizontal="center" vertical="center"/>
    </xf>
    <xf numFmtId="0" fontId="17" fillId="0" borderId="15" xfId="0" applyFont="1" applyBorder="1" applyAlignment="1">
      <alignment horizontal="center" vertical="center"/>
    </xf>
    <xf numFmtId="0" fontId="17" fillId="0" borderId="17" xfId="0" applyFont="1" applyBorder="1" applyAlignment="1">
      <alignment horizontal="center" vertical="center"/>
    </xf>
    <xf numFmtId="178" fontId="27" fillId="0" borderId="6" xfId="0" applyNumberFormat="1" applyFont="1" applyBorder="1">
      <alignment vertical="center"/>
    </xf>
    <xf numFmtId="178" fontId="27" fillId="0" borderId="7" xfId="1" applyNumberFormat="1" applyFont="1" applyFill="1" applyBorder="1">
      <alignment vertical="center"/>
    </xf>
    <xf numFmtId="6" fontId="27" fillId="0" borderId="22" xfId="2" applyFont="1" applyFill="1" applyBorder="1">
      <alignment vertical="center"/>
    </xf>
    <xf numFmtId="178" fontId="27" fillId="0" borderId="3" xfId="0" applyNumberFormat="1" applyFont="1" applyBorder="1">
      <alignment vertical="center"/>
    </xf>
    <xf numFmtId="178" fontId="11" fillId="0" borderId="6" xfId="0" applyNumberFormat="1" applyFont="1" applyBorder="1">
      <alignment vertical="center"/>
    </xf>
    <xf numFmtId="178" fontId="11" fillId="0" borderId="7" xfId="1" applyNumberFormat="1" applyFont="1" applyFill="1" applyBorder="1">
      <alignment vertical="center"/>
    </xf>
    <xf numFmtId="6" fontId="11" fillId="0" borderId="22" xfId="2" applyFont="1" applyFill="1" applyBorder="1">
      <alignment vertical="center"/>
    </xf>
    <xf numFmtId="178" fontId="11" fillId="0" borderId="3" xfId="0" applyNumberFormat="1" applyFont="1" applyBorder="1">
      <alignment vertical="center"/>
    </xf>
    <xf numFmtId="0" fontId="11" fillId="0" borderId="81" xfId="0" applyFont="1" applyBorder="1" applyAlignment="1">
      <alignment horizontal="center" vertical="center"/>
    </xf>
    <xf numFmtId="0" fontId="11" fillId="0" borderId="82" xfId="0" applyFont="1" applyBorder="1" applyAlignment="1">
      <alignment horizontal="center" vertical="center"/>
    </xf>
    <xf numFmtId="6" fontId="27" fillId="0" borderId="83" xfId="2" applyFont="1" applyFill="1" applyBorder="1">
      <alignment vertical="center"/>
    </xf>
    <xf numFmtId="6" fontId="27" fillId="0" borderId="84" xfId="2" applyFont="1" applyFill="1" applyBorder="1">
      <alignment vertical="center"/>
    </xf>
    <xf numFmtId="6" fontId="30" fillId="0" borderId="85" xfId="2" applyFont="1" applyFill="1" applyBorder="1">
      <alignment vertical="center"/>
    </xf>
    <xf numFmtId="6" fontId="11" fillId="0" borderId="83" xfId="2" applyFont="1" applyFill="1" applyBorder="1">
      <alignment vertical="center"/>
    </xf>
    <xf numFmtId="6" fontId="11" fillId="0" borderId="84" xfId="2" applyFont="1" applyFill="1" applyBorder="1">
      <alignment vertical="center"/>
    </xf>
    <xf numFmtId="6" fontId="17" fillId="0" borderId="85" xfId="2" applyFont="1" applyFill="1" applyBorder="1">
      <alignment vertical="center"/>
    </xf>
    <xf numFmtId="179" fontId="27" fillId="0" borderId="7" xfId="0" applyNumberFormat="1" applyFont="1" applyBorder="1" applyAlignment="1">
      <alignment horizontal="right" vertical="center"/>
    </xf>
    <xf numFmtId="179" fontId="31" fillId="0" borderId="46" xfId="0" applyNumberFormat="1" applyFont="1" applyBorder="1" applyAlignment="1">
      <alignment horizontal="right" vertical="center"/>
    </xf>
    <xf numFmtId="179" fontId="27" fillId="0" borderId="1" xfId="0" applyNumberFormat="1" applyFont="1" applyBorder="1" applyAlignment="1">
      <alignment horizontal="right" vertical="center"/>
    </xf>
    <xf numFmtId="179" fontId="11" fillId="0" borderId="1" xfId="0" applyNumberFormat="1" applyFont="1" applyBorder="1" applyAlignment="1">
      <alignment horizontal="right" vertical="center"/>
    </xf>
    <xf numFmtId="179" fontId="11" fillId="0" borderId="9" xfId="0" applyNumberFormat="1" applyFont="1" applyBorder="1" applyAlignment="1">
      <alignment horizontal="right" vertical="center"/>
    </xf>
    <xf numFmtId="179" fontId="18" fillId="0" borderId="47" xfId="0" applyNumberFormat="1" applyFont="1" applyBorder="1" applyAlignment="1">
      <alignment horizontal="right" vertical="center"/>
    </xf>
    <xf numFmtId="176" fontId="32" fillId="0" borderId="46" xfId="0" applyNumberFormat="1" applyFont="1" applyBorder="1">
      <alignment vertical="center"/>
    </xf>
    <xf numFmtId="176" fontId="32" fillId="0" borderId="42" xfId="0" applyNumberFormat="1" applyFont="1" applyBorder="1">
      <alignment vertical="center"/>
    </xf>
    <xf numFmtId="176" fontId="32" fillId="0" borderId="48" xfId="0" applyNumberFormat="1" applyFont="1" applyBorder="1">
      <alignment vertical="center"/>
    </xf>
    <xf numFmtId="0" fontId="6" fillId="3" borderId="24" xfId="0" applyFont="1" applyFill="1" applyBorder="1" applyAlignment="1">
      <alignment horizontal="left" vertical="center" wrapText="1" indent="1"/>
    </xf>
    <xf numFmtId="0" fontId="4" fillId="4" borderId="22" xfId="0" applyFont="1" applyFill="1" applyBorder="1" applyAlignment="1">
      <alignment horizontal="right" vertical="center" shrinkToFit="1"/>
    </xf>
    <xf numFmtId="0" fontId="6" fillId="5" borderId="25" xfId="0" applyFont="1" applyFill="1" applyBorder="1" applyAlignment="1">
      <alignment horizontal="left" vertical="center" wrapText="1" indent="1"/>
    </xf>
    <xf numFmtId="0" fontId="17" fillId="0" borderId="32" xfId="0" applyFont="1" applyBorder="1" applyAlignment="1">
      <alignment horizontal="center" vertical="center" wrapText="1"/>
    </xf>
    <xf numFmtId="0" fontId="11" fillId="0" borderId="49" xfId="0" applyFont="1" applyBorder="1" applyAlignment="1">
      <alignment horizontal="center" vertical="center"/>
    </xf>
    <xf numFmtId="176" fontId="27" fillId="0" borderId="50" xfId="0" applyNumberFormat="1" applyFont="1" applyBorder="1">
      <alignment vertical="center"/>
    </xf>
    <xf numFmtId="176" fontId="27" fillId="0" borderId="51" xfId="0" applyNumberFormat="1" applyFont="1" applyBorder="1">
      <alignment vertical="center"/>
    </xf>
    <xf numFmtId="176" fontId="11" fillId="0" borderId="51" xfId="0" applyNumberFormat="1" applyFont="1" applyBorder="1">
      <alignment vertical="center"/>
    </xf>
    <xf numFmtId="176" fontId="11" fillId="0" borderId="52" xfId="0" applyNumberFormat="1" applyFont="1" applyBorder="1">
      <alignment vertical="center"/>
    </xf>
    <xf numFmtId="179" fontId="27" fillId="0" borderId="6" xfId="0" applyNumberFormat="1" applyFont="1" applyBorder="1" applyAlignment="1">
      <alignment horizontal="right" vertical="center"/>
    </xf>
    <xf numFmtId="179" fontId="27" fillId="0" borderId="3" xfId="0" applyNumberFormat="1" applyFont="1" applyBorder="1" applyAlignment="1">
      <alignment horizontal="right" vertical="center"/>
    </xf>
    <xf numFmtId="179" fontId="11" fillId="0" borderId="3" xfId="0" applyNumberFormat="1" applyFont="1" applyBorder="1" applyAlignment="1">
      <alignment horizontal="right" vertical="center"/>
    </xf>
    <xf numFmtId="0" fontId="17" fillId="0" borderId="53" xfId="0" applyFont="1" applyBorder="1" applyAlignment="1">
      <alignment horizontal="center" vertical="center"/>
    </xf>
    <xf numFmtId="178" fontId="27" fillId="0" borderId="7" xfId="0" applyNumberFormat="1" applyFont="1" applyBorder="1">
      <alignment vertical="center"/>
    </xf>
    <xf numFmtId="178" fontId="27" fillId="0" borderId="1" xfId="0" applyNumberFormat="1" applyFont="1" applyBorder="1">
      <alignment vertical="center"/>
    </xf>
    <xf numFmtId="178" fontId="27" fillId="0" borderId="54" xfId="0" applyNumberFormat="1" applyFont="1" applyBorder="1">
      <alignment vertical="center"/>
    </xf>
    <xf numFmtId="178" fontId="27" fillId="0" borderId="26" xfId="0" applyNumberFormat="1" applyFont="1" applyBorder="1">
      <alignment vertical="center"/>
    </xf>
    <xf numFmtId="178" fontId="11" fillId="0" borderId="7" xfId="0" applyNumberFormat="1" applyFont="1" applyBorder="1">
      <alignment vertical="center"/>
    </xf>
    <xf numFmtId="178" fontId="11" fillId="0" borderId="1" xfId="0" applyNumberFormat="1" applyFont="1" applyBorder="1">
      <alignment vertical="center"/>
    </xf>
    <xf numFmtId="179" fontId="11" fillId="0" borderId="5" xfId="0" applyNumberFormat="1" applyFont="1" applyBorder="1" applyAlignment="1">
      <alignment horizontal="right" vertical="center"/>
    </xf>
    <xf numFmtId="179" fontId="11" fillId="0" borderId="12" xfId="0" applyNumberFormat="1" applyFont="1" applyBorder="1" applyAlignment="1">
      <alignment horizontal="right" vertical="center"/>
    </xf>
    <xf numFmtId="0" fontId="6" fillId="4" borderId="55" xfId="0" applyFont="1" applyFill="1" applyBorder="1" applyAlignment="1">
      <alignment horizontal="left" vertical="center" wrapText="1" indent="1"/>
    </xf>
    <xf numFmtId="0" fontId="0" fillId="0" borderId="53" xfId="0" applyBorder="1">
      <alignment vertical="center"/>
    </xf>
    <xf numFmtId="0" fontId="0" fillId="0" borderId="34" xfId="0" applyBorder="1">
      <alignment vertical="center"/>
    </xf>
    <xf numFmtId="0" fontId="0" fillId="0" borderId="40" xfId="0" applyBorder="1">
      <alignment vertical="center"/>
    </xf>
    <xf numFmtId="0" fontId="4" fillId="0" borderId="56" xfId="0" applyFont="1" applyBorder="1" applyAlignment="1">
      <alignment horizontal="right" vertical="center" shrinkToFit="1"/>
    </xf>
    <xf numFmtId="0" fontId="3" fillId="4" borderId="33" xfId="0" applyFont="1" applyFill="1" applyBorder="1">
      <alignment vertical="center"/>
    </xf>
    <xf numFmtId="176" fontId="11" fillId="0" borderId="49" xfId="0" applyNumberFormat="1" applyFont="1" applyBorder="1">
      <alignment vertical="center"/>
    </xf>
    <xf numFmtId="176" fontId="11" fillId="0" borderId="35" xfId="0" applyNumberFormat="1" applyFont="1" applyBorder="1">
      <alignment vertical="center"/>
    </xf>
    <xf numFmtId="179" fontId="11" fillId="0" borderId="53" xfId="0" applyNumberFormat="1" applyFont="1" applyBorder="1" applyAlignment="1">
      <alignment horizontal="right" vertical="center"/>
    </xf>
    <xf numFmtId="179" fontId="11" fillId="0" borderId="34" xfId="0" applyNumberFormat="1" applyFont="1" applyBorder="1" applyAlignment="1">
      <alignment horizontal="right" vertical="center"/>
    </xf>
    <xf numFmtId="179" fontId="18" fillId="0" borderId="41" xfId="0" applyNumberFormat="1" applyFont="1" applyBorder="1" applyAlignment="1">
      <alignment horizontal="right" vertical="center"/>
    </xf>
    <xf numFmtId="6" fontId="11" fillId="0" borderId="86" xfId="2" applyFont="1" applyFill="1" applyBorder="1">
      <alignment vertical="center"/>
    </xf>
    <xf numFmtId="6" fontId="11" fillId="0" borderId="87" xfId="2" applyFont="1" applyFill="1" applyBorder="1">
      <alignment vertical="center"/>
    </xf>
    <xf numFmtId="6" fontId="11" fillId="0" borderId="88" xfId="2" applyFont="1" applyFill="1" applyBorder="1">
      <alignment vertical="center"/>
    </xf>
    <xf numFmtId="6" fontId="17" fillId="0" borderId="89" xfId="2" applyFont="1" applyFill="1" applyBorder="1">
      <alignment vertical="center"/>
    </xf>
    <xf numFmtId="6" fontId="11" fillId="0" borderId="90" xfId="2" applyFont="1" applyFill="1" applyBorder="1">
      <alignment vertical="center"/>
    </xf>
    <xf numFmtId="6" fontId="11" fillId="4" borderId="91" xfId="2" applyFont="1" applyFill="1" applyBorder="1">
      <alignment vertical="center"/>
    </xf>
    <xf numFmtId="6" fontId="11" fillId="4" borderId="92" xfId="2" applyFont="1" applyFill="1" applyBorder="1">
      <alignment vertical="center"/>
    </xf>
    <xf numFmtId="6" fontId="11" fillId="4" borderId="93" xfId="2" applyFont="1" applyFill="1" applyBorder="1">
      <alignment vertical="center"/>
    </xf>
    <xf numFmtId="6" fontId="17" fillId="4" borderId="41" xfId="2" applyFont="1" applyFill="1" applyBorder="1">
      <alignment vertical="center"/>
    </xf>
    <xf numFmtId="6" fontId="11" fillId="4" borderId="35" xfId="2" applyFont="1" applyFill="1" applyBorder="1">
      <alignment vertical="center"/>
    </xf>
    <xf numFmtId="0" fontId="19" fillId="0" borderId="94" xfId="0" applyFont="1" applyBorder="1" applyAlignment="1">
      <alignment horizontal="right" vertical="center"/>
    </xf>
    <xf numFmtId="6" fontId="17" fillId="0" borderId="95" xfId="2" applyFont="1" applyFill="1" applyBorder="1">
      <alignment vertical="center"/>
    </xf>
    <xf numFmtId="6" fontId="17" fillId="0" borderId="96" xfId="2" applyFont="1" applyFill="1" applyBorder="1">
      <alignment vertical="center"/>
    </xf>
    <xf numFmtId="6" fontId="17" fillId="0" borderId="97" xfId="2" applyFont="1" applyFill="1" applyBorder="1">
      <alignment vertical="center"/>
    </xf>
    <xf numFmtId="6" fontId="17" fillId="0" borderId="57" xfId="2" applyFont="1" applyFill="1" applyBorder="1">
      <alignment vertical="center"/>
    </xf>
    <xf numFmtId="6" fontId="17" fillId="0" borderId="58" xfId="2" applyFont="1" applyFill="1" applyBorder="1">
      <alignment vertical="center"/>
    </xf>
    <xf numFmtId="0" fontId="13" fillId="0" borderId="4" xfId="0" applyFont="1" applyBorder="1" applyAlignment="1">
      <alignment horizontal="right" vertical="center"/>
    </xf>
    <xf numFmtId="6" fontId="11" fillId="0" borderId="98" xfId="2" applyFont="1" applyFill="1" applyBorder="1">
      <alignment vertical="center"/>
    </xf>
    <xf numFmtId="6" fontId="11" fillId="0" borderId="99" xfId="2" applyFont="1" applyFill="1" applyBorder="1">
      <alignment vertical="center"/>
    </xf>
    <xf numFmtId="6" fontId="11" fillId="0" borderId="100" xfId="2" applyFont="1" applyFill="1" applyBorder="1">
      <alignment vertical="center"/>
    </xf>
    <xf numFmtId="6" fontId="17" fillId="0" borderId="42" xfId="2" applyFont="1" applyFill="1" applyBorder="1">
      <alignment vertical="center"/>
    </xf>
    <xf numFmtId="6" fontId="11" fillId="0" borderId="3" xfId="2" applyFont="1" applyFill="1" applyBorder="1">
      <alignment vertical="center"/>
    </xf>
    <xf numFmtId="178" fontId="17" fillId="0" borderId="59" xfId="0" applyNumberFormat="1" applyFont="1" applyBorder="1">
      <alignment vertical="center"/>
    </xf>
    <xf numFmtId="6" fontId="17" fillId="0" borderId="44" xfId="2" applyFont="1" applyFill="1" applyBorder="1">
      <alignment vertical="center"/>
    </xf>
    <xf numFmtId="176" fontId="32" fillId="4" borderId="41" xfId="0" applyNumberFormat="1" applyFont="1" applyFill="1" applyBorder="1">
      <alignment vertical="center"/>
    </xf>
    <xf numFmtId="178" fontId="11" fillId="4" borderId="53" xfId="0" applyNumberFormat="1" applyFont="1" applyFill="1" applyBorder="1">
      <alignment vertical="center"/>
    </xf>
    <xf numFmtId="178" fontId="11" fillId="4" borderId="34" xfId="0" applyNumberFormat="1" applyFont="1" applyFill="1" applyBorder="1">
      <alignment vertical="center"/>
    </xf>
    <xf numFmtId="178" fontId="11" fillId="4" borderId="34" xfId="1" applyNumberFormat="1" applyFont="1" applyFill="1" applyBorder="1">
      <alignment vertical="center"/>
    </xf>
    <xf numFmtId="6" fontId="11" fillId="4" borderId="56" xfId="2" applyFont="1" applyFill="1" applyBorder="1">
      <alignment vertical="center"/>
    </xf>
    <xf numFmtId="178" fontId="11" fillId="0" borderId="54" xfId="0" applyNumberFormat="1" applyFont="1" applyBorder="1">
      <alignment vertical="center"/>
    </xf>
    <xf numFmtId="178" fontId="11" fillId="0" borderId="26" xfId="0" applyNumberFormat="1" applyFont="1" applyBorder="1">
      <alignment vertical="center"/>
    </xf>
    <xf numFmtId="178" fontId="11" fillId="0" borderId="26" xfId="1" applyNumberFormat="1" applyFont="1" applyFill="1" applyBorder="1">
      <alignment vertical="center"/>
    </xf>
    <xf numFmtId="6" fontId="11" fillId="0" borderId="30" xfId="2" applyFont="1" applyFill="1" applyBorder="1">
      <alignment vertical="center"/>
    </xf>
    <xf numFmtId="0" fontId="3" fillId="0" borderId="60" xfId="0" applyFont="1" applyBorder="1" applyAlignment="1">
      <alignment horizontal="left" vertical="center"/>
    </xf>
    <xf numFmtId="176" fontId="32" fillId="0" borderId="61" xfId="0" applyNumberFormat="1" applyFont="1" applyBorder="1">
      <alignment vertical="center"/>
    </xf>
    <xf numFmtId="0" fontId="6" fillId="0" borderId="55" xfId="0" applyFont="1" applyBorder="1" applyAlignment="1">
      <alignment horizontal="left" vertical="center" wrapText="1" indent="1"/>
    </xf>
    <xf numFmtId="38" fontId="0" fillId="0" borderId="6" xfId="1" applyFont="1" applyFill="1" applyBorder="1">
      <alignment vertical="center"/>
    </xf>
    <xf numFmtId="38" fontId="0" fillId="0" borderId="7" xfId="1" applyFont="1" applyFill="1" applyBorder="1">
      <alignment vertical="center"/>
    </xf>
    <xf numFmtId="38" fontId="0" fillId="0" borderId="10" xfId="1" applyFont="1" applyFill="1" applyBorder="1">
      <alignment vertical="center"/>
    </xf>
    <xf numFmtId="38" fontId="4" fillId="0" borderId="22" xfId="1" applyFont="1" applyFill="1" applyBorder="1" applyAlignment="1">
      <alignment horizontal="right" vertical="center" shrinkToFit="1"/>
    </xf>
    <xf numFmtId="38" fontId="0" fillId="0" borderId="3" xfId="1" applyFont="1" applyFill="1" applyBorder="1">
      <alignment vertical="center"/>
    </xf>
    <xf numFmtId="38" fontId="0" fillId="0" borderId="1" xfId="1" applyFont="1" applyFill="1" applyBorder="1">
      <alignment vertical="center"/>
    </xf>
    <xf numFmtId="38" fontId="0" fillId="0" borderId="4" xfId="1" applyFont="1" applyFill="1" applyBorder="1">
      <alignment vertical="center"/>
    </xf>
    <xf numFmtId="38" fontId="0" fillId="0" borderId="18" xfId="1" applyFont="1" applyFill="1" applyBorder="1">
      <alignment vertical="center"/>
    </xf>
    <xf numFmtId="38" fontId="0" fillId="0" borderId="13" xfId="1" applyFont="1" applyFill="1" applyBorder="1">
      <alignment vertical="center"/>
    </xf>
    <xf numFmtId="38" fontId="0" fillId="0" borderId="14" xfId="1" applyFont="1" applyFill="1" applyBorder="1">
      <alignment vertical="center"/>
    </xf>
    <xf numFmtId="38" fontId="4" fillId="0" borderId="44" xfId="1" applyFont="1" applyFill="1" applyBorder="1" applyAlignment="1">
      <alignment horizontal="right" vertical="center" shrinkToFit="1"/>
    </xf>
    <xf numFmtId="38" fontId="0" fillId="0" borderId="53" xfId="1" applyFont="1" applyFill="1" applyBorder="1">
      <alignment vertical="center"/>
    </xf>
    <xf numFmtId="38" fontId="0" fillId="0" borderId="34" xfId="1" applyFont="1" applyFill="1" applyBorder="1">
      <alignment vertical="center"/>
    </xf>
    <xf numFmtId="38" fontId="0" fillId="0" borderId="40" xfId="1" applyFont="1" applyFill="1" applyBorder="1">
      <alignment vertical="center"/>
    </xf>
    <xf numFmtId="38" fontId="4" fillId="0" borderId="56" xfId="1" applyFont="1" applyFill="1" applyBorder="1" applyAlignment="1">
      <alignment horizontal="right" vertical="center" shrinkToFit="1"/>
    </xf>
    <xf numFmtId="38" fontId="4" fillId="0" borderId="35" xfId="1" applyFont="1" applyFill="1" applyBorder="1">
      <alignment vertical="center"/>
    </xf>
    <xf numFmtId="38" fontId="1" fillId="0" borderId="6" xfId="1" applyFont="1" applyFill="1" applyBorder="1">
      <alignment vertical="center"/>
    </xf>
    <xf numFmtId="38" fontId="1" fillId="0" borderId="7" xfId="1" applyFont="1" applyFill="1" applyBorder="1">
      <alignment vertical="center"/>
    </xf>
    <xf numFmtId="38" fontId="1" fillId="0" borderId="10" xfId="1" applyFont="1" applyFill="1" applyBorder="1">
      <alignment vertical="center"/>
    </xf>
    <xf numFmtId="0" fontId="20" fillId="4" borderId="0" xfId="0" applyFont="1" applyFill="1" applyAlignment="1">
      <alignment horizontal="left" vertical="center" wrapText="1"/>
    </xf>
    <xf numFmtId="0" fontId="0" fillId="3" borderId="0" xfId="0" applyFill="1">
      <alignment vertical="center"/>
    </xf>
    <xf numFmtId="0" fontId="4" fillId="3" borderId="28" xfId="0" applyFont="1" applyFill="1" applyBorder="1" applyAlignment="1">
      <alignment horizontal="right" vertical="center" shrinkToFit="1"/>
    </xf>
    <xf numFmtId="0" fontId="0" fillId="4" borderId="34" xfId="0" applyFill="1" applyBorder="1">
      <alignment vertical="center"/>
    </xf>
    <xf numFmtId="0" fontId="4" fillId="4" borderId="56" xfId="0" applyFont="1" applyFill="1" applyBorder="1" applyAlignment="1">
      <alignment horizontal="right" vertical="center" shrinkToFit="1"/>
    </xf>
    <xf numFmtId="0" fontId="4" fillId="6" borderId="56" xfId="0" applyFont="1" applyFill="1" applyBorder="1" applyAlignment="1">
      <alignment horizontal="right" vertical="center" shrinkToFit="1"/>
    </xf>
    <xf numFmtId="38" fontId="0" fillId="0" borderId="0" xfId="1" applyFont="1" applyFill="1">
      <alignment vertical="center"/>
    </xf>
    <xf numFmtId="38" fontId="7" fillId="0" borderId="19" xfId="1" applyFont="1" applyFill="1" applyBorder="1" applyAlignment="1">
      <alignment horizontal="center" vertical="center"/>
    </xf>
    <xf numFmtId="38" fontId="4" fillId="0" borderId="20" xfId="1" applyFont="1" applyFill="1" applyBorder="1" applyAlignment="1">
      <alignment horizontal="center" vertical="center"/>
    </xf>
    <xf numFmtId="38" fontId="4" fillId="0" borderId="15" xfId="1" applyFont="1" applyFill="1" applyBorder="1" applyAlignment="1">
      <alignment horizontal="center" vertical="center"/>
    </xf>
    <xf numFmtId="38" fontId="4" fillId="0" borderId="16" xfId="1" applyFont="1" applyFill="1" applyBorder="1" applyAlignment="1">
      <alignment horizontal="center" vertical="center"/>
    </xf>
    <xf numFmtId="38" fontId="4" fillId="0" borderId="17" xfId="1" applyFont="1" applyFill="1" applyBorder="1" applyAlignment="1">
      <alignment horizontal="center" vertical="center" shrinkToFit="1"/>
    </xf>
    <xf numFmtId="38" fontId="29" fillId="2" borderId="23" xfId="1" applyFont="1" applyFill="1" applyBorder="1" applyAlignment="1">
      <alignment horizontal="right" vertical="center" shrinkToFit="1"/>
    </xf>
    <xf numFmtId="38" fontId="24" fillId="0" borderId="6" xfId="1" applyFont="1" applyFill="1" applyBorder="1">
      <alignment vertical="center"/>
    </xf>
    <xf numFmtId="38" fontId="24" fillId="0" borderId="7" xfId="1" applyFont="1" applyFill="1" applyBorder="1">
      <alignment vertical="center"/>
    </xf>
    <xf numFmtId="38" fontId="24" fillId="0" borderId="10" xfId="1" applyFont="1" applyFill="1" applyBorder="1">
      <alignment vertical="center"/>
    </xf>
    <xf numFmtId="38" fontId="28" fillId="2" borderId="22" xfId="1" applyFont="1" applyFill="1" applyBorder="1" applyAlignment="1">
      <alignment horizontal="right" vertical="center" shrinkToFit="1"/>
    </xf>
    <xf numFmtId="38" fontId="24" fillId="0" borderId="0" xfId="1" applyFont="1" applyFill="1">
      <alignment vertical="center"/>
    </xf>
    <xf numFmtId="38" fontId="29" fillId="2" borderId="24" xfId="1" applyFont="1" applyFill="1" applyBorder="1" applyAlignment="1">
      <alignment horizontal="right" vertical="center" shrinkToFit="1"/>
    </xf>
    <xf numFmtId="38" fontId="6" fillId="3" borderId="24" xfId="1" applyFont="1" applyFill="1" applyBorder="1" applyAlignment="1">
      <alignment horizontal="left" vertical="center" indent="1"/>
    </xf>
    <xf numFmtId="38" fontId="4" fillId="3" borderId="22" xfId="1" applyFont="1" applyFill="1" applyBorder="1" applyAlignment="1">
      <alignment horizontal="right" vertical="center" shrinkToFit="1"/>
    </xf>
    <xf numFmtId="38" fontId="6" fillId="3" borderId="25" xfId="1" applyFont="1" applyFill="1" applyBorder="1" applyAlignment="1">
      <alignment horizontal="left" vertical="center" indent="1"/>
    </xf>
    <xf numFmtId="38" fontId="6" fillId="3" borderId="24" xfId="1" applyFont="1" applyFill="1" applyBorder="1" applyAlignment="1">
      <alignment horizontal="left" vertical="center" wrapText="1" indent="1"/>
    </xf>
    <xf numFmtId="38" fontId="6" fillId="3" borderId="25" xfId="1" applyFont="1" applyFill="1" applyBorder="1" applyAlignment="1">
      <alignment horizontal="left" vertical="center" wrapText="1" indent="1"/>
    </xf>
    <xf numFmtId="38" fontId="3" fillId="3" borderId="25" xfId="1" applyFont="1" applyFill="1" applyBorder="1" applyAlignment="1">
      <alignment horizontal="left" vertical="center" indent="1"/>
    </xf>
    <xf numFmtId="38" fontId="3" fillId="3" borderId="25" xfId="1" applyFont="1" applyFill="1" applyBorder="1" applyAlignment="1">
      <alignment horizontal="right" vertical="center"/>
    </xf>
    <xf numFmtId="38" fontId="0" fillId="0" borderId="2" xfId="1" applyFont="1" applyFill="1" applyBorder="1">
      <alignment vertical="center"/>
    </xf>
    <xf numFmtId="38" fontId="0" fillId="0" borderId="8" xfId="1" applyFont="1" applyFill="1" applyBorder="1">
      <alignment vertical="center"/>
    </xf>
    <xf numFmtId="38" fontId="0" fillId="0" borderId="11" xfId="1" applyFont="1" applyFill="1" applyBorder="1">
      <alignment vertical="center"/>
    </xf>
    <xf numFmtId="38" fontId="4" fillId="3" borderId="28" xfId="1" applyFont="1" applyFill="1" applyBorder="1" applyAlignment="1">
      <alignment horizontal="right" vertical="center" shrinkToFit="1"/>
    </xf>
    <xf numFmtId="38" fontId="3" fillId="3" borderId="43" xfId="1" applyFont="1" applyFill="1" applyBorder="1" applyAlignment="1">
      <alignment horizontal="left" vertical="center" indent="1"/>
    </xf>
    <xf numFmtId="38" fontId="4" fillId="3" borderId="44" xfId="1" applyFont="1" applyFill="1" applyBorder="1" applyAlignment="1">
      <alignment horizontal="right" vertical="center" shrinkToFit="1"/>
    </xf>
    <xf numFmtId="38" fontId="0" fillId="0" borderId="5" xfId="1" applyFont="1" applyFill="1" applyBorder="1">
      <alignment vertical="center"/>
    </xf>
    <xf numFmtId="38" fontId="0" fillId="0" borderId="9" xfId="1" applyFont="1" applyFill="1" applyBorder="1">
      <alignment vertical="center"/>
    </xf>
    <xf numFmtId="38" fontId="0" fillId="0" borderId="12" xfId="1" applyFont="1" applyFill="1" applyBorder="1">
      <alignment vertical="center"/>
    </xf>
    <xf numFmtId="38" fontId="6" fillId="4" borderId="55" xfId="1" applyFont="1" applyFill="1" applyBorder="1" applyAlignment="1">
      <alignment horizontal="left" vertical="center" wrapText="1" indent="1"/>
    </xf>
    <xf numFmtId="38" fontId="4" fillId="4" borderId="56" xfId="1" applyFont="1" applyFill="1" applyBorder="1" applyAlignment="1">
      <alignment horizontal="right" vertical="center" shrinkToFit="1"/>
    </xf>
    <xf numFmtId="38" fontId="6" fillId="5" borderId="25" xfId="1" applyFont="1" applyFill="1" applyBorder="1" applyAlignment="1">
      <alignment horizontal="left" vertical="center" wrapText="1" indent="1"/>
    </xf>
    <xf numFmtId="38" fontId="4" fillId="4" borderId="22" xfId="1" applyFont="1" applyFill="1" applyBorder="1" applyAlignment="1">
      <alignment horizontal="right" vertical="center" shrinkToFit="1"/>
    </xf>
    <xf numFmtId="38" fontId="6" fillId="0" borderId="55" xfId="1" applyFont="1" applyFill="1" applyBorder="1" applyAlignment="1">
      <alignment horizontal="left" vertical="center" wrapText="1" indent="1"/>
    </xf>
    <xf numFmtId="38" fontId="0" fillId="0" borderId="0" xfId="1" applyFont="1" applyFill="1" applyAlignment="1">
      <alignment vertical="center" shrinkToFit="1"/>
    </xf>
    <xf numFmtId="38" fontId="4" fillId="0" borderId="0" xfId="1" applyFont="1" applyFill="1" applyAlignment="1">
      <alignment vertical="center" shrinkToFit="1"/>
    </xf>
    <xf numFmtId="38" fontId="4" fillId="6" borderId="56" xfId="1" applyFont="1" applyFill="1" applyBorder="1" applyAlignment="1">
      <alignment horizontal="right" vertical="center" shrinkToFit="1"/>
    </xf>
    <xf numFmtId="38" fontId="0" fillId="0" borderId="0" xfId="1" applyFont="1" applyFill="1" applyBorder="1">
      <alignment vertical="center"/>
    </xf>
    <xf numFmtId="38" fontId="6" fillId="0" borderId="0" xfId="1" applyFont="1" applyFill="1" applyBorder="1" applyAlignment="1">
      <alignment vertical="center"/>
    </xf>
    <xf numFmtId="38" fontId="23" fillId="0" borderId="6" xfId="1" applyFont="1" applyFill="1" applyBorder="1">
      <alignment vertical="center"/>
    </xf>
    <xf numFmtId="38" fontId="23" fillId="0" borderId="7" xfId="1" applyFont="1" applyFill="1" applyBorder="1">
      <alignment vertical="center"/>
    </xf>
    <xf numFmtId="38" fontId="23" fillId="0" borderId="10" xfId="1" applyFont="1" applyFill="1" applyBorder="1">
      <alignment vertical="center"/>
    </xf>
    <xf numFmtId="38" fontId="23" fillId="0" borderId="3" xfId="1" applyFont="1" applyFill="1" applyBorder="1">
      <alignment vertical="center"/>
    </xf>
    <xf numFmtId="38" fontId="23" fillId="0" borderId="1" xfId="1" applyFont="1" applyFill="1" applyBorder="1">
      <alignment vertical="center"/>
    </xf>
    <xf numFmtId="38" fontId="23" fillId="0" borderId="4" xfId="1" applyFont="1" applyFill="1" applyBorder="1">
      <alignment vertical="center"/>
    </xf>
    <xf numFmtId="38" fontId="23" fillId="0" borderId="18" xfId="1" applyFont="1" applyFill="1" applyBorder="1">
      <alignment vertical="center"/>
    </xf>
    <xf numFmtId="38" fontId="23" fillId="0" borderId="13" xfId="1" applyFont="1" applyFill="1" applyBorder="1">
      <alignment vertical="center"/>
    </xf>
    <xf numFmtId="38" fontId="23" fillId="0" borderId="14" xfId="1" applyFont="1" applyFill="1" applyBorder="1">
      <alignment vertical="center"/>
    </xf>
    <xf numFmtId="38" fontId="23" fillId="3" borderId="6" xfId="1" applyFont="1" applyFill="1" applyBorder="1">
      <alignment vertical="center"/>
    </xf>
    <xf numFmtId="38" fontId="23" fillId="3" borderId="7" xfId="1" applyFont="1" applyFill="1" applyBorder="1">
      <alignment vertical="center"/>
    </xf>
    <xf numFmtId="38" fontId="23" fillId="3" borderId="3" xfId="1" applyFont="1" applyFill="1" applyBorder="1">
      <alignment vertical="center"/>
    </xf>
    <xf numFmtId="38" fontId="23" fillId="3" borderId="1" xfId="1" applyFont="1" applyFill="1" applyBorder="1">
      <alignment vertical="center"/>
    </xf>
    <xf numFmtId="176" fontId="32" fillId="0" borderId="46" xfId="0" applyNumberFormat="1" applyFont="1" applyBorder="1" applyAlignment="1">
      <alignment horizontal="right" vertical="center"/>
    </xf>
    <xf numFmtId="176" fontId="32" fillId="0" borderId="42" xfId="0" applyNumberFormat="1" applyFont="1" applyBorder="1" applyAlignment="1">
      <alignment horizontal="right" vertical="center"/>
    </xf>
    <xf numFmtId="176" fontId="32" fillId="0" borderId="48" xfId="0" applyNumberFormat="1" applyFont="1" applyBorder="1" applyAlignment="1">
      <alignment horizontal="right" vertical="center"/>
    </xf>
    <xf numFmtId="176" fontId="32" fillId="0" borderId="61" xfId="0" applyNumberFormat="1" applyFont="1" applyBorder="1" applyAlignment="1">
      <alignment horizontal="right" vertical="center"/>
    </xf>
    <xf numFmtId="38" fontId="24" fillId="2" borderId="6" xfId="1" applyFont="1" applyFill="1" applyBorder="1">
      <alignment vertical="center"/>
    </xf>
    <xf numFmtId="178" fontId="33" fillId="0" borderId="6" xfId="0" applyNumberFormat="1" applyFont="1" applyBorder="1">
      <alignment vertical="center"/>
    </xf>
    <xf numFmtId="178" fontId="33" fillId="0" borderId="7" xfId="0" applyNumberFormat="1" applyFont="1" applyBorder="1">
      <alignment vertical="center"/>
    </xf>
    <xf numFmtId="6" fontId="33" fillId="0" borderId="22" xfId="2" applyFont="1" applyFill="1" applyBorder="1">
      <alignment vertical="center"/>
    </xf>
    <xf numFmtId="178" fontId="33" fillId="0" borderId="3" xfId="0" applyNumberFormat="1" applyFont="1" applyBorder="1">
      <alignment vertical="center"/>
    </xf>
    <xf numFmtId="178" fontId="33" fillId="0" borderId="1" xfId="0" applyNumberFormat="1" applyFont="1" applyBorder="1">
      <alignment vertical="center"/>
    </xf>
    <xf numFmtId="6" fontId="33" fillId="0" borderId="28" xfId="2" applyFont="1" applyFill="1" applyBorder="1">
      <alignment vertical="center"/>
    </xf>
    <xf numFmtId="178" fontId="33" fillId="0" borderId="54" xfId="0" applyNumberFormat="1" applyFont="1" applyBorder="1">
      <alignment vertical="center"/>
    </xf>
    <xf numFmtId="178" fontId="33" fillId="0" borderId="26" xfId="0" applyNumberFormat="1" applyFont="1" applyBorder="1">
      <alignment vertical="center"/>
    </xf>
    <xf numFmtId="6" fontId="33" fillId="0" borderId="30" xfId="2" applyFont="1" applyFill="1" applyBorder="1">
      <alignment vertical="center"/>
    </xf>
    <xf numFmtId="0" fontId="3" fillId="7" borderId="33" xfId="0" applyFont="1" applyFill="1" applyBorder="1">
      <alignment vertical="center"/>
    </xf>
    <xf numFmtId="176" fontId="11" fillId="7" borderId="49" xfId="0" applyNumberFormat="1" applyFont="1" applyFill="1" applyBorder="1">
      <alignment vertical="center"/>
    </xf>
    <xf numFmtId="176" fontId="11" fillId="7" borderId="35" xfId="0" applyNumberFormat="1" applyFont="1" applyFill="1" applyBorder="1">
      <alignment vertical="center"/>
    </xf>
    <xf numFmtId="179" fontId="11" fillId="7" borderId="53" xfId="0" applyNumberFormat="1" applyFont="1" applyFill="1" applyBorder="1" applyAlignment="1">
      <alignment horizontal="right" vertical="center"/>
    </xf>
    <xf numFmtId="179" fontId="11" fillId="7" borderId="34" xfId="0" applyNumberFormat="1" applyFont="1" applyFill="1" applyBorder="1" applyAlignment="1">
      <alignment horizontal="right" vertical="center"/>
    </xf>
    <xf numFmtId="6" fontId="11" fillId="0" borderId="42" xfId="2" applyFont="1" applyFill="1" applyBorder="1">
      <alignment vertical="center"/>
    </xf>
    <xf numFmtId="0" fontId="19" fillId="0" borderId="94" xfId="0" applyFont="1" applyBorder="1" applyAlignment="1">
      <alignment horizontal="left" vertical="center" wrapText="1"/>
    </xf>
    <xf numFmtId="178" fontId="34" fillId="0" borderId="7" xfId="1" applyNumberFormat="1" applyFont="1" applyFill="1" applyBorder="1">
      <alignment vertical="center"/>
    </xf>
    <xf numFmtId="178" fontId="34" fillId="0" borderId="1" xfId="1" applyNumberFormat="1" applyFont="1" applyFill="1" applyBorder="1">
      <alignment vertical="center"/>
    </xf>
    <xf numFmtId="178" fontId="34" fillId="0" borderId="26" xfId="1" applyNumberFormat="1" applyFont="1" applyFill="1" applyBorder="1">
      <alignment vertical="center"/>
    </xf>
    <xf numFmtId="178" fontId="17" fillId="0" borderId="7" xfId="1" applyNumberFormat="1" applyFont="1" applyFill="1" applyBorder="1">
      <alignment vertical="center"/>
    </xf>
    <xf numFmtId="178" fontId="17" fillId="0" borderId="1" xfId="1" applyNumberFormat="1" applyFont="1" applyFill="1" applyBorder="1">
      <alignment vertical="center"/>
    </xf>
    <xf numFmtId="178" fontId="17" fillId="0" borderId="26" xfId="1" applyNumberFormat="1" applyFont="1" applyFill="1" applyBorder="1">
      <alignment vertical="center"/>
    </xf>
    <xf numFmtId="178" fontId="17" fillId="4" borderId="34" xfId="1" applyNumberFormat="1" applyFont="1" applyFill="1" applyBorder="1">
      <alignment vertical="center"/>
    </xf>
    <xf numFmtId="179" fontId="21" fillId="0" borderId="42" xfId="0" applyNumberFormat="1" applyFont="1" applyBorder="1" applyAlignment="1">
      <alignment horizontal="right" vertical="center"/>
    </xf>
    <xf numFmtId="179" fontId="21" fillId="0" borderId="47" xfId="0" applyNumberFormat="1" applyFont="1" applyBorder="1" applyAlignment="1">
      <alignment horizontal="right" vertical="center"/>
    </xf>
    <xf numFmtId="179" fontId="21" fillId="7" borderId="41" xfId="0" applyNumberFormat="1" applyFont="1" applyFill="1" applyBorder="1" applyAlignment="1">
      <alignment horizontal="right" vertical="center"/>
    </xf>
    <xf numFmtId="0" fontId="29" fillId="8" borderId="27" xfId="0" applyFont="1" applyFill="1" applyBorder="1" applyAlignment="1">
      <alignment horizontal="right" vertical="center" shrinkToFit="1"/>
    </xf>
    <xf numFmtId="176" fontId="27" fillId="8" borderId="50" xfId="0" applyNumberFormat="1" applyFont="1" applyFill="1" applyBorder="1">
      <alignment vertical="center"/>
    </xf>
    <xf numFmtId="176" fontId="27" fillId="8" borderId="36" xfId="0" applyNumberFormat="1" applyFont="1" applyFill="1" applyBorder="1">
      <alignment vertical="center"/>
    </xf>
    <xf numFmtId="179" fontId="27" fillId="8" borderId="6" xfId="0" applyNumberFormat="1" applyFont="1" applyFill="1" applyBorder="1" applyAlignment="1">
      <alignment horizontal="right" vertical="center"/>
    </xf>
    <xf numFmtId="179" fontId="27" fillId="8" borderId="7" xfId="0" applyNumberFormat="1" applyFont="1" applyFill="1" applyBorder="1" applyAlignment="1">
      <alignment horizontal="right" vertical="center"/>
    </xf>
    <xf numFmtId="179" fontId="35" fillId="8" borderId="46" xfId="0" applyNumberFormat="1" applyFont="1" applyFill="1" applyBorder="1" applyAlignment="1">
      <alignment horizontal="right" vertical="center"/>
    </xf>
    <xf numFmtId="176" fontId="27" fillId="8" borderId="51" xfId="0" applyNumberFormat="1" applyFont="1" applyFill="1" applyBorder="1">
      <alignment vertical="center"/>
    </xf>
    <xf numFmtId="176" fontId="27" fillId="8" borderId="37" xfId="0" applyNumberFormat="1" applyFont="1" applyFill="1" applyBorder="1">
      <alignment vertical="center"/>
    </xf>
    <xf numFmtId="179" fontId="27" fillId="8" borderId="3" xfId="0" applyNumberFormat="1" applyFont="1" applyFill="1" applyBorder="1" applyAlignment="1">
      <alignment horizontal="right" vertical="center"/>
    </xf>
    <xf numFmtId="179" fontId="27" fillId="8" borderId="1" xfId="0" applyNumberFormat="1" applyFont="1" applyFill="1" applyBorder="1" applyAlignment="1">
      <alignment horizontal="right" vertical="center"/>
    </xf>
    <xf numFmtId="179" fontId="35" fillId="8" borderId="42" xfId="0" applyNumberFormat="1" applyFont="1" applyFill="1" applyBorder="1" applyAlignment="1">
      <alignment horizontal="right" vertical="center"/>
    </xf>
    <xf numFmtId="0" fontId="13" fillId="0" borderId="4" xfId="0" applyFont="1" applyBorder="1" applyAlignment="1">
      <alignment horizontal="left" vertical="center" wrapText="1"/>
    </xf>
    <xf numFmtId="0" fontId="20" fillId="4" borderId="101" xfId="0" applyFont="1" applyFill="1" applyBorder="1" applyAlignment="1">
      <alignment horizontal="left" vertical="center" wrapText="1"/>
    </xf>
    <xf numFmtId="38" fontId="1" fillId="4" borderId="34" xfId="1" applyFont="1" applyFill="1" applyBorder="1">
      <alignment vertical="center"/>
    </xf>
    <xf numFmtId="38" fontId="1" fillId="3" borderId="2" xfId="1" applyFont="1" applyFill="1" applyBorder="1">
      <alignment vertical="center"/>
    </xf>
    <xf numFmtId="38" fontId="3" fillId="2" borderId="43" xfId="1" applyFont="1" applyFill="1" applyBorder="1" applyAlignment="1">
      <alignment horizontal="left" vertical="center" indent="1"/>
    </xf>
    <xf numFmtId="38" fontId="1" fillId="2" borderId="5" xfId="1" applyFont="1" applyFill="1" applyBorder="1">
      <alignment vertical="center"/>
    </xf>
    <xf numFmtId="38" fontId="1" fillId="3" borderId="6" xfId="1" applyFont="1" applyFill="1" applyBorder="1">
      <alignment vertical="center"/>
    </xf>
    <xf numFmtId="38" fontId="1" fillId="3" borderId="7" xfId="1" applyFont="1" applyFill="1" applyBorder="1">
      <alignment vertical="center"/>
    </xf>
    <xf numFmtId="38" fontId="1" fillId="3" borderId="3" xfId="1" applyFont="1" applyFill="1" applyBorder="1">
      <alignment vertical="center"/>
    </xf>
    <xf numFmtId="38" fontId="1" fillId="3" borderId="1" xfId="1" applyFont="1" applyFill="1" applyBorder="1">
      <alignment vertical="center"/>
    </xf>
    <xf numFmtId="38" fontId="1" fillId="0" borderId="53" xfId="1" applyFont="1" applyFill="1" applyBorder="1">
      <alignment vertical="center"/>
    </xf>
    <xf numFmtId="38" fontId="1" fillId="0" borderId="3" xfId="1" applyFont="1" applyFill="1" applyBorder="1">
      <alignment vertical="center"/>
    </xf>
    <xf numFmtId="38" fontId="1" fillId="0" borderId="1" xfId="1" applyFont="1" applyFill="1" applyBorder="1">
      <alignment vertical="center"/>
    </xf>
    <xf numFmtId="38" fontId="1" fillId="0" borderId="2" xfId="1" applyFont="1" applyFill="1" applyBorder="1">
      <alignment vertical="center"/>
    </xf>
    <xf numFmtId="38" fontId="1" fillId="0" borderId="5" xfId="1" applyFont="1" applyFill="1" applyBorder="1">
      <alignment vertical="center"/>
    </xf>
    <xf numFmtId="6" fontId="11" fillId="9" borderId="68" xfId="2" applyFont="1" applyFill="1" applyBorder="1">
      <alignment vertical="center"/>
    </xf>
    <xf numFmtId="38" fontId="0" fillId="3" borderId="2" xfId="1" applyFont="1" applyFill="1" applyBorder="1">
      <alignment vertical="center"/>
    </xf>
    <xf numFmtId="38" fontId="0" fillId="3" borderId="3" xfId="1" applyFont="1" applyFill="1" applyBorder="1">
      <alignment vertical="center"/>
    </xf>
    <xf numFmtId="6" fontId="17" fillId="9" borderId="96" xfId="2" applyFont="1" applyFill="1" applyBorder="1">
      <alignment vertical="center"/>
    </xf>
    <xf numFmtId="6" fontId="17" fillId="9" borderId="97" xfId="2" applyFont="1" applyFill="1" applyBorder="1">
      <alignment vertical="center"/>
    </xf>
    <xf numFmtId="38" fontId="0" fillId="3" borderId="7" xfId="1" applyFont="1" applyFill="1" applyBorder="1">
      <alignment vertical="center"/>
    </xf>
    <xf numFmtId="38" fontId="0" fillId="3" borderId="1" xfId="1" applyFont="1" applyFill="1" applyBorder="1">
      <alignment vertical="center"/>
    </xf>
    <xf numFmtId="38" fontId="0" fillId="2" borderId="18" xfId="1" applyFont="1" applyFill="1" applyBorder="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38" fillId="0" borderId="19" xfId="0" applyFont="1" applyBorder="1">
      <alignment vertical="center"/>
    </xf>
    <xf numFmtId="0" fontId="40" fillId="0" borderId="0" xfId="0" applyFont="1" applyAlignment="1">
      <alignment horizontal="center" vertical="center"/>
    </xf>
    <xf numFmtId="0" fontId="38" fillId="0" borderId="81" xfId="0" applyFont="1" applyBorder="1" applyAlignment="1">
      <alignment horizontal="center" vertical="center"/>
    </xf>
    <xf numFmtId="0" fontId="38" fillId="0" borderId="82" xfId="0" applyFont="1" applyBorder="1" applyAlignment="1">
      <alignment horizontal="center" vertical="center"/>
    </xf>
    <xf numFmtId="0" fontId="38" fillId="0" borderId="79" xfId="0" applyFont="1" applyBorder="1" applyAlignment="1">
      <alignment horizontal="center" vertical="center"/>
    </xf>
    <xf numFmtId="0" fontId="38" fillId="0" borderId="39" xfId="0" applyFont="1" applyBorder="1" applyAlignment="1">
      <alignment horizontal="center" vertical="center"/>
    </xf>
    <xf numFmtId="178" fontId="41" fillId="0" borderId="6" xfId="0" applyNumberFormat="1" applyFont="1" applyBorder="1">
      <alignment vertical="center"/>
    </xf>
    <xf numFmtId="178" fontId="41" fillId="0" borderId="7" xfId="0" applyNumberFormat="1" applyFont="1" applyBorder="1">
      <alignment vertical="center"/>
    </xf>
    <xf numFmtId="6" fontId="41" fillId="0" borderId="22" xfId="2" applyFont="1" applyFill="1" applyBorder="1">
      <alignment vertical="center"/>
    </xf>
    <xf numFmtId="38" fontId="42" fillId="0" borderId="0" xfId="1" applyFont="1" applyFill="1" applyBorder="1">
      <alignment vertical="center"/>
    </xf>
    <xf numFmtId="0" fontId="43" fillId="0" borderId="0" xfId="0" applyFont="1">
      <alignment vertical="center"/>
    </xf>
    <xf numFmtId="6" fontId="42" fillId="0" borderId="83" xfId="2" applyFont="1" applyFill="1" applyBorder="1">
      <alignment vertical="center"/>
    </xf>
    <xf numFmtId="6" fontId="42" fillId="0" borderId="84" xfId="2" applyFont="1" applyFill="1" applyBorder="1">
      <alignment vertical="center"/>
    </xf>
    <xf numFmtId="6" fontId="42" fillId="0" borderId="80" xfId="2" applyFont="1" applyFill="1" applyBorder="1">
      <alignment vertical="center"/>
    </xf>
    <xf numFmtId="6" fontId="42" fillId="0" borderId="74" xfId="2" applyFont="1" applyFill="1" applyBorder="1">
      <alignment vertical="center"/>
    </xf>
    <xf numFmtId="178" fontId="41" fillId="0" borderId="3" xfId="0" applyNumberFormat="1" applyFont="1" applyBorder="1">
      <alignment vertical="center"/>
    </xf>
    <xf numFmtId="178" fontId="41" fillId="0" borderId="1" xfId="0" applyNumberFormat="1" applyFont="1" applyBorder="1">
      <alignment vertical="center"/>
    </xf>
    <xf numFmtId="6" fontId="41" fillId="0" borderId="28" xfId="2" applyFont="1" applyFill="1" applyBorder="1">
      <alignment vertical="center"/>
    </xf>
    <xf numFmtId="6" fontId="42" fillId="0" borderId="70" xfId="2" applyFont="1" applyFill="1" applyBorder="1">
      <alignment vertical="center"/>
    </xf>
    <xf numFmtId="6" fontId="42" fillId="0" borderId="68" xfId="2" applyFont="1" applyFill="1" applyBorder="1">
      <alignment vertical="center"/>
    </xf>
    <xf numFmtId="6" fontId="42" fillId="0" borderId="72" xfId="2" applyFont="1" applyFill="1" applyBorder="1">
      <alignment vertical="center"/>
    </xf>
    <xf numFmtId="6" fontId="42" fillId="0" borderId="75" xfId="2" applyFont="1" applyFill="1" applyBorder="1">
      <alignment vertical="center"/>
    </xf>
    <xf numFmtId="178" fontId="41" fillId="0" borderId="54" xfId="0" applyNumberFormat="1" applyFont="1" applyBorder="1">
      <alignment vertical="center"/>
    </xf>
    <xf numFmtId="178" fontId="41" fillId="0" borderId="26" xfId="0" applyNumberFormat="1" applyFont="1" applyBorder="1">
      <alignment vertical="center"/>
    </xf>
    <xf numFmtId="6" fontId="41" fillId="0" borderId="30" xfId="2" applyFont="1" applyFill="1" applyBorder="1">
      <alignment vertical="center"/>
    </xf>
    <xf numFmtId="6" fontId="42" fillId="0" borderId="71" xfId="2" applyFont="1" applyFill="1" applyBorder="1">
      <alignment vertical="center"/>
    </xf>
    <xf numFmtId="6" fontId="42" fillId="0" borderId="69" xfId="2" applyFont="1" applyFill="1" applyBorder="1">
      <alignment vertical="center"/>
    </xf>
    <xf numFmtId="6" fontId="42" fillId="0" borderId="73" xfId="2" applyFont="1" applyFill="1" applyBorder="1">
      <alignment vertical="center"/>
    </xf>
    <xf numFmtId="6" fontId="42" fillId="0" borderId="76" xfId="2" applyFont="1" applyFill="1" applyBorder="1">
      <alignment vertical="center"/>
    </xf>
    <xf numFmtId="178" fontId="38" fillId="0" borderId="6" xfId="0" applyNumberFormat="1" applyFont="1" applyBorder="1">
      <alignment vertical="center"/>
    </xf>
    <xf numFmtId="178" fontId="38" fillId="0" borderId="7" xfId="0" applyNumberFormat="1" applyFont="1" applyBorder="1">
      <alignment vertical="center"/>
    </xf>
    <xf numFmtId="6" fontId="38" fillId="0" borderId="22" xfId="2" applyFont="1" applyFill="1" applyBorder="1">
      <alignment vertical="center"/>
    </xf>
    <xf numFmtId="38" fontId="38" fillId="0" borderId="0" xfId="1" applyFont="1" applyFill="1" applyBorder="1">
      <alignment vertical="center"/>
    </xf>
    <xf numFmtId="6" fontId="38" fillId="0" borderId="83" xfId="2" applyFont="1" applyFill="1" applyBorder="1">
      <alignment vertical="center"/>
    </xf>
    <xf numFmtId="6" fontId="38" fillId="0" borderId="84" xfId="2" applyFont="1" applyFill="1" applyBorder="1">
      <alignment vertical="center"/>
    </xf>
    <xf numFmtId="6" fontId="38" fillId="0" borderId="80" xfId="2" applyFont="1" applyFill="1" applyBorder="1">
      <alignment vertical="center"/>
    </xf>
    <xf numFmtId="6" fontId="38" fillId="0" borderId="74" xfId="2" applyFont="1" applyFill="1" applyBorder="1">
      <alignment vertical="center"/>
    </xf>
    <xf numFmtId="178" fontId="38" fillId="0" borderId="3" xfId="0" applyNumberFormat="1" applyFont="1" applyBorder="1">
      <alignment vertical="center"/>
    </xf>
    <xf numFmtId="178" fontId="38" fillId="0" borderId="1" xfId="0" applyNumberFormat="1" applyFont="1" applyBorder="1">
      <alignment vertical="center"/>
    </xf>
    <xf numFmtId="6" fontId="38" fillId="0" borderId="28" xfId="2" applyFont="1" applyFill="1" applyBorder="1">
      <alignment vertical="center"/>
    </xf>
    <xf numFmtId="6" fontId="38" fillId="0" borderId="70" xfId="2" applyFont="1" applyFill="1" applyBorder="1">
      <alignment vertical="center"/>
    </xf>
    <xf numFmtId="6" fontId="38" fillId="0" borderId="68" xfId="2" applyFont="1" applyFill="1" applyBorder="1">
      <alignment vertical="center"/>
    </xf>
    <xf numFmtId="6" fontId="38" fillId="0" borderId="72" xfId="2" applyFont="1" applyFill="1" applyBorder="1">
      <alignment vertical="center"/>
    </xf>
    <xf numFmtId="6" fontId="38" fillId="0" borderId="75" xfId="2" applyFont="1" applyFill="1" applyBorder="1">
      <alignment vertical="center"/>
    </xf>
    <xf numFmtId="178" fontId="38" fillId="0" borderId="54" xfId="0" applyNumberFormat="1" applyFont="1" applyBorder="1">
      <alignment vertical="center"/>
    </xf>
    <xf numFmtId="178" fontId="38" fillId="0" borderId="26" xfId="0" applyNumberFormat="1" applyFont="1" applyBorder="1">
      <alignment vertical="center"/>
    </xf>
    <xf numFmtId="6" fontId="38" fillId="0" borderId="30" xfId="2" applyFont="1" applyFill="1" applyBorder="1">
      <alignment vertical="center"/>
    </xf>
    <xf numFmtId="6" fontId="38" fillId="0" borderId="86" xfId="2" applyFont="1" applyFill="1" applyBorder="1">
      <alignment vertical="center"/>
    </xf>
    <xf numFmtId="6" fontId="38" fillId="0" borderId="87" xfId="2" applyFont="1" applyFill="1" applyBorder="1">
      <alignment vertical="center"/>
    </xf>
    <xf numFmtId="6" fontId="38" fillId="0" borderId="88" xfId="2" applyFont="1" applyFill="1" applyBorder="1">
      <alignment vertical="center"/>
    </xf>
    <xf numFmtId="6" fontId="38" fillId="0" borderId="90" xfId="2" applyFont="1" applyFill="1" applyBorder="1">
      <alignment vertical="center"/>
    </xf>
    <xf numFmtId="0" fontId="45" fillId="0" borderId="4" xfId="0" applyFont="1" applyBorder="1" applyAlignment="1">
      <alignment horizontal="left" vertical="center" wrapText="1"/>
    </xf>
    <xf numFmtId="6" fontId="38" fillId="0" borderId="98" xfId="2" applyFont="1" applyFill="1" applyBorder="1">
      <alignment vertical="center"/>
    </xf>
    <xf numFmtId="6" fontId="38" fillId="0" borderId="99" xfId="2" applyFont="1" applyFill="1" applyBorder="1">
      <alignment vertical="center"/>
    </xf>
    <xf numFmtId="6" fontId="38" fillId="0" borderId="100" xfId="2" applyFont="1" applyFill="1" applyBorder="1">
      <alignment vertical="center"/>
    </xf>
    <xf numFmtId="6" fontId="38" fillId="0" borderId="42" xfId="2" applyFont="1" applyFill="1" applyBorder="1">
      <alignment vertical="center"/>
    </xf>
    <xf numFmtId="178" fontId="38" fillId="10" borderId="53" xfId="0" applyNumberFormat="1" applyFont="1" applyFill="1" applyBorder="1">
      <alignment vertical="center"/>
    </xf>
    <xf numFmtId="178" fontId="38" fillId="10" borderId="34" xfId="0" applyNumberFormat="1" applyFont="1" applyFill="1" applyBorder="1">
      <alignment vertical="center"/>
    </xf>
    <xf numFmtId="6" fontId="38" fillId="10" borderId="56" xfId="2" applyFont="1" applyFill="1" applyBorder="1">
      <alignment vertical="center"/>
    </xf>
    <xf numFmtId="0" fontId="45" fillId="10" borderId="101" xfId="0" applyFont="1" applyFill="1" applyBorder="1" applyAlignment="1">
      <alignment horizontal="left" vertical="center" wrapText="1"/>
    </xf>
    <xf numFmtId="6" fontId="38" fillId="10" borderId="91" xfId="2" applyFont="1" applyFill="1" applyBorder="1">
      <alignment vertical="center"/>
    </xf>
    <xf numFmtId="6" fontId="38" fillId="10" borderId="92" xfId="2" applyFont="1" applyFill="1" applyBorder="1">
      <alignment vertical="center"/>
    </xf>
    <xf numFmtId="6" fontId="38" fillId="10" borderId="93" xfId="2" applyFont="1" applyFill="1" applyBorder="1">
      <alignment vertical="center"/>
    </xf>
    <xf numFmtId="6" fontId="38" fillId="10" borderId="35" xfId="2" applyFont="1" applyFill="1" applyBorder="1">
      <alignment vertical="center"/>
    </xf>
    <xf numFmtId="0" fontId="46" fillId="0" borderId="0" xfId="0" applyFont="1">
      <alignment vertical="center"/>
    </xf>
    <xf numFmtId="176" fontId="38" fillId="0" borderId="0" xfId="0" applyNumberFormat="1" applyFont="1">
      <alignment vertical="center"/>
    </xf>
    <xf numFmtId="177" fontId="46" fillId="0" borderId="0" xfId="0" applyNumberFormat="1" applyFont="1">
      <alignment vertical="center"/>
    </xf>
    <xf numFmtId="177" fontId="38" fillId="0" borderId="0" xfId="0" applyNumberFormat="1" applyFont="1">
      <alignment vertical="center"/>
    </xf>
    <xf numFmtId="0" fontId="46" fillId="0" borderId="0" xfId="0" applyFont="1" applyAlignment="1">
      <alignment vertical="top" wrapText="1"/>
    </xf>
    <xf numFmtId="0" fontId="38" fillId="0" borderId="0" xfId="0" applyFont="1" applyAlignment="1">
      <alignment horizontal="center" vertical="center"/>
    </xf>
    <xf numFmtId="0" fontId="38" fillId="0" borderId="33" xfId="0" applyFont="1" applyBorder="1">
      <alignment vertical="center"/>
    </xf>
    <xf numFmtId="0" fontId="38" fillId="0" borderId="49" xfId="0" applyFont="1" applyBorder="1" applyAlignment="1">
      <alignment horizontal="center" vertical="center"/>
    </xf>
    <xf numFmtId="0" fontId="38" fillId="0" borderId="35" xfId="0" applyFont="1" applyBorder="1" applyAlignment="1">
      <alignment horizontal="center" vertical="center"/>
    </xf>
    <xf numFmtId="0" fontId="40" fillId="0" borderId="0" xfId="0" applyFont="1" applyAlignment="1">
      <alignment vertical="center" wrapText="1"/>
    </xf>
    <xf numFmtId="176" fontId="42" fillId="8" borderId="50" xfId="0" applyNumberFormat="1" applyFont="1" applyFill="1" applyBorder="1">
      <alignment vertical="center"/>
    </xf>
    <xf numFmtId="176" fontId="42" fillId="8" borderId="36" xfId="0" applyNumberFormat="1" applyFont="1" applyFill="1" applyBorder="1">
      <alignment vertical="center"/>
    </xf>
    <xf numFmtId="179" fontId="42" fillId="8" borderId="6" xfId="0" applyNumberFormat="1" applyFont="1" applyFill="1" applyBorder="1" applyAlignment="1">
      <alignment horizontal="right" vertical="center"/>
    </xf>
    <xf numFmtId="179" fontId="42" fillId="8" borderId="7" xfId="0" applyNumberFormat="1" applyFont="1" applyFill="1" applyBorder="1" applyAlignment="1">
      <alignment horizontal="right" vertical="center"/>
    </xf>
    <xf numFmtId="0" fontId="44" fillId="0" borderId="0" xfId="0" applyFont="1" applyAlignment="1">
      <alignment vertical="center" wrapText="1"/>
    </xf>
    <xf numFmtId="0" fontId="42" fillId="0" borderId="0" xfId="0" applyFont="1">
      <alignment vertical="center"/>
    </xf>
    <xf numFmtId="176" fontId="42" fillId="8" borderId="51" xfId="0" applyNumberFormat="1" applyFont="1" applyFill="1" applyBorder="1">
      <alignment vertical="center"/>
    </xf>
    <xf numFmtId="176" fontId="42" fillId="8" borderId="37" xfId="0" applyNumberFormat="1" applyFont="1" applyFill="1" applyBorder="1">
      <alignment vertical="center"/>
    </xf>
    <xf numFmtId="179" fontId="42" fillId="8" borderId="3" xfId="0" applyNumberFormat="1" applyFont="1" applyFill="1" applyBorder="1" applyAlignment="1">
      <alignment horizontal="right" vertical="center"/>
    </xf>
    <xf numFmtId="179" fontId="42" fillId="8" borderId="1" xfId="0" applyNumberFormat="1" applyFont="1" applyFill="1" applyBorder="1" applyAlignment="1">
      <alignment horizontal="right" vertical="center"/>
    </xf>
    <xf numFmtId="176" fontId="38" fillId="0" borderId="51" xfId="0" applyNumberFormat="1" applyFont="1" applyBorder="1">
      <alignment vertical="center"/>
    </xf>
    <xf numFmtId="176" fontId="38" fillId="0" borderId="37" xfId="0" applyNumberFormat="1" applyFont="1" applyBorder="1">
      <alignment vertical="center"/>
    </xf>
    <xf numFmtId="179" fontId="38" fillId="0" borderId="3" xfId="0" applyNumberFormat="1" applyFont="1" applyBorder="1" applyAlignment="1">
      <alignment horizontal="right" vertical="center"/>
    </xf>
    <xf numFmtId="179" fontId="38" fillId="0" borderId="1" xfId="0" applyNumberFormat="1" applyFont="1" applyBorder="1" applyAlignment="1">
      <alignment horizontal="right" vertical="center"/>
    </xf>
    <xf numFmtId="176" fontId="38" fillId="0" borderId="52" xfId="0" applyNumberFormat="1" applyFont="1" applyBorder="1">
      <alignment vertical="center"/>
    </xf>
    <xf numFmtId="176" fontId="38" fillId="0" borderId="38" xfId="0" applyNumberFormat="1" applyFont="1" applyBorder="1">
      <alignment vertical="center"/>
    </xf>
    <xf numFmtId="179" fontId="38" fillId="0" borderId="5" xfId="0" applyNumberFormat="1" applyFont="1" applyBorder="1" applyAlignment="1">
      <alignment horizontal="right" vertical="center"/>
    </xf>
    <xf numFmtId="179" fontId="38" fillId="0" borderId="9" xfId="0" applyNumberFormat="1" applyFont="1" applyBorder="1" applyAlignment="1">
      <alignment horizontal="right" vertical="center"/>
    </xf>
    <xf numFmtId="179" fontId="38" fillId="0" borderId="12" xfId="0" applyNumberFormat="1" applyFont="1" applyBorder="1" applyAlignment="1">
      <alignment horizontal="right" vertical="center"/>
    </xf>
    <xf numFmtId="176" fontId="38" fillId="10" borderId="49" xfId="0" applyNumberFormat="1" applyFont="1" applyFill="1" applyBorder="1">
      <alignment vertical="center"/>
    </xf>
    <xf numFmtId="176" fontId="38" fillId="10" borderId="35" xfId="0" applyNumberFormat="1" applyFont="1" applyFill="1" applyBorder="1">
      <alignment vertical="center"/>
    </xf>
    <xf numFmtId="179" fontId="38" fillId="10" borderId="53" xfId="0" applyNumberFormat="1" applyFont="1" applyFill="1" applyBorder="1" applyAlignment="1">
      <alignment horizontal="right" vertical="center"/>
    </xf>
    <xf numFmtId="179" fontId="38" fillId="10" borderId="34" xfId="0" applyNumberFormat="1" applyFont="1" applyFill="1" applyBorder="1" applyAlignment="1">
      <alignment horizontal="right" vertical="center"/>
    </xf>
    <xf numFmtId="38" fontId="39" fillId="0" borderId="0" xfId="1" applyFont="1" applyFill="1">
      <alignment vertical="center"/>
    </xf>
    <xf numFmtId="38" fontId="43" fillId="0" borderId="6" xfId="1" applyFont="1" applyFill="1" applyBorder="1">
      <alignment vertical="center"/>
    </xf>
    <xf numFmtId="38" fontId="47" fillId="0" borderId="7" xfId="1" applyFont="1" applyFill="1" applyBorder="1">
      <alignment vertical="center"/>
    </xf>
    <xf numFmtId="38" fontId="47" fillId="0" borderId="10" xfId="1" applyFont="1" applyFill="1" applyBorder="1">
      <alignment vertical="center"/>
    </xf>
    <xf numFmtId="38" fontId="43" fillId="0" borderId="0" xfId="1" applyFont="1" applyFill="1">
      <alignment vertical="center"/>
    </xf>
    <xf numFmtId="38" fontId="43" fillId="0" borderId="7" xfId="1" applyFont="1" applyFill="1" applyBorder="1">
      <alignment vertical="center"/>
    </xf>
    <xf numFmtId="38" fontId="43" fillId="0" borderId="10" xfId="1" applyFont="1" applyFill="1" applyBorder="1">
      <alignment vertical="center"/>
    </xf>
    <xf numFmtId="38" fontId="47" fillId="3" borderId="6" xfId="1" applyFont="1" applyFill="1" applyBorder="1">
      <alignment vertical="center"/>
    </xf>
    <xf numFmtId="38" fontId="47" fillId="3" borderId="7" xfId="1" applyFont="1" applyFill="1" applyBorder="1">
      <alignment vertical="center"/>
    </xf>
    <xf numFmtId="38" fontId="39" fillId="0" borderId="6" xfId="1" applyFont="1" applyFill="1" applyBorder="1">
      <alignment vertical="center"/>
    </xf>
    <xf numFmtId="38" fontId="39" fillId="0" borderId="7" xfId="1" applyFont="1" applyFill="1" applyBorder="1">
      <alignment vertical="center"/>
    </xf>
    <xf numFmtId="38" fontId="39" fillId="0" borderId="10" xfId="1" applyFont="1" applyFill="1" applyBorder="1">
      <alignment vertical="center"/>
    </xf>
    <xf numFmtId="38" fontId="47" fillId="3" borderId="3" xfId="1" applyFont="1" applyFill="1" applyBorder="1">
      <alignment vertical="center"/>
    </xf>
    <xf numFmtId="38" fontId="47" fillId="3" borderId="1" xfId="1" applyFont="1" applyFill="1" applyBorder="1">
      <alignment vertical="center"/>
    </xf>
    <xf numFmtId="38" fontId="47" fillId="0" borderId="1" xfId="1" applyFont="1" applyFill="1" applyBorder="1">
      <alignment vertical="center"/>
    </xf>
    <xf numFmtId="38" fontId="47" fillId="0" borderId="4" xfId="1" applyFont="1" applyFill="1" applyBorder="1">
      <alignment vertical="center"/>
    </xf>
    <xf numFmtId="38" fontId="39" fillId="0" borderId="3" xfId="1" applyFont="1" applyFill="1" applyBorder="1">
      <alignment vertical="center"/>
    </xf>
    <xf numFmtId="38" fontId="39" fillId="0" borderId="1" xfId="1" applyFont="1" applyFill="1" applyBorder="1">
      <alignment vertical="center"/>
    </xf>
    <xf numFmtId="38" fontId="39" fillId="0" borderId="4" xfId="1" applyFont="1" applyFill="1" applyBorder="1">
      <alignment vertical="center"/>
    </xf>
    <xf numFmtId="38" fontId="47" fillId="0" borderId="3" xfId="1" applyFont="1" applyFill="1" applyBorder="1">
      <alignment vertical="center"/>
    </xf>
    <xf numFmtId="38" fontId="47" fillId="0" borderId="6" xfId="1" applyFont="1" applyFill="1" applyBorder="1">
      <alignment vertical="center"/>
    </xf>
    <xf numFmtId="38" fontId="39" fillId="0" borderId="2" xfId="1" applyFont="1" applyFill="1" applyBorder="1">
      <alignment vertical="center"/>
    </xf>
    <xf numFmtId="38" fontId="39" fillId="0" borderId="8" xfId="1" applyFont="1" applyFill="1" applyBorder="1">
      <alignment vertical="center"/>
    </xf>
    <xf numFmtId="38" fontId="39" fillId="0" borderId="11" xfId="1" applyFont="1" applyFill="1" applyBorder="1">
      <alignment vertical="center"/>
    </xf>
    <xf numFmtId="38" fontId="47" fillId="0" borderId="18" xfId="1" applyFont="1" applyFill="1" applyBorder="1">
      <alignment vertical="center"/>
    </xf>
    <xf numFmtId="38" fontId="47" fillId="0" borderId="13" xfId="1" applyFont="1" applyFill="1" applyBorder="1">
      <alignment vertical="center"/>
    </xf>
    <xf numFmtId="38" fontId="47" fillId="0" borderId="14" xfId="1" applyFont="1" applyFill="1" applyBorder="1">
      <alignment vertical="center"/>
    </xf>
    <xf numFmtId="38" fontId="39" fillId="0" borderId="5" xfId="1" applyFont="1" applyFill="1" applyBorder="1">
      <alignment vertical="center"/>
    </xf>
    <xf numFmtId="38" fontId="39" fillId="0" borderId="9" xfId="1" applyFont="1" applyFill="1" applyBorder="1">
      <alignment vertical="center"/>
    </xf>
    <xf numFmtId="38" fontId="39" fillId="0" borderId="12" xfId="1" applyFont="1" applyFill="1" applyBorder="1">
      <alignment vertical="center"/>
    </xf>
    <xf numFmtId="38" fontId="39" fillId="0" borderId="53" xfId="1" applyFont="1" applyFill="1" applyBorder="1">
      <alignment vertical="center"/>
    </xf>
    <xf numFmtId="38" fontId="39" fillId="0" borderId="34" xfId="1" applyFont="1" applyFill="1" applyBorder="1">
      <alignment vertical="center"/>
    </xf>
    <xf numFmtId="38" fontId="39" fillId="0" borderId="40" xfId="1" applyFont="1" applyFill="1" applyBorder="1">
      <alignment vertical="center"/>
    </xf>
    <xf numFmtId="38" fontId="39" fillId="0" borderId="0" xfId="1" applyFont="1" applyFill="1" applyAlignment="1">
      <alignment vertical="center" shrinkToFit="1"/>
    </xf>
    <xf numFmtId="38" fontId="39" fillId="3" borderId="3" xfId="1" applyFont="1" applyFill="1" applyBorder="1">
      <alignment vertical="center"/>
    </xf>
    <xf numFmtId="38" fontId="39" fillId="0" borderId="18" xfId="1" applyFont="1" applyFill="1" applyBorder="1">
      <alignment vertical="center"/>
    </xf>
    <xf numFmtId="38" fontId="39" fillId="0" borderId="13" xfId="1" applyFont="1" applyFill="1" applyBorder="1">
      <alignment vertical="center"/>
    </xf>
    <xf numFmtId="38" fontId="39" fillId="0" borderId="14" xfId="1" applyFont="1" applyFill="1" applyBorder="1">
      <alignment vertical="center"/>
    </xf>
    <xf numFmtId="38" fontId="39" fillId="0" borderId="0" xfId="1" applyFont="1" applyFill="1" applyBorder="1">
      <alignment vertical="center"/>
    </xf>
    <xf numFmtId="0" fontId="38" fillId="0" borderId="32" xfId="0" applyFont="1" applyBorder="1" applyAlignment="1">
      <alignment horizontal="center" vertical="center" wrapText="1"/>
    </xf>
    <xf numFmtId="0" fontId="38" fillId="0" borderId="45" xfId="0" applyFont="1" applyBorder="1" applyAlignment="1">
      <alignment horizontal="center" vertical="center"/>
    </xf>
    <xf numFmtId="0" fontId="38" fillId="0" borderId="15" xfId="0" applyFont="1" applyBorder="1" applyAlignment="1">
      <alignment horizontal="center" vertical="center"/>
    </xf>
    <xf numFmtId="0" fontId="38" fillId="0" borderId="17" xfId="0" applyFont="1" applyBorder="1" applyAlignment="1">
      <alignment horizontal="center" vertical="center"/>
    </xf>
    <xf numFmtId="0" fontId="48" fillId="0" borderId="27" xfId="0" applyFont="1" applyBorder="1" applyAlignment="1">
      <alignment horizontal="left" vertical="center" shrinkToFit="1"/>
    </xf>
    <xf numFmtId="176" fontId="49" fillId="0" borderId="46" xfId="0" applyNumberFormat="1" applyFont="1" applyBorder="1" applyAlignment="1">
      <alignment horizontal="right" vertical="center"/>
    </xf>
    <xf numFmtId="176" fontId="49" fillId="0" borderId="42" xfId="0" applyNumberFormat="1" applyFont="1" applyBorder="1" applyAlignment="1">
      <alignment horizontal="right" vertical="center"/>
    </xf>
    <xf numFmtId="0" fontId="48" fillId="0" borderId="29" xfId="0" applyFont="1" applyBorder="1" applyAlignment="1">
      <alignment horizontal="left" vertical="center" shrinkToFit="1"/>
    </xf>
    <xf numFmtId="176" fontId="49" fillId="0" borderId="48" xfId="0" applyNumberFormat="1" applyFont="1" applyBorder="1" applyAlignment="1">
      <alignment horizontal="right" vertical="center"/>
    </xf>
    <xf numFmtId="0" fontId="38" fillId="0" borderId="27" xfId="0" applyFont="1" applyBorder="1">
      <alignment vertical="center"/>
    </xf>
    <xf numFmtId="0" fontId="38" fillId="0" borderId="21" xfId="0" applyFont="1" applyBorder="1">
      <alignment vertical="center"/>
    </xf>
    <xf numFmtId="0" fontId="38" fillId="0" borderId="21" xfId="0" applyFont="1" applyBorder="1" applyAlignment="1">
      <alignment horizontal="left" vertical="center"/>
    </xf>
    <xf numFmtId="0" fontId="38" fillId="0" borderId="60" xfId="0" applyFont="1" applyBorder="1" applyAlignment="1">
      <alignment horizontal="left" vertical="center"/>
    </xf>
    <xf numFmtId="176" fontId="49" fillId="0" borderId="61" xfId="0" applyNumberFormat="1" applyFont="1" applyBorder="1" applyAlignment="1">
      <alignment horizontal="right" vertical="center"/>
    </xf>
    <xf numFmtId="0" fontId="38" fillId="10" borderId="33" xfId="0" applyFont="1" applyFill="1" applyBorder="1">
      <alignment vertical="center"/>
    </xf>
    <xf numFmtId="178" fontId="41" fillId="0" borderId="7" xfId="1" applyNumberFormat="1" applyFont="1" applyFill="1" applyBorder="1">
      <alignment vertical="center"/>
    </xf>
    <xf numFmtId="178" fontId="41" fillId="0" borderId="1" xfId="1" applyNumberFormat="1" applyFont="1" applyFill="1" applyBorder="1">
      <alignment vertical="center"/>
    </xf>
    <xf numFmtId="178" fontId="41" fillId="0" borderId="26" xfId="1" applyNumberFormat="1" applyFont="1" applyFill="1" applyBorder="1">
      <alignment vertical="center"/>
    </xf>
    <xf numFmtId="178" fontId="38" fillId="0" borderId="7" xfId="1" applyNumberFormat="1" applyFont="1" applyFill="1" applyBorder="1">
      <alignment vertical="center"/>
    </xf>
    <xf numFmtId="178" fontId="38" fillId="0" borderId="1" xfId="1" applyNumberFormat="1" applyFont="1" applyFill="1" applyBorder="1">
      <alignment vertical="center"/>
    </xf>
    <xf numFmtId="178" fontId="38" fillId="0" borderId="26" xfId="1" applyNumberFormat="1" applyFont="1" applyFill="1" applyBorder="1">
      <alignment vertical="center"/>
    </xf>
    <xf numFmtId="178" fontId="38" fillId="10" borderId="34" xfId="1" applyNumberFormat="1" applyFont="1" applyFill="1" applyBorder="1">
      <alignment vertical="center"/>
    </xf>
    <xf numFmtId="178" fontId="38" fillId="0" borderId="59" xfId="0" applyNumberFormat="1" applyFont="1" applyBorder="1">
      <alignment vertical="center"/>
    </xf>
    <xf numFmtId="6" fontId="38" fillId="0" borderId="44" xfId="2" applyFont="1" applyFill="1" applyBorder="1">
      <alignment vertical="center"/>
    </xf>
    <xf numFmtId="0" fontId="51" fillId="0" borderId="0" xfId="0" applyFont="1">
      <alignment vertical="center"/>
    </xf>
    <xf numFmtId="0" fontId="38" fillId="0" borderId="53" xfId="0" applyFont="1" applyBorder="1" applyAlignment="1">
      <alignment horizontal="center" vertical="center"/>
    </xf>
    <xf numFmtId="0" fontId="38" fillId="0" borderId="34" xfId="0" applyFont="1" applyBorder="1" applyAlignment="1">
      <alignment horizontal="center" vertical="center"/>
    </xf>
    <xf numFmtId="0" fontId="38" fillId="0" borderId="40" xfId="0" applyFont="1" applyBorder="1" applyAlignment="1">
      <alignment horizontal="center" vertical="center"/>
    </xf>
    <xf numFmtId="0" fontId="38" fillId="0" borderId="41" xfId="0" applyFont="1" applyBorder="1" applyAlignment="1">
      <alignment horizontal="center" vertical="center"/>
    </xf>
    <xf numFmtId="0" fontId="48" fillId="8" borderId="27" xfId="0" applyFont="1" applyFill="1" applyBorder="1" applyAlignment="1">
      <alignment horizontal="left" vertical="center" shrinkToFit="1"/>
    </xf>
    <xf numFmtId="179" fontId="48" fillId="8" borderId="46" xfId="0" applyNumberFormat="1" applyFont="1" applyFill="1" applyBorder="1" applyAlignment="1">
      <alignment horizontal="right" vertical="center"/>
    </xf>
    <xf numFmtId="179" fontId="48" fillId="8" borderId="42" xfId="0" applyNumberFormat="1" applyFont="1" applyFill="1" applyBorder="1" applyAlignment="1">
      <alignment horizontal="right" vertical="center"/>
    </xf>
    <xf numFmtId="179" fontId="52" fillId="0" borderId="42" xfId="0" applyNumberFormat="1" applyFont="1" applyBorder="1" applyAlignment="1">
      <alignment horizontal="right" vertical="center"/>
    </xf>
    <xf numFmtId="0" fontId="38" fillId="0" borderId="31" xfId="0" applyFont="1" applyBorder="1" applyAlignment="1">
      <alignment horizontal="left" vertical="center"/>
    </xf>
    <xf numFmtId="179" fontId="52" fillId="0" borderId="47" xfId="0" applyNumberFormat="1" applyFont="1" applyBorder="1" applyAlignment="1">
      <alignment horizontal="right" vertical="center"/>
    </xf>
    <xf numFmtId="179" fontId="52" fillId="10" borderId="41" xfId="0" applyNumberFormat="1" applyFont="1" applyFill="1" applyBorder="1" applyAlignment="1">
      <alignment horizontal="right" vertical="center"/>
    </xf>
    <xf numFmtId="0" fontId="45" fillId="0" borderId="94" xfId="0" applyFont="1" applyBorder="1" applyAlignment="1">
      <alignment horizontal="left" vertical="center" wrapText="1"/>
    </xf>
    <xf numFmtId="0" fontId="38" fillId="0" borderId="32" xfId="0" applyFont="1" applyBorder="1" applyAlignment="1">
      <alignment horizontal="center" vertical="center"/>
    </xf>
    <xf numFmtId="6" fontId="42" fillId="0" borderId="85" xfId="2" applyFont="1" applyFill="1" applyBorder="1">
      <alignment vertical="center"/>
    </xf>
    <xf numFmtId="6" fontId="42" fillId="0" borderId="77" xfId="2" applyFont="1" applyFill="1" applyBorder="1">
      <alignment vertical="center"/>
    </xf>
    <xf numFmtId="6" fontId="42" fillId="0" borderId="78" xfId="2" applyFont="1" applyFill="1" applyBorder="1">
      <alignment vertical="center"/>
    </xf>
    <xf numFmtId="6" fontId="38" fillId="0" borderId="85" xfId="2" applyFont="1" applyFill="1" applyBorder="1">
      <alignment vertical="center"/>
    </xf>
    <xf numFmtId="6" fontId="38" fillId="0" borderId="77" xfId="2" applyFont="1" applyFill="1" applyBorder="1">
      <alignment vertical="center"/>
    </xf>
    <xf numFmtId="6" fontId="38" fillId="0" borderId="89" xfId="2" applyFont="1" applyFill="1" applyBorder="1">
      <alignment vertical="center"/>
    </xf>
    <xf numFmtId="6" fontId="38" fillId="0" borderId="95" xfId="2" applyFont="1" applyFill="1" applyBorder="1">
      <alignment vertical="center"/>
    </xf>
    <xf numFmtId="6" fontId="38" fillId="0" borderId="96" xfId="2" applyFont="1" applyFill="1" applyBorder="1">
      <alignment vertical="center"/>
    </xf>
    <xf numFmtId="6" fontId="38" fillId="0" borderId="97" xfId="2" applyFont="1" applyFill="1" applyBorder="1">
      <alignment vertical="center"/>
    </xf>
    <xf numFmtId="6" fontId="38" fillId="0" borderId="57" xfId="2" applyFont="1" applyFill="1" applyBorder="1">
      <alignment vertical="center"/>
    </xf>
    <xf numFmtId="6" fontId="38" fillId="0" borderId="58" xfId="2" applyFont="1" applyFill="1" applyBorder="1">
      <alignment vertical="center"/>
    </xf>
    <xf numFmtId="6" fontId="38" fillId="10" borderId="41" xfId="2" applyFont="1" applyFill="1" applyBorder="1">
      <alignment vertical="center"/>
    </xf>
    <xf numFmtId="38" fontId="54" fillId="0" borderId="19" xfId="1" applyFont="1" applyFill="1" applyBorder="1" applyAlignment="1">
      <alignment horizontal="center" vertical="center"/>
    </xf>
    <xf numFmtId="38" fontId="39" fillId="0" borderId="20" xfId="1" applyFont="1" applyFill="1" applyBorder="1" applyAlignment="1">
      <alignment horizontal="center" vertical="center"/>
    </xf>
    <xf numFmtId="38" fontId="39" fillId="0" borderId="15" xfId="1" applyFont="1" applyFill="1" applyBorder="1" applyAlignment="1">
      <alignment horizontal="center" vertical="center"/>
    </xf>
    <xf numFmtId="38" fontId="39" fillId="0" borderId="16" xfId="1" applyFont="1" applyFill="1" applyBorder="1" applyAlignment="1">
      <alignment horizontal="center" vertical="center"/>
    </xf>
    <xf numFmtId="38" fontId="39" fillId="0" borderId="17" xfId="1" applyFont="1" applyFill="1" applyBorder="1" applyAlignment="1">
      <alignment horizontal="center" vertical="center" shrinkToFit="1"/>
    </xf>
    <xf numFmtId="38" fontId="48" fillId="2" borderId="23" xfId="1" applyFont="1" applyFill="1" applyBorder="1" applyAlignment="1">
      <alignment horizontal="right" vertical="center" shrinkToFit="1"/>
    </xf>
    <xf numFmtId="38" fontId="43" fillId="2" borderId="22" xfId="1" applyFont="1" applyFill="1" applyBorder="1" applyAlignment="1">
      <alignment horizontal="right" vertical="center" shrinkToFit="1"/>
    </xf>
    <xf numFmtId="38" fontId="48" fillId="2" borderId="24" xfId="1" applyFont="1" applyFill="1" applyBorder="1" applyAlignment="1">
      <alignment horizontal="right" vertical="center" shrinkToFit="1"/>
    </xf>
    <xf numFmtId="38" fontId="52" fillId="3" borderId="24" xfId="1" applyFont="1" applyFill="1" applyBorder="1" applyAlignment="1">
      <alignment horizontal="left" vertical="center" indent="1"/>
    </xf>
    <xf numFmtId="38" fontId="39" fillId="3" borderId="22" xfId="1" applyFont="1" applyFill="1" applyBorder="1" applyAlignment="1">
      <alignment horizontal="right" vertical="center" shrinkToFit="1"/>
    </xf>
    <xf numFmtId="38" fontId="52" fillId="3" borderId="25" xfId="1" applyFont="1" applyFill="1" applyBorder="1" applyAlignment="1">
      <alignment horizontal="left" vertical="center" indent="1"/>
    </xf>
    <xf numFmtId="38" fontId="52" fillId="3" borderId="24" xfId="1" applyFont="1" applyFill="1" applyBorder="1" applyAlignment="1">
      <alignment horizontal="left" vertical="center" wrapText="1" indent="1"/>
    </xf>
    <xf numFmtId="38" fontId="52" fillId="3" borderId="25" xfId="1" applyFont="1" applyFill="1" applyBorder="1" applyAlignment="1">
      <alignment horizontal="left" vertical="center" wrapText="1" indent="1"/>
    </xf>
    <xf numFmtId="38" fontId="38" fillId="3" borderId="25" xfId="1" applyFont="1" applyFill="1" applyBorder="1" applyAlignment="1">
      <alignment horizontal="left" vertical="center" indent="1"/>
    </xf>
    <xf numFmtId="38" fontId="38" fillId="3" borderId="25" xfId="1" applyFont="1" applyFill="1" applyBorder="1" applyAlignment="1">
      <alignment horizontal="right" vertical="center"/>
    </xf>
    <xf numFmtId="38" fontId="39" fillId="3" borderId="28" xfId="1" applyFont="1" applyFill="1" applyBorder="1" applyAlignment="1">
      <alignment horizontal="right" vertical="center" shrinkToFit="1"/>
    </xf>
    <xf numFmtId="38" fontId="38" fillId="2" borderId="43" xfId="1" applyFont="1" applyFill="1" applyBorder="1" applyAlignment="1">
      <alignment horizontal="left" vertical="center" indent="1"/>
    </xf>
    <xf numFmtId="38" fontId="39" fillId="3" borderId="44" xfId="1" applyFont="1" applyFill="1" applyBorder="1" applyAlignment="1">
      <alignment horizontal="right" vertical="center" shrinkToFit="1"/>
    </xf>
    <xf numFmtId="38" fontId="52" fillId="4" borderId="55" xfId="1" applyFont="1" applyFill="1" applyBorder="1" applyAlignment="1">
      <alignment horizontal="left" vertical="center" wrapText="1" indent="1"/>
    </xf>
    <xf numFmtId="38" fontId="39" fillId="4" borderId="56" xfId="1" applyFont="1" applyFill="1" applyBorder="1" applyAlignment="1">
      <alignment horizontal="right" vertical="center" shrinkToFit="1"/>
    </xf>
    <xf numFmtId="38" fontId="39" fillId="4" borderId="22" xfId="1" applyFont="1" applyFill="1" applyBorder="1" applyAlignment="1">
      <alignment horizontal="right" vertical="center" shrinkToFit="1"/>
    </xf>
    <xf numFmtId="38" fontId="52" fillId="0" borderId="55" xfId="1" applyFont="1" applyFill="1" applyBorder="1" applyAlignment="1">
      <alignment horizontal="left" vertical="center" wrapText="1" indent="1"/>
    </xf>
    <xf numFmtId="38" fontId="39" fillId="0" borderId="56" xfId="1" applyFont="1" applyFill="1" applyBorder="1" applyAlignment="1">
      <alignment horizontal="right" vertical="center" shrinkToFit="1"/>
    </xf>
    <xf numFmtId="38" fontId="39" fillId="6" borderId="56" xfId="1" applyFont="1" applyFill="1" applyBorder="1" applyAlignment="1">
      <alignment horizontal="right" vertical="center" shrinkToFit="1"/>
    </xf>
    <xf numFmtId="38" fontId="52" fillId="0" borderId="0" xfId="1" applyFont="1" applyFill="1" applyBorder="1" applyAlignment="1">
      <alignment vertical="center"/>
    </xf>
    <xf numFmtId="38" fontId="39" fillId="0" borderId="22" xfId="1" applyFont="1" applyFill="1" applyBorder="1" applyAlignment="1">
      <alignment horizontal="right" vertical="center" shrinkToFit="1"/>
    </xf>
    <xf numFmtId="38" fontId="38" fillId="3" borderId="43" xfId="1" applyFont="1" applyFill="1" applyBorder="1" applyAlignment="1">
      <alignment horizontal="left" vertical="center" indent="1"/>
    </xf>
    <xf numFmtId="38" fontId="39" fillId="0" borderId="44" xfId="1" applyFont="1" applyFill="1" applyBorder="1" applyAlignment="1">
      <alignment horizontal="right" vertical="center" shrinkToFit="1"/>
    </xf>
    <xf numFmtId="38" fontId="39" fillId="0" borderId="35" xfId="1" applyFont="1" applyFill="1" applyBorder="1">
      <alignment vertical="center"/>
    </xf>
    <xf numFmtId="38" fontId="39" fillId="3" borderId="6" xfId="1" applyFont="1" applyFill="1" applyBorder="1">
      <alignment vertical="center"/>
    </xf>
    <xf numFmtId="38" fontId="39" fillId="3" borderId="1" xfId="1" applyFont="1" applyFill="1" applyBorder="1">
      <alignment vertical="center"/>
    </xf>
    <xf numFmtId="38" fontId="39" fillId="3" borderId="7" xfId="1" applyFont="1" applyFill="1" applyBorder="1">
      <alignment vertical="center"/>
    </xf>
    <xf numFmtId="176" fontId="49" fillId="10" borderId="35" xfId="0" applyNumberFormat="1" applyFont="1" applyFill="1" applyBorder="1">
      <alignment vertical="center"/>
    </xf>
    <xf numFmtId="176" fontId="49" fillId="10" borderId="33" xfId="0" applyNumberFormat="1" applyFont="1" applyFill="1" applyBorder="1">
      <alignment vertical="center"/>
    </xf>
    <xf numFmtId="0" fontId="45" fillId="10" borderId="33" xfId="0" applyFont="1" applyFill="1" applyBorder="1" applyAlignment="1">
      <alignment vertical="center" wrapText="1"/>
    </xf>
    <xf numFmtId="0" fontId="57" fillId="0" borderId="0" xfId="0" quotePrefix="1" applyFont="1">
      <alignment vertical="center"/>
    </xf>
    <xf numFmtId="6" fontId="38" fillId="0" borderId="0" xfId="0" applyNumberFormat="1" applyFont="1">
      <alignment vertical="center"/>
    </xf>
    <xf numFmtId="178" fontId="38" fillId="11" borderId="1" xfId="1" applyNumberFormat="1" applyFont="1" applyFill="1" applyBorder="1">
      <alignment vertical="center"/>
    </xf>
    <xf numFmtId="178" fontId="38" fillId="11" borderId="7" xfId="1" applyNumberFormat="1" applyFont="1" applyFill="1" applyBorder="1">
      <alignment vertical="center"/>
    </xf>
    <xf numFmtId="0" fontId="18" fillId="0" borderId="1" xfId="0" applyFont="1" applyBorder="1" applyAlignment="1">
      <alignment horizontal="center" vertical="center"/>
    </xf>
    <xf numFmtId="38" fontId="52" fillId="0" borderId="1" xfId="1" applyFont="1" applyFill="1" applyBorder="1" applyAlignment="1">
      <alignment horizontal="center" vertical="center"/>
    </xf>
    <xf numFmtId="38" fontId="52" fillId="0" borderId="1" xfId="1" applyFont="1" applyFill="1" applyBorder="1" applyAlignment="1">
      <alignment horizontal="center" vertical="center" wrapText="1" shrinkToFit="1"/>
    </xf>
    <xf numFmtId="0" fontId="18" fillId="0" borderId="1" xfId="0" applyFont="1" applyBorder="1">
      <alignment vertical="center"/>
    </xf>
    <xf numFmtId="38" fontId="52" fillId="0" borderId="1" xfId="1" applyFont="1" applyFill="1" applyBorder="1" applyAlignment="1">
      <alignment horizontal="left" vertical="center" shrinkToFit="1"/>
    </xf>
    <xf numFmtId="38" fontId="52" fillId="0" borderId="1" xfId="1" applyFont="1" applyFill="1" applyBorder="1">
      <alignment vertical="center"/>
    </xf>
    <xf numFmtId="38" fontId="52" fillId="0" borderId="1" xfId="1" applyFont="1" applyFill="1" applyBorder="1" applyAlignment="1">
      <alignment vertical="center"/>
    </xf>
    <xf numFmtId="38" fontId="52" fillId="0" borderId="1" xfId="1" applyFont="1" applyFill="1" applyBorder="1" applyAlignment="1">
      <alignment vertical="center" wrapText="1"/>
    </xf>
    <xf numFmtId="38" fontId="52" fillId="0" borderId="103" xfId="1" applyFont="1" applyFill="1" applyBorder="1">
      <alignment vertical="center"/>
    </xf>
    <xf numFmtId="0" fontId="18" fillId="0" borderId="0" xfId="0" applyFont="1">
      <alignment vertical="center"/>
    </xf>
    <xf numFmtId="182" fontId="52" fillId="0" borderId="26" xfId="1" applyNumberFormat="1" applyFont="1" applyFill="1" applyBorder="1" applyAlignment="1">
      <alignment horizontal="right" vertical="center"/>
    </xf>
    <xf numFmtId="38" fontId="52" fillId="0" borderId="103" xfId="1" applyFont="1" applyFill="1" applyBorder="1" applyAlignment="1">
      <alignment horizontal="left" vertical="center" wrapText="1" indent="1"/>
    </xf>
    <xf numFmtId="38" fontId="52" fillId="0" borderId="103" xfId="1" applyFont="1" applyFill="1" applyBorder="1" applyAlignment="1">
      <alignment horizontal="center" vertical="center" wrapText="1"/>
    </xf>
    <xf numFmtId="181" fontId="52" fillId="0" borderId="1" xfId="1" applyNumberFormat="1" applyFont="1" applyFill="1" applyBorder="1" applyAlignment="1">
      <alignment horizontal="center" vertical="center" shrinkToFit="1"/>
    </xf>
    <xf numFmtId="38" fontId="52" fillId="0" borderId="1" xfId="1" applyFont="1" applyFill="1" applyBorder="1" applyAlignment="1">
      <alignment horizontal="left" vertical="center"/>
    </xf>
    <xf numFmtId="181" fontId="52" fillId="0" borderId="1" xfId="1" applyNumberFormat="1" applyFont="1" applyFill="1" applyBorder="1" applyAlignment="1">
      <alignment horizontal="center" vertical="center" wrapText="1"/>
    </xf>
    <xf numFmtId="38" fontId="52" fillId="0" borderId="1" xfId="1" applyFont="1" applyFill="1" applyBorder="1" applyAlignment="1">
      <alignment horizontal="left" vertical="center" wrapText="1"/>
    </xf>
    <xf numFmtId="38" fontId="52" fillId="0" borderId="1" xfId="1" applyFont="1" applyFill="1" applyBorder="1" applyAlignment="1">
      <alignment horizontal="center" vertical="center" wrapText="1"/>
    </xf>
    <xf numFmtId="38" fontId="52" fillId="0" borderId="4" xfId="1" applyFont="1" applyFill="1" applyBorder="1" applyAlignment="1">
      <alignment horizontal="left" vertical="center" wrapText="1"/>
    </xf>
    <xf numFmtId="0" fontId="0" fillId="0" borderId="0" xfId="0" applyFont="1" applyFill="1">
      <alignment vertical="center"/>
    </xf>
    <xf numFmtId="181" fontId="52" fillId="0" borderId="1" xfId="1" applyNumberFormat="1" applyFont="1" applyFill="1" applyBorder="1" applyAlignment="1">
      <alignment horizontal="center" vertical="center"/>
    </xf>
    <xf numFmtId="0" fontId="18" fillId="0" borderId="0" xfId="0" applyFont="1" applyFill="1">
      <alignment vertical="center"/>
    </xf>
    <xf numFmtId="183" fontId="52" fillId="0" borderId="1" xfId="1" applyNumberFormat="1" applyFont="1" applyFill="1" applyBorder="1">
      <alignment vertical="center"/>
    </xf>
    <xf numFmtId="183" fontId="52" fillId="0" borderId="3" xfId="1" applyNumberFormat="1" applyFont="1" applyFill="1" applyBorder="1">
      <alignment vertical="center"/>
    </xf>
    <xf numFmtId="183" fontId="0" fillId="0" borderId="0" xfId="0" applyNumberFormat="1">
      <alignment vertical="center"/>
    </xf>
    <xf numFmtId="38" fontId="52" fillId="0" borderId="26" xfId="1" applyFont="1" applyFill="1" applyBorder="1" applyAlignment="1">
      <alignment vertical="center"/>
    </xf>
    <xf numFmtId="0" fontId="18" fillId="0" borderId="26" xfId="0" applyFont="1" applyBorder="1">
      <alignment vertical="center"/>
    </xf>
    <xf numFmtId="38" fontId="58" fillId="12" borderId="7" xfId="1" applyFont="1" applyFill="1" applyBorder="1" applyAlignment="1">
      <alignment horizontal="left" vertical="center" wrapText="1" indent="1"/>
    </xf>
    <xf numFmtId="38" fontId="58" fillId="12" borderId="7" xfId="1" applyFont="1" applyFill="1" applyBorder="1" applyAlignment="1">
      <alignment horizontal="right" vertical="center" shrinkToFit="1"/>
    </xf>
    <xf numFmtId="38" fontId="58" fillId="12" borderId="7" xfId="1" applyFont="1" applyFill="1" applyBorder="1">
      <alignment vertical="center"/>
    </xf>
    <xf numFmtId="38" fontId="52" fillId="0" borderId="0" xfId="1" applyFont="1" applyFill="1" applyBorder="1" applyAlignment="1">
      <alignment horizontal="center" vertical="center"/>
    </xf>
    <xf numFmtId="0" fontId="4" fillId="0" borderId="0" xfId="0" applyFont="1" applyAlignment="1">
      <alignment horizontal="left" vertical="center"/>
    </xf>
    <xf numFmtId="38" fontId="52" fillId="0" borderId="0" xfId="1" applyFont="1" applyFill="1" applyBorder="1" applyAlignment="1">
      <alignment horizontal="right" vertical="center"/>
    </xf>
    <xf numFmtId="0" fontId="18" fillId="12" borderId="104" xfId="0" applyFont="1" applyFill="1" applyBorder="1">
      <alignment vertical="center"/>
    </xf>
    <xf numFmtId="38" fontId="37" fillId="0" borderId="0" xfId="1" applyFont="1" applyFill="1" applyBorder="1" applyAlignment="1">
      <alignment vertical="center"/>
    </xf>
    <xf numFmtId="0" fontId="0" fillId="0" borderId="0" xfId="0" applyFill="1">
      <alignment vertical="center"/>
    </xf>
    <xf numFmtId="38" fontId="58" fillId="0" borderId="0" xfId="1" applyFont="1" applyFill="1" applyBorder="1" applyAlignment="1">
      <alignment horizontal="right" vertical="center"/>
    </xf>
    <xf numFmtId="38" fontId="58" fillId="0" borderId="105" xfId="1" applyFont="1" applyFill="1" applyBorder="1" applyAlignment="1">
      <alignment horizontal="right" vertical="center"/>
    </xf>
    <xf numFmtId="38" fontId="58" fillId="0" borderId="105" xfId="1" applyFont="1" applyFill="1" applyBorder="1" applyAlignment="1">
      <alignment horizontal="center" vertical="center"/>
    </xf>
    <xf numFmtId="38" fontId="58" fillId="0" borderId="105" xfId="1" applyFont="1" applyFill="1" applyBorder="1" applyAlignment="1">
      <alignment horizontal="left" vertical="center"/>
    </xf>
    <xf numFmtId="180" fontId="52" fillId="9" borderId="1" xfId="1" applyNumberFormat="1" applyFont="1" applyFill="1" applyBorder="1" applyAlignment="1">
      <alignment horizontal="right" vertical="center" shrinkToFit="1"/>
    </xf>
    <xf numFmtId="180" fontId="52" fillId="9" borderId="8" xfId="1" applyNumberFormat="1" applyFont="1" applyFill="1" applyBorder="1" applyAlignment="1">
      <alignment horizontal="right" vertical="center" shrinkToFit="1"/>
    </xf>
    <xf numFmtId="180" fontId="52" fillId="9" borderId="103" xfId="1" applyNumberFormat="1" applyFont="1" applyFill="1" applyBorder="1" applyAlignment="1">
      <alignment horizontal="right" vertical="center" shrinkToFit="1"/>
    </xf>
    <xf numFmtId="0" fontId="21" fillId="0" borderId="0" xfId="0" applyFont="1" applyFill="1" applyBorder="1">
      <alignment vertical="center"/>
    </xf>
    <xf numFmtId="38" fontId="59" fillId="0" borderId="0" xfId="1" applyFont="1" applyFill="1" applyBorder="1" applyAlignment="1">
      <alignment horizontal="center" vertical="center"/>
    </xf>
    <xf numFmtId="0" fontId="60" fillId="0" borderId="0" xfId="0" applyFont="1">
      <alignment vertical="center"/>
    </xf>
    <xf numFmtId="0" fontId="60" fillId="0" borderId="0" xfId="0" applyFont="1" applyBorder="1" applyAlignment="1">
      <alignment horizontal="left" vertical="center"/>
    </xf>
    <xf numFmtId="38" fontId="51" fillId="0" borderId="0" xfId="1" applyFont="1" applyFill="1" applyBorder="1" applyAlignment="1">
      <alignment horizontal="left" vertical="center"/>
    </xf>
    <xf numFmtId="38" fontId="59" fillId="0" borderId="0" xfId="1" applyFont="1" applyFill="1" applyBorder="1" applyAlignment="1">
      <alignment horizontal="center" vertical="center" wrapText="1"/>
    </xf>
    <xf numFmtId="38" fontId="59" fillId="0" borderId="0" xfId="1" applyFont="1" applyFill="1" applyBorder="1" applyAlignment="1">
      <alignment horizontal="center" vertical="center"/>
    </xf>
    <xf numFmtId="0" fontId="0" fillId="0" borderId="0" xfId="0" applyFont="1" applyAlignment="1">
      <alignment vertical="center" wrapText="1"/>
    </xf>
    <xf numFmtId="38" fontId="52" fillId="0" borderId="4" xfId="1" applyFont="1" applyFill="1" applyBorder="1" applyAlignment="1">
      <alignment horizontal="center" vertical="center" wrapText="1"/>
    </xf>
    <xf numFmtId="38" fontId="52" fillId="0" borderId="51" xfId="1" applyFont="1" applyFill="1" applyBorder="1" applyAlignment="1">
      <alignment horizontal="center" vertical="center" wrapText="1"/>
    </xf>
    <xf numFmtId="38" fontId="52" fillId="0" borderId="3" xfId="1" applyFont="1" applyFill="1" applyBorder="1" applyAlignment="1">
      <alignment horizontal="center" vertical="center" wrapText="1"/>
    </xf>
    <xf numFmtId="181" fontId="52" fillId="0" borderId="1" xfId="1" applyNumberFormat="1" applyFont="1" applyFill="1" applyBorder="1" applyAlignment="1">
      <alignment horizontal="center" vertical="center"/>
    </xf>
    <xf numFmtId="38" fontId="52" fillId="0" borderId="1" xfId="1" applyFont="1" applyFill="1" applyBorder="1" applyAlignment="1">
      <alignment horizontal="center" vertical="center" wrapText="1"/>
    </xf>
    <xf numFmtId="178" fontId="38" fillId="3" borderId="66" xfId="0" applyNumberFormat="1" applyFont="1" applyFill="1" applyBorder="1" applyAlignment="1">
      <alignment horizontal="right" vertical="center"/>
    </xf>
    <xf numFmtId="178" fontId="38" fillId="3" borderId="13" xfId="0" applyNumberFormat="1" applyFont="1" applyFill="1" applyBorder="1" applyAlignment="1">
      <alignment horizontal="right" vertical="center"/>
    </xf>
    <xf numFmtId="178" fontId="38" fillId="3" borderId="66" xfId="1" applyNumberFormat="1" applyFont="1" applyFill="1" applyBorder="1" applyAlignment="1">
      <alignment horizontal="right" vertical="center"/>
    </xf>
    <xf numFmtId="178" fontId="38" fillId="3" borderId="13" xfId="1" applyNumberFormat="1" applyFont="1" applyFill="1" applyBorder="1" applyAlignment="1">
      <alignment horizontal="right" vertical="center"/>
    </xf>
    <xf numFmtId="6" fontId="38" fillId="3" borderId="67" xfId="2" applyFont="1" applyFill="1" applyBorder="1" applyAlignment="1">
      <alignment horizontal="right" vertical="center"/>
    </xf>
    <xf numFmtId="6" fontId="38" fillId="3" borderId="44" xfId="2" applyFont="1" applyFill="1" applyBorder="1" applyAlignment="1">
      <alignment horizontal="right" vertical="center"/>
    </xf>
    <xf numFmtId="178" fontId="38" fillId="3" borderId="102" xfId="0" applyNumberFormat="1" applyFont="1" applyFill="1" applyBorder="1" applyAlignment="1">
      <alignment horizontal="right" vertical="center"/>
    </xf>
    <xf numFmtId="0" fontId="38" fillId="3" borderId="62" xfId="0" applyFont="1" applyFill="1" applyBorder="1" applyAlignment="1">
      <alignment horizontal="left" vertical="center"/>
    </xf>
    <xf numFmtId="0" fontId="38" fillId="3" borderId="57" xfId="0" applyFont="1" applyFill="1" applyBorder="1" applyAlignment="1">
      <alignment horizontal="left" vertical="center"/>
    </xf>
    <xf numFmtId="176" fontId="38" fillId="3" borderId="63" xfId="0" applyNumberFormat="1" applyFont="1" applyFill="1" applyBorder="1" applyAlignment="1">
      <alignment horizontal="center" vertical="center"/>
    </xf>
    <xf numFmtId="176" fontId="38" fillId="3" borderId="64" xfId="0" applyNumberFormat="1" applyFont="1" applyFill="1" applyBorder="1" applyAlignment="1">
      <alignment horizontal="center" vertical="center"/>
    </xf>
    <xf numFmtId="176" fontId="38" fillId="3" borderId="31" xfId="0" applyNumberFormat="1" applyFont="1" applyFill="1" applyBorder="1" applyAlignment="1">
      <alignment horizontal="center" vertical="center"/>
    </xf>
    <xf numFmtId="176" fontId="38" fillId="3" borderId="58" xfId="0" applyNumberFormat="1" applyFont="1" applyFill="1" applyBorder="1" applyAlignment="1">
      <alignment horizontal="center" vertical="center"/>
    </xf>
    <xf numFmtId="178" fontId="38" fillId="3" borderId="65" xfId="0" applyNumberFormat="1" applyFont="1" applyFill="1" applyBorder="1" applyAlignment="1">
      <alignment horizontal="right" vertical="center"/>
    </xf>
    <xf numFmtId="178" fontId="38" fillId="3" borderId="18" xfId="0" applyNumberFormat="1" applyFont="1" applyFill="1" applyBorder="1" applyAlignment="1">
      <alignment horizontal="right" vertical="center"/>
    </xf>
    <xf numFmtId="38" fontId="53" fillId="0" borderId="0" xfId="1" applyFont="1" applyFill="1" applyAlignment="1">
      <alignment horizontal="left" vertical="center"/>
    </xf>
    <xf numFmtId="178" fontId="11" fillId="3" borderId="66" xfId="0" applyNumberFormat="1" applyFont="1" applyFill="1" applyBorder="1" applyAlignment="1">
      <alignment horizontal="center" vertical="center"/>
    </xf>
    <xf numFmtId="178" fontId="11" fillId="3" borderId="13" xfId="0" applyNumberFormat="1" applyFont="1" applyFill="1" applyBorder="1" applyAlignment="1">
      <alignment horizontal="center" vertical="center"/>
    </xf>
    <xf numFmtId="178" fontId="17" fillId="3" borderId="66" xfId="1" applyNumberFormat="1" applyFont="1" applyFill="1" applyBorder="1" applyAlignment="1">
      <alignment horizontal="center" vertical="center"/>
    </xf>
    <xf numFmtId="178" fontId="17" fillId="3" borderId="13" xfId="1" applyNumberFormat="1" applyFont="1" applyFill="1" applyBorder="1" applyAlignment="1">
      <alignment horizontal="center" vertical="center"/>
    </xf>
    <xf numFmtId="6" fontId="17" fillId="3" borderId="67" xfId="2" applyFont="1" applyFill="1" applyBorder="1" applyAlignment="1">
      <alignment horizontal="center" vertical="center"/>
    </xf>
    <xf numFmtId="6" fontId="17" fillId="3" borderId="44" xfId="2" applyFont="1" applyFill="1" applyBorder="1" applyAlignment="1">
      <alignment horizontal="center" vertical="center"/>
    </xf>
    <xf numFmtId="0" fontId="3" fillId="3" borderId="62" xfId="0" applyFont="1" applyFill="1" applyBorder="1" applyAlignment="1">
      <alignment horizontal="left" vertical="center"/>
    </xf>
    <xf numFmtId="0" fontId="3" fillId="3" borderId="57" xfId="0" applyFont="1" applyFill="1" applyBorder="1" applyAlignment="1">
      <alignment horizontal="left" vertical="center"/>
    </xf>
    <xf numFmtId="176" fontId="17" fillId="3" borderId="63" xfId="0" applyNumberFormat="1" applyFont="1" applyFill="1" applyBorder="1" applyAlignment="1">
      <alignment horizontal="center" vertical="center"/>
    </xf>
    <xf numFmtId="176" fontId="17" fillId="3" borderId="64" xfId="0" applyNumberFormat="1" applyFont="1" applyFill="1" applyBorder="1" applyAlignment="1">
      <alignment horizontal="center" vertical="center"/>
    </xf>
    <xf numFmtId="176" fontId="17" fillId="3" borderId="31" xfId="0" applyNumberFormat="1" applyFont="1" applyFill="1" applyBorder="1" applyAlignment="1">
      <alignment horizontal="center" vertical="center"/>
    </xf>
    <xf numFmtId="176" fontId="17" fillId="3" borderId="58" xfId="0" applyNumberFormat="1" applyFont="1" applyFill="1" applyBorder="1" applyAlignment="1">
      <alignment horizontal="center" vertical="center"/>
    </xf>
    <xf numFmtId="178" fontId="11" fillId="3" borderId="65" xfId="0" applyNumberFormat="1" applyFont="1" applyFill="1" applyBorder="1" applyAlignment="1">
      <alignment horizontal="center" vertical="center"/>
    </xf>
    <xf numFmtId="178" fontId="11" fillId="3" borderId="18" xfId="0" applyNumberFormat="1" applyFont="1" applyFill="1" applyBorder="1" applyAlignment="1">
      <alignment horizontal="center" vertical="center"/>
    </xf>
    <xf numFmtId="38" fontId="5" fillId="0" borderId="0" xfId="1" applyFont="1" applyFill="1" applyAlignment="1">
      <alignment horizontal="left" vertical="center"/>
    </xf>
    <xf numFmtId="178" fontId="11" fillId="0" borderId="66" xfId="0" applyNumberFormat="1" applyFont="1" applyBorder="1" applyAlignment="1">
      <alignment horizontal="center" vertical="center"/>
    </xf>
    <xf numFmtId="178" fontId="11" fillId="0" borderId="13" xfId="0" applyNumberFormat="1" applyFont="1" applyBorder="1" applyAlignment="1">
      <alignment horizontal="center" vertical="center"/>
    </xf>
    <xf numFmtId="178" fontId="11" fillId="0" borderId="65" xfId="0" applyNumberFormat="1" applyFont="1" applyBorder="1" applyAlignment="1">
      <alignment horizontal="center" vertical="center"/>
    </xf>
    <xf numFmtId="178" fontId="11" fillId="0" borderId="18" xfId="0" applyNumberFormat="1" applyFont="1" applyBorder="1" applyAlignment="1">
      <alignment horizontal="center" vertical="center"/>
    </xf>
    <xf numFmtId="178" fontId="17" fillId="0" borderId="66" xfId="1" applyNumberFormat="1" applyFont="1" applyFill="1" applyBorder="1" applyAlignment="1">
      <alignment horizontal="center" vertical="center"/>
    </xf>
    <xf numFmtId="178" fontId="17" fillId="0" borderId="13" xfId="1" applyNumberFormat="1" applyFont="1" applyFill="1" applyBorder="1" applyAlignment="1">
      <alignment horizontal="center" vertical="center"/>
    </xf>
    <xf numFmtId="6" fontId="17" fillId="0" borderId="67" xfId="2" applyFont="1" applyFill="1" applyBorder="1" applyAlignment="1">
      <alignment horizontal="center" vertical="center"/>
    </xf>
    <xf numFmtId="6" fontId="17" fillId="0" borderId="44" xfId="2" applyFont="1" applyFill="1" applyBorder="1" applyAlignment="1">
      <alignment horizontal="center" vertical="center"/>
    </xf>
    <xf numFmtId="0" fontId="5" fillId="0" borderId="0" xfId="0" applyFont="1" applyAlignment="1">
      <alignment horizontal="left" vertical="center"/>
    </xf>
  </cellXfs>
  <cellStyles count="3">
    <cellStyle name="桁区切り" xfId="1" builtinId="6"/>
    <cellStyle name="通貨" xfId="2" builtinId="7"/>
    <cellStyle name="標準" xfId="0" builtinId="0"/>
  </cellStyles>
  <dxfs count="12">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57150</xdr:colOff>
      <xdr:row>0</xdr:row>
      <xdr:rowOff>117475</xdr:rowOff>
    </xdr:from>
    <xdr:to>
      <xdr:col>20</xdr:col>
      <xdr:colOff>69850</xdr:colOff>
      <xdr:row>2</xdr:row>
      <xdr:rowOff>166687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522369" y="117475"/>
          <a:ext cx="4620419" cy="47783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・請求書が届いたら実績値を入力し、請求金額と確認する。</a:t>
          </a:r>
          <a:endParaRPr kumimoji="1" lang="en-US" altLang="ja-JP" sz="1100" b="1"/>
        </a:p>
        <a:p>
          <a:r>
            <a:rPr kumimoji="1" lang="ja-JP" altLang="en-US" sz="1100" b="1"/>
            <a:t>・産業廃棄管理票</a:t>
          </a:r>
          <a:r>
            <a:rPr kumimoji="1" lang="en-US" altLang="ja-JP" sz="1100" b="1"/>
            <a:t>(</a:t>
          </a:r>
          <a:r>
            <a:rPr kumimoji="1" lang="ja-JP" altLang="en-US" sz="1100" b="1"/>
            <a:t>マニフェスト</a:t>
          </a:r>
          <a:r>
            <a:rPr kumimoji="1" lang="en-US" altLang="ja-JP" sz="1100" b="1"/>
            <a:t>)E</a:t>
          </a:r>
          <a:r>
            <a:rPr kumimoji="1" lang="ja-JP" altLang="en-US" sz="1100" b="1"/>
            <a:t>票</a:t>
          </a:r>
          <a:r>
            <a:rPr kumimoji="1" lang="en-US" altLang="ja-JP" sz="1100" b="1"/>
            <a:t>(</a:t>
          </a:r>
          <a:r>
            <a:rPr kumimoji="1" lang="ja-JP" altLang="en-US" sz="1100" b="1"/>
            <a:t>コピー</a:t>
          </a:r>
          <a:r>
            <a:rPr kumimoji="1" lang="en-US" altLang="ja-JP" sz="1100" b="1"/>
            <a:t>)</a:t>
          </a:r>
          <a:r>
            <a:rPr kumimoji="1" lang="ja-JP" altLang="en-US" sz="1100" b="1"/>
            <a:t>が届いたら、セルを塗りつぶす。</a:t>
          </a:r>
          <a:endParaRPr kumimoji="1" lang="en-US" altLang="ja-JP" sz="1100" b="1"/>
        </a:p>
      </xdr:txBody>
    </xdr:sp>
    <xdr:clientData/>
  </xdr:twoCellAnchor>
  <xdr:twoCellAnchor>
    <xdr:from>
      <xdr:col>13</xdr:col>
      <xdr:colOff>88900</xdr:colOff>
      <xdr:row>75</xdr:row>
      <xdr:rowOff>101600</xdr:rowOff>
    </xdr:from>
    <xdr:to>
      <xdr:col>20</xdr:col>
      <xdr:colOff>101600</xdr:colOff>
      <xdr:row>78</xdr:row>
      <xdr:rowOff>101773</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556500" y="20532725"/>
          <a:ext cx="4622800" cy="54309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・請求書が届いたら実績値を入力し、請求金額と確認する。</a:t>
          </a:r>
          <a:endParaRPr kumimoji="1" lang="en-US" altLang="ja-JP" sz="1100" b="1"/>
        </a:p>
        <a:p>
          <a:r>
            <a:rPr kumimoji="1" lang="ja-JP" altLang="en-US" sz="1100" b="1"/>
            <a:t>・武松商事管轄の産業廃棄管理票</a:t>
          </a:r>
          <a:r>
            <a:rPr kumimoji="1" lang="en-US" altLang="ja-JP" sz="1100" b="1"/>
            <a:t>(</a:t>
          </a:r>
          <a:r>
            <a:rPr kumimoji="1" lang="ja-JP" altLang="en-US" sz="1100" b="1"/>
            <a:t>マニフェスト</a:t>
          </a:r>
          <a:r>
            <a:rPr kumimoji="1" lang="en-US" altLang="ja-JP" sz="1100" b="1"/>
            <a:t>)E</a:t>
          </a:r>
          <a:r>
            <a:rPr kumimoji="1" lang="ja-JP" altLang="en-US" sz="1100" b="1"/>
            <a:t>票</a:t>
          </a:r>
          <a:r>
            <a:rPr kumimoji="1" lang="en-US" altLang="ja-JP" sz="1100" b="1"/>
            <a:t>(</a:t>
          </a:r>
          <a:r>
            <a:rPr kumimoji="1" lang="ja-JP" altLang="en-US" sz="1100" b="1"/>
            <a:t>コピー</a:t>
          </a:r>
          <a:r>
            <a:rPr kumimoji="1" lang="en-US" altLang="ja-JP" sz="1100" b="1"/>
            <a:t>)</a:t>
          </a:r>
          <a:r>
            <a:rPr kumimoji="1" lang="ja-JP" altLang="en-US" sz="1100" b="1"/>
            <a:t>は</a:t>
          </a:r>
          <a:r>
            <a:rPr kumimoji="1" lang="en-US" altLang="ja-JP" sz="1100" b="1"/>
            <a:t>2020</a:t>
          </a:r>
          <a:r>
            <a:rPr kumimoji="1" lang="ja-JP" altLang="en-US" sz="1100" b="1"/>
            <a:t>年</a:t>
          </a:r>
          <a:r>
            <a:rPr kumimoji="1" lang="en-US" altLang="ja-JP" sz="1100" b="1"/>
            <a:t>10</a:t>
          </a:r>
          <a:r>
            <a:rPr kumimoji="1" lang="ja-JP" altLang="en-US" sz="1100" b="1"/>
            <a:t>月よりオンライン化</a:t>
          </a:r>
          <a:endParaRPr kumimoji="1" lang="en-US" altLang="ja-JP"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57150</xdr:colOff>
      <xdr:row>0</xdr:row>
      <xdr:rowOff>117475</xdr:rowOff>
    </xdr:from>
    <xdr:to>
      <xdr:col>20</xdr:col>
      <xdr:colOff>69850</xdr:colOff>
      <xdr:row>3</xdr:row>
      <xdr:rowOff>117648</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524750" y="117475"/>
          <a:ext cx="4622800" cy="53357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・請求書が届いたら実績値を入力し、請求金額と確認する。</a:t>
          </a:r>
          <a:endParaRPr kumimoji="1" lang="en-US" altLang="ja-JP" sz="1100" b="1"/>
        </a:p>
        <a:p>
          <a:r>
            <a:rPr kumimoji="1" lang="ja-JP" altLang="en-US" sz="1100" b="1"/>
            <a:t>・産業廃棄管理票</a:t>
          </a:r>
          <a:r>
            <a:rPr kumimoji="1" lang="en-US" altLang="ja-JP" sz="1100" b="1"/>
            <a:t>(</a:t>
          </a:r>
          <a:r>
            <a:rPr kumimoji="1" lang="ja-JP" altLang="en-US" sz="1100" b="1"/>
            <a:t>マニフェスト</a:t>
          </a:r>
          <a:r>
            <a:rPr kumimoji="1" lang="en-US" altLang="ja-JP" sz="1100" b="1"/>
            <a:t>)E</a:t>
          </a:r>
          <a:r>
            <a:rPr kumimoji="1" lang="ja-JP" altLang="en-US" sz="1100" b="1"/>
            <a:t>票</a:t>
          </a:r>
          <a:r>
            <a:rPr kumimoji="1" lang="en-US" altLang="ja-JP" sz="1100" b="1"/>
            <a:t>(</a:t>
          </a:r>
          <a:r>
            <a:rPr kumimoji="1" lang="ja-JP" altLang="en-US" sz="1100" b="1"/>
            <a:t>コピー</a:t>
          </a:r>
          <a:r>
            <a:rPr kumimoji="1" lang="en-US" altLang="ja-JP" sz="1100" b="1"/>
            <a:t>)</a:t>
          </a:r>
          <a:r>
            <a:rPr kumimoji="1" lang="ja-JP" altLang="en-US" sz="1100" b="1"/>
            <a:t>が届いたら、セルを塗りつぶす。</a:t>
          </a:r>
          <a:endParaRPr kumimoji="1" lang="en-US" altLang="ja-JP" sz="1100" b="1"/>
        </a:p>
      </xdr:txBody>
    </xdr:sp>
    <xdr:clientData/>
  </xdr:twoCellAnchor>
  <xdr:twoCellAnchor>
    <xdr:from>
      <xdr:col>13</xdr:col>
      <xdr:colOff>88900</xdr:colOff>
      <xdr:row>75</xdr:row>
      <xdr:rowOff>101600</xdr:rowOff>
    </xdr:from>
    <xdr:to>
      <xdr:col>20</xdr:col>
      <xdr:colOff>101600</xdr:colOff>
      <xdr:row>78</xdr:row>
      <xdr:rowOff>101773</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7556500" y="20631150"/>
          <a:ext cx="4622800" cy="53357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・請求書が届いたら実績値を入力し、請求金額と確認する。</a:t>
          </a:r>
          <a:endParaRPr kumimoji="1" lang="en-US" altLang="ja-JP" sz="1100" b="1"/>
        </a:p>
        <a:p>
          <a:r>
            <a:rPr kumimoji="1" lang="ja-JP" altLang="en-US" sz="1100" b="1"/>
            <a:t>・産業廃棄管理票</a:t>
          </a:r>
          <a:r>
            <a:rPr kumimoji="1" lang="en-US" altLang="ja-JP" sz="1100" b="1"/>
            <a:t>(</a:t>
          </a:r>
          <a:r>
            <a:rPr kumimoji="1" lang="ja-JP" altLang="en-US" sz="1100" b="1"/>
            <a:t>マニフェスト</a:t>
          </a:r>
          <a:r>
            <a:rPr kumimoji="1" lang="en-US" altLang="ja-JP" sz="1100" b="1"/>
            <a:t>)E</a:t>
          </a:r>
          <a:r>
            <a:rPr kumimoji="1" lang="ja-JP" altLang="en-US" sz="1100" b="1"/>
            <a:t>票</a:t>
          </a:r>
          <a:r>
            <a:rPr kumimoji="1" lang="en-US" altLang="ja-JP" sz="1100" b="1"/>
            <a:t>(</a:t>
          </a:r>
          <a:r>
            <a:rPr kumimoji="1" lang="ja-JP" altLang="en-US" sz="1100" b="1"/>
            <a:t>コピー</a:t>
          </a:r>
          <a:r>
            <a:rPr kumimoji="1" lang="en-US" altLang="ja-JP" sz="1100" b="1"/>
            <a:t>)</a:t>
          </a:r>
          <a:r>
            <a:rPr kumimoji="1" lang="ja-JP" altLang="en-US" sz="1100" b="1"/>
            <a:t>が届いたら、セルを塗りつぶす。</a:t>
          </a:r>
          <a:endParaRPr kumimoji="1" lang="en-US" altLang="ja-JP"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57150</xdr:colOff>
      <xdr:row>0</xdr:row>
      <xdr:rowOff>117475</xdr:rowOff>
    </xdr:from>
    <xdr:to>
      <xdr:col>18</xdr:col>
      <xdr:colOff>400050</xdr:colOff>
      <xdr:row>3</xdr:row>
      <xdr:rowOff>117648</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7524750" y="123825"/>
          <a:ext cx="4000500" cy="5334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・請求書が届いたら実績値を入力し、請求金額と確認する。</a:t>
          </a:r>
          <a:endParaRPr kumimoji="1" lang="en-US" altLang="ja-JP" sz="1100" b="1"/>
        </a:p>
        <a:p>
          <a:r>
            <a:rPr kumimoji="1" lang="ja-JP" altLang="en-US" sz="1100" b="1"/>
            <a:t>・マニフェストが届いたら、セルを塗りつぶす。</a:t>
          </a:r>
          <a:endParaRPr kumimoji="1" lang="en-US" altLang="ja-JP" sz="1100" b="1"/>
        </a:p>
      </xdr:txBody>
    </xdr:sp>
    <xdr:clientData/>
  </xdr:twoCellAnchor>
  <xdr:twoCellAnchor>
    <xdr:from>
      <xdr:col>13</xdr:col>
      <xdr:colOff>28575</xdr:colOff>
      <xdr:row>75</xdr:row>
      <xdr:rowOff>98425</xdr:rowOff>
    </xdr:from>
    <xdr:to>
      <xdr:col>18</xdr:col>
      <xdr:colOff>371475</xdr:colOff>
      <xdr:row>78</xdr:row>
      <xdr:rowOff>95289</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7496175" y="20535900"/>
          <a:ext cx="4000500" cy="5334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・請求書が届いたら実績値を入力し、請求金額と確認する。</a:t>
          </a:r>
          <a:endParaRPr kumimoji="1" lang="en-US" altLang="ja-JP" sz="1100" b="1"/>
        </a:p>
        <a:p>
          <a:r>
            <a:rPr kumimoji="1" lang="ja-JP" altLang="en-US" sz="1100" b="1"/>
            <a:t>・マニフェストが届いたら、セルを塗りつぶす。</a:t>
          </a:r>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0</xdr:row>
      <xdr:rowOff>114301</xdr:rowOff>
    </xdr:from>
    <xdr:to>
      <xdr:col>18</xdr:col>
      <xdr:colOff>342900</xdr:colOff>
      <xdr:row>3</xdr:row>
      <xdr:rowOff>104776</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467600" y="114301"/>
          <a:ext cx="4000500" cy="5334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・請求書が届いたら実績値を入力し、請求金額と確認する。</a:t>
          </a:r>
          <a:endParaRPr kumimoji="1" lang="en-US" altLang="ja-JP" sz="1100" b="1"/>
        </a:p>
        <a:p>
          <a:r>
            <a:rPr kumimoji="1" lang="ja-JP" altLang="en-US" sz="1100" b="1"/>
            <a:t>・マニフェストが届いたら、セルを塗りつぶす。</a:t>
          </a:r>
          <a:endParaRPr kumimoji="1" lang="en-US" altLang="ja-JP" sz="1100" b="1"/>
        </a:p>
      </xdr:txBody>
    </xdr:sp>
    <xdr:clientData/>
  </xdr:twoCellAnchor>
  <xdr:twoCellAnchor>
    <xdr:from>
      <xdr:col>13</xdr:col>
      <xdr:colOff>38100</xdr:colOff>
      <xdr:row>75</xdr:row>
      <xdr:rowOff>95250</xdr:rowOff>
    </xdr:from>
    <xdr:to>
      <xdr:col>18</xdr:col>
      <xdr:colOff>381000</xdr:colOff>
      <xdr:row>78</xdr:row>
      <xdr:rowOff>79413</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7505700" y="20526375"/>
          <a:ext cx="4000500" cy="5334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・請求書が届いたら実績値を入力し、請求金額と確認する。</a:t>
          </a:r>
          <a:endParaRPr kumimoji="1" lang="en-US" altLang="ja-JP" sz="1100" b="1"/>
        </a:p>
        <a:p>
          <a:r>
            <a:rPr kumimoji="1" lang="ja-JP" altLang="en-US" sz="1100" b="1"/>
            <a:t>・マニフェストが届いたら、セルを塗りつぶす。</a:t>
          </a:r>
          <a:endParaRPr kumimoji="1" lang="en-US" altLang="ja-JP" sz="1100" b="1"/>
        </a:p>
      </xdr:txBody>
    </xdr:sp>
    <xdr:clientData/>
  </xdr:twoCellAnchor>
</xdr:wsDr>
</file>

<file path=xl/theme/theme1.xml><?xml version="1.0" encoding="utf-8"?>
<a:theme xmlns:a="http://schemas.openxmlformats.org/drawingml/2006/main" name="Office ​​テーマ">
  <a:themeElements>
    <a:clrScheme name="メトロ">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A803D-C32F-4D0F-B8B7-43DD2BD19150}">
  <sheetPr>
    <tabColor rgb="FFFFFF00"/>
    <pageSetUpPr fitToPage="1"/>
  </sheetPr>
  <dimension ref="A3:L46"/>
  <sheetViews>
    <sheetView tabSelected="1" view="pageBreakPreview" zoomScaleNormal="100" zoomScaleSheetLayoutView="100" workbookViewId="0">
      <selection activeCell="F38" sqref="F38"/>
    </sheetView>
  </sheetViews>
  <sheetFormatPr defaultRowHeight="14.25"/>
  <cols>
    <col min="1" max="1" width="2.75" customWidth="1"/>
    <col min="2" max="2" width="5.875" customWidth="1"/>
    <col min="3" max="3" width="44.75" customWidth="1"/>
    <col min="4" max="4" width="5" style="593" customWidth="1"/>
    <col min="5" max="5" width="5.375" style="593" customWidth="1"/>
    <col min="6" max="6" width="16.375" style="593" customWidth="1"/>
    <col min="7" max="7" width="14.5" customWidth="1"/>
    <col min="8" max="8" width="22.5" customWidth="1"/>
    <col min="9" max="9" width="17" customWidth="1"/>
    <col min="12" max="12" width="11.25" customWidth="1"/>
  </cols>
  <sheetData>
    <row r="3" spans="2:12" ht="17.25">
      <c r="B3" s="620" t="s">
        <v>151</v>
      </c>
    </row>
    <row r="4" spans="2:12" ht="17.25">
      <c r="B4" s="620" t="s">
        <v>158</v>
      </c>
    </row>
    <row r="5" spans="2:12" ht="17.25">
      <c r="B5" s="619"/>
      <c r="G5" t="s">
        <v>152</v>
      </c>
    </row>
    <row r="6" spans="2:12" ht="17.25">
      <c r="B6" s="619"/>
      <c r="G6" t="s">
        <v>153</v>
      </c>
    </row>
    <row r="7" spans="2:12" ht="17.25">
      <c r="B7" s="619"/>
      <c r="G7" t="s">
        <v>154</v>
      </c>
    </row>
    <row r="10" spans="2:12" ht="63" customHeight="1">
      <c r="B10" s="622" t="s">
        <v>155</v>
      </c>
      <c r="C10" s="623"/>
      <c r="D10" s="623"/>
      <c r="E10" s="623"/>
      <c r="F10" s="623"/>
      <c r="G10" s="623"/>
      <c r="H10" s="623"/>
      <c r="I10" s="623"/>
    </row>
    <row r="11" spans="2:12" ht="46.5" customHeight="1">
      <c r="B11" s="624" t="s">
        <v>156</v>
      </c>
      <c r="C11" s="624"/>
      <c r="D11" s="624"/>
      <c r="E11" s="624"/>
      <c r="F11" s="624"/>
      <c r="G11" s="624"/>
      <c r="H11" s="624"/>
      <c r="I11" s="624"/>
      <c r="J11" s="621"/>
    </row>
    <row r="12" spans="2:12" ht="31.5" customHeight="1">
      <c r="B12" s="618"/>
      <c r="C12" s="618"/>
      <c r="D12" s="618"/>
      <c r="E12" s="618"/>
      <c r="F12" s="618"/>
      <c r="G12" s="618"/>
      <c r="H12" s="618"/>
      <c r="I12" s="618"/>
    </row>
    <row r="13" spans="2:12" ht="21" customHeight="1">
      <c r="B13" s="608" t="s">
        <v>141</v>
      </c>
      <c r="H13" s="604"/>
      <c r="I13" s="606" t="s">
        <v>140</v>
      </c>
    </row>
    <row r="14" spans="2:12" ht="66.75" customHeight="1">
      <c r="B14" s="574" t="s">
        <v>116</v>
      </c>
      <c r="C14" s="575" t="s">
        <v>146</v>
      </c>
      <c r="D14" s="625" t="s">
        <v>136</v>
      </c>
      <c r="E14" s="626"/>
      <c r="F14" s="627"/>
      <c r="G14" s="576" t="s">
        <v>147</v>
      </c>
      <c r="H14" s="591" t="s">
        <v>135</v>
      </c>
      <c r="I14" s="575" t="s">
        <v>139</v>
      </c>
    </row>
    <row r="15" spans="2:12" ht="20.25" customHeight="1">
      <c r="B15" s="577">
        <v>1</v>
      </c>
      <c r="C15" s="578" t="s">
        <v>111</v>
      </c>
      <c r="D15" s="587">
        <v>5</v>
      </c>
      <c r="E15" s="578" t="s">
        <v>126</v>
      </c>
      <c r="F15" s="578" t="s">
        <v>128</v>
      </c>
      <c r="G15" s="614"/>
      <c r="H15" s="596">
        <v>13023</v>
      </c>
      <c r="I15" s="579">
        <f>G15*H15</f>
        <v>0</v>
      </c>
      <c r="L15" s="598"/>
    </row>
    <row r="16" spans="2:12" ht="20.25" customHeight="1">
      <c r="B16" s="577">
        <v>2</v>
      </c>
      <c r="C16" s="578" t="s">
        <v>113</v>
      </c>
      <c r="D16" s="587">
        <v>1</v>
      </c>
      <c r="E16" s="578" t="s">
        <v>126</v>
      </c>
      <c r="F16" s="578" t="s">
        <v>129</v>
      </c>
      <c r="G16" s="614"/>
      <c r="H16" s="596">
        <v>1859</v>
      </c>
      <c r="I16" s="579">
        <f t="shared" ref="I15:I32" si="0">G16*H16</f>
        <v>0</v>
      </c>
    </row>
    <row r="17" spans="2:9" ht="20.25" customHeight="1">
      <c r="B17" s="577">
        <v>3</v>
      </c>
      <c r="C17" s="578" t="s">
        <v>112</v>
      </c>
      <c r="D17" s="587">
        <v>1</v>
      </c>
      <c r="E17" s="578" t="s">
        <v>126</v>
      </c>
      <c r="F17" s="578" t="s">
        <v>130</v>
      </c>
      <c r="G17" s="614"/>
      <c r="H17" s="596">
        <v>1727</v>
      </c>
      <c r="I17" s="579">
        <f t="shared" si="0"/>
        <v>0</v>
      </c>
    </row>
    <row r="18" spans="2:9" ht="20.25" customHeight="1">
      <c r="B18" s="577">
        <v>4</v>
      </c>
      <c r="C18" s="578" t="s">
        <v>114</v>
      </c>
      <c r="D18" s="587">
        <v>1</v>
      </c>
      <c r="E18" s="578" t="s">
        <v>126</v>
      </c>
      <c r="F18" s="578" t="s">
        <v>129</v>
      </c>
      <c r="G18" s="614"/>
      <c r="H18" s="596">
        <v>1911</v>
      </c>
      <c r="I18" s="579">
        <f t="shared" si="0"/>
        <v>0</v>
      </c>
    </row>
    <row r="19" spans="2:9" ht="20.25" customHeight="1">
      <c r="B19" s="577">
        <v>5</v>
      </c>
      <c r="C19" s="578" t="s">
        <v>21</v>
      </c>
      <c r="D19" s="587">
        <v>1</v>
      </c>
      <c r="E19" s="578" t="s">
        <v>126</v>
      </c>
      <c r="F19" s="578" t="s">
        <v>131</v>
      </c>
      <c r="G19" s="614"/>
      <c r="H19" s="596">
        <v>940</v>
      </c>
      <c r="I19" s="579">
        <f t="shared" si="0"/>
        <v>0</v>
      </c>
    </row>
    <row r="20" spans="2:9" ht="20.25" customHeight="1">
      <c r="B20" s="577">
        <v>6</v>
      </c>
      <c r="C20" s="578" t="s">
        <v>123</v>
      </c>
      <c r="D20" s="587">
        <v>1</v>
      </c>
      <c r="E20" s="578" t="s">
        <v>126</v>
      </c>
      <c r="F20" s="578" t="s">
        <v>131</v>
      </c>
      <c r="G20" s="614"/>
      <c r="H20" s="596">
        <v>457</v>
      </c>
      <c r="I20" s="579">
        <f t="shared" si="0"/>
        <v>0</v>
      </c>
    </row>
    <row r="21" spans="2:9" ht="20.25" customHeight="1">
      <c r="B21" s="577">
        <v>7</v>
      </c>
      <c r="C21" s="580" t="s">
        <v>23</v>
      </c>
      <c r="D21" s="594">
        <v>1</v>
      </c>
      <c r="E21" s="578" t="s">
        <v>126</v>
      </c>
      <c r="F21" s="588" t="s">
        <v>131</v>
      </c>
      <c r="G21" s="614"/>
      <c r="H21" s="596">
        <v>611</v>
      </c>
      <c r="I21" s="579">
        <f t="shared" si="0"/>
        <v>0</v>
      </c>
    </row>
    <row r="22" spans="2:9" ht="20.25" customHeight="1">
      <c r="B22" s="577">
        <v>8</v>
      </c>
      <c r="C22" s="578" t="s">
        <v>24</v>
      </c>
      <c r="D22" s="587">
        <v>1</v>
      </c>
      <c r="E22" s="578" t="s">
        <v>126</v>
      </c>
      <c r="F22" s="578" t="s">
        <v>129</v>
      </c>
      <c r="G22" s="614"/>
      <c r="H22" s="596">
        <v>978</v>
      </c>
      <c r="I22" s="579">
        <f t="shared" si="0"/>
        <v>0</v>
      </c>
    </row>
    <row r="23" spans="2:9" ht="20.25" customHeight="1">
      <c r="B23" s="577">
        <v>9</v>
      </c>
      <c r="C23" s="580" t="s">
        <v>48</v>
      </c>
      <c r="D23" s="594">
        <v>1</v>
      </c>
      <c r="E23" s="578" t="s">
        <v>126</v>
      </c>
      <c r="F23" s="588" t="s">
        <v>129</v>
      </c>
      <c r="G23" s="614"/>
      <c r="H23" s="596">
        <v>7</v>
      </c>
      <c r="I23" s="579">
        <f t="shared" si="0"/>
        <v>0</v>
      </c>
    </row>
    <row r="24" spans="2:9" ht="20.25" customHeight="1">
      <c r="B24" s="577">
        <v>10</v>
      </c>
      <c r="C24" s="581" t="s">
        <v>115</v>
      </c>
      <c r="D24" s="589">
        <v>2</v>
      </c>
      <c r="E24" s="581" t="s">
        <v>127</v>
      </c>
      <c r="F24" s="590" t="s">
        <v>132</v>
      </c>
      <c r="G24" s="614"/>
      <c r="H24" s="596">
        <v>510</v>
      </c>
      <c r="I24" s="579">
        <f t="shared" si="0"/>
        <v>0</v>
      </c>
    </row>
    <row r="25" spans="2:9" ht="20.25" customHeight="1">
      <c r="B25" s="577">
        <v>11</v>
      </c>
      <c r="C25" s="580" t="s">
        <v>117</v>
      </c>
      <c r="D25" s="628">
        <v>2</v>
      </c>
      <c r="E25" s="629" t="s">
        <v>127</v>
      </c>
      <c r="F25" s="629" t="s">
        <v>132</v>
      </c>
      <c r="G25" s="614"/>
      <c r="H25" s="596">
        <v>60</v>
      </c>
      <c r="I25" s="579">
        <f t="shared" si="0"/>
        <v>0</v>
      </c>
    </row>
    <row r="26" spans="2:9" ht="20.25" customHeight="1">
      <c r="B26" s="577">
        <v>12</v>
      </c>
      <c r="C26" s="580" t="s">
        <v>118</v>
      </c>
      <c r="D26" s="628"/>
      <c r="E26" s="629"/>
      <c r="F26" s="629"/>
      <c r="G26" s="614"/>
      <c r="H26" s="596">
        <v>100</v>
      </c>
      <c r="I26" s="579">
        <f t="shared" si="0"/>
        <v>0</v>
      </c>
    </row>
    <row r="27" spans="2:9" ht="20.25" customHeight="1">
      <c r="B27" s="577">
        <v>13</v>
      </c>
      <c r="C27" s="580" t="s">
        <v>119</v>
      </c>
      <c r="D27" s="628"/>
      <c r="E27" s="629"/>
      <c r="F27" s="629"/>
      <c r="G27" s="614"/>
      <c r="H27" s="596">
        <v>0</v>
      </c>
      <c r="I27" s="579">
        <f t="shared" si="0"/>
        <v>0</v>
      </c>
    </row>
    <row r="28" spans="2:9" ht="20.25" customHeight="1">
      <c r="B28" s="577">
        <v>14</v>
      </c>
      <c r="C28" s="581" t="s">
        <v>120</v>
      </c>
      <c r="D28" s="628"/>
      <c r="E28" s="629"/>
      <c r="F28" s="629"/>
      <c r="G28" s="614"/>
      <c r="H28" s="596">
        <v>0</v>
      </c>
      <c r="I28" s="579">
        <f t="shared" si="0"/>
        <v>0</v>
      </c>
    </row>
    <row r="29" spans="2:9" ht="20.25" customHeight="1">
      <c r="B29" s="577">
        <v>15</v>
      </c>
      <c r="C29" s="580" t="s">
        <v>121</v>
      </c>
      <c r="D29" s="628"/>
      <c r="E29" s="629"/>
      <c r="F29" s="629"/>
      <c r="G29" s="614"/>
      <c r="H29" s="596">
        <v>60</v>
      </c>
      <c r="I29" s="579">
        <f t="shared" si="0"/>
        <v>0</v>
      </c>
    </row>
    <row r="30" spans="2:9" ht="20.25" customHeight="1">
      <c r="B30" s="577">
        <v>16</v>
      </c>
      <c r="C30" s="580" t="s">
        <v>122</v>
      </c>
      <c r="D30" s="628"/>
      <c r="E30" s="629"/>
      <c r="F30" s="629"/>
      <c r="G30" s="615"/>
      <c r="H30" s="596">
        <v>2950</v>
      </c>
      <c r="I30" s="579">
        <f t="shared" si="0"/>
        <v>0</v>
      </c>
    </row>
    <row r="31" spans="2:9" ht="20.25" customHeight="1">
      <c r="B31" s="577">
        <v>17</v>
      </c>
      <c r="C31" s="580" t="s">
        <v>134</v>
      </c>
      <c r="D31" s="628"/>
      <c r="E31" s="629"/>
      <c r="F31" s="625"/>
      <c r="G31" s="614"/>
      <c r="H31" s="597">
        <v>100</v>
      </c>
      <c r="I31" s="579">
        <f t="shared" si="0"/>
        <v>0</v>
      </c>
    </row>
    <row r="32" spans="2:9" ht="20.25" customHeight="1">
      <c r="B32" s="577">
        <v>18</v>
      </c>
      <c r="C32" s="580" t="s">
        <v>33</v>
      </c>
      <c r="D32" s="594">
        <v>1</v>
      </c>
      <c r="E32" s="591" t="s">
        <v>127</v>
      </c>
      <c r="F32" s="592" t="s">
        <v>132</v>
      </c>
      <c r="G32" s="614"/>
      <c r="H32" s="597">
        <v>0</v>
      </c>
      <c r="I32" s="579">
        <f t="shared" si="0"/>
        <v>0</v>
      </c>
    </row>
    <row r="33" spans="1:12" ht="20.25" customHeight="1" thickBot="1">
      <c r="B33" s="600">
        <v>19</v>
      </c>
      <c r="C33" s="599" t="s">
        <v>138</v>
      </c>
      <c r="D33" s="586" t="s">
        <v>133</v>
      </c>
      <c r="E33" s="585"/>
      <c r="F33" s="585"/>
      <c r="G33" s="616"/>
      <c r="H33" s="584" t="s">
        <v>124</v>
      </c>
      <c r="I33" s="582">
        <f>G33</f>
        <v>0</v>
      </c>
    </row>
    <row r="34" spans="1:12" ht="20.25" customHeight="1" thickTop="1">
      <c r="B34" s="607"/>
      <c r="C34" s="601"/>
      <c r="D34" s="601"/>
      <c r="E34" s="601"/>
      <c r="F34" s="601"/>
      <c r="G34" s="602"/>
      <c r="H34" s="601" t="s">
        <v>149</v>
      </c>
      <c r="I34" s="603">
        <f>SUM(I15:I33)</f>
        <v>0</v>
      </c>
      <c r="J34" s="605"/>
    </row>
    <row r="35" spans="1:12" ht="16.5">
      <c r="B35" s="559" t="s">
        <v>137</v>
      </c>
      <c r="C35" s="583"/>
      <c r="D35" s="595"/>
      <c r="E35" s="595"/>
      <c r="F35" s="595"/>
      <c r="G35" s="583"/>
      <c r="H35" s="583"/>
      <c r="I35" s="583"/>
    </row>
    <row r="36" spans="1:12">
      <c r="B36" s="583"/>
      <c r="C36" s="583"/>
      <c r="D36" s="595"/>
      <c r="E36" s="595"/>
      <c r="F36" s="595"/>
      <c r="G36" s="583"/>
      <c r="H36" s="583"/>
      <c r="I36" s="583"/>
    </row>
    <row r="37" spans="1:12" ht="20.25">
      <c r="B37" s="608" t="s">
        <v>142</v>
      </c>
      <c r="C37" s="583"/>
      <c r="D37" s="595"/>
      <c r="E37" s="595"/>
      <c r="F37" s="595"/>
      <c r="G37" s="583"/>
      <c r="H37" s="583"/>
      <c r="I37" s="583"/>
    </row>
    <row r="38" spans="1:12" ht="17.25" thickBot="1">
      <c r="A38" s="609"/>
      <c r="B38" s="611"/>
      <c r="C38" s="613" t="s">
        <v>150</v>
      </c>
      <c r="D38" s="612"/>
      <c r="E38" s="612"/>
      <c r="F38" s="612">
        <f>I34*3</f>
        <v>0</v>
      </c>
      <c r="G38" s="613" t="s">
        <v>148</v>
      </c>
      <c r="H38" s="617"/>
      <c r="I38" s="617"/>
      <c r="J38" s="609"/>
      <c r="K38" s="609"/>
      <c r="L38" s="609"/>
    </row>
    <row r="39" spans="1:12" ht="17.25" thickTop="1">
      <c r="B39" s="610"/>
      <c r="C39" s="606"/>
      <c r="D39" s="595"/>
      <c r="E39" s="595"/>
      <c r="F39" s="595"/>
      <c r="G39" s="583"/>
      <c r="H39" s="583"/>
      <c r="I39" s="583"/>
    </row>
    <row r="40" spans="1:12" ht="15.75" customHeight="1">
      <c r="B40" s="583" t="s">
        <v>157</v>
      </c>
      <c r="C40" s="583"/>
      <c r="D40" s="595"/>
      <c r="E40" s="595"/>
      <c r="F40" s="595"/>
      <c r="G40" s="583"/>
      <c r="H40" s="583"/>
      <c r="I40" s="583"/>
    </row>
    <row r="41" spans="1:12">
      <c r="B41" s="583" t="s">
        <v>159</v>
      </c>
      <c r="C41" s="583"/>
      <c r="D41" s="595"/>
      <c r="E41" s="595"/>
      <c r="F41" s="595"/>
      <c r="G41" s="583"/>
      <c r="H41" s="583"/>
      <c r="I41" s="583"/>
    </row>
    <row r="42" spans="1:12">
      <c r="B42" s="583" t="s">
        <v>160</v>
      </c>
      <c r="C42" s="583"/>
      <c r="D42" s="595"/>
      <c r="E42" s="595"/>
      <c r="F42" s="595"/>
      <c r="G42" s="583"/>
      <c r="H42" s="583"/>
      <c r="I42" s="583"/>
    </row>
    <row r="43" spans="1:12">
      <c r="B43" s="583" t="s">
        <v>143</v>
      </c>
      <c r="C43" s="583"/>
      <c r="D43" s="595"/>
      <c r="E43" s="595"/>
      <c r="F43" s="595"/>
      <c r="G43" s="583"/>
      <c r="H43" s="583"/>
      <c r="I43" s="583"/>
    </row>
    <row r="44" spans="1:12">
      <c r="B44" s="583" t="s">
        <v>144</v>
      </c>
      <c r="C44" s="583"/>
      <c r="D44" s="595"/>
      <c r="E44" s="595"/>
      <c r="F44" s="595"/>
      <c r="G44" s="583"/>
      <c r="H44" s="583"/>
      <c r="I44" s="583"/>
    </row>
    <row r="45" spans="1:12">
      <c r="B45" s="583" t="s">
        <v>145</v>
      </c>
      <c r="C45" s="583"/>
      <c r="D45" s="595"/>
      <c r="E45" s="595"/>
      <c r="F45" s="595"/>
      <c r="G45" s="583"/>
      <c r="H45" s="583"/>
      <c r="I45" s="583"/>
    </row>
    <row r="46" spans="1:12">
      <c r="B46" s="583" t="s">
        <v>125</v>
      </c>
      <c r="C46" s="583"/>
      <c r="D46" s="595"/>
      <c r="E46" s="595"/>
      <c r="F46" s="595"/>
      <c r="G46" s="583"/>
      <c r="H46" s="583"/>
      <c r="I46" s="583"/>
    </row>
  </sheetData>
  <mergeCells count="6">
    <mergeCell ref="B10:I10"/>
    <mergeCell ref="B11:I11"/>
    <mergeCell ref="D14:F14"/>
    <mergeCell ref="D25:D31"/>
    <mergeCell ref="E25:E31"/>
    <mergeCell ref="F25:F31"/>
  </mergeCells>
  <phoneticPr fontId="2"/>
  <pageMargins left="0.70866141732283472" right="0.70866141732283472" top="0.74803149606299213" bottom="0.74803149606299213" header="0.31496062992125984" footer="0.31496062992125984"/>
  <pageSetup paperSize="9" scale="60" orientation="portrait" r:id="rId1"/>
  <headerFooter>
    <oddHeader>&amp;L積算様式</oddHead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0.249977111117893"/>
  </sheetPr>
  <dimension ref="A1:AB176"/>
  <sheetViews>
    <sheetView topLeftCell="A130" zoomScaleNormal="100" workbookViewId="0">
      <selection activeCell="P10" sqref="P10"/>
    </sheetView>
  </sheetViews>
  <sheetFormatPr defaultColWidth="9" defaultRowHeight="14.25"/>
  <cols>
    <col min="1" max="1" width="23" customWidth="1"/>
    <col min="2" max="11" width="6.25" customWidth="1"/>
    <col min="12" max="12" width="6.25" style="23" customWidth="1"/>
    <col min="13" max="13" width="6.25" customWidth="1"/>
    <col min="14" max="14" width="23" customWidth="1"/>
    <col min="15" max="24" width="6.25" customWidth="1"/>
    <col min="25" max="25" width="7.375" style="23" customWidth="1"/>
  </cols>
  <sheetData>
    <row r="1" spans="1:25" ht="14.25" customHeight="1">
      <c r="A1" s="669" t="s">
        <v>109</v>
      </c>
      <c r="B1" s="669"/>
      <c r="C1" s="669"/>
      <c r="D1" s="669"/>
      <c r="E1" s="669"/>
      <c r="F1" s="669"/>
      <c r="G1" s="669"/>
      <c r="H1" s="669"/>
      <c r="I1" s="669"/>
      <c r="J1" s="669"/>
      <c r="K1" s="669"/>
      <c r="L1" s="669"/>
      <c r="M1" s="669"/>
      <c r="N1" s="669"/>
      <c r="O1" s="669"/>
      <c r="P1" s="669"/>
      <c r="Q1" s="669"/>
      <c r="R1" s="669"/>
      <c r="S1" s="669"/>
      <c r="T1" s="669"/>
      <c r="U1" s="669"/>
      <c r="V1" s="669"/>
      <c r="W1" s="669"/>
      <c r="X1" s="669"/>
      <c r="Y1" s="669"/>
    </row>
    <row r="2" spans="1:25" ht="14.25" customHeight="1">
      <c r="A2" s="669"/>
      <c r="B2" s="669"/>
      <c r="C2" s="669"/>
      <c r="D2" s="669"/>
      <c r="E2" s="669"/>
      <c r="F2" s="669"/>
      <c r="G2" s="669"/>
      <c r="H2" s="669"/>
      <c r="I2" s="669"/>
      <c r="J2" s="669"/>
      <c r="K2" s="669"/>
      <c r="L2" s="669"/>
      <c r="M2" s="669"/>
      <c r="N2" s="669"/>
      <c r="O2" s="669"/>
      <c r="P2" s="669"/>
      <c r="Q2" s="669"/>
      <c r="R2" s="669"/>
      <c r="S2" s="669"/>
      <c r="T2" s="669"/>
      <c r="U2" s="669"/>
      <c r="V2" s="669"/>
      <c r="W2" s="669"/>
      <c r="X2" s="669"/>
      <c r="Y2" s="669"/>
    </row>
    <row r="3" spans="1:25" ht="14.25" customHeight="1">
      <c r="A3" s="669"/>
      <c r="B3" s="669"/>
      <c r="C3" s="669"/>
      <c r="D3" s="669"/>
      <c r="E3" s="669"/>
      <c r="F3" s="669"/>
      <c r="G3" s="669"/>
      <c r="H3" s="669"/>
      <c r="I3" s="669"/>
      <c r="J3" s="669"/>
      <c r="K3" s="669"/>
      <c r="L3" s="669"/>
      <c r="M3" s="669"/>
      <c r="N3" s="669"/>
      <c r="O3" s="669"/>
      <c r="P3" s="669"/>
      <c r="Q3" s="669"/>
      <c r="R3" s="669"/>
      <c r="S3" s="669"/>
      <c r="T3" s="669"/>
      <c r="U3" s="669"/>
      <c r="V3" s="669"/>
      <c r="W3" s="669"/>
      <c r="X3" s="669"/>
      <c r="Y3" s="669"/>
    </row>
    <row r="4" spans="1:25" ht="15" customHeight="1" thickBot="1">
      <c r="A4" s="669"/>
      <c r="B4" s="669"/>
      <c r="C4" s="669"/>
      <c r="D4" s="669"/>
      <c r="E4" s="669"/>
      <c r="F4" s="669"/>
      <c r="G4" s="669"/>
      <c r="H4" s="669"/>
      <c r="I4" s="669"/>
      <c r="J4" s="669"/>
      <c r="K4" s="669"/>
      <c r="L4" s="669"/>
      <c r="M4" s="669"/>
      <c r="N4" s="669"/>
      <c r="O4" s="669"/>
      <c r="P4" s="669"/>
      <c r="Q4" s="669"/>
      <c r="R4" s="669"/>
      <c r="S4" s="669"/>
      <c r="T4" s="669"/>
      <c r="U4" s="669"/>
      <c r="V4" s="669"/>
      <c r="W4" s="669"/>
      <c r="X4" s="669"/>
      <c r="Y4" s="669"/>
    </row>
    <row r="5" spans="1:25" ht="24.95" customHeight="1" thickBot="1">
      <c r="A5" s="25" t="s">
        <v>42</v>
      </c>
      <c r="B5" s="26">
        <v>1</v>
      </c>
      <c r="C5" s="19">
        <v>2</v>
      </c>
      <c r="D5" s="19">
        <v>3</v>
      </c>
      <c r="E5" s="19">
        <v>4</v>
      </c>
      <c r="F5" s="19">
        <v>5</v>
      </c>
      <c r="G5" s="20">
        <v>6</v>
      </c>
      <c r="H5" s="19">
        <v>7</v>
      </c>
      <c r="I5" s="20">
        <v>8</v>
      </c>
      <c r="J5" s="19">
        <v>9</v>
      </c>
      <c r="K5" s="20">
        <v>10</v>
      </c>
      <c r="L5" s="21" t="s">
        <v>43</v>
      </c>
      <c r="N5" s="25" t="s">
        <v>59</v>
      </c>
      <c r="O5" s="26">
        <v>1</v>
      </c>
      <c r="P5" s="19">
        <v>2</v>
      </c>
      <c r="Q5" s="19">
        <v>3</v>
      </c>
      <c r="R5" s="19">
        <v>4</v>
      </c>
      <c r="S5" s="19">
        <v>5</v>
      </c>
      <c r="T5" s="20">
        <v>6</v>
      </c>
      <c r="U5" s="19">
        <v>7</v>
      </c>
      <c r="V5" s="20">
        <v>8</v>
      </c>
      <c r="W5" s="19">
        <v>9</v>
      </c>
      <c r="X5" s="20">
        <v>10</v>
      </c>
      <c r="Y5" s="21" t="s">
        <v>43</v>
      </c>
    </row>
    <row r="6" spans="1:25" s="43" customFormat="1" ht="21.95" customHeight="1" thickTop="1">
      <c r="A6" s="51" t="s">
        <v>15</v>
      </c>
      <c r="B6" s="52">
        <v>1620</v>
      </c>
      <c r="C6" s="41"/>
      <c r="D6" s="41"/>
      <c r="E6" s="41"/>
      <c r="F6" s="41"/>
      <c r="G6" s="42"/>
      <c r="H6" s="42"/>
      <c r="I6" s="42"/>
      <c r="J6" s="42"/>
      <c r="K6" s="42"/>
      <c r="L6" s="50">
        <f t="shared" ref="L6:L24" si="0">SUM(B6:K6)</f>
        <v>1620</v>
      </c>
      <c r="N6" s="51" t="s">
        <v>15</v>
      </c>
      <c r="O6" s="52">
        <v>2090</v>
      </c>
      <c r="P6" s="41"/>
      <c r="Q6" s="41"/>
      <c r="R6" s="41"/>
      <c r="S6" s="41"/>
      <c r="T6" s="42"/>
      <c r="U6" s="42"/>
      <c r="V6" s="42"/>
      <c r="W6" s="42"/>
      <c r="X6" s="42"/>
      <c r="Y6" s="50">
        <f t="shared" ref="Y6:Y11" si="1">SUM(O6:X6)</f>
        <v>2090</v>
      </c>
    </row>
    <row r="7" spans="1:25" s="43" customFormat="1" ht="21.95" customHeight="1">
      <c r="A7" s="53" t="s">
        <v>16</v>
      </c>
      <c r="B7" s="52">
        <v>670</v>
      </c>
      <c r="C7" s="41"/>
      <c r="D7" s="41"/>
      <c r="E7" s="41"/>
      <c r="F7" s="41"/>
      <c r="G7" s="42"/>
      <c r="H7" s="42"/>
      <c r="I7" s="42"/>
      <c r="J7" s="42"/>
      <c r="K7" s="42"/>
      <c r="L7" s="50">
        <f t="shared" si="0"/>
        <v>670</v>
      </c>
      <c r="N7" s="53" t="s">
        <v>16</v>
      </c>
      <c r="O7" s="52">
        <v>690</v>
      </c>
      <c r="P7" s="41"/>
      <c r="Q7" s="41"/>
      <c r="R7" s="41"/>
      <c r="S7" s="41"/>
      <c r="T7" s="42"/>
      <c r="U7" s="42"/>
      <c r="V7" s="42"/>
      <c r="W7" s="42"/>
      <c r="X7" s="42"/>
      <c r="Y7" s="50">
        <f t="shared" si="1"/>
        <v>690</v>
      </c>
    </row>
    <row r="8" spans="1:25" s="43" customFormat="1" ht="21.95" customHeight="1">
      <c r="A8" s="53" t="s">
        <v>17</v>
      </c>
      <c r="B8" s="52">
        <v>77</v>
      </c>
      <c r="C8" s="41"/>
      <c r="D8" s="41"/>
      <c r="E8" s="41"/>
      <c r="F8" s="41"/>
      <c r="G8" s="42"/>
      <c r="H8" s="42"/>
      <c r="I8" s="42"/>
      <c r="J8" s="42"/>
      <c r="K8" s="42"/>
      <c r="L8" s="50">
        <f t="shared" si="0"/>
        <v>77</v>
      </c>
      <c r="N8" s="53" t="s">
        <v>17</v>
      </c>
      <c r="O8" s="52">
        <v>63</v>
      </c>
      <c r="P8" s="41"/>
      <c r="Q8" s="41"/>
      <c r="R8" s="41"/>
      <c r="S8" s="41"/>
      <c r="T8" s="42"/>
      <c r="U8" s="42"/>
      <c r="V8" s="42"/>
      <c r="W8" s="42"/>
      <c r="X8" s="42"/>
      <c r="Y8" s="50">
        <f t="shared" si="1"/>
        <v>63</v>
      </c>
    </row>
    <row r="9" spans="1:25" s="43" customFormat="1" ht="21.95" customHeight="1">
      <c r="A9" s="53" t="s">
        <v>18</v>
      </c>
      <c r="B9" s="40"/>
      <c r="C9" s="41"/>
      <c r="D9" s="41"/>
      <c r="E9" s="41"/>
      <c r="F9" s="41"/>
      <c r="G9" s="42"/>
      <c r="H9" s="42"/>
      <c r="I9" s="42"/>
      <c r="J9" s="42"/>
      <c r="K9" s="42"/>
      <c r="L9" s="50">
        <f t="shared" si="0"/>
        <v>0</v>
      </c>
      <c r="N9" s="53" t="s">
        <v>18</v>
      </c>
      <c r="O9" s="40"/>
      <c r="P9" s="41"/>
      <c r="Q9" s="41"/>
      <c r="R9" s="41"/>
      <c r="S9" s="41"/>
      <c r="T9" s="42"/>
      <c r="U9" s="42"/>
      <c r="V9" s="42"/>
      <c r="W9" s="42"/>
      <c r="X9" s="42"/>
      <c r="Y9" s="50">
        <f t="shared" si="1"/>
        <v>0</v>
      </c>
    </row>
    <row r="10" spans="1:25" s="43" customFormat="1" ht="21.95" customHeight="1">
      <c r="A10" s="53" t="s">
        <v>45</v>
      </c>
      <c r="B10" s="40"/>
      <c r="C10" s="41"/>
      <c r="D10" s="41"/>
      <c r="E10" s="41"/>
      <c r="F10" s="41"/>
      <c r="G10" s="42"/>
      <c r="H10" s="42"/>
      <c r="I10" s="42"/>
      <c r="J10" s="42"/>
      <c r="K10" s="42"/>
      <c r="L10" s="50">
        <f t="shared" si="0"/>
        <v>0</v>
      </c>
      <c r="N10" s="53" t="s">
        <v>45</v>
      </c>
      <c r="O10" s="40"/>
      <c r="P10" s="41"/>
      <c r="Q10" s="41"/>
      <c r="R10" s="41"/>
      <c r="S10" s="41"/>
      <c r="T10" s="42"/>
      <c r="U10" s="42"/>
      <c r="V10" s="42"/>
      <c r="W10" s="42"/>
      <c r="X10" s="42"/>
      <c r="Y10" s="50">
        <f t="shared" si="1"/>
        <v>0</v>
      </c>
    </row>
    <row r="11" spans="1:25" s="43" customFormat="1" ht="21.95" customHeight="1">
      <c r="A11" s="53" t="s">
        <v>20</v>
      </c>
      <c r="B11" s="40"/>
      <c r="C11" s="41"/>
      <c r="D11" s="41"/>
      <c r="E11" s="41"/>
      <c r="F11" s="41"/>
      <c r="G11" s="42"/>
      <c r="H11" s="42"/>
      <c r="I11" s="42"/>
      <c r="J11" s="42"/>
      <c r="K11" s="42"/>
      <c r="L11" s="50">
        <f t="shared" si="0"/>
        <v>0</v>
      </c>
      <c r="N11" s="53" t="s">
        <v>20</v>
      </c>
      <c r="O11" s="40"/>
      <c r="P11" s="41"/>
      <c r="Q11" s="41"/>
      <c r="R11" s="41"/>
      <c r="S11" s="41"/>
      <c r="T11" s="42"/>
      <c r="U11" s="42"/>
      <c r="V11" s="42"/>
      <c r="W11" s="42"/>
      <c r="X11" s="42"/>
      <c r="Y11" s="50">
        <f t="shared" si="1"/>
        <v>0</v>
      </c>
    </row>
    <row r="12" spans="1:25" ht="21.95" customHeight="1">
      <c r="A12" s="54" t="s">
        <v>21</v>
      </c>
      <c r="B12" s="55">
        <v>200</v>
      </c>
      <c r="C12" s="56">
        <v>20</v>
      </c>
      <c r="D12" s="9"/>
      <c r="E12" s="9"/>
      <c r="F12" s="9"/>
      <c r="G12" s="12"/>
      <c r="H12" s="12"/>
      <c r="I12" s="12"/>
      <c r="J12" s="12"/>
      <c r="K12" s="12"/>
      <c r="L12" s="60">
        <f t="shared" si="0"/>
        <v>220</v>
      </c>
      <c r="N12" s="54" t="s">
        <v>21</v>
      </c>
      <c r="O12" s="55">
        <v>40</v>
      </c>
      <c r="P12" s="56">
        <v>45</v>
      </c>
      <c r="Q12" s="56">
        <v>60</v>
      </c>
      <c r="R12" s="56">
        <v>60</v>
      </c>
      <c r="S12" s="9"/>
      <c r="T12" s="12"/>
      <c r="U12" s="12"/>
      <c r="V12" s="12"/>
      <c r="W12" s="12"/>
      <c r="X12" s="12"/>
      <c r="Y12" s="60">
        <f>SUM(O12:X12)</f>
        <v>205</v>
      </c>
    </row>
    <row r="13" spans="1:25" ht="21.95" customHeight="1">
      <c r="A13" s="54" t="s">
        <v>22</v>
      </c>
      <c r="B13" s="8"/>
      <c r="C13" s="9"/>
      <c r="D13" s="9"/>
      <c r="E13" s="9"/>
      <c r="F13" s="9"/>
      <c r="G13" s="12"/>
      <c r="H13" s="12"/>
      <c r="I13" s="12"/>
      <c r="J13" s="12"/>
      <c r="K13" s="12"/>
      <c r="L13" s="60">
        <f t="shared" si="0"/>
        <v>0</v>
      </c>
      <c r="N13" s="54" t="s">
        <v>22</v>
      </c>
      <c r="O13" s="8"/>
      <c r="P13" s="9"/>
      <c r="Q13" s="9"/>
      <c r="R13" s="9"/>
      <c r="S13" s="9"/>
      <c r="T13" s="12"/>
      <c r="U13" s="12"/>
      <c r="V13" s="12"/>
      <c r="W13" s="12"/>
      <c r="X13" s="12"/>
      <c r="Y13" s="60">
        <f>SUM(O13:X13)</f>
        <v>0</v>
      </c>
    </row>
    <row r="14" spans="1:25" ht="21.95" customHeight="1">
      <c r="A14" s="57" t="s">
        <v>46</v>
      </c>
      <c r="B14" s="58">
        <v>60</v>
      </c>
      <c r="C14" s="59">
        <v>10</v>
      </c>
      <c r="D14" s="1"/>
      <c r="E14" s="1"/>
      <c r="F14" s="1"/>
      <c r="G14" s="4"/>
      <c r="H14" s="4"/>
      <c r="I14" s="4"/>
      <c r="J14" s="4"/>
      <c r="K14" s="4"/>
      <c r="L14" s="60">
        <f t="shared" si="0"/>
        <v>70</v>
      </c>
      <c r="N14" s="57" t="s">
        <v>46</v>
      </c>
      <c r="O14" s="58">
        <v>15</v>
      </c>
      <c r="P14" s="59">
        <v>12</v>
      </c>
      <c r="Q14" s="59">
        <v>15</v>
      </c>
      <c r="R14" s="59">
        <v>15</v>
      </c>
      <c r="S14" s="1"/>
      <c r="T14" s="4"/>
      <c r="U14" s="4"/>
      <c r="V14" s="4"/>
      <c r="W14" s="4"/>
      <c r="X14" s="4"/>
      <c r="Y14" s="60">
        <f>SUM(O14:X14)</f>
        <v>57</v>
      </c>
    </row>
    <row r="15" spans="1:25" ht="21.95" customHeight="1">
      <c r="A15" s="57" t="s">
        <v>47</v>
      </c>
      <c r="B15" s="58">
        <v>100</v>
      </c>
      <c r="C15" s="59">
        <v>5</v>
      </c>
      <c r="D15" s="1"/>
      <c r="E15" s="1"/>
      <c r="F15" s="1"/>
      <c r="G15" s="4"/>
      <c r="H15" s="4"/>
      <c r="I15" s="4"/>
      <c r="J15" s="4"/>
      <c r="K15" s="4"/>
      <c r="L15" s="60">
        <f t="shared" si="0"/>
        <v>105</v>
      </c>
      <c r="N15" s="57" t="s">
        <v>47</v>
      </c>
      <c r="O15" s="58">
        <v>5</v>
      </c>
      <c r="P15" s="59">
        <v>10</v>
      </c>
      <c r="Q15" s="59">
        <v>10</v>
      </c>
      <c r="R15" s="59">
        <v>10</v>
      </c>
      <c r="S15" s="1"/>
      <c r="T15" s="4"/>
      <c r="U15" s="4"/>
      <c r="V15" s="4"/>
      <c r="W15" s="4"/>
      <c r="X15" s="4"/>
      <c r="Y15" s="60">
        <f>SUM(O15:X15)</f>
        <v>35</v>
      </c>
    </row>
    <row r="16" spans="1:25" ht="21.95" customHeight="1">
      <c r="A16" s="57" t="s">
        <v>48</v>
      </c>
      <c r="B16" s="3"/>
      <c r="C16" s="1"/>
      <c r="D16" s="1"/>
      <c r="E16" s="1"/>
      <c r="F16" s="1"/>
      <c r="G16" s="4"/>
      <c r="H16" s="4"/>
      <c r="I16" s="4"/>
      <c r="J16" s="4"/>
      <c r="K16" s="4"/>
      <c r="L16" s="60">
        <f t="shared" si="0"/>
        <v>0</v>
      </c>
      <c r="N16" s="57" t="s">
        <v>48</v>
      </c>
      <c r="O16" s="3"/>
      <c r="P16" s="1"/>
      <c r="Q16" s="1"/>
      <c r="R16" s="1"/>
      <c r="S16" s="1"/>
      <c r="T16" s="4"/>
      <c r="U16" s="4"/>
      <c r="V16" s="4"/>
      <c r="W16" s="4"/>
      <c r="X16" s="4"/>
      <c r="Y16" s="60">
        <f t="shared" ref="Y16:Y24" si="2">SUM(O16:X16)</f>
        <v>0</v>
      </c>
    </row>
    <row r="17" spans="1:25" ht="24.75">
      <c r="A17" s="136" t="s">
        <v>89</v>
      </c>
      <c r="B17" s="8"/>
      <c r="C17" s="1"/>
      <c r="D17" s="1"/>
      <c r="E17" s="1"/>
      <c r="F17" s="1"/>
      <c r="G17" s="4"/>
      <c r="H17" s="4"/>
      <c r="I17" s="4"/>
      <c r="J17" s="4"/>
      <c r="K17" s="4"/>
      <c r="L17" s="60">
        <f t="shared" si="0"/>
        <v>0</v>
      </c>
      <c r="N17" s="98" t="s">
        <v>89</v>
      </c>
      <c r="O17" s="3"/>
      <c r="P17" s="1"/>
      <c r="Q17" s="1"/>
      <c r="R17" s="1"/>
      <c r="S17" s="1"/>
      <c r="T17" s="4"/>
      <c r="U17" s="4"/>
      <c r="V17" s="4"/>
      <c r="W17" s="4"/>
      <c r="X17" s="4"/>
      <c r="Y17" s="60">
        <f>SUM(O17:X17)</f>
        <v>0</v>
      </c>
    </row>
    <row r="18" spans="1:25" ht="21.95" customHeight="1">
      <c r="A18" s="103" t="s">
        <v>27</v>
      </c>
      <c r="B18" s="3"/>
      <c r="C18" s="1"/>
      <c r="D18" s="1"/>
      <c r="E18" s="1"/>
      <c r="F18" s="1"/>
      <c r="G18" s="4"/>
      <c r="H18" s="4"/>
      <c r="I18" s="4"/>
      <c r="J18" s="4"/>
      <c r="K18" s="4"/>
      <c r="L18" s="60">
        <f t="shared" si="0"/>
        <v>0</v>
      </c>
      <c r="N18" s="103" t="s">
        <v>27</v>
      </c>
      <c r="O18" s="3"/>
      <c r="P18" s="1"/>
      <c r="Q18" s="1"/>
      <c r="R18" s="1"/>
      <c r="S18" s="1"/>
      <c r="T18" s="4"/>
      <c r="U18" s="4"/>
      <c r="V18" s="4"/>
      <c r="W18" s="4"/>
      <c r="X18" s="4"/>
      <c r="Y18" s="60">
        <f>SUM(O18:X18)</f>
        <v>0</v>
      </c>
    </row>
    <row r="19" spans="1:25" ht="21.95" customHeight="1">
      <c r="A19" s="103" t="s">
        <v>28</v>
      </c>
      <c r="B19" s="3"/>
      <c r="C19" s="1"/>
      <c r="D19" s="1"/>
      <c r="E19" s="1"/>
      <c r="F19" s="1"/>
      <c r="G19" s="4"/>
      <c r="H19" s="4"/>
      <c r="I19" s="4"/>
      <c r="J19" s="4"/>
      <c r="K19" s="4"/>
      <c r="L19" s="60">
        <f t="shared" si="0"/>
        <v>0</v>
      </c>
      <c r="N19" s="103" t="s">
        <v>28</v>
      </c>
      <c r="O19" s="3"/>
      <c r="P19" s="1"/>
      <c r="Q19" s="1"/>
      <c r="R19" s="1"/>
      <c r="S19" s="1"/>
      <c r="T19" s="4"/>
      <c r="U19" s="4"/>
      <c r="V19" s="4"/>
      <c r="W19" s="4"/>
      <c r="X19" s="4"/>
      <c r="Y19" s="60">
        <f t="shared" si="2"/>
        <v>0</v>
      </c>
    </row>
    <row r="20" spans="1:25" ht="21.95" customHeight="1">
      <c r="A20" s="102" t="s">
        <v>79</v>
      </c>
      <c r="B20" s="3"/>
      <c r="C20" s="1"/>
      <c r="D20" s="1"/>
      <c r="E20" s="1"/>
      <c r="F20" s="1"/>
      <c r="G20" s="4"/>
      <c r="H20" s="4"/>
      <c r="I20" s="4"/>
      <c r="J20" s="4"/>
      <c r="K20" s="4"/>
      <c r="L20" s="60">
        <f t="shared" si="0"/>
        <v>0</v>
      </c>
      <c r="N20" s="102" t="s">
        <v>79</v>
      </c>
      <c r="O20" s="3"/>
      <c r="P20" s="1"/>
      <c r="Q20" s="1"/>
      <c r="R20" s="1"/>
      <c r="S20" s="1"/>
      <c r="T20" s="4"/>
      <c r="U20" s="4"/>
      <c r="V20" s="4"/>
      <c r="W20" s="4"/>
      <c r="X20" s="4"/>
      <c r="Y20" s="60">
        <f t="shared" si="2"/>
        <v>0</v>
      </c>
    </row>
    <row r="21" spans="1:25" ht="21.95" customHeight="1">
      <c r="A21" s="102" t="s">
        <v>85</v>
      </c>
      <c r="B21" s="3"/>
      <c r="C21" s="1"/>
      <c r="D21" s="1"/>
      <c r="E21" s="1"/>
      <c r="F21" s="1"/>
      <c r="G21" s="4"/>
      <c r="H21" s="4"/>
      <c r="I21" s="4"/>
      <c r="J21" s="4"/>
      <c r="K21" s="4"/>
      <c r="L21" s="60">
        <f t="shared" si="0"/>
        <v>0</v>
      </c>
      <c r="N21" s="102" t="s">
        <v>85</v>
      </c>
      <c r="O21" s="2"/>
      <c r="P21" s="10"/>
      <c r="Q21" s="10"/>
      <c r="R21" s="10"/>
      <c r="S21" s="10"/>
      <c r="T21" s="13"/>
      <c r="U21" s="13"/>
      <c r="V21" s="13"/>
      <c r="W21" s="13"/>
      <c r="X21" s="13"/>
      <c r="Y21" s="225">
        <f t="shared" si="2"/>
        <v>0</v>
      </c>
    </row>
    <row r="22" spans="1:25" ht="21.95" customHeight="1">
      <c r="A22" s="102" t="s">
        <v>86</v>
      </c>
      <c r="B22" s="3"/>
      <c r="C22" s="1"/>
      <c r="D22" s="1"/>
      <c r="E22" s="1"/>
      <c r="F22" s="1"/>
      <c r="G22" s="4"/>
      <c r="H22" s="4"/>
      <c r="I22" s="4"/>
      <c r="J22" s="4"/>
      <c r="K22" s="4"/>
      <c r="L22" s="60">
        <f t="shared" si="0"/>
        <v>0</v>
      </c>
      <c r="N22" s="102" t="s">
        <v>86</v>
      </c>
      <c r="O22" s="2"/>
      <c r="P22" s="10"/>
      <c r="Q22" s="10"/>
      <c r="R22" s="10"/>
      <c r="S22" s="10"/>
      <c r="T22" s="13"/>
      <c r="U22" s="13"/>
      <c r="V22" s="13"/>
      <c r="W22" s="13"/>
      <c r="X22" s="13"/>
      <c r="Y22" s="60">
        <f t="shared" si="2"/>
        <v>0</v>
      </c>
    </row>
    <row r="23" spans="1:25" ht="21.95" customHeight="1">
      <c r="A23" s="102" t="s">
        <v>87</v>
      </c>
      <c r="B23" s="58">
        <v>140</v>
      </c>
      <c r="C23" s="1"/>
      <c r="D23" s="1"/>
      <c r="E23" s="1"/>
      <c r="F23" s="1"/>
      <c r="G23" s="4"/>
      <c r="H23" s="4"/>
      <c r="I23" s="4"/>
      <c r="J23" s="4"/>
      <c r="K23" s="4"/>
      <c r="L23" s="60">
        <f t="shared" si="0"/>
        <v>140</v>
      </c>
      <c r="N23" s="102" t="s">
        <v>87</v>
      </c>
      <c r="O23" s="2"/>
      <c r="P23" s="10"/>
      <c r="Q23" s="10"/>
      <c r="R23" s="10"/>
      <c r="S23" s="10"/>
      <c r="T23" s="13"/>
      <c r="U23" s="13"/>
      <c r="V23" s="13"/>
      <c r="W23" s="13"/>
      <c r="X23" s="13"/>
      <c r="Y23" s="60">
        <f t="shared" si="2"/>
        <v>0</v>
      </c>
    </row>
    <row r="24" spans="1:25" ht="21.95" customHeight="1" thickBot="1">
      <c r="A24" s="99" t="s">
        <v>33</v>
      </c>
      <c r="B24" s="22"/>
      <c r="C24" s="15"/>
      <c r="D24" s="15"/>
      <c r="E24" s="15"/>
      <c r="F24" s="15"/>
      <c r="G24" s="16"/>
      <c r="H24" s="16"/>
      <c r="I24" s="16"/>
      <c r="J24" s="16"/>
      <c r="K24" s="16"/>
      <c r="L24" s="101">
        <f t="shared" si="0"/>
        <v>0</v>
      </c>
      <c r="N24" s="99" t="s">
        <v>33</v>
      </c>
      <c r="O24" s="7"/>
      <c r="P24" s="11"/>
      <c r="Q24" s="11"/>
      <c r="R24" s="11"/>
      <c r="S24" s="11"/>
      <c r="T24" s="14"/>
      <c r="U24" s="14"/>
      <c r="V24" s="14"/>
      <c r="W24" s="14"/>
      <c r="X24" s="14"/>
      <c r="Y24" s="101">
        <f t="shared" si="2"/>
        <v>0</v>
      </c>
    </row>
    <row r="25" spans="1:25" ht="25.5" thickBot="1">
      <c r="A25" s="157" t="s">
        <v>94</v>
      </c>
      <c r="B25" s="158"/>
      <c r="C25" s="159"/>
      <c r="D25" s="159"/>
      <c r="E25" s="159"/>
      <c r="F25" s="159"/>
      <c r="G25" s="160"/>
      <c r="H25" s="160"/>
      <c r="I25" s="160"/>
      <c r="J25" s="160"/>
      <c r="K25" s="160"/>
      <c r="L25" s="227">
        <f>SUM(B25:K25)</f>
        <v>0</v>
      </c>
      <c r="N25" s="138" t="s">
        <v>94</v>
      </c>
      <c r="O25" s="3"/>
      <c r="P25" s="1"/>
      <c r="Q25" s="1"/>
      <c r="R25" s="1"/>
      <c r="S25" s="1"/>
      <c r="T25" s="4"/>
      <c r="U25" s="4"/>
      <c r="V25" s="4"/>
      <c r="W25" s="4"/>
      <c r="X25" s="4"/>
      <c r="Y25" s="137">
        <f>SUM(O25:X25)</f>
        <v>0</v>
      </c>
    </row>
    <row r="26" spans="1:25" ht="25.5" customHeight="1" thickBot="1">
      <c r="A26" s="203" t="s">
        <v>54</v>
      </c>
      <c r="B26" s="158"/>
      <c r="C26" s="159"/>
      <c r="D26" s="159"/>
      <c r="E26" s="159"/>
      <c r="F26" s="159"/>
      <c r="G26" s="160"/>
      <c r="H26" s="160"/>
      <c r="I26" s="160"/>
      <c r="J26" s="160"/>
      <c r="K26" s="160"/>
      <c r="L26" s="161">
        <f>SUM(L6:L25)</f>
        <v>2902</v>
      </c>
      <c r="N26" s="203" t="s">
        <v>54</v>
      </c>
      <c r="O26" s="158"/>
      <c r="P26" s="159"/>
      <c r="Q26" s="159"/>
      <c r="R26" s="159"/>
      <c r="S26" s="159"/>
      <c r="T26" s="160"/>
      <c r="U26" s="160"/>
      <c r="V26" s="160"/>
      <c r="W26" s="160"/>
      <c r="X26" s="160"/>
      <c r="Y26" s="161">
        <f>SUM(Y6:Y25)</f>
        <v>3140</v>
      </c>
    </row>
    <row r="27" spans="1:25" ht="15" customHeight="1" thickBot="1"/>
    <row r="28" spans="1:25" ht="24.95" customHeight="1" thickBot="1">
      <c r="A28" s="25" t="s">
        <v>55</v>
      </c>
      <c r="B28" s="26">
        <v>1</v>
      </c>
      <c r="C28" s="19">
        <v>2</v>
      </c>
      <c r="D28" s="19">
        <v>3</v>
      </c>
      <c r="E28" s="19">
        <v>4</v>
      </c>
      <c r="F28" s="19">
        <v>5</v>
      </c>
      <c r="G28" s="20">
        <v>6</v>
      </c>
      <c r="H28" s="19">
        <v>7</v>
      </c>
      <c r="I28" s="20">
        <v>8</v>
      </c>
      <c r="J28" s="19">
        <v>9</v>
      </c>
      <c r="K28" s="20">
        <v>10</v>
      </c>
      <c r="L28" s="21" t="s">
        <v>43</v>
      </c>
      <c r="N28" s="25" t="s">
        <v>61</v>
      </c>
      <c r="O28" s="26">
        <v>1</v>
      </c>
      <c r="P28" s="19">
        <v>2</v>
      </c>
      <c r="Q28" s="19">
        <v>3</v>
      </c>
      <c r="R28" s="19">
        <v>4</v>
      </c>
      <c r="S28" s="19">
        <v>5</v>
      </c>
      <c r="T28" s="20">
        <v>6</v>
      </c>
      <c r="U28" s="19">
        <v>7</v>
      </c>
      <c r="V28" s="20">
        <v>8</v>
      </c>
      <c r="W28" s="19">
        <v>9</v>
      </c>
      <c r="X28" s="20">
        <v>10</v>
      </c>
      <c r="Y28" s="21" t="s">
        <v>43</v>
      </c>
    </row>
    <row r="29" spans="1:25" s="43" customFormat="1" ht="21.95" customHeight="1" thickTop="1">
      <c r="A29" s="53" t="s">
        <v>15</v>
      </c>
      <c r="B29" s="52">
        <v>1976</v>
      </c>
      <c r="C29" s="41"/>
      <c r="D29" s="41"/>
      <c r="E29" s="41"/>
      <c r="F29" s="41"/>
      <c r="G29" s="42"/>
      <c r="H29" s="42"/>
      <c r="I29" s="42"/>
      <c r="J29" s="42"/>
      <c r="K29" s="42"/>
      <c r="L29" s="50">
        <f t="shared" ref="L29:L35" si="3">SUM(B29:K29)</f>
        <v>1976</v>
      </c>
      <c r="N29" s="53" t="s">
        <v>15</v>
      </c>
      <c r="O29" s="52">
        <v>2360</v>
      </c>
      <c r="P29" s="41"/>
      <c r="Q29" s="41"/>
      <c r="R29" s="41"/>
      <c r="S29" s="41"/>
      <c r="T29" s="42"/>
      <c r="U29" s="42"/>
      <c r="V29" s="42"/>
      <c r="W29" s="42"/>
      <c r="X29" s="42"/>
      <c r="Y29" s="50">
        <f t="shared" ref="Y29:Y34" si="4">SUM(O29:X29)</f>
        <v>2360</v>
      </c>
    </row>
    <row r="30" spans="1:25" s="43" customFormat="1" ht="21.95" customHeight="1">
      <c r="A30" s="53" t="s">
        <v>16</v>
      </c>
      <c r="B30" s="52">
        <v>955</v>
      </c>
      <c r="C30" s="41"/>
      <c r="D30" s="41"/>
      <c r="E30" s="41"/>
      <c r="F30" s="41"/>
      <c r="G30" s="42"/>
      <c r="H30" s="42"/>
      <c r="I30" s="42"/>
      <c r="J30" s="42"/>
      <c r="K30" s="42"/>
      <c r="L30" s="50">
        <f t="shared" si="3"/>
        <v>955</v>
      </c>
      <c r="N30" s="53" t="s">
        <v>16</v>
      </c>
      <c r="O30" s="52">
        <v>1045</v>
      </c>
      <c r="P30" s="41"/>
      <c r="Q30" s="41"/>
      <c r="R30" s="41"/>
      <c r="S30" s="41"/>
      <c r="T30" s="42"/>
      <c r="U30" s="42"/>
      <c r="V30" s="42"/>
      <c r="W30" s="42"/>
      <c r="X30" s="42"/>
      <c r="Y30" s="50">
        <f t="shared" si="4"/>
        <v>1045</v>
      </c>
    </row>
    <row r="31" spans="1:25" s="43" customFormat="1" ht="21.95" customHeight="1">
      <c r="A31" s="53" t="s">
        <v>17</v>
      </c>
      <c r="B31" s="52">
        <v>30</v>
      </c>
      <c r="C31" s="41"/>
      <c r="D31" s="41"/>
      <c r="E31" s="41"/>
      <c r="F31" s="41"/>
      <c r="G31" s="42"/>
      <c r="H31" s="42"/>
      <c r="I31" s="42"/>
      <c r="J31" s="42"/>
      <c r="K31" s="42"/>
      <c r="L31" s="50">
        <f t="shared" si="3"/>
        <v>30</v>
      </c>
      <c r="N31" s="53" t="s">
        <v>17</v>
      </c>
      <c r="O31" s="52">
        <v>68</v>
      </c>
      <c r="P31" s="41"/>
      <c r="Q31" s="41"/>
      <c r="R31" s="41"/>
      <c r="S31" s="41"/>
      <c r="T31" s="42"/>
      <c r="U31" s="42"/>
      <c r="V31" s="42"/>
      <c r="W31" s="42"/>
      <c r="X31" s="42"/>
      <c r="Y31" s="50">
        <f t="shared" si="4"/>
        <v>68</v>
      </c>
    </row>
    <row r="32" spans="1:25" s="43" customFormat="1" ht="21.95" customHeight="1">
      <c r="A32" s="53" t="s">
        <v>18</v>
      </c>
      <c r="B32" s="40"/>
      <c r="C32" s="41"/>
      <c r="D32" s="41"/>
      <c r="E32" s="41"/>
      <c r="F32" s="41"/>
      <c r="G32" s="42"/>
      <c r="H32" s="42"/>
      <c r="I32" s="42"/>
      <c r="J32" s="42"/>
      <c r="K32" s="42"/>
      <c r="L32" s="50">
        <f t="shared" si="3"/>
        <v>0</v>
      </c>
      <c r="N32" s="53" t="s">
        <v>18</v>
      </c>
      <c r="O32" s="40"/>
      <c r="P32" s="41"/>
      <c r="Q32" s="41"/>
      <c r="R32" s="41"/>
      <c r="S32" s="41"/>
      <c r="T32" s="42"/>
      <c r="U32" s="42"/>
      <c r="V32" s="42"/>
      <c r="W32" s="42"/>
      <c r="X32" s="42"/>
      <c r="Y32" s="50">
        <f t="shared" si="4"/>
        <v>0</v>
      </c>
    </row>
    <row r="33" spans="1:25" s="43" customFormat="1" ht="21.95" customHeight="1">
      <c r="A33" s="53" t="s">
        <v>45</v>
      </c>
      <c r="B33" s="40"/>
      <c r="C33" s="41"/>
      <c r="D33" s="41"/>
      <c r="E33" s="41"/>
      <c r="F33" s="41"/>
      <c r="G33" s="42"/>
      <c r="H33" s="42"/>
      <c r="I33" s="42"/>
      <c r="J33" s="42"/>
      <c r="K33" s="42"/>
      <c r="L33" s="50">
        <f t="shared" si="3"/>
        <v>0</v>
      </c>
      <c r="N33" s="53" t="s">
        <v>45</v>
      </c>
      <c r="O33" s="40"/>
      <c r="P33" s="41"/>
      <c r="Q33" s="41"/>
      <c r="R33" s="41"/>
      <c r="S33" s="41"/>
      <c r="T33" s="42"/>
      <c r="U33" s="42"/>
      <c r="V33" s="42"/>
      <c r="W33" s="42"/>
      <c r="X33" s="42"/>
      <c r="Y33" s="50">
        <f t="shared" si="4"/>
        <v>0</v>
      </c>
    </row>
    <row r="34" spans="1:25" s="43" customFormat="1" ht="21.95" customHeight="1">
      <c r="A34" s="53" t="s">
        <v>20</v>
      </c>
      <c r="B34" s="40"/>
      <c r="C34" s="41"/>
      <c r="D34" s="41"/>
      <c r="E34" s="41"/>
      <c r="F34" s="41"/>
      <c r="G34" s="42"/>
      <c r="H34" s="42"/>
      <c r="I34" s="42"/>
      <c r="J34" s="42"/>
      <c r="K34" s="42"/>
      <c r="L34" s="50">
        <f t="shared" si="3"/>
        <v>0</v>
      </c>
      <c r="N34" s="53" t="s">
        <v>20</v>
      </c>
      <c r="O34" s="40"/>
      <c r="P34" s="41"/>
      <c r="Q34" s="41"/>
      <c r="R34" s="41"/>
      <c r="S34" s="41"/>
      <c r="T34" s="42"/>
      <c r="U34" s="42"/>
      <c r="V34" s="42"/>
      <c r="W34" s="42"/>
      <c r="X34" s="42"/>
      <c r="Y34" s="50">
        <f t="shared" si="4"/>
        <v>0</v>
      </c>
    </row>
    <row r="35" spans="1:25" ht="21.95" customHeight="1">
      <c r="A35" s="54" t="s">
        <v>21</v>
      </c>
      <c r="B35" s="55">
        <v>60</v>
      </c>
      <c r="C35" s="56">
        <v>50</v>
      </c>
      <c r="D35" s="56">
        <v>40</v>
      </c>
      <c r="E35" s="56">
        <v>55</v>
      </c>
      <c r="F35" s="9"/>
      <c r="G35" s="12"/>
      <c r="H35" s="12"/>
      <c r="I35" s="12"/>
      <c r="J35" s="12"/>
      <c r="K35" s="12"/>
      <c r="L35" s="60">
        <f t="shared" si="3"/>
        <v>205</v>
      </c>
      <c r="N35" s="54" t="s">
        <v>21</v>
      </c>
      <c r="O35" s="55">
        <v>55</v>
      </c>
      <c r="P35" s="56">
        <v>60</v>
      </c>
      <c r="Q35" s="56">
        <v>80</v>
      </c>
      <c r="R35" s="56">
        <v>50</v>
      </c>
      <c r="S35" s="56">
        <v>60</v>
      </c>
      <c r="T35" s="12"/>
      <c r="U35" s="12"/>
      <c r="V35" s="12"/>
      <c r="W35" s="12"/>
      <c r="X35" s="12"/>
      <c r="Y35" s="60">
        <f>SUM(O35:X35)</f>
        <v>305</v>
      </c>
    </row>
    <row r="36" spans="1:25" ht="21.95" customHeight="1">
      <c r="A36" s="54" t="s">
        <v>22</v>
      </c>
      <c r="B36" s="8"/>
      <c r="C36" s="9"/>
      <c r="D36" s="9"/>
      <c r="E36" s="9"/>
      <c r="F36" s="9"/>
      <c r="G36" s="12"/>
      <c r="H36" s="12"/>
      <c r="I36" s="12"/>
      <c r="J36" s="12"/>
      <c r="K36" s="12"/>
      <c r="L36" s="60">
        <f>SUM(B36:K36)</f>
        <v>0</v>
      </c>
      <c r="N36" s="54" t="s">
        <v>22</v>
      </c>
      <c r="O36" s="8"/>
      <c r="P36" s="9"/>
      <c r="Q36" s="9"/>
      <c r="R36" s="9"/>
      <c r="S36" s="9"/>
      <c r="T36" s="12"/>
      <c r="U36" s="12"/>
      <c r="V36" s="12"/>
      <c r="W36" s="12"/>
      <c r="X36" s="12"/>
      <c r="Y36" s="60">
        <f>SUM(O36:X36)</f>
        <v>0</v>
      </c>
    </row>
    <row r="37" spans="1:25" ht="21.95" customHeight="1">
      <c r="A37" s="57" t="s">
        <v>46</v>
      </c>
      <c r="B37" s="58">
        <v>10</v>
      </c>
      <c r="C37" s="59">
        <v>5</v>
      </c>
      <c r="D37" s="59">
        <v>10</v>
      </c>
      <c r="E37" s="59">
        <v>15</v>
      </c>
      <c r="F37" s="1"/>
      <c r="G37" s="4"/>
      <c r="H37" s="4"/>
      <c r="I37" s="4"/>
      <c r="J37" s="4"/>
      <c r="K37" s="4"/>
      <c r="L37" s="60">
        <f>SUM(B37:K37)</f>
        <v>40</v>
      </c>
      <c r="N37" s="57" t="s">
        <v>46</v>
      </c>
      <c r="O37" s="58">
        <v>15</v>
      </c>
      <c r="P37" s="59">
        <v>15</v>
      </c>
      <c r="Q37" s="59">
        <v>15</v>
      </c>
      <c r="R37" s="59">
        <v>5</v>
      </c>
      <c r="S37" s="59">
        <v>20</v>
      </c>
      <c r="T37" s="4"/>
      <c r="U37" s="4"/>
      <c r="V37" s="4"/>
      <c r="W37" s="4"/>
      <c r="X37" s="4"/>
      <c r="Y37" s="60">
        <f>SUM(O37:X37)</f>
        <v>70</v>
      </c>
    </row>
    <row r="38" spans="1:25" ht="21.95" customHeight="1">
      <c r="A38" s="57" t="s">
        <v>47</v>
      </c>
      <c r="B38" s="58">
        <v>15</v>
      </c>
      <c r="C38" s="59">
        <v>10</v>
      </c>
      <c r="D38" s="59">
        <v>10</v>
      </c>
      <c r="E38" s="59">
        <v>5</v>
      </c>
      <c r="F38" s="1"/>
      <c r="G38" s="4"/>
      <c r="H38" s="4"/>
      <c r="I38" s="4"/>
      <c r="J38" s="4"/>
      <c r="K38" s="4"/>
      <c r="L38" s="60">
        <f>SUM(B38:K38)</f>
        <v>40</v>
      </c>
      <c r="N38" s="57" t="s">
        <v>47</v>
      </c>
      <c r="O38" s="58">
        <v>15</v>
      </c>
      <c r="P38" s="59">
        <v>10</v>
      </c>
      <c r="Q38" s="59">
        <v>20</v>
      </c>
      <c r="R38" s="59">
        <v>5</v>
      </c>
      <c r="S38" s="59">
        <v>50</v>
      </c>
      <c r="T38" s="4"/>
      <c r="U38" s="4"/>
      <c r="V38" s="4"/>
      <c r="W38" s="4"/>
      <c r="X38" s="4"/>
      <c r="Y38" s="60">
        <f>SUM(O38:X38)</f>
        <v>100</v>
      </c>
    </row>
    <row r="39" spans="1:25" ht="21.95" customHeight="1">
      <c r="A39" s="57" t="s">
        <v>48</v>
      </c>
      <c r="B39" s="3"/>
      <c r="C39" s="1"/>
      <c r="D39" s="1"/>
      <c r="E39" s="1"/>
      <c r="F39" s="1"/>
      <c r="G39" s="4"/>
      <c r="H39" s="4"/>
      <c r="I39" s="4"/>
      <c r="J39" s="4"/>
      <c r="K39" s="4"/>
      <c r="L39" s="60">
        <f t="shared" ref="L39:L46" si="5">SUM(B39:K39)</f>
        <v>0</v>
      </c>
      <c r="N39" s="57" t="s">
        <v>48</v>
      </c>
      <c r="O39" s="3"/>
      <c r="P39" s="1"/>
      <c r="Q39" s="1"/>
      <c r="R39" s="1"/>
      <c r="S39" s="1"/>
      <c r="T39" s="4"/>
      <c r="U39" s="4"/>
      <c r="V39" s="4"/>
      <c r="W39" s="4"/>
      <c r="X39" s="4"/>
      <c r="Y39" s="60">
        <f t="shared" ref="Y39:Y45" si="6">SUM(O39:X39)</f>
        <v>0</v>
      </c>
    </row>
    <row r="40" spans="1:25" ht="24.75">
      <c r="A40" s="98" t="s">
        <v>89</v>
      </c>
      <c r="B40" s="58">
        <v>93</v>
      </c>
      <c r="C40" s="1"/>
      <c r="D40" s="1"/>
      <c r="E40" s="1"/>
      <c r="F40" s="1"/>
      <c r="G40" s="4"/>
      <c r="H40" s="4"/>
      <c r="I40" s="4"/>
      <c r="J40" s="4"/>
      <c r="K40" s="4"/>
      <c r="L40" s="60">
        <f>SUM(B40:K40)</f>
        <v>93</v>
      </c>
      <c r="N40" s="98" t="s">
        <v>89</v>
      </c>
      <c r="O40" s="1"/>
      <c r="P40" s="1"/>
      <c r="Q40" s="1"/>
      <c r="R40" s="1"/>
      <c r="S40" s="1"/>
      <c r="T40" s="4"/>
      <c r="U40" s="4"/>
      <c r="V40" s="4"/>
      <c r="W40" s="4"/>
      <c r="X40" s="4"/>
      <c r="Y40" s="60">
        <f>SUM(O40:X40)</f>
        <v>0</v>
      </c>
    </row>
    <row r="41" spans="1:25" ht="21.95" customHeight="1">
      <c r="A41" s="103" t="s">
        <v>27</v>
      </c>
      <c r="B41" s="3"/>
      <c r="C41" s="1"/>
      <c r="D41" s="1"/>
      <c r="E41" s="1"/>
      <c r="F41" s="1"/>
      <c r="G41" s="4"/>
      <c r="H41" s="4"/>
      <c r="I41" s="4"/>
      <c r="J41" s="4"/>
      <c r="K41" s="4"/>
      <c r="L41" s="60">
        <f>SUM(B41:K41)</f>
        <v>0</v>
      </c>
      <c r="N41" s="103" t="s">
        <v>27</v>
      </c>
      <c r="O41" s="3"/>
      <c r="P41" s="1"/>
      <c r="Q41" s="1"/>
      <c r="R41" s="1"/>
      <c r="S41" s="1"/>
      <c r="T41" s="4"/>
      <c r="U41" s="4"/>
      <c r="V41" s="4"/>
      <c r="W41" s="4"/>
      <c r="X41" s="4"/>
      <c r="Y41" s="60">
        <f>SUM(O41:X41)</f>
        <v>0</v>
      </c>
    </row>
    <row r="42" spans="1:25" ht="21.95" customHeight="1">
      <c r="A42" s="103" t="s">
        <v>28</v>
      </c>
      <c r="B42" s="3"/>
      <c r="C42" s="1"/>
      <c r="D42" s="1"/>
      <c r="E42" s="1"/>
      <c r="F42" s="1"/>
      <c r="G42" s="4"/>
      <c r="H42" s="4"/>
      <c r="I42" s="4"/>
      <c r="J42" s="4"/>
      <c r="K42" s="4"/>
      <c r="L42" s="60">
        <f t="shared" si="5"/>
        <v>0</v>
      </c>
      <c r="N42" s="103" t="s">
        <v>28</v>
      </c>
      <c r="O42" s="3"/>
      <c r="P42" s="1"/>
      <c r="Q42" s="1"/>
      <c r="R42" s="1"/>
      <c r="S42" s="1"/>
      <c r="T42" s="4"/>
      <c r="U42" s="4"/>
      <c r="V42" s="4"/>
      <c r="W42" s="4"/>
      <c r="X42" s="4"/>
      <c r="Y42" s="60">
        <f t="shared" si="6"/>
        <v>0</v>
      </c>
    </row>
    <row r="43" spans="1:25" ht="21.95" customHeight="1">
      <c r="A43" s="102" t="s">
        <v>79</v>
      </c>
      <c r="B43" s="3"/>
      <c r="C43" s="1"/>
      <c r="D43" s="1"/>
      <c r="E43" s="1"/>
      <c r="F43" s="1"/>
      <c r="G43" s="4"/>
      <c r="H43" s="4"/>
      <c r="I43" s="4"/>
      <c r="J43" s="4"/>
      <c r="K43" s="4"/>
      <c r="L43" s="60">
        <f t="shared" si="5"/>
        <v>0</v>
      </c>
      <c r="N43" s="102" t="s">
        <v>79</v>
      </c>
      <c r="O43" s="3"/>
      <c r="P43" s="1"/>
      <c r="Q43" s="1"/>
      <c r="R43" s="1"/>
      <c r="S43" s="1"/>
      <c r="T43" s="4"/>
      <c r="U43" s="4"/>
      <c r="V43" s="4"/>
      <c r="W43" s="4"/>
      <c r="X43" s="4"/>
      <c r="Y43" s="60">
        <f t="shared" si="6"/>
        <v>0</v>
      </c>
    </row>
    <row r="44" spans="1:25" ht="21.95" customHeight="1">
      <c r="A44" s="102" t="s">
        <v>85</v>
      </c>
      <c r="B44" s="3"/>
      <c r="C44" s="1"/>
      <c r="D44" s="1"/>
      <c r="E44" s="1"/>
      <c r="F44" s="1"/>
      <c r="G44" s="4"/>
      <c r="H44" s="4"/>
      <c r="I44" s="4"/>
      <c r="J44" s="4"/>
      <c r="K44" s="4"/>
      <c r="L44" s="60">
        <f t="shared" si="5"/>
        <v>0</v>
      </c>
      <c r="N44" s="102" t="s">
        <v>85</v>
      </c>
      <c r="O44" s="2"/>
      <c r="P44" s="10"/>
      <c r="Q44" s="10"/>
      <c r="R44" s="10"/>
      <c r="S44" s="10"/>
      <c r="T44" s="13"/>
      <c r="U44" s="13"/>
      <c r="V44" s="13"/>
      <c r="W44" s="13"/>
      <c r="X44" s="13"/>
      <c r="Y44" s="225">
        <f t="shared" si="6"/>
        <v>0</v>
      </c>
    </row>
    <row r="45" spans="1:25" ht="21.95" customHeight="1">
      <c r="A45" s="102" t="s">
        <v>86</v>
      </c>
      <c r="B45" s="3"/>
      <c r="C45" s="1"/>
      <c r="D45" s="1"/>
      <c r="E45" s="1"/>
      <c r="F45" s="1"/>
      <c r="G45" s="4"/>
      <c r="H45" s="4"/>
      <c r="I45" s="4"/>
      <c r="J45" s="4"/>
      <c r="K45" s="4"/>
      <c r="L45" s="60">
        <f t="shared" si="5"/>
        <v>0</v>
      </c>
      <c r="N45" s="102" t="s">
        <v>86</v>
      </c>
      <c r="O45" s="2"/>
      <c r="P45" s="10"/>
      <c r="Q45" s="10"/>
      <c r="R45" s="10"/>
      <c r="S45" s="10"/>
      <c r="T45" s="13"/>
      <c r="U45" s="13"/>
      <c r="V45" s="13"/>
      <c r="W45" s="13"/>
      <c r="X45" s="13"/>
      <c r="Y45" s="225">
        <f t="shared" si="6"/>
        <v>0</v>
      </c>
    </row>
    <row r="46" spans="1:25" ht="21.95" customHeight="1">
      <c r="A46" s="102" t="s">
        <v>87</v>
      </c>
      <c r="B46" s="3"/>
      <c r="C46" s="1"/>
      <c r="D46" s="1"/>
      <c r="E46" s="1"/>
      <c r="F46" s="1"/>
      <c r="G46" s="4"/>
      <c r="H46" s="4"/>
      <c r="I46" s="4"/>
      <c r="J46" s="4"/>
      <c r="K46" s="4"/>
      <c r="L46" s="60">
        <f t="shared" si="5"/>
        <v>0</v>
      </c>
      <c r="N46" s="102" t="s">
        <v>87</v>
      </c>
      <c r="O46" s="2"/>
      <c r="P46" s="10"/>
      <c r="Q46" s="10"/>
      <c r="R46" s="10"/>
      <c r="S46" s="10"/>
      <c r="T46" s="13"/>
      <c r="U46" s="13"/>
      <c r="V46" s="13"/>
      <c r="W46" s="13"/>
      <c r="X46" s="13"/>
      <c r="Y46" s="60">
        <f>SUM(O46:X46)</f>
        <v>0</v>
      </c>
    </row>
    <row r="47" spans="1:25" ht="21.95" customHeight="1" thickBot="1">
      <c r="A47" s="99" t="s">
        <v>33</v>
      </c>
      <c r="B47" s="22"/>
      <c r="C47" s="15"/>
      <c r="D47" s="15"/>
      <c r="E47" s="15"/>
      <c r="F47" s="15"/>
      <c r="G47" s="16"/>
      <c r="H47" s="16"/>
      <c r="I47" s="16"/>
      <c r="J47" s="16"/>
      <c r="K47" s="16"/>
      <c r="L47" s="101">
        <f>SUM(B47:K47)</f>
        <v>0</v>
      </c>
      <c r="N47" s="99" t="s">
        <v>33</v>
      </c>
      <c r="O47" s="7"/>
      <c r="P47" s="11"/>
      <c r="Q47" s="11"/>
      <c r="R47" s="11"/>
      <c r="S47" s="11"/>
      <c r="T47" s="14"/>
      <c r="U47" s="14"/>
      <c r="V47" s="14"/>
      <c r="W47" s="14"/>
      <c r="X47" s="14"/>
      <c r="Y47" s="101">
        <f>SUM(O47:X47)</f>
        <v>0</v>
      </c>
    </row>
    <row r="48" spans="1:25" ht="25.5" thickBot="1">
      <c r="A48" s="157" t="s">
        <v>94</v>
      </c>
      <c r="B48" s="158"/>
      <c r="C48" s="159"/>
      <c r="D48" s="159"/>
      <c r="E48" s="159"/>
      <c r="F48" s="159"/>
      <c r="G48" s="160"/>
      <c r="H48" s="160"/>
      <c r="I48" s="160"/>
      <c r="J48" s="160"/>
      <c r="K48" s="160"/>
      <c r="L48" s="227">
        <f>SUM(B48:K48)</f>
        <v>0</v>
      </c>
      <c r="N48" s="157" t="s">
        <v>94</v>
      </c>
      <c r="O48" s="226">
        <v>2000</v>
      </c>
      <c r="P48" s="159"/>
      <c r="Q48" s="159"/>
      <c r="R48" s="159"/>
      <c r="S48" s="159"/>
      <c r="T48" s="160"/>
      <c r="U48" s="160"/>
      <c r="V48" s="160"/>
      <c r="W48" s="160"/>
      <c r="X48" s="160"/>
      <c r="Y48" s="227">
        <f>SUM(O48:X48)</f>
        <v>2000</v>
      </c>
    </row>
    <row r="49" spans="1:25" ht="25.5" customHeight="1" thickBot="1">
      <c r="A49" s="203" t="s">
        <v>54</v>
      </c>
      <c r="B49" s="158"/>
      <c r="C49" s="159"/>
      <c r="D49" s="159"/>
      <c r="E49" s="159"/>
      <c r="F49" s="159"/>
      <c r="G49" s="160"/>
      <c r="H49" s="160"/>
      <c r="I49" s="160"/>
      <c r="J49" s="160"/>
      <c r="K49" s="160"/>
      <c r="L49" s="161">
        <f>SUM(L29:L48)</f>
        <v>3339</v>
      </c>
      <c r="N49" s="203" t="s">
        <v>54</v>
      </c>
      <c r="O49" s="158"/>
      <c r="P49" s="159"/>
      <c r="Q49" s="159"/>
      <c r="R49" s="159"/>
      <c r="S49" s="159"/>
      <c r="T49" s="160"/>
      <c r="U49" s="160"/>
      <c r="V49" s="160"/>
      <c r="W49" s="160"/>
      <c r="X49" s="160"/>
      <c r="Y49" s="161">
        <f>SUM(Y29:Y48)</f>
        <v>5948</v>
      </c>
    </row>
    <row r="50" spans="1:25" ht="15" customHeight="1" thickBot="1">
      <c r="L50" s="24"/>
      <c r="Y50" s="24"/>
    </row>
    <row r="51" spans="1:25" ht="24.95" customHeight="1" thickBot="1">
      <c r="A51" s="25" t="s">
        <v>57</v>
      </c>
      <c r="B51" s="26">
        <v>1</v>
      </c>
      <c r="C51" s="19">
        <v>2</v>
      </c>
      <c r="D51" s="19">
        <v>3</v>
      </c>
      <c r="E51" s="19">
        <v>4</v>
      </c>
      <c r="F51" s="19">
        <v>5</v>
      </c>
      <c r="G51" s="20">
        <v>6</v>
      </c>
      <c r="H51" s="19">
        <v>7</v>
      </c>
      <c r="I51" s="20">
        <v>8</v>
      </c>
      <c r="J51" s="19">
        <v>9</v>
      </c>
      <c r="K51" s="20">
        <v>10</v>
      </c>
      <c r="L51" s="21" t="s">
        <v>43</v>
      </c>
      <c r="N51" s="25" t="s">
        <v>63</v>
      </c>
      <c r="O51" s="26">
        <v>1</v>
      </c>
      <c r="P51" s="19">
        <v>2</v>
      </c>
      <c r="Q51" s="19">
        <v>3</v>
      </c>
      <c r="R51" s="19">
        <v>4</v>
      </c>
      <c r="S51" s="19">
        <v>5</v>
      </c>
      <c r="T51" s="20">
        <v>6</v>
      </c>
      <c r="U51" s="19">
        <v>7</v>
      </c>
      <c r="V51" s="20">
        <v>8</v>
      </c>
      <c r="W51" s="19">
        <v>9</v>
      </c>
      <c r="X51" s="20">
        <v>10</v>
      </c>
      <c r="Y51" s="21" t="s">
        <v>43</v>
      </c>
    </row>
    <row r="52" spans="1:25" s="43" customFormat="1" ht="21.95" customHeight="1" thickTop="1">
      <c r="A52" s="53" t="s">
        <v>15</v>
      </c>
      <c r="B52" s="52">
        <v>1988</v>
      </c>
      <c r="C52" s="41"/>
      <c r="D52" s="41"/>
      <c r="E52" s="41"/>
      <c r="F52" s="41"/>
      <c r="G52" s="42"/>
      <c r="H52" s="42"/>
      <c r="I52" s="42"/>
      <c r="J52" s="42"/>
      <c r="K52" s="42"/>
      <c r="L52" s="50">
        <f t="shared" ref="L52:L58" si="7">SUM(B52:K52)</f>
        <v>1988</v>
      </c>
      <c r="N52" s="53" t="s">
        <v>15</v>
      </c>
      <c r="O52" s="52">
        <v>2052</v>
      </c>
      <c r="P52" s="41"/>
      <c r="Q52" s="41"/>
      <c r="R52" s="41"/>
      <c r="S52" s="41"/>
      <c r="T52" s="42"/>
      <c r="U52" s="42"/>
      <c r="V52" s="42"/>
      <c r="W52" s="42"/>
      <c r="X52" s="42"/>
      <c r="Y52" s="50">
        <f t="shared" ref="Y52:Y57" si="8">SUM(O52:X52)</f>
        <v>2052</v>
      </c>
    </row>
    <row r="53" spans="1:25" s="43" customFormat="1" ht="21.95" customHeight="1">
      <c r="A53" s="53" t="s">
        <v>16</v>
      </c>
      <c r="B53" s="52">
        <v>715</v>
      </c>
      <c r="C53" s="41"/>
      <c r="D53" s="41"/>
      <c r="E53" s="41"/>
      <c r="F53" s="41"/>
      <c r="G53" s="42"/>
      <c r="H53" s="42"/>
      <c r="I53" s="42"/>
      <c r="J53" s="42"/>
      <c r="K53" s="42"/>
      <c r="L53" s="50">
        <f t="shared" si="7"/>
        <v>715</v>
      </c>
      <c r="N53" s="53" t="s">
        <v>16</v>
      </c>
      <c r="O53" s="52">
        <v>565</v>
      </c>
      <c r="P53" s="41"/>
      <c r="Q53" s="41"/>
      <c r="R53" s="41"/>
      <c r="S53" s="41"/>
      <c r="T53" s="42"/>
      <c r="U53" s="42"/>
      <c r="V53" s="42"/>
      <c r="W53" s="42"/>
      <c r="X53" s="42"/>
      <c r="Y53" s="50">
        <f t="shared" si="8"/>
        <v>565</v>
      </c>
    </row>
    <row r="54" spans="1:25" s="43" customFormat="1" ht="21.95" customHeight="1">
      <c r="A54" s="53" t="s">
        <v>17</v>
      </c>
      <c r="B54" s="52">
        <v>43</v>
      </c>
      <c r="C54" s="41"/>
      <c r="D54" s="41"/>
      <c r="E54" s="41"/>
      <c r="F54" s="41"/>
      <c r="G54" s="42"/>
      <c r="H54" s="42"/>
      <c r="I54" s="42"/>
      <c r="J54" s="42"/>
      <c r="K54" s="42"/>
      <c r="L54" s="50">
        <f t="shared" si="7"/>
        <v>43</v>
      </c>
      <c r="N54" s="53" t="s">
        <v>17</v>
      </c>
      <c r="O54" s="52">
        <v>60</v>
      </c>
      <c r="P54" s="41"/>
      <c r="Q54" s="41"/>
      <c r="R54" s="41"/>
      <c r="S54" s="41"/>
      <c r="T54" s="42"/>
      <c r="U54" s="42"/>
      <c r="V54" s="42"/>
      <c r="W54" s="42"/>
      <c r="X54" s="42"/>
      <c r="Y54" s="50">
        <f t="shared" si="8"/>
        <v>60</v>
      </c>
    </row>
    <row r="55" spans="1:25" s="43" customFormat="1" ht="21.95" customHeight="1">
      <c r="A55" s="53" t="s">
        <v>18</v>
      </c>
      <c r="B55" s="40"/>
      <c r="C55" s="41"/>
      <c r="D55" s="41"/>
      <c r="E55" s="41"/>
      <c r="F55" s="41"/>
      <c r="G55" s="42"/>
      <c r="H55" s="42"/>
      <c r="I55" s="42"/>
      <c r="J55" s="42"/>
      <c r="K55" s="42"/>
      <c r="L55" s="50">
        <f t="shared" si="7"/>
        <v>0</v>
      </c>
      <c r="N55" s="53" t="s">
        <v>18</v>
      </c>
      <c r="O55" s="40"/>
      <c r="P55" s="41"/>
      <c r="Q55" s="41"/>
      <c r="R55" s="41"/>
      <c r="S55" s="41"/>
      <c r="T55" s="42"/>
      <c r="U55" s="42"/>
      <c r="V55" s="42"/>
      <c r="W55" s="42"/>
      <c r="X55" s="42"/>
      <c r="Y55" s="50">
        <f t="shared" si="8"/>
        <v>0</v>
      </c>
    </row>
    <row r="56" spans="1:25" s="43" customFormat="1" ht="21.95" customHeight="1">
      <c r="A56" s="53" t="s">
        <v>45</v>
      </c>
      <c r="B56" s="40"/>
      <c r="C56" s="41"/>
      <c r="D56" s="41"/>
      <c r="E56" s="41"/>
      <c r="F56" s="41"/>
      <c r="G56" s="42"/>
      <c r="H56" s="42"/>
      <c r="I56" s="42"/>
      <c r="J56" s="42"/>
      <c r="K56" s="42"/>
      <c r="L56" s="50">
        <f t="shared" si="7"/>
        <v>0</v>
      </c>
      <c r="N56" s="53" t="s">
        <v>45</v>
      </c>
      <c r="O56" s="40"/>
      <c r="P56" s="41"/>
      <c r="Q56" s="41"/>
      <c r="R56" s="41"/>
      <c r="S56" s="41"/>
      <c r="T56" s="42"/>
      <c r="U56" s="42"/>
      <c r="V56" s="42"/>
      <c r="W56" s="42"/>
      <c r="X56" s="42"/>
      <c r="Y56" s="50">
        <f t="shared" si="8"/>
        <v>0</v>
      </c>
    </row>
    <row r="57" spans="1:25" s="43" customFormat="1" ht="21.95" customHeight="1">
      <c r="A57" s="53" t="s">
        <v>20</v>
      </c>
      <c r="B57" s="40"/>
      <c r="C57" s="41"/>
      <c r="D57" s="41"/>
      <c r="E57" s="41"/>
      <c r="F57" s="41"/>
      <c r="G57" s="42"/>
      <c r="H57" s="42"/>
      <c r="I57" s="42"/>
      <c r="J57" s="42"/>
      <c r="K57" s="42"/>
      <c r="L57" s="50">
        <f t="shared" si="7"/>
        <v>0</v>
      </c>
      <c r="N57" s="53" t="s">
        <v>20</v>
      </c>
      <c r="O57" s="40"/>
      <c r="P57" s="41"/>
      <c r="Q57" s="41"/>
      <c r="R57" s="41"/>
      <c r="S57" s="41"/>
      <c r="T57" s="42"/>
      <c r="U57" s="42"/>
      <c r="V57" s="42"/>
      <c r="W57" s="42"/>
      <c r="X57" s="42"/>
      <c r="Y57" s="50">
        <f t="shared" si="8"/>
        <v>0</v>
      </c>
    </row>
    <row r="58" spans="1:25" ht="21.95" customHeight="1">
      <c r="A58" s="54" t="s">
        <v>21</v>
      </c>
      <c r="B58" s="55">
        <v>45</v>
      </c>
      <c r="C58" s="56">
        <v>50</v>
      </c>
      <c r="D58" s="56">
        <v>70</v>
      </c>
      <c r="E58" s="56">
        <v>50</v>
      </c>
      <c r="F58" s="56">
        <v>60</v>
      </c>
      <c r="G58" s="12"/>
      <c r="H58" s="12"/>
      <c r="I58" s="12"/>
      <c r="J58" s="12"/>
      <c r="K58" s="12"/>
      <c r="L58" s="60">
        <f t="shared" si="7"/>
        <v>275</v>
      </c>
      <c r="N58" s="54" t="s">
        <v>21</v>
      </c>
      <c r="O58" s="55">
        <v>60</v>
      </c>
      <c r="P58" s="56">
        <v>55</v>
      </c>
      <c r="Q58" s="56">
        <v>50</v>
      </c>
      <c r="R58" s="56">
        <v>50</v>
      </c>
      <c r="S58" s="9"/>
      <c r="T58" s="12"/>
      <c r="U58" s="12"/>
      <c r="V58" s="12"/>
      <c r="W58" s="12"/>
      <c r="X58" s="12"/>
      <c r="Y58" s="60">
        <f>SUM(O58:X58)</f>
        <v>215</v>
      </c>
    </row>
    <row r="59" spans="1:25" ht="21.95" customHeight="1">
      <c r="A59" s="54" t="s">
        <v>22</v>
      </c>
      <c r="B59" s="8"/>
      <c r="C59" s="9"/>
      <c r="D59" s="9"/>
      <c r="E59" s="9"/>
      <c r="F59" s="9"/>
      <c r="G59" s="12"/>
      <c r="H59" s="12"/>
      <c r="I59" s="12"/>
      <c r="J59" s="12"/>
      <c r="K59" s="12"/>
      <c r="L59" s="60">
        <f>SUM(B59:K59)</f>
        <v>0</v>
      </c>
      <c r="N59" s="54" t="s">
        <v>22</v>
      </c>
      <c r="O59" s="8"/>
      <c r="P59" s="9"/>
      <c r="Q59" s="9"/>
      <c r="R59" s="9"/>
      <c r="S59" s="9"/>
      <c r="T59" s="12"/>
      <c r="U59" s="12"/>
      <c r="V59" s="12"/>
      <c r="W59" s="12"/>
      <c r="X59" s="12"/>
      <c r="Y59" s="60">
        <f>SUM(O59:X59)</f>
        <v>0</v>
      </c>
    </row>
    <row r="60" spans="1:25" ht="21.95" customHeight="1">
      <c r="A60" s="57" t="s">
        <v>46</v>
      </c>
      <c r="B60" s="58">
        <v>10</v>
      </c>
      <c r="C60" s="59">
        <v>10</v>
      </c>
      <c r="D60" s="59">
        <v>15</v>
      </c>
      <c r="E60" s="59">
        <v>15</v>
      </c>
      <c r="F60" s="59">
        <v>20</v>
      </c>
      <c r="G60" s="4"/>
      <c r="H60" s="4"/>
      <c r="I60" s="4"/>
      <c r="J60" s="4"/>
      <c r="K60" s="4"/>
      <c r="L60" s="60">
        <f>SUM(B60:K60)</f>
        <v>70</v>
      </c>
      <c r="N60" s="57" t="s">
        <v>46</v>
      </c>
      <c r="O60" s="58">
        <v>15</v>
      </c>
      <c r="P60" s="59">
        <v>15</v>
      </c>
      <c r="Q60" s="59">
        <v>15</v>
      </c>
      <c r="R60" s="59">
        <v>15</v>
      </c>
      <c r="S60" s="1"/>
      <c r="T60" s="4"/>
      <c r="U60" s="4"/>
      <c r="V60" s="4"/>
      <c r="W60" s="4"/>
      <c r="X60" s="4"/>
      <c r="Y60" s="60">
        <f>SUM(O60:X60)</f>
        <v>60</v>
      </c>
    </row>
    <row r="61" spans="1:25" ht="21.95" customHeight="1">
      <c r="A61" s="57" t="s">
        <v>47</v>
      </c>
      <c r="B61" s="58">
        <v>10</v>
      </c>
      <c r="C61" s="59">
        <v>15</v>
      </c>
      <c r="D61" s="59">
        <v>40</v>
      </c>
      <c r="E61" s="59">
        <v>10</v>
      </c>
      <c r="F61" s="59">
        <v>10</v>
      </c>
      <c r="G61" s="4"/>
      <c r="H61" s="4"/>
      <c r="I61" s="4"/>
      <c r="J61" s="4"/>
      <c r="K61" s="4"/>
      <c r="L61" s="60">
        <f>SUM(B61:K61)</f>
        <v>85</v>
      </c>
      <c r="N61" s="57" t="s">
        <v>47</v>
      </c>
      <c r="O61" s="58">
        <v>10</v>
      </c>
      <c r="P61" s="59">
        <v>10</v>
      </c>
      <c r="Q61" s="59">
        <v>10</v>
      </c>
      <c r="R61" s="59">
        <v>20</v>
      </c>
      <c r="S61" s="1"/>
      <c r="T61" s="4"/>
      <c r="U61" s="4"/>
      <c r="V61" s="4"/>
      <c r="W61" s="4"/>
      <c r="X61" s="4"/>
      <c r="Y61" s="60">
        <f>SUM(O61:X61)</f>
        <v>50</v>
      </c>
    </row>
    <row r="62" spans="1:25" ht="21.95" customHeight="1">
      <c r="A62" s="57" t="s">
        <v>48</v>
      </c>
      <c r="B62" s="3"/>
      <c r="C62" s="1"/>
      <c r="D62" s="1"/>
      <c r="E62" s="1"/>
      <c r="F62" s="1"/>
      <c r="G62" s="4"/>
      <c r="H62" s="4"/>
      <c r="I62" s="4"/>
      <c r="J62" s="4"/>
      <c r="K62" s="4"/>
      <c r="L62" s="60">
        <f t="shared" ref="L62:L69" si="9">SUM(B62:K62)</f>
        <v>0</v>
      </c>
      <c r="N62" s="57" t="s">
        <v>48</v>
      </c>
      <c r="O62" s="3"/>
      <c r="P62" s="1"/>
      <c r="Q62" s="1"/>
      <c r="R62" s="1"/>
      <c r="S62" s="1"/>
      <c r="T62" s="4"/>
      <c r="U62" s="4"/>
      <c r="V62" s="4"/>
      <c r="W62" s="4"/>
      <c r="X62" s="4"/>
      <c r="Y62" s="60">
        <f t="shared" ref="Y62:Y68" si="10">SUM(O62:X62)</f>
        <v>0</v>
      </c>
    </row>
    <row r="63" spans="1:25" ht="24.75">
      <c r="A63" s="98" t="s">
        <v>89</v>
      </c>
      <c r="B63" s="58">
        <v>100</v>
      </c>
      <c r="C63" s="1"/>
      <c r="D63" s="1"/>
      <c r="E63" s="1"/>
      <c r="F63" s="1"/>
      <c r="G63" s="4"/>
      <c r="H63" s="4"/>
      <c r="I63" s="4"/>
      <c r="J63" s="4"/>
      <c r="K63" s="4"/>
      <c r="L63" s="60">
        <f>SUM(B63:K63)</f>
        <v>100</v>
      </c>
      <c r="N63" s="98" t="s">
        <v>89</v>
      </c>
      <c r="O63" s="3"/>
      <c r="P63" s="1"/>
      <c r="Q63" s="1"/>
      <c r="R63" s="1"/>
      <c r="S63" s="1"/>
      <c r="T63" s="4"/>
      <c r="U63" s="4"/>
      <c r="V63" s="4"/>
      <c r="W63" s="4"/>
      <c r="X63" s="4"/>
      <c r="Y63" s="60">
        <f>SUM(O63:X63)</f>
        <v>0</v>
      </c>
    </row>
    <row r="64" spans="1:25" ht="21.95" customHeight="1">
      <c r="A64" s="103" t="s">
        <v>27</v>
      </c>
      <c r="B64" s="3"/>
      <c r="C64" s="1"/>
      <c r="D64" s="1"/>
      <c r="E64" s="1"/>
      <c r="F64" s="1"/>
      <c r="G64" s="4"/>
      <c r="H64" s="4"/>
      <c r="I64" s="4"/>
      <c r="J64" s="4"/>
      <c r="K64" s="4"/>
      <c r="L64" s="60">
        <f>SUM(B64:K64)</f>
        <v>0</v>
      </c>
      <c r="N64" s="103" t="s">
        <v>27</v>
      </c>
      <c r="O64" s="3"/>
      <c r="P64" s="1"/>
      <c r="Q64" s="1"/>
      <c r="R64" s="1"/>
      <c r="S64" s="1"/>
      <c r="T64" s="4"/>
      <c r="U64" s="4"/>
      <c r="V64" s="4"/>
      <c r="W64" s="4"/>
      <c r="X64" s="4"/>
      <c r="Y64" s="60">
        <f>SUM(O64:X64)</f>
        <v>0</v>
      </c>
    </row>
    <row r="65" spans="1:25" ht="21.95" customHeight="1">
      <c r="A65" s="103" t="s">
        <v>28</v>
      </c>
      <c r="B65" s="3"/>
      <c r="C65" s="1"/>
      <c r="D65" s="1"/>
      <c r="E65" s="1"/>
      <c r="F65" s="1"/>
      <c r="G65" s="4"/>
      <c r="H65" s="4"/>
      <c r="I65" s="4"/>
      <c r="J65" s="4"/>
      <c r="K65" s="4"/>
      <c r="L65" s="60">
        <f t="shared" si="9"/>
        <v>0</v>
      </c>
      <c r="N65" s="103" t="s">
        <v>28</v>
      </c>
      <c r="O65" s="3"/>
      <c r="P65" s="1"/>
      <c r="Q65" s="1"/>
      <c r="R65" s="1"/>
      <c r="S65" s="1"/>
      <c r="T65" s="4"/>
      <c r="U65" s="4"/>
      <c r="V65" s="4"/>
      <c r="W65" s="4"/>
      <c r="X65" s="4"/>
      <c r="Y65" s="60">
        <f t="shared" si="10"/>
        <v>0</v>
      </c>
    </row>
    <row r="66" spans="1:25" ht="21.95" customHeight="1">
      <c r="A66" s="102" t="s">
        <v>79</v>
      </c>
      <c r="B66" s="3"/>
      <c r="C66" s="1"/>
      <c r="D66" s="1"/>
      <c r="E66" s="1"/>
      <c r="F66" s="1"/>
      <c r="G66" s="4"/>
      <c r="H66" s="4"/>
      <c r="I66" s="4"/>
      <c r="J66" s="4"/>
      <c r="K66" s="4"/>
      <c r="L66" s="60">
        <f t="shared" si="9"/>
        <v>0</v>
      </c>
      <c r="N66" s="102" t="s">
        <v>79</v>
      </c>
      <c r="O66" s="3"/>
      <c r="P66" s="1"/>
      <c r="Q66" s="1"/>
      <c r="R66" s="1"/>
      <c r="S66" s="1"/>
      <c r="T66" s="4"/>
      <c r="U66" s="4"/>
      <c r="V66" s="4"/>
      <c r="W66" s="4"/>
      <c r="X66" s="4"/>
      <c r="Y66" s="60">
        <f t="shared" si="10"/>
        <v>0</v>
      </c>
    </row>
    <row r="67" spans="1:25" ht="21.95" customHeight="1">
      <c r="A67" s="102" t="s">
        <v>85</v>
      </c>
      <c r="B67" s="3"/>
      <c r="C67" s="1"/>
      <c r="D67" s="1"/>
      <c r="E67" s="1"/>
      <c r="F67" s="1"/>
      <c r="G67" s="4"/>
      <c r="H67" s="4"/>
      <c r="I67" s="4"/>
      <c r="J67" s="4"/>
      <c r="K67" s="4"/>
      <c r="L67" s="60">
        <f t="shared" si="9"/>
        <v>0</v>
      </c>
      <c r="N67" s="102" t="s">
        <v>85</v>
      </c>
      <c r="O67" s="2"/>
      <c r="P67" s="10"/>
      <c r="Q67" s="10"/>
      <c r="R67" s="10"/>
      <c r="S67" s="10"/>
      <c r="T67" s="13"/>
      <c r="U67" s="13"/>
      <c r="V67" s="13"/>
      <c r="W67" s="13"/>
      <c r="X67" s="13"/>
      <c r="Y67" s="225">
        <f t="shared" si="10"/>
        <v>0</v>
      </c>
    </row>
    <row r="68" spans="1:25" ht="21.95" customHeight="1">
      <c r="A68" s="102" t="s">
        <v>86</v>
      </c>
      <c r="B68" s="3"/>
      <c r="C68" s="1"/>
      <c r="D68" s="1"/>
      <c r="E68" s="1"/>
      <c r="F68" s="1"/>
      <c r="G68" s="4"/>
      <c r="H68" s="4"/>
      <c r="I68" s="4"/>
      <c r="J68" s="4"/>
      <c r="K68" s="4"/>
      <c r="L68" s="60">
        <f t="shared" si="9"/>
        <v>0</v>
      </c>
      <c r="N68" s="102" t="s">
        <v>86</v>
      </c>
      <c r="O68" s="2"/>
      <c r="P68" s="10"/>
      <c r="Q68" s="10"/>
      <c r="R68" s="10"/>
      <c r="S68" s="10"/>
      <c r="T68" s="13"/>
      <c r="U68" s="13"/>
      <c r="V68" s="13"/>
      <c r="W68" s="13"/>
      <c r="X68" s="13"/>
      <c r="Y68" s="225">
        <f t="shared" si="10"/>
        <v>0</v>
      </c>
    </row>
    <row r="69" spans="1:25" ht="21.95" customHeight="1">
      <c r="A69" s="102" t="s">
        <v>87</v>
      </c>
      <c r="B69" s="3"/>
      <c r="C69" s="1"/>
      <c r="D69" s="1"/>
      <c r="E69" s="1"/>
      <c r="F69" s="1"/>
      <c r="G69" s="4"/>
      <c r="H69" s="4"/>
      <c r="I69" s="4"/>
      <c r="J69" s="4"/>
      <c r="K69" s="4"/>
      <c r="L69" s="60">
        <f t="shared" si="9"/>
        <v>0</v>
      </c>
      <c r="N69" s="102" t="s">
        <v>87</v>
      </c>
      <c r="O69" s="2"/>
      <c r="P69" s="10"/>
      <c r="Q69" s="10"/>
      <c r="R69" s="10"/>
      <c r="S69" s="10"/>
      <c r="T69" s="13"/>
      <c r="U69" s="13"/>
      <c r="V69" s="13"/>
      <c r="W69" s="13"/>
      <c r="X69" s="13"/>
      <c r="Y69" s="60">
        <f>SUM(O69:X69)</f>
        <v>0</v>
      </c>
    </row>
    <row r="70" spans="1:25" ht="21.95" customHeight="1" thickBot="1">
      <c r="A70" s="99" t="s">
        <v>33</v>
      </c>
      <c r="B70" s="22"/>
      <c r="C70" s="15"/>
      <c r="D70" s="15"/>
      <c r="E70" s="15"/>
      <c r="F70" s="15"/>
      <c r="G70" s="16"/>
      <c r="H70" s="16"/>
      <c r="I70" s="16"/>
      <c r="J70" s="16"/>
      <c r="K70" s="16"/>
      <c r="L70" s="101">
        <f>SUM(B70:K70)</f>
        <v>0</v>
      </c>
      <c r="N70" s="99" t="s">
        <v>33</v>
      </c>
      <c r="O70" s="100">
        <v>840</v>
      </c>
      <c r="P70" s="11"/>
      <c r="Q70" s="11"/>
      <c r="R70" s="11"/>
      <c r="S70" s="11"/>
      <c r="T70" s="14"/>
      <c r="U70" s="14"/>
      <c r="V70" s="14"/>
      <c r="W70" s="14"/>
      <c r="X70" s="14"/>
      <c r="Y70" s="101">
        <f>SUM(O70:X70)</f>
        <v>840</v>
      </c>
    </row>
    <row r="71" spans="1:25" ht="25.5" thickBot="1">
      <c r="A71" s="157" t="s">
        <v>94</v>
      </c>
      <c r="B71" s="158"/>
      <c r="C71" s="159"/>
      <c r="D71" s="159"/>
      <c r="E71" s="159"/>
      <c r="F71" s="159"/>
      <c r="G71" s="160"/>
      <c r="H71" s="160"/>
      <c r="I71" s="160"/>
      <c r="J71" s="160"/>
      <c r="K71" s="160"/>
      <c r="L71" s="228">
        <f>SUM(B71:K71)</f>
        <v>0</v>
      </c>
      <c r="N71" s="157" t="s">
        <v>94</v>
      </c>
      <c r="O71" s="158"/>
      <c r="P71" s="159"/>
      <c r="Q71" s="159"/>
      <c r="R71" s="159"/>
      <c r="S71" s="159"/>
      <c r="T71" s="160"/>
      <c r="U71" s="160"/>
      <c r="V71" s="160"/>
      <c r="W71" s="160"/>
      <c r="X71" s="160"/>
      <c r="Y71" s="228">
        <f>SUM(O71:X71)</f>
        <v>0</v>
      </c>
    </row>
    <row r="72" spans="1:25" ht="25.5" customHeight="1" thickBot="1">
      <c r="A72" s="203" t="s">
        <v>54</v>
      </c>
      <c r="B72" s="158"/>
      <c r="C72" s="159"/>
      <c r="D72" s="159"/>
      <c r="E72" s="159"/>
      <c r="F72" s="159"/>
      <c r="G72" s="160"/>
      <c r="H72" s="160"/>
      <c r="I72" s="160"/>
      <c r="J72" s="160"/>
      <c r="K72" s="160"/>
      <c r="L72" s="161">
        <f>SUM(L52:L71)</f>
        <v>3276</v>
      </c>
      <c r="N72" s="203" t="s">
        <v>54</v>
      </c>
      <c r="O72" s="158"/>
      <c r="P72" s="159"/>
      <c r="Q72" s="159"/>
      <c r="R72" s="159"/>
      <c r="S72" s="159"/>
      <c r="T72" s="160"/>
      <c r="U72" s="160"/>
      <c r="V72" s="160"/>
      <c r="W72" s="160"/>
      <c r="X72" s="160"/>
      <c r="Y72" s="161">
        <f>SUM(Y52:Y71)</f>
        <v>3842</v>
      </c>
    </row>
    <row r="73" spans="1:25" ht="15" customHeight="1"/>
    <row r="74" spans="1:25" ht="15" customHeight="1"/>
    <row r="75" spans="1:25" ht="15" customHeight="1"/>
    <row r="76" spans="1:25">
      <c r="A76" s="669" t="s">
        <v>110</v>
      </c>
      <c r="B76" s="669"/>
      <c r="C76" s="669"/>
      <c r="D76" s="669"/>
      <c r="E76" s="669"/>
      <c r="F76" s="669"/>
      <c r="G76" s="669"/>
      <c r="H76" s="669"/>
      <c r="I76" s="669"/>
      <c r="J76" s="669"/>
      <c r="K76" s="669"/>
      <c r="L76" s="669"/>
      <c r="M76" s="669"/>
      <c r="N76" s="669"/>
      <c r="O76" s="669"/>
      <c r="P76" s="669"/>
      <c r="Q76" s="669"/>
      <c r="R76" s="669"/>
      <c r="S76" s="669"/>
      <c r="T76" s="669"/>
      <c r="U76" s="669"/>
      <c r="V76" s="669"/>
      <c r="W76" s="669"/>
      <c r="X76" s="669"/>
      <c r="Y76" s="669"/>
    </row>
    <row r="77" spans="1:25">
      <c r="A77" s="669"/>
      <c r="B77" s="669"/>
      <c r="C77" s="669"/>
      <c r="D77" s="669"/>
      <c r="E77" s="669"/>
      <c r="F77" s="669"/>
      <c r="G77" s="669"/>
      <c r="H77" s="669"/>
      <c r="I77" s="669"/>
      <c r="J77" s="669"/>
      <c r="K77" s="669"/>
      <c r="L77" s="669"/>
      <c r="M77" s="669"/>
      <c r="N77" s="669"/>
      <c r="O77" s="669"/>
      <c r="P77" s="669"/>
      <c r="Q77" s="669"/>
      <c r="R77" s="669"/>
      <c r="S77" s="669"/>
      <c r="T77" s="669"/>
      <c r="U77" s="669"/>
      <c r="V77" s="669"/>
      <c r="W77" s="669"/>
      <c r="X77" s="669"/>
      <c r="Y77" s="669"/>
    </row>
    <row r="78" spans="1:25">
      <c r="A78" s="669"/>
      <c r="B78" s="669"/>
      <c r="C78" s="669"/>
      <c r="D78" s="669"/>
      <c r="E78" s="669"/>
      <c r="F78" s="669"/>
      <c r="G78" s="669"/>
      <c r="H78" s="669"/>
      <c r="I78" s="669"/>
      <c r="J78" s="669"/>
      <c r="K78" s="669"/>
      <c r="L78" s="669"/>
      <c r="M78" s="669"/>
      <c r="N78" s="669"/>
      <c r="O78" s="669"/>
      <c r="P78" s="669"/>
      <c r="Q78" s="669"/>
      <c r="R78" s="669"/>
      <c r="S78" s="669"/>
      <c r="T78" s="669"/>
      <c r="U78" s="669"/>
      <c r="V78" s="669"/>
      <c r="W78" s="669"/>
      <c r="X78" s="669"/>
      <c r="Y78" s="669"/>
    </row>
    <row r="79" spans="1:25">
      <c r="A79" s="669"/>
      <c r="B79" s="669"/>
      <c r="C79" s="669"/>
      <c r="D79" s="669"/>
      <c r="E79" s="669"/>
      <c r="F79" s="669"/>
      <c r="G79" s="669"/>
      <c r="H79" s="669"/>
      <c r="I79" s="669"/>
      <c r="J79" s="669"/>
      <c r="K79" s="669"/>
      <c r="L79" s="669"/>
      <c r="M79" s="669"/>
      <c r="N79" s="669"/>
      <c r="O79" s="669"/>
      <c r="P79" s="669"/>
      <c r="Q79" s="669"/>
      <c r="R79" s="669"/>
      <c r="S79" s="669"/>
      <c r="T79" s="669"/>
      <c r="U79" s="669"/>
      <c r="V79" s="669"/>
      <c r="W79" s="669"/>
      <c r="X79" s="669"/>
      <c r="Y79" s="669"/>
    </row>
    <row r="80" spans="1:25" ht="30" customHeight="1" thickBot="1"/>
    <row r="81" spans="1:28" ht="24.95" customHeight="1" thickBot="1">
      <c r="A81" s="25" t="s">
        <v>44</v>
      </c>
      <c r="B81" s="26">
        <v>1</v>
      </c>
      <c r="C81" s="19">
        <v>2</v>
      </c>
      <c r="D81" s="19">
        <v>3</v>
      </c>
      <c r="E81" s="19">
        <v>4</v>
      </c>
      <c r="F81" s="19">
        <v>5</v>
      </c>
      <c r="G81" s="20">
        <v>6</v>
      </c>
      <c r="H81" s="19">
        <v>7</v>
      </c>
      <c r="I81" s="20">
        <v>8</v>
      </c>
      <c r="J81" s="19">
        <v>9</v>
      </c>
      <c r="K81" s="20">
        <v>10</v>
      </c>
      <c r="L81" s="21" t="s">
        <v>43</v>
      </c>
      <c r="N81" s="25" t="s">
        <v>60</v>
      </c>
      <c r="O81" s="26">
        <v>1</v>
      </c>
      <c r="P81" s="19">
        <v>2</v>
      </c>
      <c r="Q81" s="19">
        <v>3</v>
      </c>
      <c r="R81" s="19">
        <v>4</v>
      </c>
      <c r="S81" s="19">
        <v>5</v>
      </c>
      <c r="T81" s="20">
        <v>6</v>
      </c>
      <c r="U81" s="19">
        <v>7</v>
      </c>
      <c r="V81" s="20">
        <v>8</v>
      </c>
      <c r="W81" s="19">
        <v>9</v>
      </c>
      <c r="X81" s="20">
        <v>10</v>
      </c>
      <c r="Y81" s="21" t="s">
        <v>43</v>
      </c>
      <c r="AA81" s="17"/>
      <c r="AB81" s="17"/>
    </row>
    <row r="82" spans="1:28" s="43" customFormat="1" ht="21.95" customHeight="1" thickTop="1">
      <c r="A82" s="53" t="s">
        <v>15</v>
      </c>
      <c r="B82" s="52">
        <v>1923</v>
      </c>
      <c r="C82" s="41"/>
      <c r="D82" s="41"/>
      <c r="E82" s="41"/>
      <c r="F82" s="41"/>
      <c r="G82" s="42"/>
      <c r="H82" s="42"/>
      <c r="I82" s="42"/>
      <c r="J82" s="42"/>
      <c r="K82" s="42"/>
      <c r="L82" s="50">
        <f t="shared" ref="L82:L88" si="11">SUM(B82:K82)</f>
        <v>1923</v>
      </c>
      <c r="N82" s="53" t="s">
        <v>15</v>
      </c>
      <c r="O82" s="52">
        <v>1729</v>
      </c>
      <c r="P82" s="41"/>
      <c r="Q82" s="41"/>
      <c r="R82" s="41"/>
      <c r="S82" s="41"/>
      <c r="T82" s="42"/>
      <c r="U82" s="42"/>
      <c r="V82" s="42"/>
      <c r="W82" s="42"/>
      <c r="X82" s="42"/>
      <c r="Y82" s="50">
        <f t="shared" ref="Y82:Y88" si="12">SUM(O82:X82)</f>
        <v>1729</v>
      </c>
    </row>
    <row r="83" spans="1:28" s="43" customFormat="1" ht="21.95" customHeight="1">
      <c r="A83" s="53" t="s">
        <v>16</v>
      </c>
      <c r="B83" s="52">
        <v>245</v>
      </c>
      <c r="C83" s="41"/>
      <c r="D83" s="41"/>
      <c r="E83" s="41"/>
      <c r="F83" s="41"/>
      <c r="G83" s="42"/>
      <c r="H83" s="42"/>
      <c r="I83" s="42"/>
      <c r="J83" s="42"/>
      <c r="K83" s="42"/>
      <c r="L83" s="50">
        <f t="shared" si="11"/>
        <v>245</v>
      </c>
      <c r="N83" s="53" t="s">
        <v>16</v>
      </c>
      <c r="O83" s="52">
        <v>160</v>
      </c>
      <c r="P83" s="41"/>
      <c r="Q83" s="41"/>
      <c r="R83" s="41"/>
      <c r="S83" s="41"/>
      <c r="T83" s="42"/>
      <c r="U83" s="42"/>
      <c r="V83" s="42"/>
      <c r="W83" s="42"/>
      <c r="X83" s="42"/>
      <c r="Y83" s="50">
        <f t="shared" si="12"/>
        <v>160</v>
      </c>
    </row>
    <row r="84" spans="1:28" s="43" customFormat="1" ht="21.95" customHeight="1">
      <c r="A84" s="53" t="s">
        <v>17</v>
      </c>
      <c r="B84" s="52">
        <v>139</v>
      </c>
      <c r="C84" s="41"/>
      <c r="D84" s="41"/>
      <c r="E84" s="41"/>
      <c r="F84" s="41"/>
      <c r="G84" s="42"/>
      <c r="H84" s="42"/>
      <c r="I84" s="42"/>
      <c r="J84" s="42"/>
      <c r="K84" s="42"/>
      <c r="L84" s="50">
        <f t="shared" si="11"/>
        <v>139</v>
      </c>
      <c r="N84" s="53" t="s">
        <v>17</v>
      </c>
      <c r="O84" s="52">
        <v>43</v>
      </c>
      <c r="P84" s="41"/>
      <c r="Q84" s="41"/>
      <c r="R84" s="41"/>
      <c r="S84" s="41"/>
      <c r="T84" s="42"/>
      <c r="U84" s="42"/>
      <c r="V84" s="42"/>
      <c r="W84" s="42"/>
      <c r="X84" s="42"/>
      <c r="Y84" s="50">
        <f t="shared" si="12"/>
        <v>43</v>
      </c>
    </row>
    <row r="85" spans="1:28" s="43" customFormat="1" ht="21.95" customHeight="1">
      <c r="A85" s="53" t="s">
        <v>18</v>
      </c>
      <c r="B85" s="40"/>
      <c r="C85" s="41"/>
      <c r="D85" s="41"/>
      <c r="E85" s="41"/>
      <c r="F85" s="41"/>
      <c r="G85" s="42"/>
      <c r="H85" s="42"/>
      <c r="I85" s="42"/>
      <c r="J85" s="42"/>
      <c r="K85" s="42"/>
      <c r="L85" s="50">
        <f t="shared" si="11"/>
        <v>0</v>
      </c>
      <c r="N85" s="53" t="s">
        <v>18</v>
      </c>
      <c r="O85" s="40"/>
      <c r="P85" s="41"/>
      <c r="Q85" s="41"/>
      <c r="R85" s="41"/>
      <c r="S85" s="41"/>
      <c r="T85" s="42"/>
      <c r="U85" s="42"/>
      <c r="V85" s="42"/>
      <c r="W85" s="42"/>
      <c r="X85" s="42"/>
      <c r="Y85" s="50">
        <f t="shared" si="12"/>
        <v>0</v>
      </c>
    </row>
    <row r="86" spans="1:28" s="43" customFormat="1" ht="21.95" customHeight="1">
      <c r="A86" s="53" t="s">
        <v>45</v>
      </c>
      <c r="B86" s="52">
        <v>244</v>
      </c>
      <c r="C86" s="41"/>
      <c r="D86" s="41"/>
      <c r="E86" s="41"/>
      <c r="F86" s="41"/>
      <c r="G86" s="42"/>
      <c r="H86" s="42"/>
      <c r="I86" s="42"/>
      <c r="J86" s="42"/>
      <c r="K86" s="42"/>
      <c r="L86" s="50">
        <f t="shared" si="11"/>
        <v>244</v>
      </c>
      <c r="N86" s="53" t="s">
        <v>45</v>
      </c>
      <c r="O86" s="52">
        <v>102</v>
      </c>
      <c r="P86" s="41"/>
      <c r="Q86" s="41"/>
      <c r="R86" s="41"/>
      <c r="S86" s="41"/>
      <c r="T86" s="42"/>
      <c r="U86" s="42"/>
      <c r="V86" s="42"/>
      <c r="W86" s="42"/>
      <c r="X86" s="42"/>
      <c r="Y86" s="50">
        <f t="shared" si="12"/>
        <v>102</v>
      </c>
    </row>
    <row r="87" spans="1:28" s="43" customFormat="1" ht="21.95" customHeight="1">
      <c r="A87" s="53" t="s">
        <v>20</v>
      </c>
      <c r="B87" s="40"/>
      <c r="C87" s="41"/>
      <c r="D87" s="41"/>
      <c r="E87" s="41"/>
      <c r="F87" s="41"/>
      <c r="G87" s="42"/>
      <c r="H87" s="42"/>
      <c r="I87" s="42"/>
      <c r="J87" s="42"/>
      <c r="K87" s="42"/>
      <c r="L87" s="50">
        <f t="shared" si="11"/>
        <v>0</v>
      </c>
      <c r="N87" s="53" t="s">
        <v>20</v>
      </c>
      <c r="O87" s="40"/>
      <c r="P87" s="41"/>
      <c r="Q87" s="41"/>
      <c r="R87" s="41"/>
      <c r="S87" s="41"/>
      <c r="T87" s="42"/>
      <c r="U87" s="42"/>
      <c r="V87" s="42"/>
      <c r="W87" s="42"/>
      <c r="X87" s="42"/>
      <c r="Y87" s="50">
        <f t="shared" si="12"/>
        <v>0</v>
      </c>
    </row>
    <row r="88" spans="1:28" ht="21.95" customHeight="1">
      <c r="A88" s="54" t="s">
        <v>21</v>
      </c>
      <c r="B88" s="55">
        <v>49</v>
      </c>
      <c r="C88" s="56">
        <v>47</v>
      </c>
      <c r="D88" s="56">
        <v>20</v>
      </c>
      <c r="E88" s="56">
        <v>20</v>
      </c>
      <c r="F88" s="9"/>
      <c r="G88" s="12"/>
      <c r="H88" s="12"/>
      <c r="I88" s="12"/>
      <c r="J88" s="12"/>
      <c r="K88" s="12"/>
      <c r="L88" s="60">
        <f t="shared" si="11"/>
        <v>136</v>
      </c>
      <c r="N88" s="54" t="s">
        <v>21</v>
      </c>
      <c r="O88" s="55">
        <v>10</v>
      </c>
      <c r="P88" s="56">
        <v>14</v>
      </c>
      <c r="Q88" s="56">
        <v>11</v>
      </c>
      <c r="R88" s="56">
        <v>13</v>
      </c>
      <c r="S88" s="9"/>
      <c r="T88" s="12"/>
      <c r="U88" s="12"/>
      <c r="V88" s="12"/>
      <c r="W88" s="12"/>
      <c r="X88" s="12"/>
      <c r="Y88" s="60">
        <f t="shared" si="12"/>
        <v>48</v>
      </c>
    </row>
    <row r="89" spans="1:28" ht="21.95" customHeight="1">
      <c r="A89" s="54" t="s">
        <v>22</v>
      </c>
      <c r="B89" s="55">
        <v>18</v>
      </c>
      <c r="C89" s="56">
        <v>20</v>
      </c>
      <c r="D89" s="56">
        <v>15</v>
      </c>
      <c r="E89" s="56">
        <v>16</v>
      </c>
      <c r="F89" s="9"/>
      <c r="G89" s="12"/>
      <c r="H89" s="12"/>
      <c r="I89" s="12"/>
      <c r="J89" s="12"/>
      <c r="K89" s="12"/>
      <c r="L89" s="60">
        <f>SUM(B89:K89)</f>
        <v>69</v>
      </c>
      <c r="N89" s="54" t="s">
        <v>22</v>
      </c>
      <c r="O89" s="55">
        <v>3</v>
      </c>
      <c r="P89" s="56">
        <v>10</v>
      </c>
      <c r="Q89" s="56">
        <v>17</v>
      </c>
      <c r="R89" s="56">
        <v>13</v>
      </c>
      <c r="S89" s="9"/>
      <c r="T89" s="12"/>
      <c r="U89" s="12"/>
      <c r="V89" s="12"/>
      <c r="W89" s="12"/>
      <c r="X89" s="12"/>
      <c r="Y89" s="60">
        <f t="shared" ref="Y89:Y94" si="13">SUM(O89:X89)</f>
        <v>43</v>
      </c>
    </row>
    <row r="90" spans="1:28" ht="21.95" customHeight="1">
      <c r="A90" s="57" t="s">
        <v>46</v>
      </c>
      <c r="B90" s="58">
        <v>18</v>
      </c>
      <c r="C90" s="59">
        <v>16</v>
      </c>
      <c r="D90" s="59">
        <v>16</v>
      </c>
      <c r="E90" s="59">
        <v>13</v>
      </c>
      <c r="F90" s="1"/>
      <c r="G90" s="4"/>
      <c r="H90" s="4"/>
      <c r="I90" s="4"/>
      <c r="J90" s="4"/>
      <c r="K90" s="4"/>
      <c r="L90" s="60">
        <f>SUM(B90:K90)</f>
        <v>63</v>
      </c>
      <c r="N90" s="57" t="s">
        <v>46</v>
      </c>
      <c r="O90" s="58">
        <v>4</v>
      </c>
      <c r="P90" s="59">
        <v>9</v>
      </c>
      <c r="Q90" s="59">
        <v>19</v>
      </c>
      <c r="R90" s="59">
        <v>15</v>
      </c>
      <c r="S90" s="1"/>
      <c r="T90" s="4"/>
      <c r="U90" s="4"/>
      <c r="V90" s="4"/>
      <c r="W90" s="4"/>
      <c r="X90" s="4"/>
      <c r="Y90" s="60">
        <f t="shared" si="13"/>
        <v>47</v>
      </c>
      <c r="AA90" s="17"/>
      <c r="AB90" s="17"/>
    </row>
    <row r="91" spans="1:28" ht="21.95" customHeight="1">
      <c r="A91" s="57" t="s">
        <v>47</v>
      </c>
      <c r="B91" s="58">
        <v>23</v>
      </c>
      <c r="C91" s="59">
        <v>21</v>
      </c>
      <c r="D91" s="59">
        <v>21</v>
      </c>
      <c r="E91" s="59">
        <v>27</v>
      </c>
      <c r="F91" s="59">
        <v>21</v>
      </c>
      <c r="G91" s="4"/>
      <c r="H91" s="4"/>
      <c r="I91" s="4"/>
      <c r="J91" s="4"/>
      <c r="K91" s="4"/>
      <c r="L91" s="60">
        <f>SUM(B91:K91)</f>
        <v>113</v>
      </c>
      <c r="N91" s="57" t="s">
        <v>47</v>
      </c>
      <c r="O91" s="58">
        <v>36</v>
      </c>
      <c r="P91" s="59">
        <v>31</v>
      </c>
      <c r="Q91" s="59">
        <v>37</v>
      </c>
      <c r="R91" s="59">
        <v>21</v>
      </c>
      <c r="S91" s="1"/>
      <c r="T91" s="4"/>
      <c r="U91" s="4"/>
      <c r="V91" s="4"/>
      <c r="W91" s="4"/>
      <c r="X91" s="4"/>
      <c r="Y91" s="60">
        <f t="shared" si="13"/>
        <v>125</v>
      </c>
      <c r="AA91" s="17"/>
      <c r="AB91" s="17"/>
    </row>
    <row r="92" spans="1:28" ht="21.95" customHeight="1">
      <c r="A92" s="57" t="s">
        <v>48</v>
      </c>
      <c r="B92" s="3"/>
      <c r="C92" s="1"/>
      <c r="D92" s="1"/>
      <c r="E92" s="1"/>
      <c r="F92" s="1"/>
      <c r="G92" s="4"/>
      <c r="H92" s="4"/>
      <c r="I92" s="4"/>
      <c r="J92" s="4"/>
      <c r="K92" s="4"/>
      <c r="L92" s="60">
        <f t="shared" ref="L92:L99" si="14">SUM(B92:K92)</f>
        <v>0</v>
      </c>
      <c r="N92" s="57" t="s">
        <v>48</v>
      </c>
      <c r="O92" s="3"/>
      <c r="P92" s="1"/>
      <c r="Q92" s="1"/>
      <c r="R92" s="1"/>
      <c r="S92" s="1"/>
      <c r="T92" s="4"/>
      <c r="U92" s="4"/>
      <c r="V92" s="4"/>
      <c r="W92" s="4"/>
      <c r="X92" s="4"/>
      <c r="Y92" s="60">
        <f t="shared" si="13"/>
        <v>0</v>
      </c>
      <c r="AA92" s="17"/>
      <c r="AB92" s="17"/>
    </row>
    <row r="93" spans="1:28" ht="24.75">
      <c r="A93" s="98" t="s">
        <v>89</v>
      </c>
      <c r="B93" s="3"/>
      <c r="C93" s="1"/>
      <c r="D93" s="1"/>
      <c r="E93" s="1"/>
      <c r="F93" s="1"/>
      <c r="G93" s="4"/>
      <c r="H93" s="4"/>
      <c r="I93" s="4"/>
      <c r="J93" s="4"/>
      <c r="K93" s="4"/>
      <c r="L93" s="60">
        <f>SUM(B93:K93)</f>
        <v>0</v>
      </c>
      <c r="N93" s="98" t="s">
        <v>89</v>
      </c>
      <c r="O93" s="3"/>
      <c r="P93" s="1"/>
      <c r="Q93" s="1"/>
      <c r="R93" s="1"/>
      <c r="S93" s="1"/>
      <c r="T93" s="4"/>
      <c r="U93" s="4"/>
      <c r="V93" s="4"/>
      <c r="W93" s="4"/>
      <c r="X93" s="4"/>
      <c r="Y93" s="60">
        <f t="shared" si="13"/>
        <v>0</v>
      </c>
    </row>
    <row r="94" spans="1:28" ht="21.95" customHeight="1">
      <c r="A94" s="57" t="s">
        <v>27</v>
      </c>
      <c r="B94" s="3"/>
      <c r="C94" s="1"/>
      <c r="D94" s="1"/>
      <c r="E94" s="1"/>
      <c r="F94" s="1"/>
      <c r="G94" s="4"/>
      <c r="H94" s="4"/>
      <c r="I94" s="4"/>
      <c r="J94" s="4"/>
      <c r="K94" s="4"/>
      <c r="L94" s="60">
        <f>SUM(B94:K94)</f>
        <v>0</v>
      </c>
      <c r="N94" s="57" t="s">
        <v>27</v>
      </c>
      <c r="O94" s="3"/>
      <c r="P94" s="1"/>
      <c r="Q94" s="1"/>
      <c r="R94" s="1"/>
      <c r="S94" s="1"/>
      <c r="T94" s="4"/>
      <c r="U94" s="4"/>
      <c r="V94" s="4"/>
      <c r="W94" s="4"/>
      <c r="X94" s="4"/>
      <c r="Y94" s="60">
        <f t="shared" si="13"/>
        <v>0</v>
      </c>
      <c r="AA94" s="17"/>
      <c r="AB94" s="17"/>
    </row>
    <row r="95" spans="1:28" ht="21.95" customHeight="1">
      <c r="A95" s="57" t="s">
        <v>28</v>
      </c>
      <c r="B95" s="3"/>
      <c r="C95" s="1"/>
      <c r="D95" s="1"/>
      <c r="E95" s="1"/>
      <c r="F95" s="1"/>
      <c r="G95" s="4"/>
      <c r="H95" s="4"/>
      <c r="I95" s="4"/>
      <c r="J95" s="4"/>
      <c r="K95" s="4"/>
      <c r="L95" s="60">
        <f t="shared" si="14"/>
        <v>0</v>
      </c>
      <c r="N95" s="57" t="s">
        <v>28</v>
      </c>
      <c r="O95" s="3"/>
      <c r="P95" s="1"/>
      <c r="Q95" s="1"/>
      <c r="R95" s="1"/>
      <c r="S95" s="1"/>
      <c r="T95" s="4"/>
      <c r="U95" s="4"/>
      <c r="V95" s="4"/>
      <c r="W95" s="4"/>
      <c r="X95" s="4"/>
      <c r="Y95" s="60">
        <f t="shared" ref="Y95:Y101" si="15">SUM(O95:X95)</f>
        <v>0</v>
      </c>
      <c r="AA95" s="17"/>
      <c r="AB95" s="17"/>
    </row>
    <row r="96" spans="1:28" ht="21.95" customHeight="1">
      <c r="A96" s="102" t="s">
        <v>79</v>
      </c>
      <c r="B96" s="3"/>
      <c r="C96" s="1"/>
      <c r="D96" s="1"/>
      <c r="E96" s="1"/>
      <c r="F96" s="1"/>
      <c r="G96" s="4"/>
      <c r="H96" s="4"/>
      <c r="I96" s="4"/>
      <c r="J96" s="4"/>
      <c r="K96" s="4"/>
      <c r="L96" s="60">
        <f t="shared" si="14"/>
        <v>0</v>
      </c>
      <c r="N96" s="102" t="s">
        <v>79</v>
      </c>
      <c r="O96" s="3"/>
      <c r="P96" s="1"/>
      <c r="Q96" s="1"/>
      <c r="R96" s="1"/>
      <c r="S96" s="1"/>
      <c r="T96" s="4"/>
      <c r="U96" s="4"/>
      <c r="V96" s="4"/>
      <c r="W96" s="4"/>
      <c r="X96" s="4"/>
      <c r="Y96" s="60">
        <f t="shared" si="15"/>
        <v>0</v>
      </c>
    </row>
    <row r="97" spans="1:25" ht="21.95" customHeight="1">
      <c r="A97" s="102" t="s">
        <v>85</v>
      </c>
      <c r="B97" s="3"/>
      <c r="C97" s="1"/>
      <c r="D97" s="1"/>
      <c r="E97" s="1"/>
      <c r="F97" s="1"/>
      <c r="G97" s="4"/>
      <c r="H97" s="4"/>
      <c r="I97" s="4"/>
      <c r="J97" s="4"/>
      <c r="K97" s="4"/>
      <c r="L97" s="60">
        <f t="shared" si="14"/>
        <v>0</v>
      </c>
      <c r="N97" s="102" t="s">
        <v>85</v>
      </c>
      <c r="O97" s="3"/>
      <c r="P97" s="1"/>
      <c r="Q97" s="1"/>
      <c r="R97" s="1"/>
      <c r="S97" s="1"/>
      <c r="T97" s="4"/>
      <c r="U97" s="4"/>
      <c r="V97" s="4"/>
      <c r="W97" s="4"/>
      <c r="X97" s="4"/>
      <c r="Y97" s="60">
        <f t="shared" si="15"/>
        <v>0</v>
      </c>
    </row>
    <row r="98" spans="1:25" ht="21.95" customHeight="1">
      <c r="A98" s="102" t="s">
        <v>86</v>
      </c>
      <c r="B98" s="3"/>
      <c r="C98" s="1"/>
      <c r="D98" s="1"/>
      <c r="E98" s="1"/>
      <c r="F98" s="1"/>
      <c r="G98" s="4"/>
      <c r="H98" s="4"/>
      <c r="I98" s="4"/>
      <c r="J98" s="4"/>
      <c r="K98" s="4"/>
      <c r="L98" s="60">
        <f t="shared" si="14"/>
        <v>0</v>
      </c>
      <c r="N98" s="102" t="s">
        <v>86</v>
      </c>
      <c r="O98" s="3"/>
      <c r="P98" s="1"/>
      <c r="Q98" s="1"/>
      <c r="R98" s="1"/>
      <c r="S98" s="1"/>
      <c r="T98" s="4"/>
      <c r="U98" s="4"/>
      <c r="V98" s="4"/>
      <c r="W98" s="4"/>
      <c r="X98" s="4"/>
      <c r="Y98" s="60">
        <f t="shared" si="15"/>
        <v>0</v>
      </c>
    </row>
    <row r="99" spans="1:25" ht="21.95" customHeight="1">
      <c r="A99" s="102" t="s">
        <v>87</v>
      </c>
      <c r="B99" s="3"/>
      <c r="C99" s="1"/>
      <c r="D99" s="1"/>
      <c r="E99" s="1"/>
      <c r="F99" s="1"/>
      <c r="G99" s="4"/>
      <c r="H99" s="4"/>
      <c r="I99" s="4"/>
      <c r="J99" s="4"/>
      <c r="K99" s="4"/>
      <c r="L99" s="60">
        <f t="shared" si="14"/>
        <v>0</v>
      </c>
      <c r="N99" s="102" t="s">
        <v>87</v>
      </c>
      <c r="O99" s="3"/>
      <c r="P99" s="1"/>
      <c r="Q99" s="1"/>
      <c r="R99" s="1"/>
      <c r="S99" s="1"/>
      <c r="T99" s="4"/>
      <c r="U99" s="4"/>
      <c r="V99" s="4"/>
      <c r="W99" s="4"/>
      <c r="X99" s="4"/>
      <c r="Y99" s="60">
        <f t="shared" si="15"/>
        <v>0</v>
      </c>
    </row>
    <row r="100" spans="1:25" ht="21.95" customHeight="1" thickBot="1">
      <c r="A100" s="99" t="s">
        <v>33</v>
      </c>
      <c r="B100" s="22"/>
      <c r="C100" s="15"/>
      <c r="D100" s="15"/>
      <c r="E100" s="15"/>
      <c r="F100" s="15"/>
      <c r="G100" s="16"/>
      <c r="H100" s="16"/>
      <c r="I100" s="16"/>
      <c r="J100" s="16"/>
      <c r="K100" s="16"/>
      <c r="L100" s="101">
        <f>SUM(B100:K100)</f>
        <v>0</v>
      </c>
      <c r="N100" s="99" t="s">
        <v>33</v>
      </c>
      <c r="O100" s="22"/>
      <c r="P100" s="15"/>
      <c r="Q100" s="15"/>
      <c r="R100" s="15"/>
      <c r="S100" s="15"/>
      <c r="T100" s="16"/>
      <c r="U100" s="16"/>
      <c r="V100" s="16"/>
      <c r="W100" s="16"/>
      <c r="X100" s="16"/>
      <c r="Y100" s="101">
        <f t="shared" si="15"/>
        <v>0</v>
      </c>
    </row>
    <row r="101" spans="1:25" ht="25.5" thickBot="1">
      <c r="A101" s="157" t="s">
        <v>94</v>
      </c>
      <c r="B101" s="158"/>
      <c r="C101" s="159"/>
      <c r="D101" s="159"/>
      <c r="E101" s="159"/>
      <c r="F101" s="159"/>
      <c r="G101" s="160"/>
      <c r="H101" s="160"/>
      <c r="I101" s="160"/>
      <c r="J101" s="160"/>
      <c r="K101" s="160"/>
      <c r="L101" s="228">
        <f>SUM(B101:K101)</f>
        <v>0</v>
      </c>
      <c r="N101" s="157" t="s">
        <v>94</v>
      </c>
      <c r="O101" s="158"/>
      <c r="P101" s="159"/>
      <c r="Q101" s="159"/>
      <c r="R101" s="159"/>
      <c r="S101" s="159"/>
      <c r="T101" s="160"/>
      <c r="U101" s="160"/>
      <c r="V101" s="160"/>
      <c r="W101" s="160"/>
      <c r="X101" s="160"/>
      <c r="Y101" s="228">
        <f t="shared" si="15"/>
        <v>0</v>
      </c>
    </row>
    <row r="102" spans="1:25" ht="25.5" customHeight="1" thickBot="1">
      <c r="A102" s="203" t="s">
        <v>54</v>
      </c>
      <c r="B102" s="158"/>
      <c r="C102" s="159"/>
      <c r="D102" s="159"/>
      <c r="E102" s="159"/>
      <c r="F102" s="159"/>
      <c r="G102" s="160"/>
      <c r="H102" s="160"/>
      <c r="I102" s="160"/>
      <c r="J102" s="160"/>
      <c r="K102" s="160"/>
      <c r="L102" s="161">
        <f>SUM(L82:L101)</f>
        <v>2932</v>
      </c>
      <c r="N102" s="203" t="s">
        <v>54</v>
      </c>
      <c r="O102" s="158"/>
      <c r="P102" s="159"/>
      <c r="Q102" s="159"/>
      <c r="R102" s="159"/>
      <c r="S102" s="159"/>
      <c r="T102" s="160"/>
      <c r="U102" s="160"/>
      <c r="V102" s="160"/>
      <c r="W102" s="160"/>
      <c r="X102" s="160"/>
      <c r="Y102" s="161">
        <f>SUM(Y82:Y101)</f>
        <v>2297</v>
      </c>
    </row>
    <row r="103" spans="1:25" ht="15" customHeight="1" thickBot="1"/>
    <row r="104" spans="1:25" ht="24.95" customHeight="1" thickBot="1">
      <c r="A104" s="25" t="s">
        <v>56</v>
      </c>
      <c r="B104" s="26">
        <v>1</v>
      </c>
      <c r="C104" s="19">
        <v>2</v>
      </c>
      <c r="D104" s="19">
        <v>3</v>
      </c>
      <c r="E104" s="19">
        <v>4</v>
      </c>
      <c r="F104" s="19">
        <v>5</v>
      </c>
      <c r="G104" s="20">
        <v>6</v>
      </c>
      <c r="H104" s="19">
        <v>7</v>
      </c>
      <c r="I104" s="20">
        <v>8</v>
      </c>
      <c r="J104" s="19">
        <v>9</v>
      </c>
      <c r="K104" s="20">
        <v>10</v>
      </c>
      <c r="L104" s="21" t="s">
        <v>43</v>
      </c>
      <c r="N104" s="25" t="s">
        <v>62</v>
      </c>
      <c r="O104" s="26">
        <v>1</v>
      </c>
      <c r="P104" s="19">
        <v>2</v>
      </c>
      <c r="Q104" s="19">
        <v>3</v>
      </c>
      <c r="R104" s="19">
        <v>4</v>
      </c>
      <c r="S104" s="19">
        <v>5</v>
      </c>
      <c r="T104" s="20">
        <v>6</v>
      </c>
      <c r="U104" s="19">
        <v>7</v>
      </c>
      <c r="V104" s="20">
        <v>8</v>
      </c>
      <c r="W104" s="19">
        <v>9</v>
      </c>
      <c r="X104" s="20">
        <v>10</v>
      </c>
      <c r="Y104" s="21" t="s">
        <v>43</v>
      </c>
    </row>
    <row r="105" spans="1:25" s="43" customFormat="1" ht="21.95" customHeight="1" thickTop="1">
      <c r="A105" s="53" t="s">
        <v>15</v>
      </c>
      <c r="B105" s="52">
        <v>1851</v>
      </c>
      <c r="C105" s="41"/>
      <c r="D105" s="41"/>
      <c r="E105" s="41"/>
      <c r="F105" s="41"/>
      <c r="G105" s="42"/>
      <c r="H105" s="42"/>
      <c r="I105" s="42"/>
      <c r="J105" s="42"/>
      <c r="K105" s="42"/>
      <c r="L105" s="50">
        <f t="shared" ref="L105:L111" si="16">SUM(B105:K105)</f>
        <v>1851</v>
      </c>
      <c r="N105" s="53" t="s">
        <v>15</v>
      </c>
      <c r="O105" s="52">
        <v>1933</v>
      </c>
      <c r="P105" s="41"/>
      <c r="Q105" s="41"/>
      <c r="R105" s="41"/>
      <c r="S105" s="41"/>
      <c r="T105" s="42"/>
      <c r="U105" s="42"/>
      <c r="V105" s="42"/>
      <c r="W105" s="42"/>
      <c r="X105" s="42"/>
      <c r="Y105" s="50">
        <f t="shared" ref="Y105:Y111" si="17">SUM(O105:X105)</f>
        <v>1933</v>
      </c>
    </row>
    <row r="106" spans="1:25" s="43" customFormat="1" ht="21.95" customHeight="1">
      <c r="A106" s="53" t="s">
        <v>16</v>
      </c>
      <c r="B106" s="52">
        <v>180</v>
      </c>
      <c r="C106" s="41"/>
      <c r="D106" s="41"/>
      <c r="E106" s="41"/>
      <c r="F106" s="41"/>
      <c r="G106" s="42"/>
      <c r="H106" s="42"/>
      <c r="I106" s="42"/>
      <c r="J106" s="42"/>
      <c r="K106" s="42"/>
      <c r="L106" s="50">
        <f t="shared" si="16"/>
        <v>180</v>
      </c>
      <c r="N106" s="53" t="s">
        <v>16</v>
      </c>
      <c r="O106" s="52">
        <v>175</v>
      </c>
      <c r="P106" s="41"/>
      <c r="Q106" s="41"/>
      <c r="R106" s="41"/>
      <c r="S106" s="41"/>
      <c r="T106" s="42"/>
      <c r="U106" s="42"/>
      <c r="V106" s="42"/>
      <c r="W106" s="42"/>
      <c r="X106" s="42"/>
      <c r="Y106" s="50">
        <f t="shared" si="17"/>
        <v>175</v>
      </c>
    </row>
    <row r="107" spans="1:25" s="43" customFormat="1" ht="21.95" customHeight="1">
      <c r="A107" s="53" t="s">
        <v>17</v>
      </c>
      <c r="B107" s="52">
        <v>89</v>
      </c>
      <c r="C107" s="41"/>
      <c r="D107" s="41"/>
      <c r="E107" s="41"/>
      <c r="F107" s="41"/>
      <c r="G107" s="42"/>
      <c r="H107" s="42"/>
      <c r="I107" s="42"/>
      <c r="J107" s="42"/>
      <c r="K107" s="42"/>
      <c r="L107" s="50">
        <f t="shared" si="16"/>
        <v>89</v>
      </c>
      <c r="N107" s="53" t="s">
        <v>17</v>
      </c>
      <c r="O107" s="52">
        <v>79</v>
      </c>
      <c r="P107" s="41"/>
      <c r="Q107" s="41"/>
      <c r="R107" s="41"/>
      <c r="S107" s="41"/>
      <c r="T107" s="42"/>
      <c r="U107" s="42"/>
      <c r="V107" s="42"/>
      <c r="W107" s="42"/>
      <c r="X107" s="42"/>
      <c r="Y107" s="50">
        <f t="shared" si="17"/>
        <v>79</v>
      </c>
    </row>
    <row r="108" spans="1:25" s="43" customFormat="1" ht="21.95" customHeight="1">
      <c r="A108" s="53" t="s">
        <v>18</v>
      </c>
      <c r="B108" s="40"/>
      <c r="C108" s="41"/>
      <c r="D108" s="41"/>
      <c r="E108" s="41"/>
      <c r="F108" s="41"/>
      <c r="G108" s="42"/>
      <c r="H108" s="42"/>
      <c r="I108" s="42"/>
      <c r="J108" s="42"/>
      <c r="K108" s="42"/>
      <c r="L108" s="50">
        <f t="shared" si="16"/>
        <v>0</v>
      </c>
      <c r="N108" s="53" t="s">
        <v>18</v>
      </c>
      <c r="O108" s="40"/>
      <c r="P108" s="41"/>
      <c r="Q108" s="41"/>
      <c r="R108" s="41"/>
      <c r="S108" s="41"/>
      <c r="T108" s="42"/>
      <c r="U108" s="42"/>
      <c r="V108" s="42"/>
      <c r="W108" s="42"/>
      <c r="X108" s="42"/>
      <c r="Y108" s="50">
        <f t="shared" si="17"/>
        <v>0</v>
      </c>
    </row>
    <row r="109" spans="1:25" s="43" customFormat="1" ht="21.95" customHeight="1">
      <c r="A109" s="53" t="s">
        <v>45</v>
      </c>
      <c r="B109" s="52">
        <v>149</v>
      </c>
      <c r="C109" s="41"/>
      <c r="D109" s="41"/>
      <c r="E109" s="41"/>
      <c r="F109" s="41"/>
      <c r="G109" s="42"/>
      <c r="H109" s="42"/>
      <c r="I109" s="42"/>
      <c r="J109" s="42"/>
      <c r="K109" s="42"/>
      <c r="L109" s="50">
        <f t="shared" si="16"/>
        <v>149</v>
      </c>
      <c r="N109" s="53" t="s">
        <v>45</v>
      </c>
      <c r="O109" s="52">
        <v>112</v>
      </c>
      <c r="P109" s="41"/>
      <c r="Q109" s="41"/>
      <c r="R109" s="41"/>
      <c r="S109" s="41"/>
      <c r="T109" s="42"/>
      <c r="U109" s="42"/>
      <c r="V109" s="42"/>
      <c r="W109" s="42"/>
      <c r="X109" s="42"/>
      <c r="Y109" s="50">
        <f t="shared" si="17"/>
        <v>112</v>
      </c>
    </row>
    <row r="110" spans="1:25" s="43" customFormat="1" ht="21.95" customHeight="1">
      <c r="A110" s="53" t="s">
        <v>20</v>
      </c>
      <c r="B110" s="40"/>
      <c r="C110" s="41"/>
      <c r="D110" s="41"/>
      <c r="E110" s="41"/>
      <c r="F110" s="41"/>
      <c r="G110" s="42"/>
      <c r="H110" s="42"/>
      <c r="I110" s="42"/>
      <c r="J110" s="42"/>
      <c r="K110" s="42"/>
      <c r="L110" s="50">
        <f t="shared" si="16"/>
        <v>0</v>
      </c>
      <c r="N110" s="53" t="s">
        <v>20</v>
      </c>
      <c r="O110" s="40"/>
      <c r="P110" s="41"/>
      <c r="Q110" s="41"/>
      <c r="R110" s="41"/>
      <c r="S110" s="41"/>
      <c r="T110" s="42"/>
      <c r="U110" s="42"/>
      <c r="V110" s="42"/>
      <c r="W110" s="42"/>
      <c r="X110" s="42"/>
      <c r="Y110" s="50">
        <f t="shared" si="17"/>
        <v>0</v>
      </c>
    </row>
    <row r="111" spans="1:25" ht="21.95" customHeight="1">
      <c r="A111" s="54" t="s">
        <v>21</v>
      </c>
      <c r="B111" s="55">
        <v>20</v>
      </c>
      <c r="C111" s="56">
        <v>43</v>
      </c>
      <c r="D111" s="56">
        <v>32</v>
      </c>
      <c r="E111" s="56">
        <v>30</v>
      </c>
      <c r="F111" s="56">
        <v>17</v>
      </c>
      <c r="G111" s="12"/>
      <c r="H111" s="12"/>
      <c r="I111" s="12"/>
      <c r="J111" s="12"/>
      <c r="K111" s="12"/>
      <c r="L111" s="60">
        <f t="shared" si="16"/>
        <v>142</v>
      </c>
      <c r="N111" s="54" t="s">
        <v>21</v>
      </c>
      <c r="O111" s="55">
        <v>16</v>
      </c>
      <c r="P111" s="56">
        <v>26</v>
      </c>
      <c r="Q111" s="56">
        <v>16</v>
      </c>
      <c r="R111" s="56">
        <v>28</v>
      </c>
      <c r="S111" s="9"/>
      <c r="T111" s="12"/>
      <c r="U111" s="12"/>
      <c r="V111" s="12"/>
      <c r="W111" s="12"/>
      <c r="X111" s="12"/>
      <c r="Y111" s="60">
        <f t="shared" si="17"/>
        <v>86</v>
      </c>
    </row>
    <row r="112" spans="1:25" ht="21.95" customHeight="1">
      <c r="A112" s="54" t="s">
        <v>22</v>
      </c>
      <c r="B112" s="55">
        <v>15</v>
      </c>
      <c r="C112" s="56">
        <v>16</v>
      </c>
      <c r="D112" s="56">
        <v>16</v>
      </c>
      <c r="E112" s="56">
        <v>20</v>
      </c>
      <c r="F112" s="56">
        <v>17</v>
      </c>
      <c r="G112" s="12"/>
      <c r="H112" s="12"/>
      <c r="I112" s="12"/>
      <c r="J112" s="12"/>
      <c r="K112" s="12"/>
      <c r="L112" s="60">
        <f t="shared" ref="L112:L117" si="18">SUM(B112:K112)</f>
        <v>84</v>
      </c>
      <c r="N112" s="54" t="s">
        <v>22</v>
      </c>
      <c r="O112" s="55">
        <v>15</v>
      </c>
      <c r="P112" s="56">
        <v>20</v>
      </c>
      <c r="Q112" s="56">
        <v>15</v>
      </c>
      <c r="R112" s="56">
        <v>14</v>
      </c>
      <c r="S112" s="9"/>
      <c r="T112" s="12"/>
      <c r="U112" s="12"/>
      <c r="V112" s="12"/>
      <c r="W112" s="12"/>
      <c r="X112" s="12"/>
      <c r="Y112" s="60">
        <f t="shared" ref="Y112:Y117" si="19">SUM(O112:X112)</f>
        <v>64</v>
      </c>
    </row>
    <row r="113" spans="1:28" ht="21.95" customHeight="1">
      <c r="A113" s="57" t="s">
        <v>46</v>
      </c>
      <c r="B113" s="58">
        <v>12</v>
      </c>
      <c r="C113" s="59">
        <v>19</v>
      </c>
      <c r="D113" s="59">
        <v>18</v>
      </c>
      <c r="E113" s="59">
        <v>52</v>
      </c>
      <c r="F113" s="59">
        <v>2</v>
      </c>
      <c r="G113" s="4"/>
      <c r="H113" s="4"/>
      <c r="I113" s="4"/>
      <c r="J113" s="4"/>
      <c r="K113" s="4"/>
      <c r="L113" s="60">
        <f t="shared" si="18"/>
        <v>103</v>
      </c>
      <c r="N113" s="57" t="s">
        <v>46</v>
      </c>
      <c r="O113" s="58">
        <v>13</v>
      </c>
      <c r="P113" s="59">
        <v>28</v>
      </c>
      <c r="Q113" s="59">
        <v>17</v>
      </c>
      <c r="R113" s="59">
        <v>12</v>
      </c>
      <c r="S113" s="1"/>
      <c r="T113" s="4"/>
      <c r="U113" s="4"/>
      <c r="V113" s="4"/>
      <c r="W113" s="4"/>
      <c r="X113" s="4"/>
      <c r="Y113" s="60">
        <f t="shared" si="19"/>
        <v>70</v>
      </c>
      <c r="AA113" s="17"/>
      <c r="AB113" s="17"/>
    </row>
    <row r="114" spans="1:28" ht="21.95" customHeight="1">
      <c r="A114" s="57" t="s">
        <v>47</v>
      </c>
      <c r="B114" s="58">
        <v>26</v>
      </c>
      <c r="C114" s="59">
        <v>23</v>
      </c>
      <c r="D114" s="59">
        <v>35</v>
      </c>
      <c r="E114" s="59">
        <v>27</v>
      </c>
      <c r="F114" s="1"/>
      <c r="G114" s="4"/>
      <c r="H114" s="4"/>
      <c r="I114" s="4"/>
      <c r="J114" s="4"/>
      <c r="K114" s="4"/>
      <c r="L114" s="60">
        <f t="shared" si="18"/>
        <v>111</v>
      </c>
      <c r="N114" s="57" t="s">
        <v>47</v>
      </c>
      <c r="O114" s="58">
        <v>44</v>
      </c>
      <c r="P114" s="59">
        <v>34</v>
      </c>
      <c r="Q114" s="59">
        <v>30</v>
      </c>
      <c r="R114" s="59">
        <v>38</v>
      </c>
      <c r="S114" s="1"/>
      <c r="T114" s="4"/>
      <c r="U114" s="4"/>
      <c r="V114" s="4"/>
      <c r="W114" s="4"/>
      <c r="X114" s="4"/>
      <c r="Y114" s="60">
        <f t="shared" si="19"/>
        <v>146</v>
      </c>
      <c r="AA114" s="17"/>
      <c r="AB114" s="17"/>
    </row>
    <row r="115" spans="1:28" ht="21.95" customHeight="1">
      <c r="A115" s="57" t="s">
        <v>48</v>
      </c>
      <c r="B115" s="3"/>
      <c r="C115" s="1"/>
      <c r="D115" s="1"/>
      <c r="E115" s="1"/>
      <c r="F115" s="1"/>
      <c r="G115" s="4"/>
      <c r="H115" s="4"/>
      <c r="I115" s="4"/>
      <c r="J115" s="4"/>
      <c r="K115" s="4"/>
      <c r="L115" s="60">
        <f t="shared" si="18"/>
        <v>0</v>
      </c>
      <c r="N115" s="57" t="s">
        <v>48</v>
      </c>
      <c r="O115" s="3"/>
      <c r="P115" s="1"/>
      <c r="Q115" s="1"/>
      <c r="R115" s="1"/>
      <c r="S115" s="1"/>
      <c r="T115" s="4"/>
      <c r="U115" s="4"/>
      <c r="V115" s="4"/>
      <c r="W115" s="4"/>
      <c r="X115" s="4"/>
      <c r="Y115" s="60">
        <f t="shared" si="19"/>
        <v>0</v>
      </c>
    </row>
    <row r="116" spans="1:28" ht="24.75">
      <c r="A116" s="98" t="s">
        <v>89</v>
      </c>
      <c r="B116" s="58">
        <v>110</v>
      </c>
      <c r="C116" s="1"/>
      <c r="D116" s="1"/>
      <c r="E116" s="1"/>
      <c r="F116" s="1"/>
      <c r="G116" s="4"/>
      <c r="H116" s="4"/>
      <c r="I116" s="4"/>
      <c r="J116" s="4"/>
      <c r="K116" s="4"/>
      <c r="L116" s="60">
        <f t="shared" si="18"/>
        <v>110</v>
      </c>
      <c r="N116" s="98" t="s">
        <v>89</v>
      </c>
      <c r="O116" s="224">
        <v>110</v>
      </c>
      <c r="P116" s="1"/>
      <c r="Q116" s="1"/>
      <c r="R116" s="1"/>
      <c r="S116" s="1"/>
      <c r="T116" s="4"/>
      <c r="U116" s="4"/>
      <c r="V116" s="4"/>
      <c r="W116" s="4"/>
      <c r="X116" s="4"/>
      <c r="Y116" s="60">
        <f t="shared" si="19"/>
        <v>110</v>
      </c>
    </row>
    <row r="117" spans="1:28" ht="21.95" customHeight="1">
      <c r="A117" s="57" t="s">
        <v>27</v>
      </c>
      <c r="B117" s="3"/>
      <c r="C117" s="1"/>
      <c r="D117" s="1"/>
      <c r="E117" s="1"/>
      <c r="F117" s="1"/>
      <c r="G117" s="4"/>
      <c r="H117" s="4"/>
      <c r="I117" s="4"/>
      <c r="J117" s="4"/>
      <c r="K117" s="4"/>
      <c r="L117" s="60">
        <f t="shared" si="18"/>
        <v>0</v>
      </c>
      <c r="N117" s="57" t="s">
        <v>27</v>
      </c>
      <c r="O117" s="3"/>
      <c r="P117" s="1"/>
      <c r="Q117" s="1"/>
      <c r="R117" s="1"/>
      <c r="S117" s="1"/>
      <c r="T117" s="4"/>
      <c r="U117" s="4"/>
      <c r="V117" s="4"/>
      <c r="W117" s="4"/>
      <c r="X117" s="4"/>
      <c r="Y117" s="60">
        <f t="shared" si="19"/>
        <v>0</v>
      </c>
    </row>
    <row r="118" spans="1:28" ht="21.95" customHeight="1">
      <c r="A118" s="57" t="s">
        <v>28</v>
      </c>
      <c r="B118" s="3"/>
      <c r="C118" s="1"/>
      <c r="D118" s="1"/>
      <c r="E118" s="1"/>
      <c r="F118" s="1"/>
      <c r="G118" s="4"/>
      <c r="H118" s="4"/>
      <c r="I118" s="4"/>
      <c r="J118" s="4"/>
      <c r="K118" s="4"/>
      <c r="L118" s="60">
        <f t="shared" ref="L118:L124" si="20">SUM(B118:K118)</f>
        <v>0</v>
      </c>
      <c r="N118" s="57" t="s">
        <v>28</v>
      </c>
      <c r="O118" s="3"/>
      <c r="P118" s="1"/>
      <c r="Q118" s="1"/>
      <c r="R118" s="1"/>
      <c r="S118" s="1"/>
      <c r="T118" s="4"/>
      <c r="U118" s="4"/>
      <c r="V118" s="4"/>
      <c r="W118" s="4"/>
      <c r="X118" s="4"/>
      <c r="Y118" s="60">
        <f t="shared" ref="Y118:Y124" si="21">SUM(O118:X118)</f>
        <v>0</v>
      </c>
    </row>
    <row r="119" spans="1:28" ht="21.95" customHeight="1">
      <c r="A119" s="102" t="s">
        <v>79</v>
      </c>
      <c r="B119" s="3"/>
      <c r="C119" s="1"/>
      <c r="D119" s="1"/>
      <c r="E119" s="1"/>
      <c r="F119" s="1"/>
      <c r="G119" s="4"/>
      <c r="H119" s="4"/>
      <c r="I119" s="4"/>
      <c r="J119" s="4"/>
      <c r="K119" s="4"/>
      <c r="L119" s="60">
        <f t="shared" si="20"/>
        <v>0</v>
      </c>
      <c r="N119" s="102" t="s">
        <v>79</v>
      </c>
      <c r="O119" s="3"/>
      <c r="P119" s="1"/>
      <c r="Q119" s="1"/>
      <c r="R119" s="1"/>
      <c r="S119" s="1"/>
      <c r="T119" s="4"/>
      <c r="U119" s="4"/>
      <c r="V119" s="4"/>
      <c r="W119" s="4"/>
      <c r="X119" s="4"/>
      <c r="Y119" s="60">
        <f t="shared" si="21"/>
        <v>0</v>
      </c>
    </row>
    <row r="120" spans="1:28" ht="21.95" customHeight="1">
      <c r="A120" s="102" t="s">
        <v>85</v>
      </c>
      <c r="B120" s="3"/>
      <c r="C120" s="1"/>
      <c r="D120" s="1"/>
      <c r="E120" s="1"/>
      <c r="F120" s="1"/>
      <c r="G120" s="4"/>
      <c r="H120" s="4"/>
      <c r="I120" s="4"/>
      <c r="J120" s="4"/>
      <c r="K120" s="4"/>
      <c r="L120" s="60">
        <f t="shared" si="20"/>
        <v>0</v>
      </c>
      <c r="N120" s="102" t="s">
        <v>85</v>
      </c>
      <c r="O120" s="3"/>
      <c r="P120" s="1"/>
      <c r="Q120" s="1"/>
      <c r="R120" s="1"/>
      <c r="S120" s="1"/>
      <c r="T120" s="4"/>
      <c r="U120" s="4"/>
      <c r="V120" s="4"/>
      <c r="W120" s="4"/>
      <c r="X120" s="4"/>
      <c r="Y120" s="60">
        <f t="shared" si="21"/>
        <v>0</v>
      </c>
    </row>
    <row r="121" spans="1:28" ht="21.95" customHeight="1">
      <c r="A121" s="102" t="s">
        <v>86</v>
      </c>
      <c r="B121" s="3"/>
      <c r="C121" s="1"/>
      <c r="D121" s="1"/>
      <c r="E121" s="1"/>
      <c r="F121" s="1"/>
      <c r="G121" s="4"/>
      <c r="H121" s="4"/>
      <c r="I121" s="4"/>
      <c r="J121" s="4"/>
      <c r="K121" s="4"/>
      <c r="L121" s="60">
        <f t="shared" si="20"/>
        <v>0</v>
      </c>
      <c r="N121" s="102" t="s">
        <v>86</v>
      </c>
      <c r="O121" s="3"/>
      <c r="P121" s="1"/>
      <c r="Q121" s="1"/>
      <c r="R121" s="1"/>
      <c r="S121" s="1"/>
      <c r="T121" s="4"/>
      <c r="U121" s="4"/>
      <c r="V121" s="4"/>
      <c r="W121" s="4"/>
      <c r="X121" s="4"/>
      <c r="Y121" s="60">
        <f t="shared" si="21"/>
        <v>0</v>
      </c>
    </row>
    <row r="122" spans="1:28" ht="21.95" customHeight="1">
      <c r="A122" s="102" t="s">
        <v>87</v>
      </c>
      <c r="B122" s="3"/>
      <c r="C122" s="1"/>
      <c r="D122" s="1"/>
      <c r="E122" s="1"/>
      <c r="F122" s="1"/>
      <c r="G122" s="4"/>
      <c r="H122" s="4"/>
      <c r="I122" s="4"/>
      <c r="J122" s="4"/>
      <c r="K122" s="4"/>
      <c r="L122" s="60">
        <f t="shared" si="20"/>
        <v>0</v>
      </c>
      <c r="N122" s="102" t="s">
        <v>87</v>
      </c>
      <c r="O122" s="3"/>
      <c r="P122" s="1"/>
      <c r="Q122" s="1"/>
      <c r="R122" s="1"/>
      <c r="S122" s="1"/>
      <c r="T122" s="4"/>
      <c r="U122" s="4"/>
      <c r="V122" s="4"/>
      <c r="W122" s="4"/>
      <c r="X122" s="4"/>
      <c r="Y122" s="60">
        <f t="shared" si="21"/>
        <v>0</v>
      </c>
    </row>
    <row r="123" spans="1:28" ht="21.95" customHeight="1" thickBot="1">
      <c r="A123" s="99" t="s">
        <v>33</v>
      </c>
      <c r="B123" s="22"/>
      <c r="C123" s="15"/>
      <c r="D123" s="15"/>
      <c r="E123" s="15"/>
      <c r="F123" s="15"/>
      <c r="G123" s="16"/>
      <c r="H123" s="16"/>
      <c r="I123" s="16"/>
      <c r="J123" s="16"/>
      <c r="K123" s="16"/>
      <c r="L123" s="101">
        <f t="shared" si="20"/>
        <v>0</v>
      </c>
      <c r="N123" s="99" t="s">
        <v>33</v>
      </c>
      <c r="O123" s="22"/>
      <c r="P123" s="15"/>
      <c r="Q123" s="15"/>
      <c r="R123" s="15"/>
      <c r="S123" s="15"/>
      <c r="T123" s="16"/>
      <c r="U123" s="16"/>
      <c r="V123" s="16"/>
      <c r="W123" s="16"/>
      <c r="X123" s="16"/>
      <c r="Y123" s="101">
        <f t="shared" si="21"/>
        <v>0</v>
      </c>
    </row>
    <row r="124" spans="1:28" ht="25.5" thickBot="1">
      <c r="A124" s="157" t="s">
        <v>94</v>
      </c>
      <c r="B124" s="158"/>
      <c r="C124" s="159"/>
      <c r="D124" s="159"/>
      <c r="E124" s="159"/>
      <c r="F124" s="159"/>
      <c r="G124" s="160"/>
      <c r="H124" s="160"/>
      <c r="I124" s="160"/>
      <c r="J124" s="160"/>
      <c r="K124" s="160"/>
      <c r="L124" s="227">
        <f t="shared" si="20"/>
        <v>0</v>
      </c>
      <c r="N124" s="157" t="s">
        <v>94</v>
      </c>
      <c r="O124" s="158"/>
      <c r="P124" s="159"/>
      <c r="Q124" s="159"/>
      <c r="R124" s="159"/>
      <c r="S124" s="159"/>
      <c r="T124" s="160"/>
      <c r="U124" s="160"/>
      <c r="V124" s="160"/>
      <c r="W124" s="160"/>
      <c r="X124" s="160"/>
      <c r="Y124" s="227">
        <f t="shared" si="21"/>
        <v>0</v>
      </c>
    </row>
    <row r="125" spans="1:28" ht="25.5" customHeight="1" thickBot="1">
      <c r="A125" s="203" t="s">
        <v>54</v>
      </c>
      <c r="B125" s="158"/>
      <c r="C125" s="159"/>
      <c r="D125" s="159"/>
      <c r="E125" s="159"/>
      <c r="F125" s="159"/>
      <c r="G125" s="160"/>
      <c r="H125" s="160"/>
      <c r="I125" s="160"/>
      <c r="J125" s="160"/>
      <c r="K125" s="160"/>
      <c r="L125" s="161">
        <f>SUM(L105:L124)</f>
        <v>2819</v>
      </c>
      <c r="N125" s="203" t="s">
        <v>54</v>
      </c>
      <c r="O125" s="158"/>
      <c r="P125" s="159"/>
      <c r="Q125" s="159"/>
      <c r="R125" s="159"/>
      <c r="S125" s="159"/>
      <c r="T125" s="160"/>
      <c r="U125" s="160"/>
      <c r="V125" s="160"/>
      <c r="W125" s="160"/>
      <c r="X125" s="160"/>
      <c r="Y125" s="161">
        <f>SUM(Y105:Y124)</f>
        <v>2775</v>
      </c>
    </row>
    <row r="126" spans="1:28" ht="15" thickBot="1"/>
    <row r="127" spans="1:28" ht="24.95" customHeight="1" thickBot="1">
      <c r="A127" s="25" t="s">
        <v>58</v>
      </c>
      <c r="B127" s="26">
        <v>1</v>
      </c>
      <c r="C127" s="19">
        <v>2</v>
      </c>
      <c r="D127" s="19">
        <v>3</v>
      </c>
      <c r="E127" s="19">
        <v>4</v>
      </c>
      <c r="F127" s="19">
        <v>5</v>
      </c>
      <c r="G127" s="20">
        <v>6</v>
      </c>
      <c r="H127" s="19">
        <v>7</v>
      </c>
      <c r="I127" s="20">
        <v>8</v>
      </c>
      <c r="J127" s="19">
        <v>9</v>
      </c>
      <c r="K127" s="20">
        <v>10</v>
      </c>
      <c r="L127" s="21" t="s">
        <v>43</v>
      </c>
      <c r="N127" s="25" t="s">
        <v>64</v>
      </c>
      <c r="O127" s="26">
        <v>1</v>
      </c>
      <c r="P127" s="19">
        <v>2</v>
      </c>
      <c r="Q127" s="19">
        <v>3</v>
      </c>
      <c r="R127" s="19">
        <v>4</v>
      </c>
      <c r="S127" s="19">
        <v>5</v>
      </c>
      <c r="T127" s="20">
        <v>6</v>
      </c>
      <c r="U127" s="19">
        <v>7</v>
      </c>
      <c r="V127" s="20">
        <v>8</v>
      </c>
      <c r="W127" s="19">
        <v>9</v>
      </c>
      <c r="X127" s="20">
        <v>10</v>
      </c>
      <c r="Y127" s="21" t="s">
        <v>43</v>
      </c>
    </row>
    <row r="128" spans="1:28" s="43" customFormat="1" ht="21.95" customHeight="1" thickTop="1">
      <c r="A128" s="53" t="s">
        <v>15</v>
      </c>
      <c r="B128" s="52">
        <v>1941</v>
      </c>
      <c r="C128" s="41"/>
      <c r="D128" s="41"/>
      <c r="E128" s="41"/>
      <c r="F128" s="41"/>
      <c r="G128" s="42"/>
      <c r="H128" s="42"/>
      <c r="I128" s="42"/>
      <c r="J128" s="42"/>
      <c r="K128" s="42"/>
      <c r="L128" s="50">
        <f t="shared" ref="L128:L134" si="22">SUM(B128:K128)</f>
        <v>1941</v>
      </c>
      <c r="N128" s="53" t="s">
        <v>15</v>
      </c>
      <c r="O128" s="52">
        <v>1786</v>
      </c>
      <c r="P128" s="41"/>
      <c r="Q128" s="41"/>
      <c r="R128" s="41"/>
      <c r="S128" s="41"/>
      <c r="T128" s="42"/>
      <c r="U128" s="42"/>
      <c r="V128" s="42"/>
      <c r="W128" s="42"/>
      <c r="X128" s="42"/>
      <c r="Y128" s="50">
        <f t="shared" ref="Y128:Y134" si="23">SUM(O128:X128)</f>
        <v>1786</v>
      </c>
    </row>
    <row r="129" spans="1:25" s="43" customFormat="1" ht="21.95" customHeight="1">
      <c r="A129" s="53" t="s">
        <v>16</v>
      </c>
      <c r="B129" s="52">
        <v>190</v>
      </c>
      <c r="C129" s="41"/>
      <c r="D129" s="41"/>
      <c r="E129" s="41"/>
      <c r="F129" s="41"/>
      <c r="G129" s="42"/>
      <c r="H129" s="42"/>
      <c r="I129" s="42"/>
      <c r="J129" s="42"/>
      <c r="K129" s="42"/>
      <c r="L129" s="50">
        <f t="shared" si="22"/>
        <v>190</v>
      </c>
      <c r="N129" s="53" t="s">
        <v>16</v>
      </c>
      <c r="O129" s="52">
        <v>170</v>
      </c>
      <c r="P129" s="41"/>
      <c r="Q129" s="41"/>
      <c r="R129" s="41"/>
      <c r="S129" s="41"/>
      <c r="T129" s="42"/>
      <c r="U129" s="42"/>
      <c r="V129" s="42"/>
      <c r="W129" s="42"/>
      <c r="X129" s="42"/>
      <c r="Y129" s="50">
        <f t="shared" si="23"/>
        <v>170</v>
      </c>
    </row>
    <row r="130" spans="1:25" s="43" customFormat="1" ht="21.95" customHeight="1">
      <c r="A130" s="53" t="s">
        <v>17</v>
      </c>
      <c r="B130" s="52">
        <v>109</v>
      </c>
      <c r="C130" s="41"/>
      <c r="D130" s="41"/>
      <c r="E130" s="41"/>
      <c r="F130" s="41"/>
      <c r="G130" s="42"/>
      <c r="H130" s="42"/>
      <c r="I130" s="42"/>
      <c r="J130" s="42"/>
      <c r="K130" s="42"/>
      <c r="L130" s="50">
        <f t="shared" si="22"/>
        <v>109</v>
      </c>
      <c r="N130" s="53" t="s">
        <v>17</v>
      </c>
      <c r="O130" s="52">
        <v>99</v>
      </c>
      <c r="P130" s="41"/>
      <c r="Q130" s="41"/>
      <c r="R130" s="41"/>
      <c r="S130" s="41"/>
      <c r="T130" s="42"/>
      <c r="U130" s="42"/>
      <c r="V130" s="42"/>
      <c r="W130" s="42"/>
      <c r="X130" s="42"/>
      <c r="Y130" s="50">
        <f t="shared" si="23"/>
        <v>99</v>
      </c>
    </row>
    <row r="131" spans="1:25" s="43" customFormat="1" ht="21.95" customHeight="1">
      <c r="A131" s="53" t="s">
        <v>18</v>
      </c>
      <c r="B131" s="40"/>
      <c r="C131" s="41"/>
      <c r="D131" s="41"/>
      <c r="E131" s="41"/>
      <c r="F131" s="41"/>
      <c r="G131" s="42"/>
      <c r="H131" s="42"/>
      <c r="I131" s="42"/>
      <c r="J131" s="42"/>
      <c r="K131" s="42"/>
      <c r="L131" s="50">
        <f t="shared" si="22"/>
        <v>0</v>
      </c>
      <c r="N131" s="53" t="s">
        <v>18</v>
      </c>
      <c r="O131" s="40"/>
      <c r="P131" s="41"/>
      <c r="Q131" s="41"/>
      <c r="R131" s="41"/>
      <c r="S131" s="41"/>
      <c r="T131" s="42"/>
      <c r="U131" s="42"/>
      <c r="V131" s="42"/>
      <c r="W131" s="42"/>
      <c r="X131" s="42"/>
      <c r="Y131" s="50">
        <f t="shared" si="23"/>
        <v>0</v>
      </c>
    </row>
    <row r="132" spans="1:25" s="43" customFormat="1" ht="21.95" customHeight="1">
      <c r="A132" s="53" t="s">
        <v>45</v>
      </c>
      <c r="B132" s="52">
        <v>176</v>
      </c>
      <c r="C132" s="41"/>
      <c r="D132" s="41"/>
      <c r="E132" s="41"/>
      <c r="F132" s="41"/>
      <c r="G132" s="42"/>
      <c r="H132" s="42"/>
      <c r="I132" s="42"/>
      <c r="J132" s="42"/>
      <c r="K132" s="42"/>
      <c r="L132" s="50">
        <f t="shared" si="22"/>
        <v>176</v>
      </c>
      <c r="N132" s="53" t="s">
        <v>45</v>
      </c>
      <c r="O132" s="52">
        <v>224</v>
      </c>
      <c r="P132" s="41"/>
      <c r="Q132" s="41"/>
      <c r="R132" s="41"/>
      <c r="S132" s="41"/>
      <c r="T132" s="42"/>
      <c r="U132" s="42"/>
      <c r="V132" s="42"/>
      <c r="W132" s="42"/>
      <c r="X132" s="42"/>
      <c r="Y132" s="50">
        <f t="shared" si="23"/>
        <v>224</v>
      </c>
    </row>
    <row r="133" spans="1:25" s="43" customFormat="1" ht="21.95" customHeight="1">
      <c r="A133" s="53" t="s">
        <v>20</v>
      </c>
      <c r="B133" s="40"/>
      <c r="C133" s="41"/>
      <c r="D133" s="41"/>
      <c r="E133" s="41"/>
      <c r="F133" s="41"/>
      <c r="G133" s="42"/>
      <c r="H133" s="42"/>
      <c r="I133" s="42"/>
      <c r="J133" s="42"/>
      <c r="K133" s="42"/>
      <c r="L133" s="50">
        <f t="shared" si="22"/>
        <v>0</v>
      </c>
      <c r="N133" s="53" t="s">
        <v>20</v>
      </c>
      <c r="O133" s="40"/>
      <c r="P133" s="41"/>
      <c r="Q133" s="41"/>
      <c r="R133" s="41"/>
      <c r="S133" s="41"/>
      <c r="T133" s="42"/>
      <c r="U133" s="42"/>
      <c r="V133" s="42"/>
      <c r="W133" s="42"/>
      <c r="X133" s="42"/>
      <c r="Y133" s="50">
        <f t="shared" si="23"/>
        <v>0</v>
      </c>
    </row>
    <row r="134" spans="1:25" ht="21.95" customHeight="1">
      <c r="A134" s="54" t="s">
        <v>21</v>
      </c>
      <c r="B134" s="55">
        <v>20</v>
      </c>
      <c r="C134" s="56">
        <v>38</v>
      </c>
      <c r="D134" s="56">
        <v>24</v>
      </c>
      <c r="E134" s="56">
        <v>20</v>
      </c>
      <c r="F134" s="9"/>
      <c r="G134" s="12"/>
      <c r="H134" s="12"/>
      <c r="I134" s="12"/>
      <c r="J134" s="12"/>
      <c r="K134" s="12"/>
      <c r="L134" s="60">
        <f t="shared" si="22"/>
        <v>102</v>
      </c>
      <c r="N134" s="54" t="s">
        <v>21</v>
      </c>
      <c r="O134" s="55">
        <v>20</v>
      </c>
      <c r="P134" s="56">
        <v>20</v>
      </c>
      <c r="Q134" s="56">
        <v>20</v>
      </c>
      <c r="R134" s="56">
        <v>24</v>
      </c>
      <c r="S134" s="56">
        <v>37</v>
      </c>
      <c r="T134" s="12"/>
      <c r="U134" s="12"/>
      <c r="V134" s="12"/>
      <c r="W134" s="12"/>
      <c r="X134" s="12"/>
      <c r="Y134" s="60">
        <f t="shared" si="23"/>
        <v>121</v>
      </c>
    </row>
    <row r="135" spans="1:25" ht="21.95" customHeight="1">
      <c r="A135" s="54" t="s">
        <v>22</v>
      </c>
      <c r="B135" s="55">
        <v>20</v>
      </c>
      <c r="C135" s="56">
        <v>20</v>
      </c>
      <c r="D135" s="56">
        <v>20</v>
      </c>
      <c r="E135" s="56">
        <v>11</v>
      </c>
      <c r="F135" s="9"/>
      <c r="G135" s="12"/>
      <c r="H135" s="12"/>
      <c r="I135" s="12"/>
      <c r="J135" s="12"/>
      <c r="K135" s="12"/>
      <c r="L135" s="60">
        <f t="shared" ref="L135:L140" si="24">SUM(B135:K135)</f>
        <v>71</v>
      </c>
      <c r="N135" s="54" t="s">
        <v>22</v>
      </c>
      <c r="O135" s="55">
        <v>17</v>
      </c>
      <c r="P135" s="56">
        <v>15</v>
      </c>
      <c r="Q135" s="56">
        <v>16</v>
      </c>
      <c r="R135" s="56">
        <v>19</v>
      </c>
      <c r="S135" s="56">
        <v>14</v>
      </c>
      <c r="T135" s="12"/>
      <c r="U135" s="12"/>
      <c r="V135" s="12"/>
      <c r="W135" s="12"/>
      <c r="X135" s="12"/>
      <c r="Y135" s="60">
        <f t="shared" ref="Y135:Y140" si="25">SUM(O135:X135)</f>
        <v>81</v>
      </c>
    </row>
    <row r="136" spans="1:25" ht="21.95" customHeight="1">
      <c r="A136" s="57" t="s">
        <v>46</v>
      </c>
      <c r="B136" s="58">
        <v>32</v>
      </c>
      <c r="C136" s="59">
        <v>17</v>
      </c>
      <c r="D136" s="59">
        <v>20</v>
      </c>
      <c r="E136" s="59">
        <v>10</v>
      </c>
      <c r="F136" s="1"/>
      <c r="G136" s="4"/>
      <c r="H136" s="4"/>
      <c r="I136" s="4"/>
      <c r="J136" s="4"/>
      <c r="K136" s="4"/>
      <c r="L136" s="60">
        <f t="shared" si="24"/>
        <v>79</v>
      </c>
      <c r="N136" s="57" t="s">
        <v>46</v>
      </c>
      <c r="O136" s="58">
        <v>15</v>
      </c>
      <c r="P136" s="59">
        <v>14</v>
      </c>
      <c r="Q136" s="59">
        <v>12</v>
      </c>
      <c r="R136" s="59">
        <v>14</v>
      </c>
      <c r="S136" s="59">
        <v>11</v>
      </c>
      <c r="T136" s="4"/>
      <c r="U136" s="4"/>
      <c r="V136" s="4"/>
      <c r="W136" s="4"/>
      <c r="X136" s="4"/>
      <c r="Y136" s="60">
        <f t="shared" si="25"/>
        <v>66</v>
      </c>
    </row>
    <row r="137" spans="1:25" ht="21.95" customHeight="1">
      <c r="A137" s="57" t="s">
        <v>47</v>
      </c>
      <c r="B137" s="58">
        <v>25</v>
      </c>
      <c r="C137" s="59">
        <v>32</v>
      </c>
      <c r="D137" s="59">
        <v>25</v>
      </c>
      <c r="E137" s="59">
        <v>24</v>
      </c>
      <c r="F137" s="1"/>
      <c r="G137" s="4"/>
      <c r="H137" s="4"/>
      <c r="I137" s="4"/>
      <c r="J137" s="4"/>
      <c r="K137" s="4"/>
      <c r="L137" s="60">
        <f t="shared" si="24"/>
        <v>106</v>
      </c>
      <c r="N137" s="57" t="s">
        <v>47</v>
      </c>
      <c r="O137" s="58">
        <v>37</v>
      </c>
      <c r="P137" s="59">
        <v>22</v>
      </c>
      <c r="Q137" s="59">
        <v>27</v>
      </c>
      <c r="R137" s="59">
        <v>25</v>
      </c>
      <c r="S137" s="1"/>
      <c r="T137" s="4"/>
      <c r="U137" s="4"/>
      <c r="V137" s="4"/>
      <c r="W137" s="4"/>
      <c r="X137" s="4"/>
      <c r="Y137" s="60">
        <f t="shared" si="25"/>
        <v>111</v>
      </c>
    </row>
    <row r="138" spans="1:25" ht="21.95" customHeight="1">
      <c r="A138" s="57" t="s">
        <v>48</v>
      </c>
      <c r="B138" s="3"/>
      <c r="C138" s="1"/>
      <c r="D138" s="1"/>
      <c r="E138" s="1"/>
      <c r="F138" s="1"/>
      <c r="G138" s="4"/>
      <c r="H138" s="4"/>
      <c r="I138" s="4"/>
      <c r="J138" s="4"/>
      <c r="K138" s="4"/>
      <c r="L138" s="60">
        <f t="shared" si="24"/>
        <v>0</v>
      </c>
      <c r="N138" s="57" t="s">
        <v>48</v>
      </c>
      <c r="O138" s="3"/>
      <c r="P138" s="1"/>
      <c r="Q138" s="1"/>
      <c r="R138" s="1"/>
      <c r="S138" s="1"/>
      <c r="T138" s="4"/>
      <c r="U138" s="4"/>
      <c r="V138" s="4"/>
      <c r="W138" s="4"/>
      <c r="X138" s="4"/>
      <c r="Y138" s="60">
        <f t="shared" si="25"/>
        <v>0</v>
      </c>
    </row>
    <row r="139" spans="1:25" ht="24.75">
      <c r="A139" s="98" t="s">
        <v>89</v>
      </c>
      <c r="B139" s="3"/>
      <c r="C139" s="1"/>
      <c r="D139" s="1"/>
      <c r="E139" s="1"/>
      <c r="F139" s="1"/>
      <c r="G139" s="4"/>
      <c r="H139" s="4"/>
      <c r="I139" s="4"/>
      <c r="J139" s="4"/>
      <c r="K139" s="4"/>
      <c r="L139" s="60">
        <f t="shared" si="24"/>
        <v>0</v>
      </c>
      <c r="N139" s="98" t="s">
        <v>89</v>
      </c>
      <c r="O139" s="58">
        <v>100</v>
      </c>
      <c r="P139" s="1"/>
      <c r="Q139" s="1"/>
      <c r="R139" s="1"/>
      <c r="S139" s="1"/>
      <c r="T139" s="4"/>
      <c r="U139" s="4"/>
      <c r="V139" s="4"/>
      <c r="W139" s="4"/>
      <c r="X139" s="4"/>
      <c r="Y139" s="60">
        <f t="shared" si="25"/>
        <v>100</v>
      </c>
    </row>
    <row r="140" spans="1:25" ht="21.95" customHeight="1">
      <c r="A140" s="57" t="s">
        <v>27</v>
      </c>
      <c r="B140" s="3"/>
      <c r="C140" s="1"/>
      <c r="D140" s="1"/>
      <c r="E140" s="1"/>
      <c r="F140" s="1"/>
      <c r="G140" s="4"/>
      <c r="H140" s="4"/>
      <c r="I140" s="4"/>
      <c r="J140" s="4"/>
      <c r="K140" s="4"/>
      <c r="L140" s="60">
        <f t="shared" si="24"/>
        <v>0</v>
      </c>
      <c r="N140" s="57" t="s">
        <v>27</v>
      </c>
      <c r="O140" s="3"/>
      <c r="P140" s="1"/>
      <c r="Q140" s="1"/>
      <c r="R140" s="1"/>
      <c r="S140" s="1"/>
      <c r="T140" s="4"/>
      <c r="U140" s="4"/>
      <c r="V140" s="4"/>
      <c r="W140" s="4"/>
      <c r="X140" s="4"/>
      <c r="Y140" s="60">
        <f t="shared" si="25"/>
        <v>0</v>
      </c>
    </row>
    <row r="141" spans="1:25" ht="21.95" customHeight="1">
      <c r="A141" s="57" t="s">
        <v>28</v>
      </c>
      <c r="B141" s="3"/>
      <c r="C141" s="1"/>
      <c r="D141" s="1"/>
      <c r="E141" s="1"/>
      <c r="F141" s="1"/>
      <c r="G141" s="4"/>
      <c r="H141" s="4"/>
      <c r="I141" s="4"/>
      <c r="J141" s="4"/>
      <c r="K141" s="4"/>
      <c r="L141" s="60">
        <f t="shared" ref="L141:L147" si="26">SUM(B141:K141)</f>
        <v>0</v>
      </c>
      <c r="N141" s="57" t="s">
        <v>28</v>
      </c>
      <c r="O141" s="3"/>
      <c r="P141" s="1"/>
      <c r="Q141" s="1"/>
      <c r="R141" s="1"/>
      <c r="S141" s="1"/>
      <c r="T141" s="4"/>
      <c r="U141" s="4"/>
      <c r="V141" s="4"/>
      <c r="W141" s="4"/>
      <c r="X141" s="4"/>
      <c r="Y141" s="60">
        <f t="shared" ref="Y141:Y147" si="27">SUM(O141:X141)</f>
        <v>0</v>
      </c>
    </row>
    <row r="142" spans="1:25" ht="21.95" customHeight="1">
      <c r="A142" s="102" t="s">
        <v>79</v>
      </c>
      <c r="B142" s="3"/>
      <c r="C142" s="1"/>
      <c r="D142" s="1"/>
      <c r="E142" s="1"/>
      <c r="F142" s="1"/>
      <c r="G142" s="4"/>
      <c r="H142" s="4"/>
      <c r="I142" s="4"/>
      <c r="J142" s="4"/>
      <c r="K142" s="4"/>
      <c r="L142" s="60">
        <f t="shared" si="26"/>
        <v>0</v>
      </c>
      <c r="N142" s="102" t="s">
        <v>79</v>
      </c>
      <c r="O142" s="3"/>
      <c r="P142" s="1"/>
      <c r="Q142" s="1"/>
      <c r="R142" s="1"/>
      <c r="S142" s="1"/>
      <c r="T142" s="4"/>
      <c r="U142" s="4"/>
      <c r="V142" s="4"/>
      <c r="W142" s="4"/>
      <c r="X142" s="4"/>
      <c r="Y142" s="60">
        <f t="shared" si="27"/>
        <v>0</v>
      </c>
    </row>
    <row r="143" spans="1:25" ht="21.95" customHeight="1">
      <c r="A143" s="102" t="s">
        <v>85</v>
      </c>
      <c r="B143" s="3"/>
      <c r="C143" s="1"/>
      <c r="D143" s="1"/>
      <c r="E143" s="1"/>
      <c r="F143" s="1"/>
      <c r="G143" s="4"/>
      <c r="H143" s="4"/>
      <c r="I143" s="4"/>
      <c r="J143" s="4"/>
      <c r="K143" s="4"/>
      <c r="L143" s="60">
        <f t="shared" si="26"/>
        <v>0</v>
      </c>
      <c r="N143" s="102" t="s">
        <v>85</v>
      </c>
      <c r="O143" s="3"/>
      <c r="P143" s="1"/>
      <c r="Q143" s="1"/>
      <c r="R143" s="1"/>
      <c r="S143" s="1"/>
      <c r="T143" s="4"/>
      <c r="U143" s="4"/>
      <c r="V143" s="4"/>
      <c r="W143" s="4"/>
      <c r="X143" s="4"/>
      <c r="Y143" s="60">
        <f t="shared" si="27"/>
        <v>0</v>
      </c>
    </row>
    <row r="144" spans="1:25" ht="21.95" customHeight="1">
      <c r="A144" s="102" t="s">
        <v>86</v>
      </c>
      <c r="B144" s="3"/>
      <c r="C144" s="1"/>
      <c r="D144" s="1"/>
      <c r="E144" s="1"/>
      <c r="F144" s="1"/>
      <c r="G144" s="4"/>
      <c r="H144" s="4"/>
      <c r="I144" s="4"/>
      <c r="J144" s="4"/>
      <c r="K144" s="4"/>
      <c r="L144" s="60">
        <f t="shared" si="26"/>
        <v>0</v>
      </c>
      <c r="N144" s="102" t="s">
        <v>86</v>
      </c>
      <c r="O144" s="3"/>
      <c r="P144" s="1"/>
      <c r="Q144" s="1"/>
      <c r="R144" s="1"/>
      <c r="S144" s="1"/>
      <c r="T144" s="4"/>
      <c r="U144" s="4"/>
      <c r="V144" s="4"/>
      <c r="W144" s="4"/>
      <c r="X144" s="4"/>
      <c r="Y144" s="60">
        <f t="shared" si="27"/>
        <v>0</v>
      </c>
    </row>
    <row r="145" spans="1:25" ht="21.95" customHeight="1">
      <c r="A145" s="102" t="s">
        <v>87</v>
      </c>
      <c r="B145" s="3"/>
      <c r="C145" s="1"/>
      <c r="D145" s="1"/>
      <c r="E145" s="1"/>
      <c r="F145" s="1"/>
      <c r="G145" s="4"/>
      <c r="H145" s="4"/>
      <c r="I145" s="4"/>
      <c r="J145" s="4"/>
      <c r="K145" s="4"/>
      <c r="L145" s="60">
        <f t="shared" si="26"/>
        <v>0</v>
      </c>
      <c r="N145" s="102" t="s">
        <v>87</v>
      </c>
      <c r="O145" s="3"/>
      <c r="P145" s="1"/>
      <c r="Q145" s="1"/>
      <c r="R145" s="1"/>
      <c r="S145" s="1"/>
      <c r="T145" s="4"/>
      <c r="U145" s="4"/>
      <c r="V145" s="4"/>
      <c r="W145" s="4"/>
      <c r="X145" s="4"/>
      <c r="Y145" s="60">
        <f t="shared" si="27"/>
        <v>0</v>
      </c>
    </row>
    <row r="146" spans="1:25" ht="21.95" customHeight="1" thickBot="1">
      <c r="A146" s="99" t="s">
        <v>33</v>
      </c>
      <c r="B146" s="22"/>
      <c r="C146" s="15"/>
      <c r="D146" s="15"/>
      <c r="E146" s="15"/>
      <c r="F146" s="15"/>
      <c r="G146" s="16"/>
      <c r="H146" s="16"/>
      <c r="I146" s="16"/>
      <c r="J146" s="16"/>
      <c r="K146" s="16"/>
      <c r="L146" s="101">
        <f t="shared" si="26"/>
        <v>0</v>
      </c>
      <c r="N146" s="99" t="s">
        <v>33</v>
      </c>
      <c r="O146" s="22"/>
      <c r="P146" s="15"/>
      <c r="Q146" s="15"/>
      <c r="R146" s="15"/>
      <c r="S146" s="15"/>
      <c r="T146" s="16"/>
      <c r="U146" s="16"/>
      <c r="V146" s="16"/>
      <c r="W146" s="16"/>
      <c r="X146" s="16"/>
      <c r="Y146" s="101">
        <f t="shared" si="27"/>
        <v>0</v>
      </c>
    </row>
    <row r="147" spans="1:25" ht="25.5" thickBot="1">
      <c r="A147" s="157" t="s">
        <v>94</v>
      </c>
      <c r="B147" s="158"/>
      <c r="C147" s="159"/>
      <c r="D147" s="159"/>
      <c r="E147" s="159"/>
      <c r="F147" s="159"/>
      <c r="G147" s="160"/>
      <c r="H147" s="160"/>
      <c r="I147" s="160"/>
      <c r="J147" s="160"/>
      <c r="K147" s="160"/>
      <c r="L147" s="228">
        <f t="shared" si="26"/>
        <v>0</v>
      </c>
      <c r="N147" s="157" t="s">
        <v>94</v>
      </c>
      <c r="O147" s="158"/>
      <c r="P147" s="159"/>
      <c r="Q147" s="159"/>
      <c r="R147" s="159"/>
      <c r="S147" s="159"/>
      <c r="T147" s="160"/>
      <c r="U147" s="160"/>
      <c r="V147" s="160"/>
      <c r="W147" s="160"/>
      <c r="X147" s="160"/>
      <c r="Y147" s="228">
        <f t="shared" si="27"/>
        <v>0</v>
      </c>
    </row>
    <row r="148" spans="1:25" ht="25.5" customHeight="1" thickBot="1">
      <c r="A148" s="203" t="s">
        <v>54</v>
      </c>
      <c r="B148" s="158"/>
      <c r="C148" s="159"/>
      <c r="D148" s="159"/>
      <c r="E148" s="159"/>
      <c r="F148" s="159"/>
      <c r="G148" s="160"/>
      <c r="H148" s="160"/>
      <c r="I148" s="160"/>
      <c r="J148" s="160"/>
      <c r="K148" s="160"/>
      <c r="L148" s="161">
        <f>SUM(L128:L147)</f>
        <v>2774</v>
      </c>
      <c r="N148" s="203" t="s">
        <v>54</v>
      </c>
      <c r="O148" s="158"/>
      <c r="P148" s="159"/>
      <c r="Q148" s="159"/>
      <c r="R148" s="159"/>
      <c r="S148" s="159"/>
      <c r="T148" s="160"/>
      <c r="U148" s="160"/>
      <c r="V148" s="160"/>
      <c r="W148" s="160"/>
      <c r="X148" s="160"/>
      <c r="Y148" s="161">
        <f>SUM(Y128:Y147)</f>
        <v>2758</v>
      </c>
    </row>
    <row r="153" spans="1:25" ht="15" thickBot="1"/>
    <row r="154" spans="1:25" ht="19.5" thickBot="1">
      <c r="A154" s="25" t="s">
        <v>13</v>
      </c>
      <c r="B154" s="26">
        <v>4</v>
      </c>
      <c r="C154" s="19">
        <v>5</v>
      </c>
      <c r="D154" s="19">
        <v>6</v>
      </c>
      <c r="E154" s="19">
        <v>7</v>
      </c>
      <c r="F154" s="19">
        <v>8</v>
      </c>
      <c r="G154" s="20">
        <v>9</v>
      </c>
      <c r="H154" s="19">
        <v>10</v>
      </c>
      <c r="I154" s="20">
        <v>11</v>
      </c>
      <c r="J154" s="19">
        <v>12</v>
      </c>
      <c r="K154" s="20">
        <v>1</v>
      </c>
      <c r="L154" s="20">
        <v>2</v>
      </c>
      <c r="M154" s="20">
        <v>3</v>
      </c>
      <c r="N154" s="21" t="s">
        <v>43</v>
      </c>
    </row>
    <row r="155" spans="1:25" ht="25.5" customHeight="1" thickTop="1">
      <c r="A155" s="53" t="s">
        <v>15</v>
      </c>
      <c r="B155" s="220">
        <f>L6</f>
        <v>1620</v>
      </c>
      <c r="C155" s="221">
        <f>L29</f>
        <v>1976</v>
      </c>
      <c r="D155" s="221">
        <f>L52</f>
        <v>1988</v>
      </c>
      <c r="E155" s="221">
        <f>Y6</f>
        <v>2090</v>
      </c>
      <c r="F155" s="221">
        <f>Y29</f>
        <v>2360</v>
      </c>
      <c r="G155" s="222">
        <f>Y52</f>
        <v>2052</v>
      </c>
      <c r="H155" s="222">
        <f>L82</f>
        <v>1923</v>
      </c>
      <c r="I155" s="222">
        <f>L105</f>
        <v>1851</v>
      </c>
      <c r="J155" s="222">
        <f>L128</f>
        <v>1941</v>
      </c>
      <c r="K155" s="222">
        <f>Y82</f>
        <v>1729</v>
      </c>
      <c r="L155" s="222">
        <f>Y105</f>
        <v>1933</v>
      </c>
      <c r="M155" s="222">
        <f>Y128</f>
        <v>1786</v>
      </c>
      <c r="N155" s="207">
        <f>SUM(B155:M155)</f>
        <v>23249</v>
      </c>
    </row>
    <row r="156" spans="1:25" ht="25.5" customHeight="1">
      <c r="A156" s="53" t="s">
        <v>16</v>
      </c>
      <c r="B156" s="220">
        <f t="shared" ref="B156:B173" si="28">L7</f>
        <v>670</v>
      </c>
      <c r="C156" s="221">
        <f t="shared" ref="C156:C173" si="29">L30</f>
        <v>955</v>
      </c>
      <c r="D156" s="221">
        <f t="shared" ref="D156:D173" si="30">L53</f>
        <v>715</v>
      </c>
      <c r="E156" s="221">
        <f t="shared" ref="E156:E173" si="31">Y7</f>
        <v>690</v>
      </c>
      <c r="F156" s="221">
        <f t="shared" ref="F156:F173" si="32">Y30</f>
        <v>1045</v>
      </c>
      <c r="G156" s="222">
        <f t="shared" ref="G156:G173" si="33">Y53</f>
        <v>565</v>
      </c>
      <c r="H156" s="222">
        <f t="shared" ref="H156:H173" si="34">L83</f>
        <v>245</v>
      </c>
      <c r="I156" s="222">
        <f t="shared" ref="I156:I173" si="35">L106</f>
        <v>180</v>
      </c>
      <c r="J156" s="222">
        <f t="shared" ref="J156:J173" si="36">L129</f>
        <v>190</v>
      </c>
      <c r="K156" s="222">
        <f t="shared" ref="K156:K173" si="37">Y83</f>
        <v>160</v>
      </c>
      <c r="L156" s="222">
        <f t="shared" ref="L156:L173" si="38">Y106</f>
        <v>175</v>
      </c>
      <c r="M156" s="222">
        <f t="shared" ref="M156:M173" si="39">Y129</f>
        <v>170</v>
      </c>
      <c r="N156" s="207">
        <f t="shared" ref="N156:N176" si="40">SUM(B156:M156)</f>
        <v>5760</v>
      </c>
    </row>
    <row r="157" spans="1:25" ht="25.5" customHeight="1">
      <c r="A157" s="53" t="s">
        <v>17</v>
      </c>
      <c r="B157" s="220">
        <f t="shared" si="28"/>
        <v>77</v>
      </c>
      <c r="C157" s="221">
        <f t="shared" si="29"/>
        <v>30</v>
      </c>
      <c r="D157" s="221">
        <f t="shared" si="30"/>
        <v>43</v>
      </c>
      <c r="E157" s="221">
        <f t="shared" si="31"/>
        <v>63</v>
      </c>
      <c r="F157" s="221">
        <f t="shared" si="32"/>
        <v>68</v>
      </c>
      <c r="G157" s="222">
        <f t="shared" si="33"/>
        <v>60</v>
      </c>
      <c r="H157" s="222">
        <f t="shared" si="34"/>
        <v>139</v>
      </c>
      <c r="I157" s="222">
        <f t="shared" si="35"/>
        <v>89</v>
      </c>
      <c r="J157" s="222">
        <f t="shared" si="36"/>
        <v>109</v>
      </c>
      <c r="K157" s="222">
        <f t="shared" si="37"/>
        <v>43</v>
      </c>
      <c r="L157" s="222">
        <f t="shared" si="38"/>
        <v>79</v>
      </c>
      <c r="M157" s="222">
        <f t="shared" si="39"/>
        <v>99</v>
      </c>
      <c r="N157" s="207">
        <f t="shared" si="40"/>
        <v>899</v>
      </c>
    </row>
    <row r="158" spans="1:25" ht="25.5" customHeight="1">
      <c r="A158" s="53" t="s">
        <v>18</v>
      </c>
      <c r="B158" s="220">
        <f t="shared" si="28"/>
        <v>0</v>
      </c>
      <c r="C158" s="221">
        <f t="shared" si="29"/>
        <v>0</v>
      </c>
      <c r="D158" s="221">
        <f t="shared" si="30"/>
        <v>0</v>
      </c>
      <c r="E158" s="221">
        <f t="shared" si="31"/>
        <v>0</v>
      </c>
      <c r="F158" s="221">
        <f t="shared" si="32"/>
        <v>0</v>
      </c>
      <c r="G158" s="222">
        <f t="shared" si="33"/>
        <v>0</v>
      </c>
      <c r="H158" s="222">
        <f t="shared" si="34"/>
        <v>0</v>
      </c>
      <c r="I158" s="222">
        <f t="shared" si="35"/>
        <v>0</v>
      </c>
      <c r="J158" s="222">
        <f t="shared" si="36"/>
        <v>0</v>
      </c>
      <c r="K158" s="222">
        <f t="shared" si="37"/>
        <v>0</v>
      </c>
      <c r="L158" s="222">
        <f t="shared" si="38"/>
        <v>0</v>
      </c>
      <c r="M158" s="222">
        <f t="shared" si="39"/>
        <v>0</v>
      </c>
      <c r="N158" s="207">
        <f t="shared" si="40"/>
        <v>0</v>
      </c>
    </row>
    <row r="159" spans="1:25" ht="25.5" customHeight="1">
      <c r="A159" s="53" t="s">
        <v>45</v>
      </c>
      <c r="B159" s="220">
        <f t="shared" si="28"/>
        <v>0</v>
      </c>
      <c r="C159" s="221">
        <f t="shared" si="29"/>
        <v>0</v>
      </c>
      <c r="D159" s="221">
        <f t="shared" si="30"/>
        <v>0</v>
      </c>
      <c r="E159" s="221">
        <f t="shared" si="31"/>
        <v>0</v>
      </c>
      <c r="F159" s="221">
        <f t="shared" si="32"/>
        <v>0</v>
      </c>
      <c r="G159" s="222">
        <f t="shared" si="33"/>
        <v>0</v>
      </c>
      <c r="H159" s="222">
        <f t="shared" si="34"/>
        <v>244</v>
      </c>
      <c r="I159" s="222">
        <f t="shared" si="35"/>
        <v>149</v>
      </c>
      <c r="J159" s="222">
        <f t="shared" si="36"/>
        <v>176</v>
      </c>
      <c r="K159" s="222">
        <f t="shared" si="37"/>
        <v>102</v>
      </c>
      <c r="L159" s="222">
        <f t="shared" si="38"/>
        <v>112</v>
      </c>
      <c r="M159" s="222">
        <f t="shared" si="39"/>
        <v>224</v>
      </c>
      <c r="N159" s="207">
        <f t="shared" si="40"/>
        <v>1007</v>
      </c>
    </row>
    <row r="160" spans="1:25" ht="25.5" customHeight="1">
      <c r="A160" s="53" t="s">
        <v>20</v>
      </c>
      <c r="B160" s="220">
        <f t="shared" si="28"/>
        <v>0</v>
      </c>
      <c r="C160" s="221">
        <f t="shared" si="29"/>
        <v>0</v>
      </c>
      <c r="D160" s="221">
        <f t="shared" si="30"/>
        <v>0</v>
      </c>
      <c r="E160" s="221">
        <f t="shared" si="31"/>
        <v>0</v>
      </c>
      <c r="F160" s="221">
        <f t="shared" si="32"/>
        <v>0</v>
      </c>
      <c r="G160" s="222">
        <f t="shared" si="33"/>
        <v>0</v>
      </c>
      <c r="H160" s="222">
        <f t="shared" si="34"/>
        <v>0</v>
      </c>
      <c r="I160" s="222">
        <f t="shared" si="35"/>
        <v>0</v>
      </c>
      <c r="J160" s="222">
        <f t="shared" si="36"/>
        <v>0</v>
      </c>
      <c r="K160" s="222">
        <f t="shared" si="37"/>
        <v>0</v>
      </c>
      <c r="L160" s="222">
        <f t="shared" si="38"/>
        <v>0</v>
      </c>
      <c r="M160" s="222">
        <f t="shared" si="39"/>
        <v>0</v>
      </c>
      <c r="N160" s="207">
        <f t="shared" si="40"/>
        <v>0</v>
      </c>
    </row>
    <row r="161" spans="1:14" ht="25.5" customHeight="1">
      <c r="A161" s="54" t="s">
        <v>21</v>
      </c>
      <c r="B161" s="204">
        <f t="shared" si="28"/>
        <v>220</v>
      </c>
      <c r="C161" s="205">
        <f t="shared" si="29"/>
        <v>205</v>
      </c>
      <c r="D161" s="205">
        <f t="shared" si="30"/>
        <v>275</v>
      </c>
      <c r="E161" s="205">
        <f t="shared" si="31"/>
        <v>205</v>
      </c>
      <c r="F161" s="205">
        <f t="shared" si="32"/>
        <v>305</v>
      </c>
      <c r="G161" s="206">
        <f t="shared" si="33"/>
        <v>215</v>
      </c>
      <c r="H161" s="206">
        <f t="shared" si="34"/>
        <v>136</v>
      </c>
      <c r="I161" s="206">
        <f t="shared" si="35"/>
        <v>142</v>
      </c>
      <c r="J161" s="206">
        <f t="shared" si="36"/>
        <v>102</v>
      </c>
      <c r="K161" s="206">
        <f t="shared" si="37"/>
        <v>48</v>
      </c>
      <c r="L161" s="206">
        <f t="shared" si="38"/>
        <v>86</v>
      </c>
      <c r="M161" s="206">
        <f t="shared" si="39"/>
        <v>121</v>
      </c>
      <c r="N161" s="207">
        <f t="shared" si="40"/>
        <v>2060</v>
      </c>
    </row>
    <row r="162" spans="1:14" ht="25.5" customHeight="1">
      <c r="A162" s="54" t="s">
        <v>22</v>
      </c>
      <c r="B162" s="204">
        <f t="shared" si="28"/>
        <v>0</v>
      </c>
      <c r="C162" s="205">
        <f t="shared" si="29"/>
        <v>0</v>
      </c>
      <c r="D162" s="205">
        <f t="shared" si="30"/>
        <v>0</v>
      </c>
      <c r="E162" s="205">
        <f t="shared" si="31"/>
        <v>0</v>
      </c>
      <c r="F162" s="205">
        <f t="shared" si="32"/>
        <v>0</v>
      </c>
      <c r="G162" s="206">
        <f t="shared" si="33"/>
        <v>0</v>
      </c>
      <c r="H162" s="206">
        <f t="shared" si="34"/>
        <v>69</v>
      </c>
      <c r="I162" s="206">
        <f t="shared" si="35"/>
        <v>84</v>
      </c>
      <c r="J162" s="206">
        <f t="shared" si="36"/>
        <v>71</v>
      </c>
      <c r="K162" s="206">
        <f t="shared" si="37"/>
        <v>43</v>
      </c>
      <c r="L162" s="206">
        <f t="shared" si="38"/>
        <v>64</v>
      </c>
      <c r="M162" s="206">
        <f t="shared" si="39"/>
        <v>81</v>
      </c>
      <c r="N162" s="207">
        <f t="shared" si="40"/>
        <v>412</v>
      </c>
    </row>
    <row r="163" spans="1:14" ht="25.5" customHeight="1">
      <c r="A163" s="57" t="s">
        <v>46</v>
      </c>
      <c r="B163" s="208">
        <f t="shared" si="28"/>
        <v>70</v>
      </c>
      <c r="C163" s="209">
        <f t="shared" si="29"/>
        <v>40</v>
      </c>
      <c r="D163" s="209">
        <f t="shared" si="30"/>
        <v>70</v>
      </c>
      <c r="E163" s="209">
        <f t="shared" si="31"/>
        <v>57</v>
      </c>
      <c r="F163" s="205">
        <f t="shared" si="32"/>
        <v>70</v>
      </c>
      <c r="G163" s="210">
        <f t="shared" si="33"/>
        <v>60</v>
      </c>
      <c r="H163" s="210">
        <f t="shared" si="34"/>
        <v>63</v>
      </c>
      <c r="I163" s="210">
        <f t="shared" si="35"/>
        <v>103</v>
      </c>
      <c r="J163" s="210">
        <f t="shared" si="36"/>
        <v>79</v>
      </c>
      <c r="K163" s="210">
        <f t="shared" si="37"/>
        <v>47</v>
      </c>
      <c r="L163" s="210">
        <f t="shared" si="38"/>
        <v>70</v>
      </c>
      <c r="M163" s="210">
        <f t="shared" si="39"/>
        <v>66</v>
      </c>
      <c r="N163" s="207">
        <f t="shared" si="40"/>
        <v>795</v>
      </c>
    </row>
    <row r="164" spans="1:14" ht="25.5" customHeight="1">
      <c r="A164" s="57" t="s">
        <v>47</v>
      </c>
      <c r="B164" s="208">
        <f t="shared" si="28"/>
        <v>105</v>
      </c>
      <c r="C164" s="209">
        <f t="shared" si="29"/>
        <v>40</v>
      </c>
      <c r="D164" s="209">
        <f t="shared" si="30"/>
        <v>85</v>
      </c>
      <c r="E164" s="209">
        <f t="shared" si="31"/>
        <v>35</v>
      </c>
      <c r="F164" s="209">
        <f t="shared" si="32"/>
        <v>100</v>
      </c>
      <c r="G164" s="210">
        <f t="shared" si="33"/>
        <v>50</v>
      </c>
      <c r="H164" s="210">
        <f t="shared" si="34"/>
        <v>113</v>
      </c>
      <c r="I164" s="210">
        <f t="shared" si="35"/>
        <v>111</v>
      </c>
      <c r="J164" s="210">
        <f t="shared" si="36"/>
        <v>106</v>
      </c>
      <c r="K164" s="210">
        <f t="shared" si="37"/>
        <v>125</v>
      </c>
      <c r="L164" s="210">
        <f t="shared" si="38"/>
        <v>146</v>
      </c>
      <c r="M164" s="210">
        <f t="shared" si="39"/>
        <v>111</v>
      </c>
      <c r="N164" s="207">
        <f t="shared" si="40"/>
        <v>1127</v>
      </c>
    </row>
    <row r="165" spans="1:14" ht="25.5" customHeight="1">
      <c r="A165" s="57" t="s">
        <v>48</v>
      </c>
      <c r="B165" s="208">
        <f t="shared" si="28"/>
        <v>0</v>
      </c>
      <c r="C165" s="209">
        <f t="shared" si="29"/>
        <v>0</v>
      </c>
      <c r="D165" s="209">
        <f t="shared" si="30"/>
        <v>0</v>
      </c>
      <c r="E165" s="209">
        <f t="shared" si="31"/>
        <v>0</v>
      </c>
      <c r="F165" s="209">
        <f t="shared" si="32"/>
        <v>0</v>
      </c>
      <c r="G165" s="210">
        <f t="shared" si="33"/>
        <v>0</v>
      </c>
      <c r="H165" s="210">
        <f t="shared" si="34"/>
        <v>0</v>
      </c>
      <c r="I165" s="210">
        <f t="shared" si="35"/>
        <v>0</v>
      </c>
      <c r="J165" s="210">
        <f t="shared" si="36"/>
        <v>0</v>
      </c>
      <c r="K165" s="210">
        <f t="shared" si="37"/>
        <v>0</v>
      </c>
      <c r="L165" s="210">
        <f t="shared" si="38"/>
        <v>0</v>
      </c>
      <c r="M165" s="210">
        <f t="shared" si="39"/>
        <v>0</v>
      </c>
      <c r="N165" s="207">
        <f t="shared" si="40"/>
        <v>0</v>
      </c>
    </row>
    <row r="166" spans="1:14" ht="25.5" customHeight="1">
      <c r="A166" s="98" t="s">
        <v>89</v>
      </c>
      <c r="B166" s="208">
        <f t="shared" si="28"/>
        <v>0</v>
      </c>
      <c r="C166" s="208">
        <f t="shared" si="29"/>
        <v>93</v>
      </c>
      <c r="D166" s="209">
        <f t="shared" si="30"/>
        <v>100</v>
      </c>
      <c r="E166" s="209">
        <f t="shared" si="31"/>
        <v>0</v>
      </c>
      <c r="F166" s="209">
        <f t="shared" si="32"/>
        <v>0</v>
      </c>
      <c r="G166" s="210">
        <f t="shared" si="33"/>
        <v>0</v>
      </c>
      <c r="H166" s="210">
        <f t="shared" si="34"/>
        <v>0</v>
      </c>
      <c r="I166" s="210">
        <f t="shared" si="35"/>
        <v>110</v>
      </c>
      <c r="J166" s="210">
        <f t="shared" si="36"/>
        <v>0</v>
      </c>
      <c r="K166" s="210">
        <f t="shared" si="37"/>
        <v>0</v>
      </c>
      <c r="L166" s="210">
        <f t="shared" si="38"/>
        <v>110</v>
      </c>
      <c r="M166" s="210">
        <f t="shared" si="39"/>
        <v>100</v>
      </c>
      <c r="N166" s="207">
        <f t="shared" si="40"/>
        <v>513</v>
      </c>
    </row>
    <row r="167" spans="1:14" ht="25.5" customHeight="1">
      <c r="A167" s="57" t="s">
        <v>27</v>
      </c>
      <c r="B167" s="208">
        <f t="shared" si="28"/>
        <v>0</v>
      </c>
      <c r="C167" s="209">
        <f t="shared" si="29"/>
        <v>0</v>
      </c>
      <c r="D167" s="209">
        <f t="shared" si="30"/>
        <v>0</v>
      </c>
      <c r="E167" s="209">
        <f t="shared" si="31"/>
        <v>0</v>
      </c>
      <c r="F167" s="209">
        <f t="shared" si="32"/>
        <v>0</v>
      </c>
      <c r="G167" s="210">
        <f t="shared" si="33"/>
        <v>0</v>
      </c>
      <c r="H167" s="210">
        <f t="shared" si="34"/>
        <v>0</v>
      </c>
      <c r="I167" s="210">
        <f t="shared" si="35"/>
        <v>0</v>
      </c>
      <c r="J167" s="210">
        <f t="shared" si="36"/>
        <v>0</v>
      </c>
      <c r="K167" s="210">
        <f t="shared" si="37"/>
        <v>0</v>
      </c>
      <c r="L167" s="210">
        <f t="shared" si="38"/>
        <v>0</v>
      </c>
      <c r="M167" s="210">
        <f t="shared" si="39"/>
        <v>0</v>
      </c>
      <c r="N167" s="207">
        <f t="shared" si="40"/>
        <v>0</v>
      </c>
    </row>
    <row r="168" spans="1:14" ht="25.5" customHeight="1">
      <c r="A168" s="57" t="s">
        <v>28</v>
      </c>
      <c r="B168" s="208">
        <f t="shared" si="28"/>
        <v>0</v>
      </c>
      <c r="C168" s="209">
        <f t="shared" si="29"/>
        <v>0</v>
      </c>
      <c r="D168" s="209">
        <f t="shared" si="30"/>
        <v>0</v>
      </c>
      <c r="E168" s="209">
        <f t="shared" si="31"/>
        <v>0</v>
      </c>
      <c r="F168" s="209">
        <f t="shared" si="32"/>
        <v>0</v>
      </c>
      <c r="G168" s="210">
        <f t="shared" si="33"/>
        <v>0</v>
      </c>
      <c r="H168" s="210">
        <f t="shared" si="34"/>
        <v>0</v>
      </c>
      <c r="I168" s="210">
        <f t="shared" si="35"/>
        <v>0</v>
      </c>
      <c r="J168" s="210">
        <f t="shared" si="36"/>
        <v>0</v>
      </c>
      <c r="K168" s="210">
        <f t="shared" si="37"/>
        <v>0</v>
      </c>
      <c r="L168" s="210">
        <f t="shared" si="38"/>
        <v>0</v>
      </c>
      <c r="M168" s="210">
        <f t="shared" si="39"/>
        <v>0</v>
      </c>
      <c r="N168" s="207">
        <f t="shared" si="40"/>
        <v>0</v>
      </c>
    </row>
    <row r="169" spans="1:14" ht="25.5" customHeight="1">
      <c r="A169" s="102" t="s">
        <v>79</v>
      </c>
      <c r="B169" s="208">
        <f t="shared" si="28"/>
        <v>0</v>
      </c>
      <c r="C169" s="209">
        <f t="shared" si="29"/>
        <v>0</v>
      </c>
      <c r="D169" s="209">
        <f t="shared" si="30"/>
        <v>0</v>
      </c>
      <c r="E169" s="209">
        <f t="shared" si="31"/>
        <v>0</v>
      </c>
      <c r="F169" s="209">
        <f t="shared" si="32"/>
        <v>0</v>
      </c>
      <c r="G169" s="210">
        <f t="shared" si="33"/>
        <v>0</v>
      </c>
      <c r="H169" s="210">
        <f t="shared" si="34"/>
        <v>0</v>
      </c>
      <c r="I169" s="210">
        <f t="shared" si="35"/>
        <v>0</v>
      </c>
      <c r="J169" s="210">
        <f t="shared" si="36"/>
        <v>0</v>
      </c>
      <c r="K169" s="210">
        <f t="shared" si="37"/>
        <v>0</v>
      </c>
      <c r="L169" s="210">
        <f t="shared" si="38"/>
        <v>0</v>
      </c>
      <c r="M169" s="210">
        <f t="shared" si="39"/>
        <v>0</v>
      </c>
      <c r="N169" s="207">
        <f t="shared" si="40"/>
        <v>0</v>
      </c>
    </row>
    <row r="170" spans="1:14" ht="25.5" customHeight="1">
      <c r="A170" s="102" t="s">
        <v>85</v>
      </c>
      <c r="B170" s="208">
        <f t="shared" si="28"/>
        <v>0</v>
      </c>
      <c r="C170" s="209">
        <f t="shared" si="29"/>
        <v>0</v>
      </c>
      <c r="D170" s="209">
        <f t="shared" si="30"/>
        <v>0</v>
      </c>
      <c r="E170" s="209">
        <f t="shared" si="31"/>
        <v>0</v>
      </c>
      <c r="F170" s="209">
        <f t="shared" si="32"/>
        <v>0</v>
      </c>
      <c r="G170" s="210">
        <f t="shared" si="33"/>
        <v>0</v>
      </c>
      <c r="H170" s="210">
        <f t="shared" si="34"/>
        <v>0</v>
      </c>
      <c r="I170" s="210">
        <f t="shared" si="35"/>
        <v>0</v>
      </c>
      <c r="J170" s="210">
        <f t="shared" si="36"/>
        <v>0</v>
      </c>
      <c r="K170" s="210">
        <f t="shared" si="37"/>
        <v>0</v>
      </c>
      <c r="L170" s="210">
        <f t="shared" si="38"/>
        <v>0</v>
      </c>
      <c r="M170" s="210">
        <f t="shared" si="39"/>
        <v>0</v>
      </c>
      <c r="N170" s="207">
        <f t="shared" si="40"/>
        <v>0</v>
      </c>
    </row>
    <row r="171" spans="1:14" ht="25.5" customHeight="1">
      <c r="A171" s="102" t="s">
        <v>86</v>
      </c>
      <c r="B171" s="208">
        <f t="shared" si="28"/>
        <v>0</v>
      </c>
      <c r="C171" s="209">
        <f t="shared" si="29"/>
        <v>0</v>
      </c>
      <c r="D171" s="209">
        <f t="shared" si="30"/>
        <v>0</v>
      </c>
      <c r="E171" s="209">
        <f t="shared" si="31"/>
        <v>0</v>
      </c>
      <c r="F171" s="209">
        <f t="shared" si="32"/>
        <v>0</v>
      </c>
      <c r="G171" s="210">
        <f t="shared" si="33"/>
        <v>0</v>
      </c>
      <c r="H171" s="210">
        <f t="shared" si="34"/>
        <v>0</v>
      </c>
      <c r="I171" s="210">
        <f t="shared" si="35"/>
        <v>0</v>
      </c>
      <c r="J171" s="210">
        <f t="shared" si="36"/>
        <v>0</v>
      </c>
      <c r="K171" s="210">
        <f t="shared" si="37"/>
        <v>0</v>
      </c>
      <c r="L171" s="210">
        <f t="shared" si="38"/>
        <v>0</v>
      </c>
      <c r="M171" s="210">
        <f t="shared" si="39"/>
        <v>0</v>
      </c>
      <c r="N171" s="207">
        <f t="shared" si="40"/>
        <v>0</v>
      </c>
    </row>
    <row r="172" spans="1:14" ht="25.5" customHeight="1">
      <c r="A172" s="102" t="s">
        <v>87</v>
      </c>
      <c r="B172" s="208">
        <f t="shared" si="28"/>
        <v>140</v>
      </c>
      <c r="C172" s="209">
        <f t="shared" si="29"/>
        <v>0</v>
      </c>
      <c r="D172" s="209">
        <f t="shared" si="30"/>
        <v>0</v>
      </c>
      <c r="E172" s="209">
        <f t="shared" si="31"/>
        <v>0</v>
      </c>
      <c r="F172" s="209">
        <f t="shared" si="32"/>
        <v>0</v>
      </c>
      <c r="G172" s="210">
        <f t="shared" si="33"/>
        <v>0</v>
      </c>
      <c r="H172" s="210">
        <f t="shared" si="34"/>
        <v>0</v>
      </c>
      <c r="I172" s="210">
        <f t="shared" si="35"/>
        <v>0</v>
      </c>
      <c r="J172" s="210">
        <f t="shared" si="36"/>
        <v>0</v>
      </c>
      <c r="K172" s="210">
        <f t="shared" si="37"/>
        <v>0</v>
      </c>
      <c r="L172" s="210">
        <f t="shared" si="38"/>
        <v>0</v>
      </c>
      <c r="M172" s="210">
        <f t="shared" si="39"/>
        <v>0</v>
      </c>
      <c r="N172" s="207">
        <f t="shared" si="40"/>
        <v>140</v>
      </c>
    </row>
    <row r="173" spans="1:14" ht="25.5" customHeight="1" thickBot="1">
      <c r="A173" s="99" t="s">
        <v>33</v>
      </c>
      <c r="B173" s="211">
        <f t="shared" si="28"/>
        <v>0</v>
      </c>
      <c r="C173" s="212">
        <f t="shared" si="29"/>
        <v>0</v>
      </c>
      <c r="D173" s="212">
        <f t="shared" si="30"/>
        <v>0</v>
      </c>
      <c r="E173" s="212">
        <f t="shared" si="31"/>
        <v>0</v>
      </c>
      <c r="F173" s="212">
        <f t="shared" si="32"/>
        <v>0</v>
      </c>
      <c r="G173" s="213">
        <f t="shared" si="33"/>
        <v>840</v>
      </c>
      <c r="H173" s="213">
        <f t="shared" si="34"/>
        <v>0</v>
      </c>
      <c r="I173" s="213">
        <f t="shared" si="35"/>
        <v>0</v>
      </c>
      <c r="J173" s="213">
        <f t="shared" si="36"/>
        <v>0</v>
      </c>
      <c r="K173" s="213">
        <f t="shared" si="37"/>
        <v>0</v>
      </c>
      <c r="L173" s="213">
        <f t="shared" si="38"/>
        <v>0</v>
      </c>
      <c r="M173" s="213">
        <f t="shared" si="39"/>
        <v>0</v>
      </c>
      <c r="N173" s="214">
        <f t="shared" si="40"/>
        <v>840</v>
      </c>
    </row>
    <row r="174" spans="1:14" ht="25.5" customHeight="1" thickBot="1">
      <c r="A174" s="203" t="s">
        <v>54</v>
      </c>
      <c r="B174" s="215">
        <f>SUM(B155:B173)</f>
        <v>2902</v>
      </c>
      <c r="C174" s="215">
        <f t="shared" ref="C174:M174" si="41">SUM(C155:C173)</f>
        <v>3339</v>
      </c>
      <c r="D174" s="215">
        <f t="shared" si="41"/>
        <v>3276</v>
      </c>
      <c r="E174" s="215">
        <f t="shared" si="41"/>
        <v>3140</v>
      </c>
      <c r="F174" s="215">
        <f t="shared" si="41"/>
        <v>3948</v>
      </c>
      <c r="G174" s="215">
        <f t="shared" si="41"/>
        <v>3842</v>
      </c>
      <c r="H174" s="215">
        <f t="shared" si="41"/>
        <v>2932</v>
      </c>
      <c r="I174" s="215">
        <f t="shared" si="41"/>
        <v>2819</v>
      </c>
      <c r="J174" s="215">
        <f t="shared" si="41"/>
        <v>2774</v>
      </c>
      <c r="K174" s="215">
        <f t="shared" si="41"/>
        <v>2297</v>
      </c>
      <c r="L174" s="215">
        <f t="shared" si="41"/>
        <v>2775</v>
      </c>
      <c r="M174" s="215">
        <f t="shared" si="41"/>
        <v>2758</v>
      </c>
      <c r="N174" s="219">
        <f t="shared" si="40"/>
        <v>36802</v>
      </c>
    </row>
    <row r="175" spans="1:14" ht="25.5" customHeight="1" thickBot="1">
      <c r="A175" s="157" t="s">
        <v>94</v>
      </c>
      <c r="B175" s="215">
        <f>L25</f>
        <v>0</v>
      </c>
      <c r="C175" s="216">
        <f>L48</f>
        <v>0</v>
      </c>
      <c r="D175" s="216">
        <f>L71</f>
        <v>0</v>
      </c>
      <c r="E175" s="216">
        <f>Y25</f>
        <v>0</v>
      </c>
      <c r="F175" s="216">
        <f>Y48</f>
        <v>2000</v>
      </c>
      <c r="G175" s="217">
        <f>Y71</f>
        <v>0</v>
      </c>
      <c r="H175" s="217">
        <f>L101</f>
        <v>0</v>
      </c>
      <c r="I175" s="217">
        <f>L124</f>
        <v>0</v>
      </c>
      <c r="J175" s="217">
        <f>L147</f>
        <v>0</v>
      </c>
      <c r="K175" s="217">
        <f>Y101</f>
        <v>0</v>
      </c>
      <c r="L175" s="217">
        <f>Y124</f>
        <v>0</v>
      </c>
      <c r="M175" s="217">
        <f>Y147</f>
        <v>0</v>
      </c>
      <c r="N175" s="218">
        <f t="shared" si="40"/>
        <v>2000</v>
      </c>
    </row>
    <row r="176" spans="1:14" ht="25.5" customHeight="1" thickBot="1">
      <c r="A176" s="203" t="s">
        <v>65</v>
      </c>
      <c r="B176" s="215">
        <f>SUM(B174:B175)</f>
        <v>2902</v>
      </c>
      <c r="C176" s="215">
        <f t="shared" ref="C176:M176" si="42">SUM(C174:C175)</f>
        <v>3339</v>
      </c>
      <c r="D176" s="215">
        <f t="shared" si="42"/>
        <v>3276</v>
      </c>
      <c r="E176" s="215">
        <f t="shared" si="42"/>
        <v>3140</v>
      </c>
      <c r="F176" s="215">
        <f t="shared" si="42"/>
        <v>5948</v>
      </c>
      <c r="G176" s="215">
        <f t="shared" si="42"/>
        <v>3842</v>
      </c>
      <c r="H176" s="215">
        <f t="shared" si="42"/>
        <v>2932</v>
      </c>
      <c r="I176" s="215">
        <f t="shared" si="42"/>
        <v>2819</v>
      </c>
      <c r="J176" s="215">
        <f t="shared" si="42"/>
        <v>2774</v>
      </c>
      <c r="K176" s="215">
        <f t="shared" si="42"/>
        <v>2297</v>
      </c>
      <c r="L176" s="215">
        <f t="shared" si="42"/>
        <v>2775</v>
      </c>
      <c r="M176" s="215">
        <f t="shared" si="42"/>
        <v>2758</v>
      </c>
      <c r="N176" s="218">
        <f t="shared" si="40"/>
        <v>38802</v>
      </c>
    </row>
  </sheetData>
  <mergeCells count="2">
    <mergeCell ref="A1:Y4"/>
    <mergeCell ref="A76:Y79"/>
  </mergeCells>
  <phoneticPr fontId="2"/>
  <printOptions horizontalCentered="1" verticalCentered="1"/>
  <pageMargins left="0.23622047244094488" right="0.23622047244094488" top="0.59055118110236215" bottom="0.39370078740157483" header="0.19685039370078741" footer="0.19685039370078741"/>
  <pageSetup paperSize="8" scale="73" orientation="landscape" r:id="rId1"/>
  <headerFooter alignWithMargins="0"/>
  <rowBreaks count="1" manualBreakCount="1">
    <brk id="74"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AG49"/>
  <sheetViews>
    <sheetView showGridLines="0" zoomScaleNormal="100" workbookViewId="0">
      <pane xSplit="3" ySplit="2" topLeftCell="D27" activePane="bottomRight" state="frozen"/>
      <selection pane="topRight" activeCell="I52" sqref="I52"/>
      <selection pane="bottomLeft" activeCell="I52" sqref="I52"/>
      <selection pane="bottomRight" activeCell="I52" sqref="I52"/>
    </sheetView>
  </sheetViews>
  <sheetFormatPr defaultColWidth="9" defaultRowHeight="17.25"/>
  <cols>
    <col min="1" max="1" width="17.625" style="348" customWidth="1"/>
    <col min="2" max="2" width="8.5" style="347" bestFit="1" customWidth="1"/>
    <col min="3" max="3" width="8.5" style="347" customWidth="1"/>
    <col min="4" max="5" width="9.625" style="348" customWidth="1"/>
    <col min="6" max="15" width="8.625" style="348" customWidth="1"/>
    <col min="16" max="16" width="11.625" style="348" bestFit="1" customWidth="1"/>
    <col min="17" max="17" width="10" style="348" customWidth="1"/>
    <col min="18" max="18" width="4" style="348" customWidth="1"/>
    <col min="19" max="19" width="12.875" style="348" customWidth="1"/>
    <col min="20" max="29" width="9" style="347" customWidth="1"/>
    <col min="30" max="30" width="9.75" style="347" bestFit="1" customWidth="1"/>
    <col min="31" max="31" width="10.75" style="347" bestFit="1" customWidth="1"/>
    <col min="32" max="32" width="13" style="347" bestFit="1" customWidth="1"/>
    <col min="33" max="33" width="9.125" style="347" bestFit="1" customWidth="1"/>
    <col min="34" max="16384" width="9" style="348"/>
  </cols>
  <sheetData>
    <row r="1" spans="1:33" ht="23.25" customHeight="1" thickBot="1">
      <c r="A1" s="346" t="s">
        <v>66</v>
      </c>
      <c r="D1" s="347"/>
      <c r="E1" s="347"/>
      <c r="F1" s="347"/>
      <c r="G1" s="347"/>
      <c r="H1" s="347"/>
      <c r="I1" s="347"/>
      <c r="J1" s="347"/>
      <c r="K1" s="347"/>
      <c r="L1" s="347"/>
      <c r="M1" s="347"/>
      <c r="N1" s="347"/>
      <c r="O1" s="347"/>
      <c r="P1" s="347"/>
      <c r="Q1" s="347"/>
      <c r="R1" s="347"/>
      <c r="T1" s="346" t="s">
        <v>67</v>
      </c>
    </row>
    <row r="2" spans="1:33" ht="28.5" customHeight="1" thickBot="1">
      <c r="A2" s="349"/>
      <c r="B2" s="485" t="s">
        <v>68</v>
      </c>
      <c r="C2" s="485" t="s">
        <v>69</v>
      </c>
      <c r="D2" s="486" t="s">
        <v>0</v>
      </c>
      <c r="E2" s="486" t="s">
        <v>1</v>
      </c>
      <c r="F2" s="486" t="s">
        <v>2</v>
      </c>
      <c r="G2" s="486" t="s">
        <v>3</v>
      </c>
      <c r="H2" s="486" t="s">
        <v>4</v>
      </c>
      <c r="I2" s="486" t="s">
        <v>5</v>
      </c>
      <c r="J2" s="486" t="s">
        <v>6</v>
      </c>
      <c r="K2" s="486" t="s">
        <v>7</v>
      </c>
      <c r="L2" s="486" t="s">
        <v>8</v>
      </c>
      <c r="M2" s="486" t="s">
        <v>9</v>
      </c>
      <c r="N2" s="486" t="s">
        <v>10</v>
      </c>
      <c r="O2" s="487" t="s">
        <v>11</v>
      </c>
      <c r="P2" s="487" t="s">
        <v>70</v>
      </c>
      <c r="Q2" s="488" t="s">
        <v>12</v>
      </c>
      <c r="R2" s="350"/>
      <c r="T2" s="351" t="s">
        <v>0</v>
      </c>
      <c r="U2" s="352" t="s">
        <v>1</v>
      </c>
      <c r="V2" s="352" t="s">
        <v>2</v>
      </c>
      <c r="W2" s="352" t="s">
        <v>3</v>
      </c>
      <c r="X2" s="352" t="s">
        <v>4</v>
      </c>
      <c r="Y2" s="352" t="s">
        <v>5</v>
      </c>
      <c r="Z2" s="352" t="s">
        <v>6</v>
      </c>
      <c r="AA2" s="352" t="s">
        <v>7</v>
      </c>
      <c r="AB2" s="352" t="s">
        <v>8</v>
      </c>
      <c r="AC2" s="352" t="s">
        <v>9</v>
      </c>
      <c r="AD2" s="352" t="s">
        <v>10</v>
      </c>
      <c r="AE2" s="353" t="s">
        <v>11</v>
      </c>
      <c r="AF2" s="522" t="s">
        <v>13</v>
      </c>
      <c r="AG2" s="354" t="s">
        <v>14</v>
      </c>
    </row>
    <row r="3" spans="1:33" s="359" customFormat="1" ht="20.100000000000001" customHeight="1" thickTop="1">
      <c r="A3" s="489" t="s">
        <v>15</v>
      </c>
      <c r="B3" s="490">
        <v>21</v>
      </c>
      <c r="C3" s="490">
        <v>21</v>
      </c>
      <c r="D3" s="355">
        <f>計算式2020!L6</f>
        <v>338</v>
      </c>
      <c r="E3" s="355">
        <f>計算式2020!L29</f>
        <v>71</v>
      </c>
      <c r="F3" s="355">
        <f>計算式2020!L52</f>
        <v>357</v>
      </c>
      <c r="G3" s="355">
        <f>計算式2020!Y6</f>
        <v>456</v>
      </c>
      <c r="H3" s="355">
        <f>計算式2020!Y29</f>
        <v>443</v>
      </c>
      <c r="I3" s="355">
        <f>計算式2020!Y52</f>
        <v>502</v>
      </c>
      <c r="J3" s="355"/>
      <c r="K3" s="355"/>
      <c r="L3" s="355"/>
      <c r="M3" s="355"/>
      <c r="N3" s="355"/>
      <c r="O3" s="356"/>
      <c r="P3" s="500">
        <f t="shared" ref="P3:P21" si="0">SUM(D3:O3)</f>
        <v>2167</v>
      </c>
      <c r="Q3" s="357">
        <f>$B3*SUM(D3:I3)+$C3*SUM(J3:O3)</f>
        <v>45507</v>
      </c>
      <c r="R3" s="358"/>
      <c r="T3" s="360">
        <f t="shared" ref="T3:Y19" si="1">$B3*D3</f>
        <v>7098</v>
      </c>
      <c r="U3" s="361">
        <f t="shared" si="1"/>
        <v>1491</v>
      </c>
      <c r="V3" s="361">
        <f t="shared" si="1"/>
        <v>7497</v>
      </c>
      <c r="W3" s="361">
        <f t="shared" si="1"/>
        <v>9576</v>
      </c>
      <c r="X3" s="361">
        <f t="shared" si="1"/>
        <v>9303</v>
      </c>
      <c r="Y3" s="361">
        <f t="shared" si="1"/>
        <v>10542</v>
      </c>
      <c r="Z3" s="361">
        <f t="shared" ref="Z3:AE21" si="2">$C3*J3</f>
        <v>0</v>
      </c>
      <c r="AA3" s="361">
        <f>$C3*K3</f>
        <v>0</v>
      </c>
      <c r="AB3" s="361">
        <f t="shared" si="2"/>
        <v>0</v>
      </c>
      <c r="AC3" s="361">
        <f t="shared" si="2"/>
        <v>0</v>
      </c>
      <c r="AD3" s="361">
        <f t="shared" si="2"/>
        <v>0</v>
      </c>
      <c r="AE3" s="362">
        <f t="shared" si="2"/>
        <v>0</v>
      </c>
      <c r="AF3" s="523">
        <f t="shared" ref="AF3:AF8" si="3">SUM(T3:AE3)</f>
        <v>45507</v>
      </c>
      <c r="AG3" s="363">
        <f t="shared" ref="AG3:AG21" si="4">Q3-AF3</f>
        <v>0</v>
      </c>
    </row>
    <row r="4" spans="1:33" s="359" customFormat="1" ht="20.100000000000001" customHeight="1">
      <c r="A4" s="489" t="s">
        <v>16</v>
      </c>
      <c r="B4" s="491">
        <v>4</v>
      </c>
      <c r="C4" s="491">
        <v>4</v>
      </c>
      <c r="D4" s="364">
        <f>計算式2020!L7</f>
        <v>87</v>
      </c>
      <c r="E4" s="364">
        <f>計算式2020!L30</f>
        <v>0</v>
      </c>
      <c r="F4" s="364">
        <f>計算式2020!L53</f>
        <v>85</v>
      </c>
      <c r="G4" s="364">
        <f>計算式2020!Y7</f>
        <v>97</v>
      </c>
      <c r="H4" s="364">
        <f>計算式2020!Y30</f>
        <v>90</v>
      </c>
      <c r="I4" s="364">
        <f>計算式2020!Y53</f>
        <v>110</v>
      </c>
      <c r="J4" s="364"/>
      <c r="K4" s="364"/>
      <c r="L4" s="364"/>
      <c r="M4" s="364"/>
      <c r="N4" s="364"/>
      <c r="O4" s="365"/>
      <c r="P4" s="501">
        <f t="shared" si="0"/>
        <v>469</v>
      </c>
      <c r="Q4" s="366">
        <f t="shared" ref="Q4:Q21" si="5">$B4*SUM(D4:I4)+$C4*SUM(J4:O4)</f>
        <v>1876</v>
      </c>
      <c r="R4" s="358"/>
      <c r="T4" s="367">
        <f t="shared" si="1"/>
        <v>348</v>
      </c>
      <c r="U4" s="368">
        <f t="shared" si="1"/>
        <v>0</v>
      </c>
      <c r="V4" s="368">
        <f t="shared" si="1"/>
        <v>340</v>
      </c>
      <c r="W4" s="368">
        <f t="shared" si="1"/>
        <v>388</v>
      </c>
      <c r="X4" s="368">
        <f t="shared" si="1"/>
        <v>360</v>
      </c>
      <c r="Y4" s="368">
        <f t="shared" si="1"/>
        <v>440</v>
      </c>
      <c r="Z4" s="368">
        <f t="shared" si="2"/>
        <v>0</v>
      </c>
      <c r="AA4" s="368">
        <f t="shared" si="2"/>
        <v>0</v>
      </c>
      <c r="AB4" s="368">
        <f t="shared" si="2"/>
        <v>0</v>
      </c>
      <c r="AC4" s="368">
        <f t="shared" si="2"/>
        <v>0</v>
      </c>
      <c r="AD4" s="368">
        <f t="shared" si="2"/>
        <v>0</v>
      </c>
      <c r="AE4" s="369">
        <f t="shared" si="2"/>
        <v>0</v>
      </c>
      <c r="AF4" s="524">
        <f t="shared" si="3"/>
        <v>1876</v>
      </c>
      <c r="AG4" s="370">
        <f t="shared" si="4"/>
        <v>0</v>
      </c>
    </row>
    <row r="5" spans="1:33" s="359" customFormat="1" ht="20.100000000000001" customHeight="1">
      <c r="A5" s="489" t="s">
        <v>17</v>
      </c>
      <c r="B5" s="491">
        <v>16</v>
      </c>
      <c r="C5" s="491">
        <v>16</v>
      </c>
      <c r="D5" s="364">
        <f>計算式2020!L8</f>
        <v>18</v>
      </c>
      <c r="E5" s="364">
        <f>計算式2020!L31</f>
        <v>14</v>
      </c>
      <c r="F5" s="364">
        <f>計算式2020!L54</f>
        <v>42</v>
      </c>
      <c r="G5" s="364">
        <f>計算式2020!Y8</f>
        <v>57</v>
      </c>
      <c r="H5" s="364">
        <f>計算式2020!Y31</f>
        <v>41</v>
      </c>
      <c r="I5" s="364">
        <f>計算式2020!Y54</f>
        <v>48</v>
      </c>
      <c r="J5" s="364"/>
      <c r="K5" s="364"/>
      <c r="L5" s="364"/>
      <c r="M5" s="364"/>
      <c r="N5" s="364"/>
      <c r="O5" s="365"/>
      <c r="P5" s="501">
        <f t="shared" si="0"/>
        <v>220</v>
      </c>
      <c r="Q5" s="366">
        <f t="shared" si="5"/>
        <v>3520</v>
      </c>
      <c r="R5" s="358"/>
      <c r="T5" s="367">
        <f>INT($B5*D5)</f>
        <v>288</v>
      </c>
      <c r="U5" s="368">
        <f t="shared" si="1"/>
        <v>224</v>
      </c>
      <c r="V5" s="368">
        <f t="shared" si="1"/>
        <v>672</v>
      </c>
      <c r="W5" s="368">
        <f>INT($B5*G5)</f>
        <v>912</v>
      </c>
      <c r="X5" s="368">
        <f>INT($B5*H5)</f>
        <v>656</v>
      </c>
      <c r="Y5" s="368">
        <f>INT($B5*I5)</f>
        <v>768</v>
      </c>
      <c r="Z5" s="368">
        <f>$C5*J5</f>
        <v>0</v>
      </c>
      <c r="AA5" s="368">
        <f t="shared" si="2"/>
        <v>0</v>
      </c>
      <c r="AB5" s="368">
        <f t="shared" si="2"/>
        <v>0</v>
      </c>
      <c r="AC5" s="368">
        <f t="shared" si="2"/>
        <v>0</v>
      </c>
      <c r="AD5" s="368">
        <f t="shared" si="2"/>
        <v>0</v>
      </c>
      <c r="AE5" s="369">
        <f t="shared" si="2"/>
        <v>0</v>
      </c>
      <c r="AF5" s="524">
        <f t="shared" si="3"/>
        <v>3520</v>
      </c>
      <c r="AG5" s="370">
        <f>Q5-AF5</f>
        <v>0</v>
      </c>
    </row>
    <row r="6" spans="1:33" s="359" customFormat="1" ht="20.100000000000001" customHeight="1">
      <c r="A6" s="489" t="s">
        <v>18</v>
      </c>
      <c r="B6" s="491">
        <v>0</v>
      </c>
      <c r="C6" s="491">
        <v>0</v>
      </c>
      <c r="D6" s="364">
        <f>計算式2020!L9</f>
        <v>0</v>
      </c>
      <c r="E6" s="365">
        <f>計算式2020!L32</f>
        <v>0</v>
      </c>
      <c r="F6" s="365">
        <f>計算式2020!L55</f>
        <v>0</v>
      </c>
      <c r="G6" s="365">
        <f>計算式2020!Y9</f>
        <v>0</v>
      </c>
      <c r="H6" s="365">
        <f>計算式2020!Y32</f>
        <v>0</v>
      </c>
      <c r="I6" s="365">
        <f>計算式2020!Y55</f>
        <v>0</v>
      </c>
      <c r="J6" s="365"/>
      <c r="K6" s="365"/>
      <c r="L6" s="365"/>
      <c r="M6" s="365"/>
      <c r="N6" s="365"/>
      <c r="O6" s="365"/>
      <c r="P6" s="501">
        <f t="shared" si="0"/>
        <v>0</v>
      </c>
      <c r="Q6" s="366">
        <f t="shared" si="5"/>
        <v>0</v>
      </c>
      <c r="R6" s="358"/>
      <c r="T6" s="367">
        <f t="shared" ref="T6:Y21" si="6">$B6*D6</f>
        <v>0</v>
      </c>
      <c r="U6" s="368">
        <f t="shared" si="1"/>
        <v>0</v>
      </c>
      <c r="V6" s="368">
        <f t="shared" si="1"/>
        <v>0</v>
      </c>
      <c r="W6" s="368">
        <f t="shared" si="1"/>
        <v>0</v>
      </c>
      <c r="X6" s="368">
        <f t="shared" si="1"/>
        <v>0</v>
      </c>
      <c r="Y6" s="368">
        <f t="shared" si="1"/>
        <v>0</v>
      </c>
      <c r="Z6" s="368">
        <f t="shared" si="2"/>
        <v>0</v>
      </c>
      <c r="AA6" s="368">
        <f t="shared" si="2"/>
        <v>0</v>
      </c>
      <c r="AB6" s="368">
        <f t="shared" si="2"/>
        <v>0</v>
      </c>
      <c r="AC6" s="368">
        <f t="shared" si="2"/>
        <v>0</v>
      </c>
      <c r="AD6" s="368">
        <f t="shared" si="2"/>
        <v>0</v>
      </c>
      <c r="AE6" s="369">
        <f t="shared" si="2"/>
        <v>0</v>
      </c>
      <c r="AF6" s="524">
        <f t="shared" si="3"/>
        <v>0</v>
      </c>
      <c r="AG6" s="370">
        <f t="shared" si="4"/>
        <v>0</v>
      </c>
    </row>
    <row r="7" spans="1:33" s="359" customFormat="1" ht="20.100000000000001" customHeight="1">
      <c r="A7" s="489" t="s">
        <v>19</v>
      </c>
      <c r="B7" s="491">
        <v>0</v>
      </c>
      <c r="C7" s="491">
        <v>0</v>
      </c>
      <c r="D7" s="364">
        <f>計算式2020!L10</f>
        <v>27</v>
      </c>
      <c r="E7" s="364">
        <f>計算式2020!L33</f>
        <v>35</v>
      </c>
      <c r="F7" s="364">
        <f>計算式2020!L56</f>
        <v>116</v>
      </c>
      <c r="G7" s="364">
        <f>計算式2020!Y10</f>
        <v>226</v>
      </c>
      <c r="H7" s="364">
        <f>計算式2020!Y33</f>
        <v>114</v>
      </c>
      <c r="I7" s="364">
        <f>計算式2020!Y56</f>
        <v>121</v>
      </c>
      <c r="J7" s="364"/>
      <c r="K7" s="364"/>
      <c r="L7" s="364"/>
      <c r="M7" s="364"/>
      <c r="N7" s="364"/>
      <c r="O7" s="365"/>
      <c r="P7" s="501">
        <f t="shared" si="0"/>
        <v>639</v>
      </c>
      <c r="Q7" s="366">
        <f t="shared" si="5"/>
        <v>0</v>
      </c>
      <c r="R7" s="358"/>
      <c r="T7" s="367">
        <f t="shared" si="6"/>
        <v>0</v>
      </c>
      <c r="U7" s="368">
        <f t="shared" si="1"/>
        <v>0</v>
      </c>
      <c r="V7" s="368">
        <f t="shared" si="1"/>
        <v>0</v>
      </c>
      <c r="W7" s="368">
        <f t="shared" si="1"/>
        <v>0</v>
      </c>
      <c r="X7" s="368">
        <f t="shared" si="1"/>
        <v>0</v>
      </c>
      <c r="Y7" s="368">
        <f t="shared" si="1"/>
        <v>0</v>
      </c>
      <c r="Z7" s="368">
        <f t="shared" si="2"/>
        <v>0</v>
      </c>
      <c r="AA7" s="368">
        <f t="shared" si="2"/>
        <v>0</v>
      </c>
      <c r="AB7" s="368">
        <f t="shared" si="2"/>
        <v>0</v>
      </c>
      <c r="AC7" s="368">
        <f t="shared" si="2"/>
        <v>0</v>
      </c>
      <c r="AD7" s="368">
        <f t="shared" si="2"/>
        <v>0</v>
      </c>
      <c r="AE7" s="369">
        <f t="shared" si="2"/>
        <v>0</v>
      </c>
      <c r="AF7" s="524">
        <f t="shared" si="3"/>
        <v>0</v>
      </c>
      <c r="AG7" s="370">
        <f t="shared" si="4"/>
        <v>0</v>
      </c>
    </row>
    <row r="8" spans="1:33" s="359" customFormat="1" ht="20.100000000000001" customHeight="1" thickBot="1">
      <c r="A8" s="492" t="s">
        <v>20</v>
      </c>
      <c r="B8" s="493">
        <v>0</v>
      </c>
      <c r="C8" s="493">
        <v>0</v>
      </c>
      <c r="D8" s="371">
        <f>計算式2020!L11</f>
        <v>0</v>
      </c>
      <c r="E8" s="372">
        <f>計算式2020!L34</f>
        <v>0</v>
      </c>
      <c r="F8" s="372">
        <f>計算式2020!L57</f>
        <v>0</v>
      </c>
      <c r="G8" s="372">
        <f>計算式2020!Y11</f>
        <v>0</v>
      </c>
      <c r="H8" s="372">
        <f>計算式2020!Y34</f>
        <v>0</v>
      </c>
      <c r="I8" s="372">
        <f>計算式2020!Y57</f>
        <v>0</v>
      </c>
      <c r="J8" s="372"/>
      <c r="K8" s="372"/>
      <c r="L8" s="372"/>
      <c r="M8" s="372"/>
      <c r="N8" s="372"/>
      <c r="O8" s="372"/>
      <c r="P8" s="502">
        <f t="shared" si="0"/>
        <v>0</v>
      </c>
      <c r="Q8" s="373">
        <f t="shared" si="5"/>
        <v>0</v>
      </c>
      <c r="R8" s="358"/>
      <c r="T8" s="374">
        <f t="shared" si="6"/>
        <v>0</v>
      </c>
      <c r="U8" s="375">
        <f t="shared" si="1"/>
        <v>0</v>
      </c>
      <c r="V8" s="375">
        <f t="shared" si="1"/>
        <v>0</v>
      </c>
      <c r="W8" s="375">
        <f t="shared" si="1"/>
        <v>0</v>
      </c>
      <c r="X8" s="375">
        <f t="shared" si="1"/>
        <v>0</v>
      </c>
      <c r="Y8" s="375">
        <f t="shared" si="1"/>
        <v>0</v>
      </c>
      <c r="Z8" s="375">
        <f t="shared" si="2"/>
        <v>0</v>
      </c>
      <c r="AA8" s="375">
        <f t="shared" si="2"/>
        <v>0</v>
      </c>
      <c r="AB8" s="375">
        <f t="shared" si="2"/>
        <v>0</v>
      </c>
      <c r="AC8" s="375">
        <f t="shared" si="2"/>
        <v>0</v>
      </c>
      <c r="AD8" s="375">
        <f t="shared" si="2"/>
        <v>0</v>
      </c>
      <c r="AE8" s="376">
        <f t="shared" si="2"/>
        <v>0</v>
      </c>
      <c r="AF8" s="525">
        <f t="shared" si="3"/>
        <v>0</v>
      </c>
      <c r="AG8" s="377">
        <f t="shared" si="4"/>
        <v>0</v>
      </c>
    </row>
    <row r="9" spans="1:33" ht="20.100000000000001" customHeight="1" thickTop="1">
      <c r="A9" s="494" t="s">
        <v>21</v>
      </c>
      <c r="B9" s="490">
        <v>37</v>
      </c>
      <c r="C9" s="490">
        <v>37</v>
      </c>
      <c r="D9" s="378">
        <f>計算式2020!L12</f>
        <v>30</v>
      </c>
      <c r="E9" s="378">
        <f>計算式2020!L35</f>
        <v>0</v>
      </c>
      <c r="F9" s="378">
        <f>計算式2020!L58</f>
        <v>20</v>
      </c>
      <c r="G9" s="378">
        <f>計算式2020!Y12</f>
        <v>41</v>
      </c>
      <c r="H9" s="378">
        <f>計算式2020!Y35</f>
        <v>20</v>
      </c>
      <c r="I9" s="378">
        <f>計算式2020!Y58</f>
        <v>28</v>
      </c>
      <c r="J9" s="378"/>
      <c r="K9" s="378"/>
      <c r="L9" s="378"/>
      <c r="M9" s="378"/>
      <c r="N9" s="378"/>
      <c r="O9" s="379"/>
      <c r="P9" s="573">
        <f t="shared" si="0"/>
        <v>139</v>
      </c>
      <c r="Q9" s="380">
        <f t="shared" si="5"/>
        <v>5143</v>
      </c>
      <c r="R9" s="381"/>
      <c r="T9" s="382">
        <f t="shared" si="6"/>
        <v>1110</v>
      </c>
      <c r="U9" s="383">
        <f t="shared" si="1"/>
        <v>0</v>
      </c>
      <c r="V9" s="383">
        <f t="shared" si="1"/>
        <v>740</v>
      </c>
      <c r="W9" s="383">
        <f t="shared" si="1"/>
        <v>1517</v>
      </c>
      <c r="X9" s="383">
        <f t="shared" si="1"/>
        <v>740</v>
      </c>
      <c r="Y9" s="383">
        <f t="shared" si="1"/>
        <v>1036</v>
      </c>
      <c r="Z9" s="383">
        <f t="shared" si="2"/>
        <v>0</v>
      </c>
      <c r="AA9" s="383">
        <f>$C9*K9</f>
        <v>0</v>
      </c>
      <c r="AB9" s="383">
        <f t="shared" si="2"/>
        <v>0</v>
      </c>
      <c r="AC9" s="383">
        <f t="shared" si="2"/>
        <v>0</v>
      </c>
      <c r="AD9" s="383">
        <f t="shared" si="2"/>
        <v>0</v>
      </c>
      <c r="AE9" s="384">
        <f t="shared" si="2"/>
        <v>0</v>
      </c>
      <c r="AF9" s="526">
        <f>SUM(T9:AE9)</f>
        <v>5143</v>
      </c>
      <c r="AG9" s="385">
        <f t="shared" si="4"/>
        <v>0</v>
      </c>
    </row>
    <row r="10" spans="1:33" ht="20.100000000000001" customHeight="1">
      <c r="A10" s="495" t="s">
        <v>22</v>
      </c>
      <c r="B10" s="491">
        <v>37</v>
      </c>
      <c r="C10" s="491">
        <v>37</v>
      </c>
      <c r="D10" s="386">
        <f>計算式2020!L13</f>
        <v>11</v>
      </c>
      <c r="E10" s="386">
        <f>計算式2020!L36</f>
        <v>0</v>
      </c>
      <c r="F10" s="386">
        <f>計算式2020!L59</f>
        <v>11</v>
      </c>
      <c r="G10" s="386">
        <f>計算式2020!Y13</f>
        <v>15</v>
      </c>
      <c r="H10" s="386">
        <f>計算式2020!Y36</f>
        <v>15</v>
      </c>
      <c r="I10" s="386">
        <f>計算式2020!Y59</f>
        <v>22</v>
      </c>
      <c r="J10" s="386"/>
      <c r="K10" s="386"/>
      <c r="L10" s="386"/>
      <c r="M10" s="386"/>
      <c r="N10" s="386"/>
      <c r="O10" s="387"/>
      <c r="P10" s="572">
        <f t="shared" si="0"/>
        <v>74</v>
      </c>
      <c r="Q10" s="388">
        <f t="shared" si="5"/>
        <v>2738</v>
      </c>
      <c r="R10" s="381"/>
      <c r="T10" s="389">
        <f t="shared" si="6"/>
        <v>407</v>
      </c>
      <c r="U10" s="390">
        <f t="shared" si="1"/>
        <v>0</v>
      </c>
      <c r="V10" s="390">
        <f t="shared" si="1"/>
        <v>407</v>
      </c>
      <c r="W10" s="390">
        <f t="shared" si="1"/>
        <v>555</v>
      </c>
      <c r="X10" s="390">
        <f t="shared" si="1"/>
        <v>555</v>
      </c>
      <c r="Y10" s="390">
        <f t="shared" si="1"/>
        <v>814</v>
      </c>
      <c r="Z10" s="390">
        <f t="shared" si="2"/>
        <v>0</v>
      </c>
      <c r="AA10" s="390">
        <f t="shared" si="2"/>
        <v>0</v>
      </c>
      <c r="AB10" s="390">
        <f t="shared" si="2"/>
        <v>0</v>
      </c>
      <c r="AC10" s="390">
        <f t="shared" si="2"/>
        <v>0</v>
      </c>
      <c r="AD10" s="390">
        <f t="shared" si="2"/>
        <v>0</v>
      </c>
      <c r="AE10" s="391">
        <f t="shared" si="2"/>
        <v>0</v>
      </c>
      <c r="AF10" s="527">
        <f>SUM(T10:AE10)</f>
        <v>2738</v>
      </c>
      <c r="AG10" s="392">
        <f t="shared" si="4"/>
        <v>0</v>
      </c>
    </row>
    <row r="11" spans="1:33" ht="20.100000000000001" customHeight="1">
      <c r="A11" s="495" t="s">
        <v>23</v>
      </c>
      <c r="B11" s="491">
        <v>37</v>
      </c>
      <c r="C11" s="491">
        <v>37</v>
      </c>
      <c r="D11" s="386">
        <f>計算式2020!L14</f>
        <v>46</v>
      </c>
      <c r="E11" s="386">
        <f>計算式2020!L37</f>
        <v>0</v>
      </c>
      <c r="F11" s="386">
        <f>計算式2020!L60</f>
        <v>22</v>
      </c>
      <c r="G11" s="386">
        <f>計算式2020!Y14</f>
        <v>16</v>
      </c>
      <c r="H11" s="386">
        <f>計算式2020!Y37</f>
        <v>9</v>
      </c>
      <c r="I11" s="386">
        <f>計算式2020!Y60</f>
        <v>18</v>
      </c>
      <c r="J11" s="386"/>
      <c r="K11" s="386"/>
      <c r="L11" s="386"/>
      <c r="M11" s="386"/>
      <c r="N11" s="386"/>
      <c r="O11" s="387"/>
      <c r="P11" s="572">
        <f t="shared" si="0"/>
        <v>111</v>
      </c>
      <c r="Q11" s="388">
        <f t="shared" si="5"/>
        <v>4107</v>
      </c>
      <c r="R11" s="381"/>
      <c r="T11" s="389">
        <f t="shared" si="6"/>
        <v>1702</v>
      </c>
      <c r="U11" s="390">
        <f t="shared" si="1"/>
        <v>0</v>
      </c>
      <c r="V11" s="390">
        <f t="shared" si="1"/>
        <v>814</v>
      </c>
      <c r="W11" s="390">
        <f t="shared" si="1"/>
        <v>592</v>
      </c>
      <c r="X11" s="390">
        <f t="shared" si="1"/>
        <v>333</v>
      </c>
      <c r="Y11" s="390">
        <f t="shared" si="1"/>
        <v>666</v>
      </c>
      <c r="Z11" s="390">
        <f t="shared" si="2"/>
        <v>0</v>
      </c>
      <c r="AA11" s="390">
        <f t="shared" si="2"/>
        <v>0</v>
      </c>
      <c r="AB11" s="390">
        <f t="shared" si="2"/>
        <v>0</v>
      </c>
      <c r="AC11" s="390">
        <f t="shared" si="2"/>
        <v>0</v>
      </c>
      <c r="AD11" s="390">
        <f t="shared" si="2"/>
        <v>0</v>
      </c>
      <c r="AE11" s="391">
        <f t="shared" si="2"/>
        <v>0</v>
      </c>
      <c r="AF11" s="527">
        <f t="shared" ref="AF11:AF19" si="7">SUM(T11:AE11)</f>
        <v>4107</v>
      </c>
      <c r="AG11" s="392">
        <f t="shared" si="4"/>
        <v>0</v>
      </c>
    </row>
    <row r="12" spans="1:33" ht="20.100000000000001" customHeight="1">
      <c r="A12" s="495" t="s">
        <v>24</v>
      </c>
      <c r="B12" s="491">
        <v>71</v>
      </c>
      <c r="C12" s="491">
        <v>71</v>
      </c>
      <c r="D12" s="386">
        <f>計算式2020!L15</f>
        <v>40</v>
      </c>
      <c r="E12" s="386">
        <f>計算式2020!L38</f>
        <v>8</v>
      </c>
      <c r="F12" s="386">
        <f>計算式2020!L61</f>
        <v>73</v>
      </c>
      <c r="G12" s="386">
        <f>計算式2020!Y15</f>
        <v>59</v>
      </c>
      <c r="H12" s="386">
        <f>計算式2020!Y38</f>
        <v>46</v>
      </c>
      <c r="I12" s="386">
        <f>計算式2020!Y61</f>
        <v>53</v>
      </c>
      <c r="J12" s="386"/>
      <c r="K12" s="386"/>
      <c r="L12" s="386"/>
      <c r="M12" s="386"/>
      <c r="N12" s="386"/>
      <c r="O12" s="387"/>
      <c r="P12" s="572">
        <f t="shared" si="0"/>
        <v>279</v>
      </c>
      <c r="Q12" s="388">
        <f t="shared" si="5"/>
        <v>19809</v>
      </c>
      <c r="R12" s="381"/>
      <c r="T12" s="389">
        <f t="shared" si="6"/>
        <v>2840</v>
      </c>
      <c r="U12" s="390">
        <f t="shared" si="1"/>
        <v>568</v>
      </c>
      <c r="V12" s="390">
        <f t="shared" si="1"/>
        <v>5183</v>
      </c>
      <c r="W12" s="390">
        <f t="shared" si="1"/>
        <v>4189</v>
      </c>
      <c r="X12" s="390">
        <f t="shared" si="1"/>
        <v>3266</v>
      </c>
      <c r="Y12" s="390">
        <f t="shared" si="1"/>
        <v>3763</v>
      </c>
      <c r="Z12" s="390">
        <f t="shared" si="2"/>
        <v>0</v>
      </c>
      <c r="AA12" s="390">
        <f t="shared" si="2"/>
        <v>0</v>
      </c>
      <c r="AB12" s="390">
        <f t="shared" si="2"/>
        <v>0</v>
      </c>
      <c r="AC12" s="390">
        <f t="shared" si="2"/>
        <v>0</v>
      </c>
      <c r="AD12" s="390">
        <f t="shared" si="2"/>
        <v>0</v>
      </c>
      <c r="AE12" s="391">
        <f t="shared" si="2"/>
        <v>0</v>
      </c>
      <c r="AF12" s="527">
        <f t="shared" si="7"/>
        <v>19809</v>
      </c>
      <c r="AG12" s="392">
        <f>Q12-AF12</f>
        <v>0</v>
      </c>
    </row>
    <row r="13" spans="1:33" ht="20.100000000000001" customHeight="1">
      <c r="A13" s="495" t="s">
        <v>25</v>
      </c>
      <c r="B13" s="491">
        <v>100</v>
      </c>
      <c r="C13" s="491">
        <v>100</v>
      </c>
      <c r="D13" s="386">
        <f>計算式2020!L16</f>
        <v>0</v>
      </c>
      <c r="E13" s="387">
        <f>計算式2020!L39</f>
        <v>0</v>
      </c>
      <c r="F13" s="387">
        <f>計算式2020!L62</f>
        <v>0</v>
      </c>
      <c r="G13" s="387">
        <f>計算式2020!Y16</f>
        <v>0</v>
      </c>
      <c r="H13" s="387">
        <f>計算式2020!Y39</f>
        <v>0</v>
      </c>
      <c r="I13" s="387">
        <f>計算式2020!Y62</f>
        <v>0</v>
      </c>
      <c r="J13" s="387"/>
      <c r="K13" s="387"/>
      <c r="L13" s="387"/>
      <c r="M13" s="387"/>
      <c r="N13" s="387"/>
      <c r="O13" s="387"/>
      <c r="P13" s="504">
        <f t="shared" si="0"/>
        <v>0</v>
      </c>
      <c r="Q13" s="388">
        <f t="shared" si="5"/>
        <v>0</v>
      </c>
      <c r="R13" s="381"/>
      <c r="T13" s="389">
        <f t="shared" si="6"/>
        <v>0</v>
      </c>
      <c r="U13" s="390">
        <f t="shared" si="1"/>
        <v>0</v>
      </c>
      <c r="V13" s="390">
        <f t="shared" si="1"/>
        <v>0</v>
      </c>
      <c r="W13" s="390">
        <f t="shared" si="1"/>
        <v>0</v>
      </c>
      <c r="X13" s="390">
        <f t="shared" si="1"/>
        <v>0</v>
      </c>
      <c r="Y13" s="390">
        <f t="shared" si="1"/>
        <v>0</v>
      </c>
      <c r="Z13" s="390">
        <f t="shared" si="2"/>
        <v>0</v>
      </c>
      <c r="AA13" s="390">
        <f t="shared" si="2"/>
        <v>0</v>
      </c>
      <c r="AB13" s="390">
        <f t="shared" si="2"/>
        <v>0</v>
      </c>
      <c r="AC13" s="390">
        <f t="shared" si="2"/>
        <v>0</v>
      </c>
      <c r="AD13" s="390">
        <f t="shared" si="2"/>
        <v>0</v>
      </c>
      <c r="AE13" s="391">
        <f t="shared" si="2"/>
        <v>0</v>
      </c>
      <c r="AF13" s="527">
        <f t="shared" si="7"/>
        <v>0</v>
      </c>
      <c r="AG13" s="392">
        <f>Q13-AF13</f>
        <v>0</v>
      </c>
    </row>
    <row r="14" spans="1:33" ht="19.5" customHeight="1">
      <c r="A14" s="495" t="s">
        <v>26</v>
      </c>
      <c r="B14" s="491">
        <v>200</v>
      </c>
      <c r="C14" s="491">
        <v>200</v>
      </c>
      <c r="D14" s="386">
        <f>計算式2020!L17</f>
        <v>0</v>
      </c>
      <c r="E14" s="386">
        <f>計算式2020!L40</f>
        <v>0</v>
      </c>
      <c r="F14" s="386">
        <f>計算式2020!L63</f>
        <v>0</v>
      </c>
      <c r="G14" s="386">
        <f>計算式2020!Y17</f>
        <v>0</v>
      </c>
      <c r="H14" s="386">
        <f>計算式2020!Y40</f>
        <v>0</v>
      </c>
      <c r="I14" s="386">
        <f>計算式2020!Y63</f>
        <v>110</v>
      </c>
      <c r="J14" s="386"/>
      <c r="K14" s="386"/>
      <c r="L14" s="386"/>
      <c r="M14" s="387"/>
      <c r="N14" s="386"/>
      <c r="O14" s="387"/>
      <c r="P14" s="572">
        <f t="shared" si="0"/>
        <v>110</v>
      </c>
      <c r="Q14" s="388">
        <f t="shared" si="5"/>
        <v>22000</v>
      </c>
      <c r="R14" s="381"/>
      <c r="T14" s="389">
        <f t="shared" si="6"/>
        <v>0</v>
      </c>
      <c r="U14" s="390">
        <f t="shared" si="1"/>
        <v>0</v>
      </c>
      <c r="V14" s="390">
        <f t="shared" si="1"/>
        <v>0</v>
      </c>
      <c r="W14" s="390">
        <f t="shared" si="1"/>
        <v>0</v>
      </c>
      <c r="X14" s="390">
        <f t="shared" si="1"/>
        <v>0</v>
      </c>
      <c r="Y14" s="390">
        <f t="shared" si="1"/>
        <v>22000</v>
      </c>
      <c r="Z14" s="390">
        <f t="shared" si="2"/>
        <v>0</v>
      </c>
      <c r="AA14" s="390">
        <f t="shared" si="2"/>
        <v>0</v>
      </c>
      <c r="AB14" s="390">
        <f t="shared" si="2"/>
        <v>0</v>
      </c>
      <c r="AC14" s="390">
        <f t="shared" si="2"/>
        <v>0</v>
      </c>
      <c r="AD14" s="390">
        <f t="shared" si="2"/>
        <v>0</v>
      </c>
      <c r="AE14" s="391">
        <f t="shared" si="2"/>
        <v>0</v>
      </c>
      <c r="AF14" s="527">
        <f t="shared" si="7"/>
        <v>22000</v>
      </c>
      <c r="AG14" s="392">
        <f t="shared" si="4"/>
        <v>0</v>
      </c>
    </row>
    <row r="15" spans="1:33" ht="20.100000000000001" customHeight="1">
      <c r="A15" s="496" t="s">
        <v>27</v>
      </c>
      <c r="B15" s="491">
        <v>700</v>
      </c>
      <c r="C15" s="491">
        <v>700</v>
      </c>
      <c r="D15" s="386">
        <f>計算式2020!L18</f>
        <v>0</v>
      </c>
      <c r="E15" s="386">
        <f>計算式2020!L41</f>
        <v>0</v>
      </c>
      <c r="F15" s="387">
        <f>計算式2020!L64</f>
        <v>0</v>
      </c>
      <c r="G15" s="387">
        <f>計算式2020!Y18</f>
        <v>0</v>
      </c>
      <c r="H15" s="386">
        <f>計算式2020!Y41</f>
        <v>0</v>
      </c>
      <c r="I15" s="387">
        <f>計算式2020!Y64</f>
        <v>0</v>
      </c>
      <c r="J15" s="386"/>
      <c r="K15" s="386"/>
      <c r="L15" s="386"/>
      <c r="M15" s="387"/>
      <c r="N15" s="386"/>
      <c r="O15" s="387"/>
      <c r="P15" s="504">
        <f t="shared" si="0"/>
        <v>0</v>
      </c>
      <c r="Q15" s="388">
        <f t="shared" si="5"/>
        <v>0</v>
      </c>
      <c r="R15" s="381"/>
      <c r="T15" s="389">
        <f t="shared" si="6"/>
        <v>0</v>
      </c>
      <c r="U15" s="390">
        <f t="shared" si="1"/>
        <v>0</v>
      </c>
      <c r="V15" s="390">
        <f t="shared" si="1"/>
        <v>0</v>
      </c>
      <c r="W15" s="390">
        <f t="shared" si="1"/>
        <v>0</v>
      </c>
      <c r="X15" s="390">
        <f t="shared" si="1"/>
        <v>0</v>
      </c>
      <c r="Y15" s="390">
        <f t="shared" si="1"/>
        <v>0</v>
      </c>
      <c r="Z15" s="390">
        <f t="shared" si="2"/>
        <v>0</v>
      </c>
      <c r="AA15" s="390">
        <f t="shared" si="2"/>
        <v>0</v>
      </c>
      <c r="AB15" s="390">
        <f t="shared" si="2"/>
        <v>0</v>
      </c>
      <c r="AC15" s="390">
        <f t="shared" si="2"/>
        <v>0</v>
      </c>
      <c r="AD15" s="390">
        <f t="shared" si="2"/>
        <v>0</v>
      </c>
      <c r="AE15" s="391">
        <f t="shared" si="2"/>
        <v>0</v>
      </c>
      <c r="AF15" s="527">
        <f t="shared" si="7"/>
        <v>0</v>
      </c>
      <c r="AG15" s="392">
        <f t="shared" si="4"/>
        <v>0</v>
      </c>
    </row>
    <row r="16" spans="1:33" ht="20.100000000000001" customHeight="1">
      <c r="A16" s="496" t="s">
        <v>28</v>
      </c>
      <c r="B16" s="491">
        <v>250</v>
      </c>
      <c r="C16" s="491">
        <v>250</v>
      </c>
      <c r="D16" s="386">
        <f>計算式2020!L19</f>
        <v>0</v>
      </c>
      <c r="E16" s="386">
        <f>計算式2020!L42</f>
        <v>0</v>
      </c>
      <c r="F16" s="387">
        <f>計算式2020!L65</f>
        <v>0</v>
      </c>
      <c r="G16" s="387">
        <f>計算式2020!Y19</f>
        <v>0</v>
      </c>
      <c r="H16" s="386">
        <f>計算式2020!Y42</f>
        <v>0</v>
      </c>
      <c r="I16" s="387">
        <f>計算式2020!Y65</f>
        <v>0</v>
      </c>
      <c r="J16" s="386"/>
      <c r="K16" s="386"/>
      <c r="L16" s="386"/>
      <c r="M16" s="387"/>
      <c r="N16" s="386"/>
      <c r="O16" s="387"/>
      <c r="P16" s="504">
        <f t="shared" si="0"/>
        <v>0</v>
      </c>
      <c r="Q16" s="388">
        <f t="shared" si="5"/>
        <v>0</v>
      </c>
      <c r="R16" s="381"/>
      <c r="T16" s="389">
        <f t="shared" si="6"/>
        <v>0</v>
      </c>
      <c r="U16" s="390">
        <f t="shared" si="1"/>
        <v>0</v>
      </c>
      <c r="V16" s="390">
        <f t="shared" si="1"/>
        <v>0</v>
      </c>
      <c r="W16" s="390">
        <f t="shared" si="1"/>
        <v>0</v>
      </c>
      <c r="X16" s="390">
        <f t="shared" si="1"/>
        <v>0</v>
      </c>
      <c r="Y16" s="390">
        <f t="shared" si="1"/>
        <v>0</v>
      </c>
      <c r="Z16" s="390">
        <f t="shared" si="2"/>
        <v>0</v>
      </c>
      <c r="AA16" s="390">
        <f t="shared" si="2"/>
        <v>0</v>
      </c>
      <c r="AB16" s="390">
        <f t="shared" si="2"/>
        <v>0</v>
      </c>
      <c r="AC16" s="390">
        <f t="shared" si="2"/>
        <v>0</v>
      </c>
      <c r="AD16" s="390">
        <f t="shared" si="2"/>
        <v>0</v>
      </c>
      <c r="AE16" s="391">
        <f t="shared" si="2"/>
        <v>0</v>
      </c>
      <c r="AF16" s="527">
        <f t="shared" si="7"/>
        <v>0</v>
      </c>
      <c r="AG16" s="392">
        <f t="shared" si="4"/>
        <v>0</v>
      </c>
    </row>
    <row r="17" spans="1:33" ht="19.5" customHeight="1">
      <c r="A17" s="496" t="s">
        <v>29</v>
      </c>
      <c r="B17" s="491">
        <v>80</v>
      </c>
      <c r="C17" s="491">
        <v>80</v>
      </c>
      <c r="D17" s="386">
        <f>計算式2020!L20</f>
        <v>0</v>
      </c>
      <c r="E17" s="387">
        <f>計算式2020!L43</f>
        <v>0</v>
      </c>
      <c r="F17" s="386">
        <f>計算式2020!L66</f>
        <v>0</v>
      </c>
      <c r="G17" s="387">
        <f>計算式2020!Y20</f>
        <v>0</v>
      </c>
      <c r="H17" s="387">
        <f>計算式2020!Y43</f>
        <v>0</v>
      </c>
      <c r="I17" s="387">
        <f>計算式2020!Y66</f>
        <v>0</v>
      </c>
      <c r="J17" s="386"/>
      <c r="K17" s="386"/>
      <c r="L17" s="387"/>
      <c r="M17" s="387"/>
      <c r="N17" s="387"/>
      <c r="O17" s="387"/>
      <c r="P17" s="504">
        <f t="shared" si="0"/>
        <v>0</v>
      </c>
      <c r="Q17" s="388">
        <f t="shared" si="5"/>
        <v>0</v>
      </c>
      <c r="R17" s="381"/>
      <c r="T17" s="389">
        <f t="shared" si="6"/>
        <v>0</v>
      </c>
      <c r="U17" s="390">
        <f t="shared" si="1"/>
        <v>0</v>
      </c>
      <c r="V17" s="390">
        <f t="shared" si="1"/>
        <v>0</v>
      </c>
      <c r="W17" s="390">
        <f t="shared" si="1"/>
        <v>0</v>
      </c>
      <c r="X17" s="390">
        <f t="shared" si="1"/>
        <v>0</v>
      </c>
      <c r="Y17" s="390">
        <f t="shared" si="1"/>
        <v>0</v>
      </c>
      <c r="Z17" s="390">
        <f t="shared" si="2"/>
        <v>0</v>
      </c>
      <c r="AA17" s="390">
        <f t="shared" si="2"/>
        <v>0</v>
      </c>
      <c r="AB17" s="390">
        <f t="shared" si="2"/>
        <v>0</v>
      </c>
      <c r="AC17" s="390">
        <f t="shared" si="2"/>
        <v>0</v>
      </c>
      <c r="AD17" s="390">
        <f t="shared" si="2"/>
        <v>0</v>
      </c>
      <c r="AE17" s="391">
        <f t="shared" si="2"/>
        <v>0</v>
      </c>
      <c r="AF17" s="527">
        <f t="shared" si="7"/>
        <v>0</v>
      </c>
      <c r="AG17" s="392">
        <f t="shared" si="4"/>
        <v>0</v>
      </c>
    </row>
    <row r="18" spans="1:33" ht="20.100000000000001" customHeight="1">
      <c r="A18" s="496" t="s">
        <v>30</v>
      </c>
      <c r="B18" s="491">
        <v>70</v>
      </c>
      <c r="C18" s="491">
        <v>70</v>
      </c>
      <c r="D18" s="386">
        <f>計算式2020!L21</f>
        <v>0</v>
      </c>
      <c r="E18" s="387">
        <f>計算式2020!L44</f>
        <v>0</v>
      </c>
      <c r="F18" s="386">
        <f>計算式2020!L67</f>
        <v>0</v>
      </c>
      <c r="G18" s="387">
        <f>計算式2020!Y21</f>
        <v>0</v>
      </c>
      <c r="H18" s="387">
        <f>計算式2020!Y44</f>
        <v>0</v>
      </c>
      <c r="I18" s="387">
        <f>計算式2020!Y67</f>
        <v>0</v>
      </c>
      <c r="J18" s="387"/>
      <c r="K18" s="387"/>
      <c r="L18" s="387"/>
      <c r="M18" s="387"/>
      <c r="N18" s="387"/>
      <c r="O18" s="387"/>
      <c r="P18" s="504">
        <f t="shared" si="0"/>
        <v>0</v>
      </c>
      <c r="Q18" s="388">
        <f t="shared" si="5"/>
        <v>0</v>
      </c>
      <c r="R18" s="381"/>
      <c r="T18" s="389">
        <f t="shared" si="6"/>
        <v>0</v>
      </c>
      <c r="U18" s="390">
        <f t="shared" si="1"/>
        <v>0</v>
      </c>
      <c r="V18" s="390">
        <f t="shared" si="1"/>
        <v>0</v>
      </c>
      <c r="W18" s="390">
        <f t="shared" si="1"/>
        <v>0</v>
      </c>
      <c r="X18" s="390">
        <f t="shared" si="1"/>
        <v>0</v>
      </c>
      <c r="Y18" s="390">
        <f t="shared" si="1"/>
        <v>0</v>
      </c>
      <c r="Z18" s="390">
        <f t="shared" si="2"/>
        <v>0</v>
      </c>
      <c r="AA18" s="390">
        <f t="shared" si="2"/>
        <v>0</v>
      </c>
      <c r="AB18" s="390">
        <f t="shared" si="2"/>
        <v>0</v>
      </c>
      <c r="AC18" s="390">
        <f t="shared" si="2"/>
        <v>0</v>
      </c>
      <c r="AD18" s="390">
        <f t="shared" si="2"/>
        <v>0</v>
      </c>
      <c r="AE18" s="391">
        <f t="shared" si="2"/>
        <v>0</v>
      </c>
      <c r="AF18" s="527">
        <f t="shared" si="7"/>
        <v>0</v>
      </c>
      <c r="AG18" s="392">
        <f t="shared" si="4"/>
        <v>0</v>
      </c>
    </row>
    <row r="19" spans="1:33" ht="20.100000000000001" customHeight="1">
      <c r="A19" s="496" t="s">
        <v>31</v>
      </c>
      <c r="B19" s="491">
        <v>40</v>
      </c>
      <c r="C19" s="491">
        <v>40</v>
      </c>
      <c r="D19" s="386">
        <f>計算式2020!L22</f>
        <v>0</v>
      </c>
      <c r="E19" s="387">
        <f>計算式2020!L45</f>
        <v>0</v>
      </c>
      <c r="F19" s="386">
        <f>計算式2020!L68</f>
        <v>0</v>
      </c>
      <c r="G19" s="387">
        <f>計算式2020!Y22</f>
        <v>0</v>
      </c>
      <c r="H19" s="387">
        <f>計算式2020!Y45</f>
        <v>0</v>
      </c>
      <c r="I19" s="387">
        <f>計算式2020!Y68</f>
        <v>0</v>
      </c>
      <c r="J19" s="387"/>
      <c r="K19" s="387"/>
      <c r="L19" s="386"/>
      <c r="M19" s="387"/>
      <c r="N19" s="386"/>
      <c r="O19" s="387"/>
      <c r="P19" s="504">
        <f t="shared" si="0"/>
        <v>0</v>
      </c>
      <c r="Q19" s="388">
        <f t="shared" si="5"/>
        <v>0</v>
      </c>
      <c r="R19" s="381"/>
      <c r="T19" s="389">
        <f t="shared" si="6"/>
        <v>0</v>
      </c>
      <c r="U19" s="390">
        <f t="shared" si="6"/>
        <v>0</v>
      </c>
      <c r="V19" s="390">
        <f t="shared" si="6"/>
        <v>0</v>
      </c>
      <c r="W19" s="390">
        <f t="shared" si="1"/>
        <v>0</v>
      </c>
      <c r="X19" s="390">
        <f t="shared" si="6"/>
        <v>0</v>
      </c>
      <c r="Y19" s="390">
        <f t="shared" si="6"/>
        <v>0</v>
      </c>
      <c r="Z19" s="390">
        <f t="shared" si="2"/>
        <v>0</v>
      </c>
      <c r="AA19" s="390">
        <f t="shared" si="2"/>
        <v>0</v>
      </c>
      <c r="AB19" s="390">
        <f t="shared" si="2"/>
        <v>0</v>
      </c>
      <c r="AC19" s="390">
        <f t="shared" si="2"/>
        <v>0</v>
      </c>
      <c r="AD19" s="390">
        <f t="shared" si="2"/>
        <v>0</v>
      </c>
      <c r="AE19" s="391">
        <f t="shared" si="2"/>
        <v>0</v>
      </c>
      <c r="AF19" s="527">
        <f t="shared" si="7"/>
        <v>0</v>
      </c>
      <c r="AG19" s="392">
        <f t="shared" si="4"/>
        <v>0</v>
      </c>
    </row>
    <row r="20" spans="1:33" ht="20.100000000000001" customHeight="1">
      <c r="A20" s="496" t="s">
        <v>32</v>
      </c>
      <c r="B20" s="491">
        <v>80</v>
      </c>
      <c r="C20" s="491">
        <v>80</v>
      </c>
      <c r="D20" s="386">
        <f>計算式2020!L23</f>
        <v>0</v>
      </c>
      <c r="E20" s="386">
        <f>計算式2020!L46</f>
        <v>0</v>
      </c>
      <c r="F20" s="387">
        <f>計算式2020!L69</f>
        <v>0</v>
      </c>
      <c r="G20" s="387">
        <f>計算式2020!Y23</f>
        <v>0</v>
      </c>
      <c r="H20" s="387">
        <f>計算式2020!Y46</f>
        <v>0</v>
      </c>
      <c r="I20" s="387">
        <f>計算式2020!Y69</f>
        <v>0</v>
      </c>
      <c r="J20" s="387"/>
      <c r="K20" s="387"/>
      <c r="L20" s="386"/>
      <c r="M20" s="386"/>
      <c r="N20" s="386"/>
      <c r="O20" s="387"/>
      <c r="P20" s="504">
        <f t="shared" si="0"/>
        <v>0</v>
      </c>
      <c r="Q20" s="388">
        <f t="shared" si="5"/>
        <v>0</v>
      </c>
      <c r="R20" s="381"/>
      <c r="T20" s="389">
        <f t="shared" si="6"/>
        <v>0</v>
      </c>
      <c r="U20" s="390">
        <f t="shared" si="6"/>
        <v>0</v>
      </c>
      <c r="V20" s="390">
        <f t="shared" si="6"/>
        <v>0</v>
      </c>
      <c r="W20" s="390">
        <f t="shared" si="6"/>
        <v>0</v>
      </c>
      <c r="X20" s="390">
        <f t="shared" si="6"/>
        <v>0</v>
      </c>
      <c r="Y20" s="390">
        <f t="shared" si="6"/>
        <v>0</v>
      </c>
      <c r="Z20" s="390">
        <f t="shared" si="2"/>
        <v>0</v>
      </c>
      <c r="AA20" s="390">
        <f t="shared" si="2"/>
        <v>0</v>
      </c>
      <c r="AB20" s="390">
        <f t="shared" si="2"/>
        <v>0</v>
      </c>
      <c r="AC20" s="390">
        <f t="shared" si="2"/>
        <v>0</v>
      </c>
      <c r="AD20" s="390">
        <f t="shared" si="2"/>
        <v>0</v>
      </c>
      <c r="AE20" s="391">
        <f t="shared" si="2"/>
        <v>0</v>
      </c>
      <c r="AF20" s="527">
        <f>SUM(T20:AE20)</f>
        <v>0</v>
      </c>
      <c r="AG20" s="392">
        <f>Q20-AF20</f>
        <v>0</v>
      </c>
    </row>
    <row r="21" spans="1:33" ht="20.100000000000001" customHeight="1" thickBot="1">
      <c r="A21" s="497" t="s">
        <v>33</v>
      </c>
      <c r="B21" s="498">
        <v>30</v>
      </c>
      <c r="C21" s="498">
        <v>30</v>
      </c>
      <c r="D21" s="393">
        <f>計算式2020!L24</f>
        <v>0</v>
      </c>
      <c r="E21" s="394">
        <f>計算式2020!L47</f>
        <v>0</v>
      </c>
      <c r="F21" s="394">
        <f>計算式2020!L70</f>
        <v>0</v>
      </c>
      <c r="G21" s="394">
        <f>計算式2020!Y24</f>
        <v>600</v>
      </c>
      <c r="H21" s="394">
        <f>計算式2020!Y47</f>
        <v>0</v>
      </c>
      <c r="I21" s="394">
        <f>計算式2020!Y70</f>
        <v>0</v>
      </c>
      <c r="J21" s="394"/>
      <c r="K21" s="394"/>
      <c r="L21" s="394"/>
      <c r="M21" s="394"/>
      <c r="N21" s="394"/>
      <c r="O21" s="394"/>
      <c r="P21" s="505">
        <f t="shared" si="0"/>
        <v>600</v>
      </c>
      <c r="Q21" s="395">
        <f t="shared" si="5"/>
        <v>18000</v>
      </c>
      <c r="R21" s="381"/>
      <c r="T21" s="396">
        <f t="shared" si="6"/>
        <v>0</v>
      </c>
      <c r="U21" s="397">
        <f t="shared" si="6"/>
        <v>0</v>
      </c>
      <c r="V21" s="397">
        <f t="shared" si="6"/>
        <v>0</v>
      </c>
      <c r="W21" s="397">
        <f t="shared" si="6"/>
        <v>18000</v>
      </c>
      <c r="X21" s="397">
        <f t="shared" si="6"/>
        <v>0</v>
      </c>
      <c r="Y21" s="397">
        <f t="shared" si="6"/>
        <v>0</v>
      </c>
      <c r="Z21" s="397">
        <f t="shared" si="2"/>
        <v>0</v>
      </c>
      <c r="AA21" s="397">
        <f t="shared" si="2"/>
        <v>0</v>
      </c>
      <c r="AB21" s="397">
        <f t="shared" si="2"/>
        <v>0</v>
      </c>
      <c r="AC21" s="397">
        <f t="shared" si="2"/>
        <v>0</v>
      </c>
      <c r="AD21" s="397">
        <f t="shared" si="2"/>
        <v>0</v>
      </c>
      <c r="AE21" s="398">
        <f t="shared" si="2"/>
        <v>0</v>
      </c>
      <c r="AF21" s="528">
        <f>SUM(T21:AE21)</f>
        <v>18000</v>
      </c>
      <c r="AG21" s="399">
        <f t="shared" si="4"/>
        <v>0</v>
      </c>
    </row>
    <row r="22" spans="1:33" ht="22.5" customHeight="1" thickTop="1">
      <c r="A22" s="637" t="s">
        <v>34</v>
      </c>
      <c r="B22" s="639"/>
      <c r="C22" s="640"/>
      <c r="D22" s="643">
        <f t="shared" ref="D22:Q22" si="8">SUM(D3:D21)</f>
        <v>597</v>
      </c>
      <c r="E22" s="630">
        <f t="shared" si="8"/>
        <v>128</v>
      </c>
      <c r="F22" s="630">
        <f t="shared" si="8"/>
        <v>726</v>
      </c>
      <c r="G22" s="630">
        <f t="shared" si="8"/>
        <v>1567</v>
      </c>
      <c r="H22" s="630">
        <f t="shared" si="8"/>
        <v>778</v>
      </c>
      <c r="I22" s="630">
        <f t="shared" si="8"/>
        <v>1012</v>
      </c>
      <c r="J22" s="630">
        <f t="shared" si="8"/>
        <v>0</v>
      </c>
      <c r="K22" s="630">
        <f t="shared" si="8"/>
        <v>0</v>
      </c>
      <c r="L22" s="636">
        <f t="shared" si="8"/>
        <v>0</v>
      </c>
      <c r="M22" s="630">
        <f t="shared" si="8"/>
        <v>0</v>
      </c>
      <c r="N22" s="630">
        <f t="shared" si="8"/>
        <v>0</v>
      </c>
      <c r="O22" s="630">
        <f t="shared" si="8"/>
        <v>0</v>
      </c>
      <c r="P22" s="632">
        <f t="shared" si="8"/>
        <v>4808</v>
      </c>
      <c r="Q22" s="634">
        <f t="shared" si="8"/>
        <v>122700</v>
      </c>
      <c r="R22" s="381"/>
      <c r="S22" s="400" t="s">
        <v>35</v>
      </c>
      <c r="T22" s="401">
        <f t="shared" ref="T22:AE22" si="9">SUM(T3:T21)</f>
        <v>13793</v>
      </c>
      <c r="U22" s="402">
        <f t="shared" si="9"/>
        <v>2283</v>
      </c>
      <c r="V22" s="402">
        <f t="shared" si="9"/>
        <v>15653</v>
      </c>
      <c r="W22" s="402">
        <f t="shared" si="9"/>
        <v>35729</v>
      </c>
      <c r="X22" s="402">
        <f t="shared" si="9"/>
        <v>15213</v>
      </c>
      <c r="Y22" s="402">
        <f t="shared" si="9"/>
        <v>40029</v>
      </c>
      <c r="Z22" s="402">
        <f t="shared" si="9"/>
        <v>0</v>
      </c>
      <c r="AA22" s="402">
        <f t="shared" si="9"/>
        <v>0</v>
      </c>
      <c r="AB22" s="402">
        <f t="shared" si="9"/>
        <v>0</v>
      </c>
      <c r="AC22" s="402">
        <f t="shared" si="9"/>
        <v>0</v>
      </c>
      <c r="AD22" s="402">
        <f t="shared" si="9"/>
        <v>0</v>
      </c>
      <c r="AE22" s="403">
        <f t="shared" si="9"/>
        <v>0</v>
      </c>
      <c r="AF22" s="404">
        <f>SUM(T22:AE22)</f>
        <v>122700</v>
      </c>
      <c r="AG22" s="404">
        <f>Q22-AF22</f>
        <v>0</v>
      </c>
    </row>
    <row r="23" spans="1:33" ht="22.5" customHeight="1" thickBot="1">
      <c r="A23" s="638"/>
      <c r="B23" s="641"/>
      <c r="C23" s="642"/>
      <c r="D23" s="644"/>
      <c r="E23" s="631"/>
      <c r="F23" s="631"/>
      <c r="G23" s="631"/>
      <c r="H23" s="631"/>
      <c r="I23" s="631"/>
      <c r="J23" s="631"/>
      <c r="K23" s="631"/>
      <c r="L23" s="631"/>
      <c r="M23" s="631"/>
      <c r="N23" s="631"/>
      <c r="O23" s="631"/>
      <c r="P23" s="633"/>
      <c r="Q23" s="635"/>
      <c r="R23" s="381"/>
      <c r="S23" s="521" t="s">
        <v>36</v>
      </c>
      <c r="T23" s="529">
        <f>INT(SUM(T22:T22)*1.1)</f>
        <v>15172</v>
      </c>
      <c r="U23" s="530">
        <f t="shared" ref="U23:AE23" si="10">INT(SUM(U22:U22)*1.1)</f>
        <v>2511</v>
      </c>
      <c r="V23" s="530">
        <f t="shared" si="10"/>
        <v>17218</v>
      </c>
      <c r="W23" s="530">
        <f t="shared" si="10"/>
        <v>39301</v>
      </c>
      <c r="X23" s="530">
        <f t="shared" si="10"/>
        <v>16734</v>
      </c>
      <c r="Y23" s="530">
        <f t="shared" si="10"/>
        <v>44031</v>
      </c>
      <c r="Z23" s="530">
        <f t="shared" si="10"/>
        <v>0</v>
      </c>
      <c r="AA23" s="530">
        <f t="shared" si="10"/>
        <v>0</v>
      </c>
      <c r="AB23" s="530">
        <f t="shared" si="10"/>
        <v>0</v>
      </c>
      <c r="AC23" s="530">
        <f t="shared" si="10"/>
        <v>0</v>
      </c>
      <c r="AD23" s="530">
        <f t="shared" si="10"/>
        <v>0</v>
      </c>
      <c r="AE23" s="531">
        <f t="shared" si="10"/>
        <v>0</v>
      </c>
      <c r="AF23" s="532">
        <f>SUM(T23:AE23)</f>
        <v>134967</v>
      </c>
      <c r="AG23" s="533"/>
    </row>
    <row r="24" spans="1:33" ht="22.5" customHeight="1" thickBot="1">
      <c r="A24" s="569" t="s">
        <v>37</v>
      </c>
      <c r="B24" s="568"/>
      <c r="C24" s="567"/>
      <c r="D24" s="405">
        <f>計算式2020!L25</f>
        <v>0</v>
      </c>
      <c r="E24" s="406">
        <f>計算式2020!L48</f>
        <v>0</v>
      </c>
      <c r="F24" s="406">
        <f>計算式2020!L71</f>
        <v>0</v>
      </c>
      <c r="G24" s="406">
        <f>計算式2020!Y25</f>
        <v>0</v>
      </c>
      <c r="H24" s="406">
        <f>計算式2020!Y48</f>
        <v>200</v>
      </c>
      <c r="I24" s="406">
        <f>計算式2020!Y71</f>
        <v>0</v>
      </c>
      <c r="J24" s="406">
        <f>計算式2020!L101</f>
        <v>0</v>
      </c>
      <c r="K24" s="406">
        <f>計算式2020!L124</f>
        <v>0</v>
      </c>
      <c r="L24" s="406">
        <f>計算式2020!L147</f>
        <v>0</v>
      </c>
      <c r="M24" s="406">
        <f>計算式2020!Y101</f>
        <v>0</v>
      </c>
      <c r="N24" s="406">
        <f>計算式2020!Y124</f>
        <v>0</v>
      </c>
      <c r="O24" s="406">
        <f>計算式2020!Y147</f>
        <v>200</v>
      </c>
      <c r="P24" s="506">
        <f>SUM(D24:O24)</f>
        <v>400</v>
      </c>
      <c r="Q24" s="407">
        <f>$B24*SUM(D24:I24)+$C24*SUM(J24:O24)</f>
        <v>0</v>
      </c>
      <c r="R24" s="381"/>
      <c r="S24" s="408" t="s">
        <v>38</v>
      </c>
      <c r="T24" s="409">
        <f t="shared" ref="T24:Y24" si="11">$B24*D24</f>
        <v>0</v>
      </c>
      <c r="U24" s="410">
        <f t="shared" si="11"/>
        <v>0</v>
      </c>
      <c r="V24" s="410">
        <f t="shared" si="11"/>
        <v>0</v>
      </c>
      <c r="W24" s="410">
        <f t="shared" si="11"/>
        <v>0</v>
      </c>
      <c r="X24" s="410">
        <f t="shared" si="11"/>
        <v>0</v>
      </c>
      <c r="Y24" s="410">
        <f t="shared" si="11"/>
        <v>0</v>
      </c>
      <c r="Z24" s="410">
        <f t="shared" ref="Z24:AE24" si="12">$C24*J24</f>
        <v>0</v>
      </c>
      <c r="AA24" s="410">
        <f t="shared" si="12"/>
        <v>0</v>
      </c>
      <c r="AB24" s="410">
        <f t="shared" si="12"/>
        <v>0</v>
      </c>
      <c r="AC24" s="410">
        <f t="shared" si="12"/>
        <v>0</v>
      </c>
      <c r="AD24" s="410">
        <f t="shared" si="12"/>
        <v>0</v>
      </c>
      <c r="AE24" s="411">
        <f t="shared" si="12"/>
        <v>0</v>
      </c>
      <c r="AF24" s="534">
        <f>SUM(T24:AE24)</f>
        <v>0</v>
      </c>
      <c r="AG24" s="412">
        <f>Q25-AF22-AF24</f>
        <v>0</v>
      </c>
    </row>
    <row r="25" spans="1:33" ht="22.5" customHeight="1" thickBot="1">
      <c r="A25" s="413"/>
      <c r="B25" s="414"/>
      <c r="C25" s="414"/>
      <c r="D25" s="415"/>
      <c r="E25" s="415"/>
      <c r="F25" s="415"/>
      <c r="G25" s="415"/>
      <c r="H25" s="415"/>
      <c r="I25" s="415"/>
      <c r="J25" s="415"/>
      <c r="K25" s="415"/>
      <c r="L25" s="415"/>
      <c r="M25" s="415"/>
      <c r="N25" s="415"/>
      <c r="O25" s="416"/>
      <c r="P25" s="507">
        <f>P22+P24</f>
        <v>5208</v>
      </c>
      <c r="Q25" s="508">
        <f>Q22+Q24</f>
        <v>122700</v>
      </c>
      <c r="R25" s="381"/>
      <c r="T25" s="348"/>
      <c r="U25" s="348"/>
      <c r="V25" s="348"/>
      <c r="W25" s="348"/>
      <c r="X25" s="348"/>
      <c r="Y25" s="348"/>
      <c r="Z25" s="570" t="s">
        <v>71</v>
      </c>
      <c r="AA25" s="348"/>
      <c r="AB25" s="348"/>
      <c r="AC25" s="348"/>
      <c r="AD25" s="348"/>
      <c r="AE25" s="348"/>
      <c r="AF25" s="348"/>
      <c r="AG25" s="348"/>
    </row>
    <row r="26" spans="1:33">
      <c r="A26" s="417"/>
      <c r="B26" s="417"/>
      <c r="C26" s="417"/>
      <c r="D26" s="417"/>
      <c r="E26" s="415"/>
      <c r="F26" s="415"/>
      <c r="G26" s="415"/>
      <c r="H26" s="413"/>
      <c r="I26" s="413"/>
      <c r="J26" s="413"/>
      <c r="K26" s="413"/>
      <c r="L26" s="413"/>
      <c r="M26" s="413"/>
      <c r="N26" s="413"/>
      <c r="T26" s="348"/>
      <c r="U26" s="348"/>
      <c r="V26" s="348"/>
      <c r="W26" s="348"/>
      <c r="X26" s="348"/>
      <c r="Y26" s="348"/>
      <c r="Z26" s="571">
        <v>184772</v>
      </c>
      <c r="AA26" s="348"/>
      <c r="AB26" s="348"/>
      <c r="AC26" s="348"/>
      <c r="AD26" s="348"/>
      <c r="AE26" s="348"/>
      <c r="AF26" s="348"/>
      <c r="AG26" s="348"/>
    </row>
    <row r="27" spans="1:33">
      <c r="T27" s="418"/>
      <c r="U27" s="348"/>
      <c r="V27" s="348"/>
      <c r="W27" s="348"/>
      <c r="X27" s="348"/>
      <c r="Y27" s="348"/>
      <c r="Z27" s="348"/>
      <c r="AA27" s="348"/>
      <c r="AB27" s="348"/>
      <c r="AC27" s="348"/>
      <c r="AD27" s="348"/>
      <c r="AE27" s="348"/>
      <c r="AF27" s="348"/>
      <c r="AG27" s="348"/>
    </row>
    <row r="28" spans="1:33" ht="21" thickBot="1">
      <c r="A28" s="509" t="s">
        <v>39</v>
      </c>
      <c r="D28" s="347"/>
      <c r="E28" s="347"/>
      <c r="F28" s="347"/>
      <c r="G28" s="347"/>
      <c r="H28" s="347"/>
      <c r="I28" s="347"/>
      <c r="J28" s="347"/>
      <c r="K28" s="347"/>
      <c r="L28" s="347"/>
      <c r="M28" s="347"/>
      <c r="N28" s="347"/>
      <c r="O28" s="347"/>
      <c r="U28" s="348"/>
      <c r="V28" s="348"/>
      <c r="W28" s="348"/>
      <c r="X28" s="348"/>
      <c r="Y28" s="348"/>
      <c r="Z28" s="348"/>
      <c r="AA28" s="348"/>
      <c r="AB28" s="348"/>
      <c r="AC28" s="348"/>
      <c r="AD28" s="348"/>
      <c r="AE28" s="348"/>
      <c r="AF28" s="348"/>
      <c r="AG28" s="348"/>
    </row>
    <row r="29" spans="1:33" ht="24.95" customHeight="1" thickBot="1">
      <c r="A29" s="419"/>
      <c r="B29" s="420"/>
      <c r="C29" s="421"/>
      <c r="D29" s="510" t="s">
        <v>0</v>
      </c>
      <c r="E29" s="511" t="s">
        <v>1</v>
      </c>
      <c r="F29" s="511" t="s">
        <v>2</v>
      </c>
      <c r="G29" s="511" t="s">
        <v>3</v>
      </c>
      <c r="H29" s="511" t="s">
        <v>4</v>
      </c>
      <c r="I29" s="511" t="s">
        <v>5</v>
      </c>
      <c r="J29" s="511" t="s">
        <v>6</v>
      </c>
      <c r="K29" s="511" t="s">
        <v>7</v>
      </c>
      <c r="L29" s="511" t="s">
        <v>8</v>
      </c>
      <c r="M29" s="511" t="s">
        <v>9</v>
      </c>
      <c r="N29" s="511" t="s">
        <v>10</v>
      </c>
      <c r="O29" s="512" t="s">
        <v>11</v>
      </c>
      <c r="P29" s="513" t="s">
        <v>40</v>
      </c>
      <c r="T29" s="422"/>
    </row>
    <row r="30" spans="1:33" s="359" customFormat="1" ht="20.100000000000001" customHeight="1">
      <c r="A30" s="514" t="s">
        <v>15</v>
      </c>
      <c r="B30" s="423"/>
      <c r="C30" s="424"/>
      <c r="D30" s="425">
        <f>COUNTA(計算式2020!B6:K6)</f>
        <v>1</v>
      </c>
      <c r="E30" s="426">
        <f>COUNTA(計算式2020!B29:K29)</f>
        <v>1</v>
      </c>
      <c r="F30" s="426">
        <f>COUNTA(計算式2020!B52:K52)</f>
        <v>1</v>
      </c>
      <c r="G30" s="426">
        <f>COUNTA(計算式2020!O6:X6)</f>
        <v>4</v>
      </c>
      <c r="H30" s="426">
        <f>COUNTA(計算式2020!O29:X29)</f>
        <v>1</v>
      </c>
      <c r="I30" s="426">
        <f>COUNTA(計算式2020!O52:X52)</f>
        <v>1</v>
      </c>
      <c r="J30" s="426"/>
      <c r="K30" s="426"/>
      <c r="L30" s="426"/>
      <c r="M30" s="426"/>
      <c r="N30" s="426"/>
      <c r="O30" s="426"/>
      <c r="P30" s="515">
        <f t="shared" ref="P30:P46" si="13">SUM(D30:O30)</f>
        <v>9</v>
      </c>
      <c r="R30" s="358"/>
      <c r="T30" s="427"/>
      <c r="U30" s="428"/>
      <c r="V30" s="428"/>
      <c r="W30" s="428"/>
      <c r="X30" s="428"/>
      <c r="Y30" s="428"/>
      <c r="Z30" s="428"/>
      <c r="AA30" s="428"/>
      <c r="AB30" s="428"/>
      <c r="AC30" s="428"/>
      <c r="AD30" s="428"/>
      <c r="AE30" s="428"/>
      <c r="AF30" s="428"/>
      <c r="AG30" s="428"/>
    </row>
    <row r="31" spans="1:33" s="359" customFormat="1" ht="20.100000000000001" customHeight="1">
      <c r="A31" s="514" t="s">
        <v>16</v>
      </c>
      <c r="B31" s="429"/>
      <c r="C31" s="430"/>
      <c r="D31" s="431">
        <f>COUNTA(計算式2020!B7:K7)</f>
        <v>1</v>
      </c>
      <c r="E31" s="432">
        <f>COUNTA(計算式2020!B30:K30)</f>
        <v>0</v>
      </c>
      <c r="F31" s="432">
        <f>COUNTA(計算式2020!B53:K53)</f>
        <v>2</v>
      </c>
      <c r="G31" s="432">
        <f>COUNTA(計算式2020!O7:X7)</f>
        <v>5</v>
      </c>
      <c r="H31" s="432">
        <f>COUNTA(計算式2020!O30:X30)</f>
        <v>4</v>
      </c>
      <c r="I31" s="432">
        <f>COUNTA(計算式2020!O53:X53)</f>
        <v>4</v>
      </c>
      <c r="J31" s="432"/>
      <c r="K31" s="432"/>
      <c r="L31" s="432"/>
      <c r="M31" s="432"/>
      <c r="N31" s="432"/>
      <c r="O31" s="432"/>
      <c r="P31" s="516">
        <f t="shared" si="13"/>
        <v>16</v>
      </c>
      <c r="R31" s="358"/>
      <c r="T31" s="427"/>
      <c r="U31" s="428"/>
      <c r="V31" s="428"/>
      <c r="W31" s="428"/>
      <c r="X31" s="428"/>
      <c r="Y31" s="428"/>
      <c r="Z31" s="428"/>
      <c r="AA31" s="428"/>
      <c r="AB31" s="428"/>
      <c r="AC31" s="428"/>
      <c r="AD31" s="428"/>
      <c r="AE31" s="428"/>
      <c r="AF31" s="428"/>
      <c r="AG31" s="428"/>
    </row>
    <row r="32" spans="1:33" s="359" customFormat="1" ht="20.100000000000001" customHeight="1">
      <c r="A32" s="514" t="s">
        <v>17</v>
      </c>
      <c r="B32" s="429"/>
      <c r="C32" s="430"/>
      <c r="D32" s="431">
        <f>COUNTA(計算式2020!B8:K8)</f>
        <v>1</v>
      </c>
      <c r="E32" s="432">
        <f>COUNTA(計算式2020!B31:K31)</f>
        <v>1</v>
      </c>
      <c r="F32" s="432">
        <f>COUNTA(計算式2020!B54:K54)</f>
        <v>1</v>
      </c>
      <c r="G32" s="432">
        <f>COUNTA(計算式2020!O8:X8)</f>
        <v>4</v>
      </c>
      <c r="H32" s="432">
        <f>COUNTA(計算式2020!O31:X31)</f>
        <v>4</v>
      </c>
      <c r="I32" s="432">
        <f>COUNTA(計算式2020!O54:X54)</f>
        <v>5</v>
      </c>
      <c r="J32" s="432"/>
      <c r="K32" s="432"/>
      <c r="L32" s="432"/>
      <c r="M32" s="432"/>
      <c r="N32" s="432"/>
      <c r="O32" s="432"/>
      <c r="P32" s="516">
        <f t="shared" si="13"/>
        <v>16</v>
      </c>
      <c r="R32" s="358"/>
      <c r="T32" s="427"/>
      <c r="U32" s="428"/>
      <c r="V32" s="428"/>
      <c r="W32" s="428"/>
      <c r="X32" s="428"/>
      <c r="Y32" s="428"/>
      <c r="Z32" s="428"/>
      <c r="AA32" s="428"/>
      <c r="AB32" s="428"/>
      <c r="AC32" s="428"/>
      <c r="AD32" s="428"/>
      <c r="AE32" s="428"/>
      <c r="AF32" s="428"/>
      <c r="AG32" s="428"/>
    </row>
    <row r="33" spans="1:33" s="359" customFormat="1" ht="20.100000000000001" customHeight="1">
      <c r="A33" s="514" t="s">
        <v>18</v>
      </c>
      <c r="B33" s="429"/>
      <c r="C33" s="430"/>
      <c r="D33" s="431">
        <f>COUNTA(計算式2020!B9:K9)</f>
        <v>0</v>
      </c>
      <c r="E33" s="432">
        <f>COUNTA(計算式2020!B32:K32)</f>
        <v>0</v>
      </c>
      <c r="F33" s="432">
        <f>COUNTA(計算式2020!B55:K55)</f>
        <v>0</v>
      </c>
      <c r="G33" s="432">
        <f>COUNTA(計算式2020!O9:X9)</f>
        <v>0</v>
      </c>
      <c r="H33" s="432">
        <f>COUNTA(計算式2020!O32:X32)</f>
        <v>0</v>
      </c>
      <c r="I33" s="432">
        <f>COUNTA(計算式2020!O55:X55)</f>
        <v>0</v>
      </c>
      <c r="J33" s="432"/>
      <c r="K33" s="432"/>
      <c r="L33" s="432"/>
      <c r="M33" s="432"/>
      <c r="N33" s="432"/>
      <c r="O33" s="432"/>
      <c r="P33" s="516">
        <f t="shared" si="13"/>
        <v>0</v>
      </c>
      <c r="R33" s="358"/>
      <c r="T33" s="427"/>
      <c r="U33" s="428"/>
      <c r="V33" s="428"/>
      <c r="W33" s="428"/>
      <c r="X33" s="428"/>
      <c r="Y33" s="428"/>
      <c r="Z33" s="428"/>
      <c r="AA33" s="428"/>
      <c r="AB33" s="428"/>
      <c r="AC33" s="428"/>
      <c r="AD33" s="428"/>
      <c r="AE33" s="428"/>
      <c r="AF33" s="428"/>
      <c r="AG33" s="428"/>
    </row>
    <row r="34" spans="1:33" s="359" customFormat="1" ht="20.100000000000001" customHeight="1">
      <c r="A34" s="514" t="s">
        <v>19</v>
      </c>
      <c r="B34" s="429"/>
      <c r="C34" s="430"/>
      <c r="D34" s="431">
        <f>COUNTA(計算式2020!B10:K10)</f>
        <v>1</v>
      </c>
      <c r="E34" s="432">
        <f>COUNTA(計算式2020!B33:K33)</f>
        <v>1</v>
      </c>
      <c r="F34" s="432">
        <f>COUNTA(計算式2020!B56:K56)</f>
        <v>1</v>
      </c>
      <c r="G34" s="432">
        <f>COUNTA(計算式2020!O10:X10)</f>
        <v>4</v>
      </c>
      <c r="H34" s="432">
        <f>COUNTA(計算式2020!O33:X33)</f>
        <v>4</v>
      </c>
      <c r="I34" s="432">
        <f>COUNTA(計算式2020!O56:X56)</f>
        <v>5</v>
      </c>
      <c r="J34" s="432"/>
      <c r="K34" s="432"/>
      <c r="L34" s="432"/>
      <c r="M34" s="432"/>
      <c r="N34" s="432"/>
      <c r="O34" s="432"/>
      <c r="P34" s="516">
        <f t="shared" si="13"/>
        <v>16</v>
      </c>
      <c r="R34" s="358"/>
      <c r="T34" s="427"/>
      <c r="U34" s="428"/>
      <c r="V34" s="428"/>
      <c r="W34" s="428"/>
      <c r="X34" s="428"/>
      <c r="Y34" s="428"/>
      <c r="Z34" s="428"/>
      <c r="AA34" s="428"/>
      <c r="AB34" s="428"/>
      <c r="AC34" s="428"/>
      <c r="AD34" s="428"/>
      <c r="AE34" s="428"/>
      <c r="AF34" s="428"/>
      <c r="AG34" s="428"/>
    </row>
    <row r="35" spans="1:33" s="359" customFormat="1" ht="20.100000000000001" customHeight="1">
      <c r="A35" s="514" t="s">
        <v>20</v>
      </c>
      <c r="B35" s="429"/>
      <c r="C35" s="430"/>
      <c r="D35" s="431">
        <f>COUNTA(計算式2020!B11:K11)</f>
        <v>0</v>
      </c>
      <c r="E35" s="432">
        <f>COUNTA(計算式2020!B34:K34)</f>
        <v>0</v>
      </c>
      <c r="F35" s="432">
        <f>COUNTA(計算式2020!B57:K57)</f>
        <v>0</v>
      </c>
      <c r="G35" s="432">
        <f>COUNTA(計算式2020!O11:X11)</f>
        <v>0</v>
      </c>
      <c r="H35" s="432">
        <f>COUNTA(計算式2020!O34:X34)</f>
        <v>0</v>
      </c>
      <c r="I35" s="432">
        <f>COUNTA(計算式2020!O57:X57)</f>
        <v>0</v>
      </c>
      <c r="J35" s="432"/>
      <c r="K35" s="432"/>
      <c r="L35" s="432"/>
      <c r="M35" s="432"/>
      <c r="N35" s="432"/>
      <c r="O35" s="432"/>
      <c r="P35" s="516">
        <f t="shared" si="13"/>
        <v>0</v>
      </c>
      <c r="R35" s="358"/>
      <c r="T35" s="427"/>
      <c r="U35" s="428"/>
      <c r="V35" s="428"/>
      <c r="W35" s="428"/>
      <c r="X35" s="428"/>
      <c r="Y35" s="428"/>
      <c r="Z35" s="428"/>
      <c r="AA35" s="428"/>
      <c r="AB35" s="428"/>
      <c r="AC35" s="428"/>
      <c r="AD35" s="428"/>
      <c r="AE35" s="428"/>
      <c r="AF35" s="428"/>
      <c r="AG35" s="428"/>
    </row>
    <row r="36" spans="1:33" ht="20.100000000000001" customHeight="1">
      <c r="A36" s="495" t="s">
        <v>21</v>
      </c>
      <c r="B36" s="433"/>
      <c r="C36" s="434"/>
      <c r="D36" s="435">
        <f>COUNTA(計算式2020!B12:K12)</f>
        <v>3</v>
      </c>
      <c r="E36" s="436">
        <f>COUNTA(計算式2020!B35:K35)</f>
        <v>0</v>
      </c>
      <c r="F36" s="436">
        <f>COUNTA(計算式2020!B58:K58)</f>
        <v>4</v>
      </c>
      <c r="G36" s="436">
        <f>COUNTA(計算式2020!O12:X12)</f>
        <v>5</v>
      </c>
      <c r="H36" s="436">
        <f>COUNTA(計算式2020!O35:X35)</f>
        <v>3</v>
      </c>
      <c r="I36" s="436">
        <f>COUNTA(計算式2020!O58:X58)</f>
        <v>4</v>
      </c>
      <c r="J36" s="436"/>
      <c r="K36" s="436"/>
      <c r="L36" s="436"/>
      <c r="M36" s="436"/>
      <c r="N36" s="436"/>
      <c r="O36" s="436"/>
      <c r="P36" s="517">
        <f t="shared" si="13"/>
        <v>19</v>
      </c>
      <c r="T36" s="422"/>
    </row>
    <row r="37" spans="1:33" ht="20.100000000000001" customHeight="1">
      <c r="A37" s="495" t="s">
        <v>22</v>
      </c>
      <c r="B37" s="433"/>
      <c r="C37" s="434"/>
      <c r="D37" s="435">
        <f>COUNTA(計算式2020!B13:K13)</f>
        <v>3</v>
      </c>
      <c r="E37" s="436">
        <f>COUNTA(計算式2020!B36:K36)</f>
        <v>0</v>
      </c>
      <c r="F37" s="436">
        <f>COUNTA(計算式2020!B59:K59)</f>
        <v>4</v>
      </c>
      <c r="G37" s="436">
        <f>COUNTA(計算式2020!O13:X13)</f>
        <v>5</v>
      </c>
      <c r="H37" s="436">
        <f>COUNTA(計算式2020!O36:X36)</f>
        <v>4</v>
      </c>
      <c r="I37" s="436">
        <f>COUNTA(計算式2020!O59:X59)</f>
        <v>4</v>
      </c>
      <c r="J37" s="436"/>
      <c r="K37" s="436"/>
      <c r="L37" s="436"/>
      <c r="M37" s="436"/>
      <c r="N37" s="436"/>
      <c r="O37" s="436"/>
      <c r="P37" s="517">
        <f t="shared" si="13"/>
        <v>20</v>
      </c>
      <c r="T37" s="422"/>
    </row>
    <row r="38" spans="1:33" ht="20.100000000000001" customHeight="1">
      <c r="A38" s="495" t="s">
        <v>23</v>
      </c>
      <c r="B38" s="433"/>
      <c r="C38" s="434"/>
      <c r="D38" s="435">
        <f>COUNTA(計算式2020!B14:K14)</f>
        <v>3</v>
      </c>
      <c r="E38" s="436">
        <f>COUNTA(計算式2020!B37:K37)</f>
        <v>0</v>
      </c>
      <c r="F38" s="436">
        <f>COUNTA(計算式2020!B60:K60)</f>
        <v>4</v>
      </c>
      <c r="G38" s="436">
        <f>COUNTA(計算式2020!O14:X14)</f>
        <v>5</v>
      </c>
      <c r="H38" s="436">
        <f>COUNTA(計算式2020!O37:X37)</f>
        <v>4</v>
      </c>
      <c r="I38" s="436">
        <f>COUNTA(計算式2020!O60:X60)</f>
        <v>4</v>
      </c>
      <c r="J38" s="436"/>
      <c r="K38" s="436"/>
      <c r="L38" s="436"/>
      <c r="M38" s="436"/>
      <c r="N38" s="436"/>
      <c r="O38" s="436"/>
      <c r="P38" s="517">
        <f t="shared" si="13"/>
        <v>20</v>
      </c>
      <c r="T38" s="422"/>
    </row>
    <row r="39" spans="1:33" ht="20.100000000000001" customHeight="1">
      <c r="A39" s="495" t="s">
        <v>24</v>
      </c>
      <c r="B39" s="433"/>
      <c r="C39" s="434"/>
      <c r="D39" s="435">
        <f>COUNTA(計算式2020!B15:K15)</f>
        <v>2</v>
      </c>
      <c r="E39" s="436">
        <f>COUNTA(計算式2020!B38:K38)</f>
        <v>1</v>
      </c>
      <c r="F39" s="436">
        <f>COUNTA(計算式2020!B61:K61)</f>
        <v>5</v>
      </c>
      <c r="G39" s="436">
        <f>COUNTA(計算式2020!O15:X15)</f>
        <v>4</v>
      </c>
      <c r="H39" s="436">
        <f>COUNTA(計算式2020!O38:X38)</f>
        <v>4</v>
      </c>
      <c r="I39" s="436">
        <f>COUNTA(計算式2020!O61:X61)</f>
        <v>5</v>
      </c>
      <c r="J39" s="436"/>
      <c r="K39" s="436"/>
      <c r="L39" s="436"/>
      <c r="M39" s="436"/>
      <c r="N39" s="436"/>
      <c r="O39" s="436"/>
      <c r="P39" s="517">
        <f t="shared" si="13"/>
        <v>21</v>
      </c>
    </row>
    <row r="40" spans="1:33" ht="20.100000000000001" customHeight="1">
      <c r="A40" s="495" t="s">
        <v>25</v>
      </c>
      <c r="B40" s="433"/>
      <c r="C40" s="434"/>
      <c r="D40" s="435">
        <f>COUNTA(計算式2020!B16:K16)</f>
        <v>0</v>
      </c>
      <c r="E40" s="436">
        <f>COUNTA(計算式2020!B39:K39)</f>
        <v>0</v>
      </c>
      <c r="F40" s="436">
        <f>COUNTA(計算式2020!B62:K62)</f>
        <v>0</v>
      </c>
      <c r="G40" s="436">
        <f>COUNTA(計算式2020!O16:X16)</f>
        <v>0</v>
      </c>
      <c r="H40" s="436">
        <f>COUNTA(計算式2020!O39:X39)</f>
        <v>0</v>
      </c>
      <c r="I40" s="436">
        <f>COUNTA(計算式2020!O62:X62)</f>
        <v>0</v>
      </c>
      <c r="J40" s="436"/>
      <c r="K40" s="436"/>
      <c r="L40" s="436"/>
      <c r="M40" s="436"/>
      <c r="N40" s="436"/>
      <c r="O40" s="436"/>
      <c r="P40" s="517">
        <f t="shared" si="13"/>
        <v>0</v>
      </c>
    </row>
    <row r="41" spans="1:33" ht="20.100000000000001" customHeight="1">
      <c r="A41" s="495" t="s">
        <v>26</v>
      </c>
      <c r="B41" s="433"/>
      <c r="C41" s="434"/>
      <c r="D41" s="435">
        <f>COUNTA(計算式2020!B17:K17)</f>
        <v>0</v>
      </c>
      <c r="E41" s="436">
        <f>COUNTA(計算式2020!B40:K40)</f>
        <v>0</v>
      </c>
      <c r="F41" s="436">
        <f>COUNTA(計算式2020!B63:K63)</f>
        <v>0</v>
      </c>
      <c r="G41" s="436">
        <f>COUNTA(計算式2020!O17:X17)</f>
        <v>0</v>
      </c>
      <c r="H41" s="436">
        <f>COUNTA(計算式2020!O40:X40)</f>
        <v>0</v>
      </c>
      <c r="I41" s="436">
        <f>COUNTA(計算式2020!O63:X63)</f>
        <v>1</v>
      </c>
      <c r="J41" s="436"/>
      <c r="K41" s="436"/>
      <c r="L41" s="436"/>
      <c r="M41" s="436"/>
      <c r="N41" s="436"/>
      <c r="O41" s="436"/>
      <c r="P41" s="517">
        <f>SUM(D41:O41)</f>
        <v>1</v>
      </c>
    </row>
    <row r="42" spans="1:33" ht="20.100000000000001" customHeight="1">
      <c r="A42" s="496" t="s">
        <v>27</v>
      </c>
      <c r="B42" s="433"/>
      <c r="C42" s="434"/>
      <c r="D42" s="435">
        <f>COUNTA(計算式2020!B18:K18)</f>
        <v>0</v>
      </c>
      <c r="E42" s="436">
        <f>COUNTA(計算式2020!B41:K41)</f>
        <v>0</v>
      </c>
      <c r="F42" s="436">
        <f>COUNTA(計算式2020!B64:K64)</f>
        <v>0</v>
      </c>
      <c r="G42" s="436">
        <f>COUNTA(計算式2020!O18:X18)</f>
        <v>0</v>
      </c>
      <c r="H42" s="436">
        <f>COUNTA(計算式2020!O41:X41)</f>
        <v>0</v>
      </c>
      <c r="I42" s="436">
        <f>COUNTA(計算式2020!O64:X64)</f>
        <v>0</v>
      </c>
      <c r="J42" s="436"/>
      <c r="K42" s="436"/>
      <c r="L42" s="436"/>
      <c r="M42" s="436"/>
      <c r="N42" s="436"/>
      <c r="O42" s="436"/>
      <c r="P42" s="517">
        <f>SUM(D42:O42)</f>
        <v>0</v>
      </c>
    </row>
    <row r="43" spans="1:33" ht="20.100000000000001" customHeight="1">
      <c r="A43" s="496" t="s">
        <v>28</v>
      </c>
      <c r="B43" s="433"/>
      <c r="C43" s="434"/>
      <c r="D43" s="435">
        <f>COUNTA(計算式2020!B19:K19)</f>
        <v>0</v>
      </c>
      <c r="E43" s="436">
        <f>COUNTA(計算式2020!B42:K42)</f>
        <v>0</v>
      </c>
      <c r="F43" s="436">
        <f>COUNTA(計算式2020!B65:K65)</f>
        <v>0</v>
      </c>
      <c r="G43" s="436">
        <f>COUNTA(計算式2020!O19:X19)</f>
        <v>0</v>
      </c>
      <c r="H43" s="436">
        <f>COUNTA(計算式2020!O42:X42)</f>
        <v>0</v>
      </c>
      <c r="I43" s="436">
        <f>COUNTA(計算式2020!O65:X65)</f>
        <v>0</v>
      </c>
      <c r="J43" s="436"/>
      <c r="K43" s="436"/>
      <c r="L43" s="436"/>
      <c r="M43" s="436"/>
      <c r="N43" s="436"/>
      <c r="O43" s="436"/>
      <c r="P43" s="517">
        <f t="shared" si="13"/>
        <v>0</v>
      </c>
    </row>
    <row r="44" spans="1:33" ht="19.5" customHeight="1">
      <c r="A44" s="496" t="s">
        <v>29</v>
      </c>
      <c r="B44" s="433"/>
      <c r="C44" s="434"/>
      <c r="D44" s="435">
        <f>COUNTA(計算式2020!B20:K20)</f>
        <v>0</v>
      </c>
      <c r="E44" s="436">
        <f>COUNTA(計算式2020!B43:K43)</f>
        <v>0</v>
      </c>
      <c r="F44" s="436">
        <f>COUNTA(計算式2020!B66:K66)</f>
        <v>0</v>
      </c>
      <c r="G44" s="436">
        <f>COUNTA(計算式2020!O20:X20)</f>
        <v>0</v>
      </c>
      <c r="H44" s="436">
        <f>COUNTA(計算式2020!O43:X43)</f>
        <v>0</v>
      </c>
      <c r="I44" s="436">
        <f>COUNTA(計算式2020!O66:X66)</f>
        <v>0</v>
      </c>
      <c r="J44" s="436"/>
      <c r="K44" s="436"/>
      <c r="L44" s="436"/>
      <c r="M44" s="436"/>
      <c r="N44" s="436"/>
      <c r="O44" s="436"/>
      <c r="P44" s="517">
        <f t="shared" si="13"/>
        <v>0</v>
      </c>
    </row>
    <row r="45" spans="1:33" ht="19.5" customHeight="1">
      <c r="A45" s="496" t="s">
        <v>30</v>
      </c>
      <c r="B45" s="433"/>
      <c r="C45" s="434"/>
      <c r="D45" s="435">
        <f>COUNTA(計算式2020!B21:K21)</f>
        <v>0</v>
      </c>
      <c r="E45" s="436">
        <f>COUNTA(計算式2020!B44:K44)</f>
        <v>0</v>
      </c>
      <c r="F45" s="436">
        <f>COUNTA(計算式2020!B67:K67)</f>
        <v>0</v>
      </c>
      <c r="G45" s="436">
        <f>COUNTA(計算式2020!O21:X21)</f>
        <v>0</v>
      </c>
      <c r="H45" s="436">
        <f>COUNTA(計算式2020!O44:X44)</f>
        <v>0</v>
      </c>
      <c r="I45" s="436">
        <f>COUNTA(計算式2020!O67:X67)</f>
        <v>0</v>
      </c>
      <c r="J45" s="436"/>
      <c r="K45" s="436"/>
      <c r="L45" s="436"/>
      <c r="M45" s="436"/>
      <c r="N45" s="436"/>
      <c r="O45" s="436"/>
      <c r="P45" s="517">
        <f t="shared" si="13"/>
        <v>0</v>
      </c>
    </row>
    <row r="46" spans="1:33" ht="20.100000000000001" customHeight="1">
      <c r="A46" s="496" t="s">
        <v>31</v>
      </c>
      <c r="B46" s="433"/>
      <c r="C46" s="434"/>
      <c r="D46" s="435">
        <f>COUNTA(計算式2020!B22:K22)</f>
        <v>0</v>
      </c>
      <c r="E46" s="436">
        <f>COUNTA(計算式2020!B45:K45)</f>
        <v>0</v>
      </c>
      <c r="F46" s="436">
        <f>COUNTA(計算式2020!B68:K68)</f>
        <v>0</v>
      </c>
      <c r="G46" s="436">
        <f>COUNTA(計算式2020!O22:X22)</f>
        <v>0</v>
      </c>
      <c r="H46" s="436">
        <f>COUNTA(計算式2020!O45:X45)</f>
        <v>0</v>
      </c>
      <c r="I46" s="436">
        <f>COUNTA(計算式2020!O68:X68)</f>
        <v>0</v>
      </c>
      <c r="J46" s="436"/>
      <c r="K46" s="436"/>
      <c r="L46" s="436"/>
      <c r="M46" s="436"/>
      <c r="N46" s="436"/>
      <c r="O46" s="436"/>
      <c r="P46" s="517">
        <f t="shared" si="13"/>
        <v>0</v>
      </c>
    </row>
    <row r="47" spans="1:33" ht="20.100000000000001" customHeight="1">
      <c r="A47" s="496" t="s">
        <v>32</v>
      </c>
      <c r="B47" s="433"/>
      <c r="C47" s="434"/>
      <c r="D47" s="435">
        <f>COUNTA(計算式2020!B23:K23)</f>
        <v>0</v>
      </c>
      <c r="E47" s="436">
        <f>COUNTA(計算式2020!B46:K46)</f>
        <v>0</v>
      </c>
      <c r="F47" s="436">
        <f>COUNTA(計算式2020!B69:K69)</f>
        <v>0</v>
      </c>
      <c r="G47" s="436">
        <f>COUNTA(計算式2020!O23:X23)</f>
        <v>0</v>
      </c>
      <c r="H47" s="436">
        <f>COUNTA(計算式2020!O46:X46)</f>
        <v>0</v>
      </c>
      <c r="I47" s="436">
        <f>COUNTA(計算式2020!O69:X69)</f>
        <v>0</v>
      </c>
      <c r="J47" s="436"/>
      <c r="K47" s="436"/>
      <c r="L47" s="436"/>
      <c r="M47" s="436"/>
      <c r="N47" s="436"/>
      <c r="O47" s="436"/>
      <c r="P47" s="517">
        <f>SUM(D47:O47)</f>
        <v>0</v>
      </c>
    </row>
    <row r="48" spans="1:33" ht="20.100000000000001" customHeight="1" thickBot="1">
      <c r="A48" s="518" t="s">
        <v>33</v>
      </c>
      <c r="B48" s="437"/>
      <c r="C48" s="438"/>
      <c r="D48" s="439">
        <f>COUNTA(計算式2020!B24:K24)</f>
        <v>0</v>
      </c>
      <c r="E48" s="440">
        <f>COUNTA(計算式2020!B47:K47)</f>
        <v>0</v>
      </c>
      <c r="F48" s="440">
        <f>COUNTA(計算式2020!B70:K70)</f>
        <v>0</v>
      </c>
      <c r="G48" s="440">
        <f>COUNTA(計算式2020!O24:X24)</f>
        <v>1</v>
      </c>
      <c r="H48" s="440">
        <f>COUNTA(計算式2020!O47:X47)</f>
        <v>0</v>
      </c>
      <c r="I48" s="440">
        <f>COUNTA(計算式2020!O70:X70)</f>
        <v>0</v>
      </c>
      <c r="J48" s="440"/>
      <c r="K48" s="440"/>
      <c r="L48" s="440"/>
      <c r="M48" s="440"/>
      <c r="N48" s="440"/>
      <c r="O48" s="441"/>
      <c r="P48" s="519">
        <f>SUM(D48:O48)</f>
        <v>1</v>
      </c>
    </row>
    <row r="49" spans="1:16" ht="20.100000000000001" customHeight="1" thickBot="1">
      <c r="A49" s="499" t="s">
        <v>41</v>
      </c>
      <c r="B49" s="442"/>
      <c r="C49" s="443"/>
      <c r="D49" s="444">
        <f>COUNTA(計算式2020!B25:K25)</f>
        <v>0</v>
      </c>
      <c r="E49" s="445">
        <f>COUNTA(計算式2020!B48:K48)</f>
        <v>0</v>
      </c>
      <c r="F49" s="445">
        <f>COUNTA(計算式2020!B71:K71)</f>
        <v>0</v>
      </c>
      <c r="G49" s="445">
        <f>COUNTA(計算式2020!O25:X25)</f>
        <v>0</v>
      </c>
      <c r="H49" s="445">
        <f>COUNTA(計算式2020!O48:X48)</f>
        <v>1</v>
      </c>
      <c r="I49" s="445">
        <f>COUNTA(計算式2020!O71:X71)</f>
        <v>0</v>
      </c>
      <c r="J49" s="445">
        <f>COUNTA(計算式2020!B101:K101)</f>
        <v>0</v>
      </c>
      <c r="K49" s="445">
        <f>COUNTA(計算式2020!B124:K124)</f>
        <v>0</v>
      </c>
      <c r="L49" s="445">
        <f>COUNTA(計算式2020!B147:K147)</f>
        <v>0</v>
      </c>
      <c r="M49" s="445">
        <f>COUNTA(計算式2020!O101:X101)</f>
        <v>0</v>
      </c>
      <c r="N49" s="445">
        <f>COUNTA(計算式2020!O124:X124)</f>
        <v>0</v>
      </c>
      <c r="O49" s="445">
        <f>COUNTA(計算式2020!O147:X147)</f>
        <v>1</v>
      </c>
      <c r="P49" s="520">
        <f>SUM(D49:O49)</f>
        <v>2</v>
      </c>
    </row>
  </sheetData>
  <mergeCells count="16">
    <mergeCell ref="G22:G23"/>
    <mergeCell ref="A22:A23"/>
    <mergeCell ref="B22:C23"/>
    <mergeCell ref="D22:D23"/>
    <mergeCell ref="E22:E23"/>
    <mergeCell ref="F22:F23"/>
    <mergeCell ref="N22:N23"/>
    <mergeCell ref="O22:O23"/>
    <mergeCell ref="P22:P23"/>
    <mergeCell ref="Q22:Q23"/>
    <mergeCell ref="H22:H23"/>
    <mergeCell ref="I22:I23"/>
    <mergeCell ref="J22:J23"/>
    <mergeCell ref="K22:K23"/>
    <mergeCell ref="L22:L23"/>
    <mergeCell ref="M22:M23"/>
  </mergeCells>
  <phoneticPr fontId="2"/>
  <conditionalFormatting sqref="P22">
    <cfRule type="expression" dxfId="11" priority="3" stopIfTrue="1">
      <formula>P22&gt;0</formula>
    </cfRule>
  </conditionalFormatting>
  <conditionalFormatting sqref="D22:J23 L22:O23">
    <cfRule type="expression" dxfId="10" priority="2" stopIfTrue="1">
      <formula>D22&gt;0</formula>
    </cfRule>
  </conditionalFormatting>
  <conditionalFormatting sqref="K22:K23">
    <cfRule type="expression" dxfId="9" priority="1" stopIfTrue="1">
      <formula>K22&gt;0</formula>
    </cfRule>
  </conditionalFormatting>
  <pageMargins left="0.59055118110236227" right="0.23622047244094491" top="0.19685039370078741" bottom="0.19685039370078741" header="0.11811023622047245" footer="0.11811023622047245"/>
  <pageSetup paperSize="8" scale="87"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AG49"/>
  <sheetViews>
    <sheetView showGridLines="0" zoomScaleNormal="100" workbookViewId="0">
      <pane xSplit="3" ySplit="2" topLeftCell="D3" activePane="bottomRight" state="frozen"/>
      <selection pane="topRight" activeCell="I52" sqref="I52"/>
      <selection pane="bottomLeft" activeCell="I52" sqref="I52"/>
      <selection pane="bottomRight" activeCell="I52" sqref="I52"/>
    </sheetView>
  </sheetViews>
  <sheetFormatPr defaultColWidth="9" defaultRowHeight="17.25"/>
  <cols>
    <col min="1" max="1" width="17.625" style="348" customWidth="1"/>
    <col min="2" max="2" width="8.5" style="347" bestFit="1" customWidth="1"/>
    <col min="3" max="3" width="8.5" style="347" customWidth="1"/>
    <col min="4" max="5" width="9.625" style="348" customWidth="1"/>
    <col min="6" max="15" width="8.625" style="348" customWidth="1"/>
    <col min="16" max="16" width="11.625" style="348" bestFit="1" customWidth="1"/>
    <col min="17" max="17" width="10" style="348" customWidth="1"/>
    <col min="18" max="18" width="4" style="348" customWidth="1"/>
    <col min="19" max="19" width="12.875" style="348" customWidth="1"/>
    <col min="20" max="29" width="9" style="347" customWidth="1"/>
    <col min="30" max="30" width="9.75" style="347" bestFit="1" customWidth="1"/>
    <col min="31" max="31" width="10.75" style="347" bestFit="1" customWidth="1"/>
    <col min="32" max="32" width="13" style="347" bestFit="1" customWidth="1"/>
    <col min="33" max="33" width="9.125" style="347" bestFit="1" customWidth="1"/>
    <col min="34" max="16384" width="9" style="348"/>
  </cols>
  <sheetData>
    <row r="1" spans="1:33" ht="23.25" customHeight="1" thickBot="1">
      <c r="A1" s="346" t="s">
        <v>66</v>
      </c>
      <c r="D1" s="347"/>
      <c r="E1" s="347"/>
      <c r="F1" s="347"/>
      <c r="G1" s="347"/>
      <c r="H1" s="347"/>
      <c r="I1" s="347"/>
      <c r="J1" s="347"/>
      <c r="K1" s="347"/>
      <c r="L1" s="347"/>
      <c r="M1" s="347"/>
      <c r="N1" s="347"/>
      <c r="O1" s="347"/>
      <c r="P1" s="347"/>
      <c r="Q1" s="347"/>
      <c r="R1" s="347"/>
      <c r="T1" s="346" t="s">
        <v>67</v>
      </c>
    </row>
    <row r="2" spans="1:33" ht="28.5" customHeight="1" thickBot="1">
      <c r="A2" s="349"/>
      <c r="B2" s="485" t="s">
        <v>68</v>
      </c>
      <c r="C2" s="485" t="s">
        <v>69</v>
      </c>
      <c r="D2" s="486" t="s">
        <v>0</v>
      </c>
      <c r="E2" s="486" t="s">
        <v>1</v>
      </c>
      <c r="F2" s="486" t="s">
        <v>2</v>
      </c>
      <c r="G2" s="486" t="s">
        <v>3</v>
      </c>
      <c r="H2" s="486" t="s">
        <v>4</v>
      </c>
      <c r="I2" s="486" t="s">
        <v>5</v>
      </c>
      <c r="J2" s="486" t="s">
        <v>6</v>
      </c>
      <c r="K2" s="486" t="s">
        <v>7</v>
      </c>
      <c r="L2" s="486" t="s">
        <v>8</v>
      </c>
      <c r="M2" s="486" t="s">
        <v>9</v>
      </c>
      <c r="N2" s="486" t="s">
        <v>10</v>
      </c>
      <c r="O2" s="487" t="s">
        <v>11</v>
      </c>
      <c r="P2" s="487" t="s">
        <v>70</v>
      </c>
      <c r="Q2" s="488" t="s">
        <v>12</v>
      </c>
      <c r="R2" s="350"/>
      <c r="T2" s="351" t="s">
        <v>0</v>
      </c>
      <c r="U2" s="352" t="s">
        <v>1</v>
      </c>
      <c r="V2" s="352" t="s">
        <v>2</v>
      </c>
      <c r="W2" s="352" t="s">
        <v>3</v>
      </c>
      <c r="X2" s="352" t="s">
        <v>4</v>
      </c>
      <c r="Y2" s="352" t="s">
        <v>5</v>
      </c>
      <c r="Z2" s="352" t="s">
        <v>6</v>
      </c>
      <c r="AA2" s="352" t="s">
        <v>7</v>
      </c>
      <c r="AB2" s="352" t="s">
        <v>8</v>
      </c>
      <c r="AC2" s="352" t="s">
        <v>9</v>
      </c>
      <c r="AD2" s="352" t="s">
        <v>10</v>
      </c>
      <c r="AE2" s="353" t="s">
        <v>11</v>
      </c>
      <c r="AF2" s="522" t="s">
        <v>13</v>
      </c>
      <c r="AG2" s="354" t="s">
        <v>14</v>
      </c>
    </row>
    <row r="3" spans="1:33" s="359" customFormat="1" ht="20.100000000000001" customHeight="1" thickTop="1">
      <c r="A3" s="489" t="s">
        <v>15</v>
      </c>
      <c r="B3" s="490">
        <v>21</v>
      </c>
      <c r="C3" s="490">
        <v>21</v>
      </c>
      <c r="D3" s="355">
        <f>計算式2020!L6</f>
        <v>338</v>
      </c>
      <c r="E3" s="355">
        <f>計算式2020!L29</f>
        <v>71</v>
      </c>
      <c r="F3" s="355">
        <f>計算式2020!L52</f>
        <v>357</v>
      </c>
      <c r="G3" s="355">
        <f>計算式2020!Y6</f>
        <v>456</v>
      </c>
      <c r="H3" s="355">
        <f>計算式2020!Y29</f>
        <v>443</v>
      </c>
      <c r="I3" s="355">
        <f>計算式2020!Y52</f>
        <v>502</v>
      </c>
      <c r="J3" s="355">
        <f>計算式2020!L82</f>
        <v>1040</v>
      </c>
      <c r="K3" s="355">
        <f>計算式2020!L105</f>
        <v>953</v>
      </c>
      <c r="L3" s="355">
        <f>計算式2020!L128</f>
        <v>857</v>
      </c>
      <c r="M3" s="355">
        <f>計算式2020!Y82</f>
        <v>308</v>
      </c>
      <c r="N3" s="355">
        <f>計算式2020!Y105</f>
        <v>290</v>
      </c>
      <c r="O3" s="356">
        <f>計算式2020!Y128</f>
        <v>478</v>
      </c>
      <c r="P3" s="500">
        <f t="shared" ref="P3:P21" si="0">SUM(D3:O3)</f>
        <v>6093</v>
      </c>
      <c r="Q3" s="357">
        <f>$B3*SUM(D3:I3)+$C3*SUM(J3:O3)</f>
        <v>127953</v>
      </c>
      <c r="R3" s="358"/>
      <c r="T3" s="360">
        <f t="shared" ref="T3:Y19" si="1">$B3*D3</f>
        <v>7098</v>
      </c>
      <c r="U3" s="361">
        <f t="shared" si="1"/>
        <v>1491</v>
      </c>
      <c r="V3" s="361">
        <f t="shared" si="1"/>
        <v>7497</v>
      </c>
      <c r="W3" s="361">
        <f t="shared" si="1"/>
        <v>9576</v>
      </c>
      <c r="X3" s="361">
        <f t="shared" si="1"/>
        <v>9303</v>
      </c>
      <c r="Y3" s="361">
        <f t="shared" si="1"/>
        <v>10542</v>
      </c>
      <c r="Z3" s="361">
        <f t="shared" ref="Z3:AE21" si="2">$C3*J3</f>
        <v>21840</v>
      </c>
      <c r="AA3" s="361">
        <f>$C3*K3</f>
        <v>20013</v>
      </c>
      <c r="AB3" s="361">
        <f t="shared" si="2"/>
        <v>17997</v>
      </c>
      <c r="AC3" s="361">
        <f t="shared" si="2"/>
        <v>6468</v>
      </c>
      <c r="AD3" s="361">
        <f t="shared" si="2"/>
        <v>6090</v>
      </c>
      <c r="AE3" s="362">
        <f t="shared" si="2"/>
        <v>10038</v>
      </c>
      <c r="AF3" s="523">
        <f t="shared" ref="AF3:AF8" si="3">SUM(T3:AE3)</f>
        <v>127953</v>
      </c>
      <c r="AG3" s="363">
        <f t="shared" ref="AG3:AG21" si="4">Q3-AF3</f>
        <v>0</v>
      </c>
    </row>
    <row r="4" spans="1:33" s="359" customFormat="1" ht="20.100000000000001" customHeight="1">
      <c r="A4" s="489" t="s">
        <v>16</v>
      </c>
      <c r="B4" s="491">
        <v>4</v>
      </c>
      <c r="C4" s="491">
        <v>4</v>
      </c>
      <c r="D4" s="364">
        <f>計算式2020!L7</f>
        <v>87</v>
      </c>
      <c r="E4" s="364">
        <f>計算式2020!L30</f>
        <v>0</v>
      </c>
      <c r="F4" s="364">
        <f>計算式2020!L53</f>
        <v>85</v>
      </c>
      <c r="G4" s="364">
        <f>計算式2020!Y7</f>
        <v>97</v>
      </c>
      <c r="H4" s="364">
        <f>計算式2020!Y30</f>
        <v>90</v>
      </c>
      <c r="I4" s="364">
        <f>計算式2020!Y53</f>
        <v>110</v>
      </c>
      <c r="J4" s="364">
        <f>計算式2020!L83</f>
        <v>60</v>
      </c>
      <c r="K4" s="364">
        <f>計算式2020!L106</f>
        <v>245</v>
      </c>
      <c r="L4" s="364">
        <f>計算式2020!L129</f>
        <v>280</v>
      </c>
      <c r="M4" s="364">
        <f>計算式2020!Y83</f>
        <v>75</v>
      </c>
      <c r="N4" s="364">
        <f>計算式2020!Y106</f>
        <v>50</v>
      </c>
      <c r="O4" s="365">
        <f>計算式2020!Y129</f>
        <v>235</v>
      </c>
      <c r="P4" s="501">
        <f t="shared" si="0"/>
        <v>1414</v>
      </c>
      <c r="Q4" s="366">
        <f t="shared" ref="Q4:Q21" si="5">$B4*SUM(D4:I4)+$C4*SUM(J4:O4)</f>
        <v>5656</v>
      </c>
      <c r="R4" s="358"/>
      <c r="T4" s="367">
        <f t="shared" si="1"/>
        <v>348</v>
      </c>
      <c r="U4" s="368">
        <f t="shared" si="1"/>
        <v>0</v>
      </c>
      <c r="V4" s="368">
        <f t="shared" si="1"/>
        <v>340</v>
      </c>
      <c r="W4" s="368">
        <f t="shared" si="1"/>
        <v>388</v>
      </c>
      <c r="X4" s="368">
        <f t="shared" si="1"/>
        <v>360</v>
      </c>
      <c r="Y4" s="368">
        <f t="shared" si="1"/>
        <v>440</v>
      </c>
      <c r="Z4" s="368">
        <f t="shared" si="2"/>
        <v>240</v>
      </c>
      <c r="AA4" s="368">
        <f t="shared" si="2"/>
        <v>980</v>
      </c>
      <c r="AB4" s="368">
        <f t="shared" si="2"/>
        <v>1120</v>
      </c>
      <c r="AC4" s="368">
        <f t="shared" si="2"/>
        <v>300</v>
      </c>
      <c r="AD4" s="368">
        <f t="shared" si="2"/>
        <v>200</v>
      </c>
      <c r="AE4" s="369">
        <f t="shared" si="2"/>
        <v>940</v>
      </c>
      <c r="AF4" s="524">
        <f t="shared" si="3"/>
        <v>5656</v>
      </c>
      <c r="AG4" s="370">
        <f t="shared" si="4"/>
        <v>0</v>
      </c>
    </row>
    <row r="5" spans="1:33" s="359" customFormat="1" ht="20.100000000000001" customHeight="1">
      <c r="A5" s="489" t="s">
        <v>17</v>
      </c>
      <c r="B5" s="491">
        <v>16</v>
      </c>
      <c r="C5" s="491">
        <v>16</v>
      </c>
      <c r="D5" s="364">
        <f>計算式2020!L8</f>
        <v>18</v>
      </c>
      <c r="E5" s="364">
        <f>計算式2020!L31</f>
        <v>14</v>
      </c>
      <c r="F5" s="364">
        <f>計算式2020!L54</f>
        <v>42</v>
      </c>
      <c r="G5" s="364">
        <f>計算式2020!Y8</f>
        <v>57</v>
      </c>
      <c r="H5" s="364">
        <f>計算式2020!Y31</f>
        <v>41</v>
      </c>
      <c r="I5" s="364">
        <f>計算式2020!Y54</f>
        <v>48</v>
      </c>
      <c r="J5" s="364">
        <f>計算式2020!L84</f>
        <v>50</v>
      </c>
      <c r="K5" s="364">
        <f>計算式2020!L107</f>
        <v>40</v>
      </c>
      <c r="L5" s="364">
        <f>計算式2020!L130</f>
        <v>67</v>
      </c>
      <c r="M5" s="364">
        <f>計算式2020!Y84</f>
        <v>40</v>
      </c>
      <c r="N5" s="364">
        <f>計算式2020!Y107</f>
        <v>55</v>
      </c>
      <c r="O5" s="365">
        <f>計算式2020!Y130</f>
        <v>59</v>
      </c>
      <c r="P5" s="501">
        <f t="shared" si="0"/>
        <v>531</v>
      </c>
      <c r="Q5" s="366">
        <f t="shared" si="5"/>
        <v>8496</v>
      </c>
      <c r="R5" s="358"/>
      <c r="T5" s="367">
        <f>INT($B5*D5)</f>
        <v>288</v>
      </c>
      <c r="U5" s="368">
        <f t="shared" si="1"/>
        <v>224</v>
      </c>
      <c r="V5" s="368">
        <f t="shared" si="1"/>
        <v>672</v>
      </c>
      <c r="W5" s="368">
        <f>INT($B5*G5)</f>
        <v>912</v>
      </c>
      <c r="X5" s="368">
        <f>INT($B5*H5)</f>
        <v>656</v>
      </c>
      <c r="Y5" s="368">
        <f>INT($B5*I5)</f>
        <v>768</v>
      </c>
      <c r="Z5" s="368">
        <f>$C5*J5</f>
        <v>800</v>
      </c>
      <c r="AA5" s="368">
        <f t="shared" si="2"/>
        <v>640</v>
      </c>
      <c r="AB5" s="368">
        <f t="shared" si="2"/>
        <v>1072</v>
      </c>
      <c r="AC5" s="368">
        <f t="shared" si="2"/>
        <v>640</v>
      </c>
      <c r="AD5" s="368">
        <f t="shared" si="2"/>
        <v>880</v>
      </c>
      <c r="AE5" s="369">
        <f t="shared" si="2"/>
        <v>944</v>
      </c>
      <c r="AF5" s="524">
        <f t="shared" si="3"/>
        <v>8496</v>
      </c>
      <c r="AG5" s="370">
        <f>Q5-AF5</f>
        <v>0</v>
      </c>
    </row>
    <row r="6" spans="1:33" s="359" customFormat="1" ht="20.100000000000001" customHeight="1">
      <c r="A6" s="489" t="s">
        <v>18</v>
      </c>
      <c r="B6" s="491">
        <v>0</v>
      </c>
      <c r="C6" s="491">
        <v>0</v>
      </c>
      <c r="D6" s="364">
        <f>計算式2020!L9</f>
        <v>0</v>
      </c>
      <c r="E6" s="365">
        <f>計算式2020!L32</f>
        <v>0</v>
      </c>
      <c r="F6" s="365">
        <f>計算式2020!L55</f>
        <v>0</v>
      </c>
      <c r="G6" s="365">
        <f>計算式2020!Y9</f>
        <v>0</v>
      </c>
      <c r="H6" s="365">
        <f>計算式2020!Y32</f>
        <v>0</v>
      </c>
      <c r="I6" s="365">
        <f>計算式2020!Y55</f>
        <v>0</v>
      </c>
      <c r="J6" s="365">
        <f>計算式2020!L85</f>
        <v>234</v>
      </c>
      <c r="K6" s="365">
        <f>計算式2020!L108</f>
        <v>364</v>
      </c>
      <c r="L6" s="365">
        <f>計算式2020!L131</f>
        <v>0</v>
      </c>
      <c r="M6" s="365">
        <f>計算式2020!Y85</f>
        <v>71</v>
      </c>
      <c r="N6" s="365">
        <f>計算式2020!Y108</f>
        <v>0</v>
      </c>
      <c r="O6" s="365">
        <f>計算式2020!Y131</f>
        <v>0</v>
      </c>
      <c r="P6" s="501">
        <f t="shared" si="0"/>
        <v>669</v>
      </c>
      <c r="Q6" s="366">
        <f t="shared" si="5"/>
        <v>0</v>
      </c>
      <c r="R6" s="358"/>
      <c r="T6" s="367">
        <f t="shared" ref="T6:Y21" si="6">$B6*D6</f>
        <v>0</v>
      </c>
      <c r="U6" s="368">
        <f t="shared" si="1"/>
        <v>0</v>
      </c>
      <c r="V6" s="368">
        <f t="shared" si="1"/>
        <v>0</v>
      </c>
      <c r="W6" s="368">
        <f t="shared" si="1"/>
        <v>0</v>
      </c>
      <c r="X6" s="368">
        <f t="shared" si="1"/>
        <v>0</v>
      </c>
      <c r="Y6" s="368">
        <f t="shared" si="1"/>
        <v>0</v>
      </c>
      <c r="Z6" s="368">
        <f t="shared" si="2"/>
        <v>0</v>
      </c>
      <c r="AA6" s="368">
        <f t="shared" si="2"/>
        <v>0</v>
      </c>
      <c r="AB6" s="368">
        <f t="shared" si="2"/>
        <v>0</v>
      </c>
      <c r="AC6" s="368">
        <f t="shared" si="2"/>
        <v>0</v>
      </c>
      <c r="AD6" s="368">
        <f t="shared" si="2"/>
        <v>0</v>
      </c>
      <c r="AE6" s="369">
        <f t="shared" si="2"/>
        <v>0</v>
      </c>
      <c r="AF6" s="524">
        <f t="shared" si="3"/>
        <v>0</v>
      </c>
      <c r="AG6" s="370">
        <f t="shared" si="4"/>
        <v>0</v>
      </c>
    </row>
    <row r="7" spans="1:33" s="359" customFormat="1" ht="20.100000000000001" customHeight="1">
      <c r="A7" s="489" t="s">
        <v>19</v>
      </c>
      <c r="B7" s="491">
        <v>0</v>
      </c>
      <c r="C7" s="491">
        <v>0</v>
      </c>
      <c r="D7" s="364">
        <f>計算式2020!L10</f>
        <v>27</v>
      </c>
      <c r="E7" s="364">
        <f>計算式2020!L33</f>
        <v>35</v>
      </c>
      <c r="F7" s="364">
        <f>計算式2020!L56</f>
        <v>116</v>
      </c>
      <c r="G7" s="364">
        <f>計算式2020!Y10</f>
        <v>226</v>
      </c>
      <c r="H7" s="364">
        <f>計算式2020!Y33</f>
        <v>114</v>
      </c>
      <c r="I7" s="364">
        <f>計算式2020!Y56</f>
        <v>121</v>
      </c>
      <c r="J7" s="364">
        <f>計算式2020!L86</f>
        <v>0</v>
      </c>
      <c r="K7" s="364">
        <f>計算式2020!L109</f>
        <v>0</v>
      </c>
      <c r="L7" s="364">
        <f>計算式2020!L132</f>
        <v>113</v>
      </c>
      <c r="M7" s="364">
        <f>計算式2020!Y86</f>
        <v>0</v>
      </c>
      <c r="N7" s="364">
        <f>計算式2020!Y109</f>
        <v>103</v>
      </c>
      <c r="O7" s="365">
        <f>計算式2020!Y132</f>
        <v>128</v>
      </c>
      <c r="P7" s="501">
        <f t="shared" si="0"/>
        <v>983</v>
      </c>
      <c r="Q7" s="366">
        <f t="shared" si="5"/>
        <v>0</v>
      </c>
      <c r="R7" s="358"/>
      <c r="T7" s="367">
        <f t="shared" si="6"/>
        <v>0</v>
      </c>
      <c r="U7" s="368">
        <f t="shared" si="1"/>
        <v>0</v>
      </c>
      <c r="V7" s="368">
        <f t="shared" si="1"/>
        <v>0</v>
      </c>
      <c r="W7" s="368">
        <f t="shared" si="1"/>
        <v>0</v>
      </c>
      <c r="X7" s="368">
        <f t="shared" si="1"/>
        <v>0</v>
      </c>
      <c r="Y7" s="368">
        <f t="shared" si="1"/>
        <v>0</v>
      </c>
      <c r="Z7" s="368">
        <f t="shared" si="2"/>
        <v>0</v>
      </c>
      <c r="AA7" s="368">
        <f t="shared" si="2"/>
        <v>0</v>
      </c>
      <c r="AB7" s="368">
        <f t="shared" si="2"/>
        <v>0</v>
      </c>
      <c r="AC7" s="368">
        <f t="shared" si="2"/>
        <v>0</v>
      </c>
      <c r="AD7" s="368">
        <f t="shared" si="2"/>
        <v>0</v>
      </c>
      <c r="AE7" s="369">
        <f t="shared" si="2"/>
        <v>0</v>
      </c>
      <c r="AF7" s="524">
        <f t="shared" si="3"/>
        <v>0</v>
      </c>
      <c r="AG7" s="370">
        <f t="shared" si="4"/>
        <v>0</v>
      </c>
    </row>
    <row r="8" spans="1:33" s="359" customFormat="1" ht="20.100000000000001" customHeight="1" thickBot="1">
      <c r="A8" s="492" t="s">
        <v>20</v>
      </c>
      <c r="B8" s="493">
        <v>0</v>
      </c>
      <c r="C8" s="493">
        <v>0</v>
      </c>
      <c r="D8" s="371">
        <f>計算式2020!L11</f>
        <v>0</v>
      </c>
      <c r="E8" s="372">
        <f>計算式2020!L34</f>
        <v>0</v>
      </c>
      <c r="F8" s="372">
        <f>計算式2020!L57</f>
        <v>0</v>
      </c>
      <c r="G8" s="372">
        <f>計算式2020!Y11</f>
        <v>0</v>
      </c>
      <c r="H8" s="372">
        <f>計算式2020!Y34</f>
        <v>0</v>
      </c>
      <c r="I8" s="372">
        <f>計算式2020!Y57</f>
        <v>0</v>
      </c>
      <c r="J8" s="372">
        <f>計算式2020!L87</f>
        <v>0</v>
      </c>
      <c r="K8" s="372">
        <f>計算式2020!L110</f>
        <v>0</v>
      </c>
      <c r="L8" s="372">
        <f>計算式2020!L133</f>
        <v>0</v>
      </c>
      <c r="M8" s="372">
        <f>計算式2020!Y87</f>
        <v>0</v>
      </c>
      <c r="N8" s="372">
        <f>計算式2020!Y110</f>
        <v>0</v>
      </c>
      <c r="O8" s="372">
        <f>計算式2020!Y133</f>
        <v>0</v>
      </c>
      <c r="P8" s="502">
        <f t="shared" si="0"/>
        <v>0</v>
      </c>
      <c r="Q8" s="373">
        <f t="shared" si="5"/>
        <v>0</v>
      </c>
      <c r="R8" s="358"/>
      <c r="T8" s="374">
        <f t="shared" si="6"/>
        <v>0</v>
      </c>
      <c r="U8" s="375">
        <f t="shared" si="1"/>
        <v>0</v>
      </c>
      <c r="V8" s="375">
        <f t="shared" si="1"/>
        <v>0</v>
      </c>
      <c r="W8" s="375">
        <f t="shared" si="1"/>
        <v>0</v>
      </c>
      <c r="X8" s="375">
        <f t="shared" si="1"/>
        <v>0</v>
      </c>
      <c r="Y8" s="375">
        <f t="shared" si="1"/>
        <v>0</v>
      </c>
      <c r="Z8" s="375">
        <f t="shared" si="2"/>
        <v>0</v>
      </c>
      <c r="AA8" s="375">
        <f t="shared" si="2"/>
        <v>0</v>
      </c>
      <c r="AB8" s="375">
        <f t="shared" si="2"/>
        <v>0</v>
      </c>
      <c r="AC8" s="375">
        <f t="shared" si="2"/>
        <v>0</v>
      </c>
      <c r="AD8" s="375">
        <f t="shared" si="2"/>
        <v>0</v>
      </c>
      <c r="AE8" s="376">
        <f t="shared" si="2"/>
        <v>0</v>
      </c>
      <c r="AF8" s="525">
        <f t="shared" si="3"/>
        <v>0</v>
      </c>
      <c r="AG8" s="377">
        <f t="shared" si="4"/>
        <v>0</v>
      </c>
    </row>
    <row r="9" spans="1:33" ht="20.100000000000001" customHeight="1" thickTop="1">
      <c r="A9" s="494" t="s">
        <v>21</v>
      </c>
      <c r="B9" s="490">
        <v>37</v>
      </c>
      <c r="C9" s="490">
        <v>37</v>
      </c>
      <c r="D9" s="378">
        <f>計算式2020!L12</f>
        <v>30</v>
      </c>
      <c r="E9" s="378">
        <f>計算式2020!L35</f>
        <v>0</v>
      </c>
      <c r="F9" s="378">
        <f>計算式2020!L58</f>
        <v>20</v>
      </c>
      <c r="G9" s="378">
        <f>計算式2020!Y12</f>
        <v>41</v>
      </c>
      <c r="H9" s="378">
        <f>計算式2020!Y35</f>
        <v>20</v>
      </c>
      <c r="I9" s="378">
        <f>計算式2020!Y58</f>
        <v>28</v>
      </c>
      <c r="J9" s="378">
        <f>計算式2020!L88</f>
        <v>46</v>
      </c>
      <c r="K9" s="378">
        <f>計算式2020!L111</f>
        <v>35</v>
      </c>
      <c r="L9" s="378">
        <f>計算式2020!L134</f>
        <v>16</v>
      </c>
      <c r="M9" s="378">
        <f>計算式2020!Y88</f>
        <v>11</v>
      </c>
      <c r="N9" s="378">
        <f>計算式2020!Y111</f>
        <v>15</v>
      </c>
      <c r="O9" s="379">
        <f>計算式2020!Y134</f>
        <v>36</v>
      </c>
      <c r="P9" s="503">
        <f t="shared" si="0"/>
        <v>298</v>
      </c>
      <c r="Q9" s="380">
        <f t="shared" si="5"/>
        <v>11026</v>
      </c>
      <c r="R9" s="381"/>
      <c r="T9" s="382">
        <f t="shared" si="6"/>
        <v>1110</v>
      </c>
      <c r="U9" s="383">
        <f t="shared" si="1"/>
        <v>0</v>
      </c>
      <c r="V9" s="383">
        <f t="shared" si="1"/>
        <v>740</v>
      </c>
      <c r="W9" s="383">
        <f t="shared" si="1"/>
        <v>1517</v>
      </c>
      <c r="X9" s="383">
        <f t="shared" si="1"/>
        <v>740</v>
      </c>
      <c r="Y9" s="383">
        <f t="shared" si="1"/>
        <v>1036</v>
      </c>
      <c r="Z9" s="383">
        <f t="shared" si="2"/>
        <v>1702</v>
      </c>
      <c r="AA9" s="383">
        <f>$C9*K9</f>
        <v>1295</v>
      </c>
      <c r="AB9" s="383">
        <f t="shared" si="2"/>
        <v>592</v>
      </c>
      <c r="AC9" s="383">
        <f t="shared" si="2"/>
        <v>407</v>
      </c>
      <c r="AD9" s="383">
        <f t="shared" si="2"/>
        <v>555</v>
      </c>
      <c r="AE9" s="384">
        <f t="shared" si="2"/>
        <v>1332</v>
      </c>
      <c r="AF9" s="526">
        <f>SUM(T9:AE9)</f>
        <v>11026</v>
      </c>
      <c r="AG9" s="385">
        <f t="shared" si="4"/>
        <v>0</v>
      </c>
    </row>
    <row r="10" spans="1:33" ht="20.100000000000001" customHeight="1">
      <c r="A10" s="495" t="s">
        <v>22</v>
      </c>
      <c r="B10" s="491">
        <v>37</v>
      </c>
      <c r="C10" s="491">
        <v>37</v>
      </c>
      <c r="D10" s="386">
        <f>計算式2020!L13</f>
        <v>11</v>
      </c>
      <c r="E10" s="386">
        <f>計算式2020!L36</f>
        <v>0</v>
      </c>
      <c r="F10" s="386">
        <f>計算式2020!L59</f>
        <v>11</v>
      </c>
      <c r="G10" s="386">
        <f>計算式2020!Y13</f>
        <v>15</v>
      </c>
      <c r="H10" s="386">
        <f>計算式2020!Y36</f>
        <v>15</v>
      </c>
      <c r="I10" s="386">
        <f>計算式2020!Y59</f>
        <v>22</v>
      </c>
      <c r="J10" s="386">
        <f>計算式2020!L89</f>
        <v>31</v>
      </c>
      <c r="K10" s="386">
        <f>計算式2020!L112</f>
        <v>35</v>
      </c>
      <c r="L10" s="386">
        <f>計算式2020!L135</f>
        <v>28</v>
      </c>
      <c r="M10" s="386">
        <f>計算式2020!Y89</f>
        <v>13</v>
      </c>
      <c r="N10" s="386">
        <f>計算式2020!Y112</f>
        <v>10</v>
      </c>
      <c r="O10" s="387">
        <f>計算式2020!Y135</f>
        <v>17</v>
      </c>
      <c r="P10" s="504">
        <f t="shared" si="0"/>
        <v>208</v>
      </c>
      <c r="Q10" s="388">
        <f t="shared" si="5"/>
        <v>7696</v>
      </c>
      <c r="R10" s="381"/>
      <c r="T10" s="389">
        <f t="shared" si="6"/>
        <v>407</v>
      </c>
      <c r="U10" s="390">
        <f t="shared" si="1"/>
        <v>0</v>
      </c>
      <c r="V10" s="390">
        <f t="shared" si="1"/>
        <v>407</v>
      </c>
      <c r="W10" s="390">
        <f t="shared" si="1"/>
        <v>555</v>
      </c>
      <c r="X10" s="390">
        <f t="shared" si="1"/>
        <v>555</v>
      </c>
      <c r="Y10" s="390">
        <f t="shared" si="1"/>
        <v>814</v>
      </c>
      <c r="Z10" s="390">
        <f t="shared" si="2"/>
        <v>1147</v>
      </c>
      <c r="AA10" s="390">
        <f t="shared" si="2"/>
        <v>1295</v>
      </c>
      <c r="AB10" s="390">
        <f t="shared" si="2"/>
        <v>1036</v>
      </c>
      <c r="AC10" s="390">
        <f t="shared" si="2"/>
        <v>481</v>
      </c>
      <c r="AD10" s="390">
        <f t="shared" si="2"/>
        <v>370</v>
      </c>
      <c r="AE10" s="391">
        <f t="shared" si="2"/>
        <v>629</v>
      </c>
      <c r="AF10" s="527">
        <f>SUM(T10:AE10)</f>
        <v>7696</v>
      </c>
      <c r="AG10" s="392">
        <f t="shared" si="4"/>
        <v>0</v>
      </c>
    </row>
    <row r="11" spans="1:33" ht="20.100000000000001" customHeight="1">
      <c r="A11" s="495" t="s">
        <v>23</v>
      </c>
      <c r="B11" s="491">
        <v>37</v>
      </c>
      <c r="C11" s="491">
        <v>37</v>
      </c>
      <c r="D11" s="386">
        <f>計算式2020!L14</f>
        <v>46</v>
      </c>
      <c r="E11" s="386">
        <f>計算式2020!L37</f>
        <v>0</v>
      </c>
      <c r="F11" s="386">
        <f>計算式2020!L60</f>
        <v>22</v>
      </c>
      <c r="G11" s="386">
        <f>計算式2020!Y14</f>
        <v>16</v>
      </c>
      <c r="H11" s="386">
        <f>計算式2020!Y37</f>
        <v>9</v>
      </c>
      <c r="I11" s="386">
        <f>計算式2020!Y60</f>
        <v>18</v>
      </c>
      <c r="J11" s="386">
        <f>計算式2020!L90</f>
        <v>74</v>
      </c>
      <c r="K11" s="386">
        <f>計算式2020!L113</f>
        <v>54</v>
      </c>
      <c r="L11" s="386">
        <f>計算式2020!L136</f>
        <v>60</v>
      </c>
      <c r="M11" s="386">
        <f>計算式2020!Y90</f>
        <v>21</v>
      </c>
      <c r="N11" s="386">
        <f>計算式2020!Y113</f>
        <v>8</v>
      </c>
      <c r="O11" s="387">
        <f>計算式2020!Y136</f>
        <v>15</v>
      </c>
      <c r="P11" s="504">
        <f t="shared" si="0"/>
        <v>343</v>
      </c>
      <c r="Q11" s="388">
        <f t="shared" si="5"/>
        <v>12691</v>
      </c>
      <c r="R11" s="381"/>
      <c r="T11" s="389">
        <f t="shared" si="6"/>
        <v>1702</v>
      </c>
      <c r="U11" s="390">
        <f t="shared" si="1"/>
        <v>0</v>
      </c>
      <c r="V11" s="390">
        <f t="shared" si="1"/>
        <v>814</v>
      </c>
      <c r="W11" s="390">
        <f t="shared" si="1"/>
        <v>592</v>
      </c>
      <c r="X11" s="390">
        <f t="shared" si="1"/>
        <v>333</v>
      </c>
      <c r="Y11" s="390">
        <f t="shared" si="1"/>
        <v>666</v>
      </c>
      <c r="Z11" s="390">
        <f t="shared" si="2"/>
        <v>2738</v>
      </c>
      <c r="AA11" s="390">
        <f t="shared" si="2"/>
        <v>1998</v>
      </c>
      <c r="AB11" s="390">
        <f t="shared" si="2"/>
        <v>2220</v>
      </c>
      <c r="AC11" s="390">
        <f t="shared" si="2"/>
        <v>777</v>
      </c>
      <c r="AD11" s="390">
        <f t="shared" si="2"/>
        <v>296</v>
      </c>
      <c r="AE11" s="391">
        <f t="shared" si="2"/>
        <v>555</v>
      </c>
      <c r="AF11" s="527">
        <f t="shared" ref="AF11:AF19" si="7">SUM(T11:AE11)</f>
        <v>12691</v>
      </c>
      <c r="AG11" s="392">
        <f t="shared" si="4"/>
        <v>0</v>
      </c>
    </row>
    <row r="12" spans="1:33" ht="20.100000000000001" customHeight="1">
      <c r="A12" s="495" t="s">
        <v>24</v>
      </c>
      <c r="B12" s="491">
        <v>71</v>
      </c>
      <c r="C12" s="491">
        <v>71</v>
      </c>
      <c r="D12" s="386">
        <f>計算式2020!L15</f>
        <v>40</v>
      </c>
      <c r="E12" s="386">
        <f>計算式2020!L38</f>
        <v>8</v>
      </c>
      <c r="F12" s="386">
        <f>計算式2020!L61</f>
        <v>73</v>
      </c>
      <c r="G12" s="386">
        <f>計算式2020!Y15</f>
        <v>59</v>
      </c>
      <c r="H12" s="386">
        <f>計算式2020!Y38</f>
        <v>46</v>
      </c>
      <c r="I12" s="386">
        <f>計算式2020!Y61</f>
        <v>53</v>
      </c>
      <c r="J12" s="386">
        <f>計算式2020!L91</f>
        <v>48</v>
      </c>
      <c r="K12" s="386">
        <f>計算式2020!L114</f>
        <v>72</v>
      </c>
      <c r="L12" s="386">
        <f>計算式2020!L137</f>
        <v>155</v>
      </c>
      <c r="M12" s="386">
        <f>計算式2020!Y91</f>
        <v>34</v>
      </c>
      <c r="N12" s="386">
        <f>計算式2020!Y114</f>
        <v>32</v>
      </c>
      <c r="O12" s="387">
        <f>計算式2020!Y137</f>
        <v>64</v>
      </c>
      <c r="P12" s="504">
        <f t="shared" si="0"/>
        <v>684</v>
      </c>
      <c r="Q12" s="388">
        <f t="shared" si="5"/>
        <v>48564</v>
      </c>
      <c r="R12" s="381"/>
      <c r="T12" s="389">
        <f t="shared" si="6"/>
        <v>2840</v>
      </c>
      <c r="U12" s="390">
        <f t="shared" si="1"/>
        <v>568</v>
      </c>
      <c r="V12" s="390">
        <f t="shared" si="1"/>
        <v>5183</v>
      </c>
      <c r="W12" s="390">
        <f t="shared" si="1"/>
        <v>4189</v>
      </c>
      <c r="X12" s="390">
        <f t="shared" si="1"/>
        <v>3266</v>
      </c>
      <c r="Y12" s="390">
        <f t="shared" si="1"/>
        <v>3763</v>
      </c>
      <c r="Z12" s="390">
        <f t="shared" si="2"/>
        <v>3408</v>
      </c>
      <c r="AA12" s="390">
        <f t="shared" si="2"/>
        <v>5112</v>
      </c>
      <c r="AB12" s="390">
        <f t="shared" si="2"/>
        <v>11005</v>
      </c>
      <c r="AC12" s="390">
        <f t="shared" si="2"/>
        <v>2414</v>
      </c>
      <c r="AD12" s="390">
        <f t="shared" si="2"/>
        <v>2272</v>
      </c>
      <c r="AE12" s="391">
        <f t="shared" si="2"/>
        <v>4544</v>
      </c>
      <c r="AF12" s="527">
        <f t="shared" si="7"/>
        <v>48564</v>
      </c>
      <c r="AG12" s="392">
        <f>Q12-AF12</f>
        <v>0</v>
      </c>
    </row>
    <row r="13" spans="1:33" ht="20.100000000000001" customHeight="1">
      <c r="A13" s="495" t="s">
        <v>25</v>
      </c>
      <c r="B13" s="491">
        <v>100</v>
      </c>
      <c r="C13" s="491">
        <v>100</v>
      </c>
      <c r="D13" s="386">
        <f>計算式2020!L16</f>
        <v>0</v>
      </c>
      <c r="E13" s="387">
        <f>計算式2020!L39</f>
        <v>0</v>
      </c>
      <c r="F13" s="387">
        <f>計算式2020!L62</f>
        <v>0</v>
      </c>
      <c r="G13" s="387">
        <f>計算式2020!Y16</f>
        <v>0</v>
      </c>
      <c r="H13" s="387">
        <f>計算式2020!Y39</f>
        <v>0</v>
      </c>
      <c r="I13" s="387">
        <f>計算式2020!Y62</f>
        <v>0</v>
      </c>
      <c r="J13" s="387">
        <f>計算式2020!L92</f>
        <v>0</v>
      </c>
      <c r="K13" s="387">
        <f>計算式2020!L115</f>
        <v>0</v>
      </c>
      <c r="L13" s="387">
        <f>計算式2020!L138</f>
        <v>0</v>
      </c>
      <c r="M13" s="387">
        <f>計算式2020!Y92</f>
        <v>0</v>
      </c>
      <c r="N13" s="387">
        <f>計算式2020!Y115</f>
        <v>0</v>
      </c>
      <c r="O13" s="387">
        <f>計算式2020!Y138</f>
        <v>0</v>
      </c>
      <c r="P13" s="504">
        <f t="shared" si="0"/>
        <v>0</v>
      </c>
      <c r="Q13" s="388">
        <f t="shared" si="5"/>
        <v>0</v>
      </c>
      <c r="R13" s="381"/>
      <c r="T13" s="389">
        <f t="shared" si="6"/>
        <v>0</v>
      </c>
      <c r="U13" s="390">
        <f t="shared" si="1"/>
        <v>0</v>
      </c>
      <c r="V13" s="390">
        <f t="shared" si="1"/>
        <v>0</v>
      </c>
      <c r="W13" s="390">
        <f t="shared" si="1"/>
        <v>0</v>
      </c>
      <c r="X13" s="390">
        <f t="shared" si="1"/>
        <v>0</v>
      </c>
      <c r="Y13" s="390">
        <f t="shared" si="1"/>
        <v>0</v>
      </c>
      <c r="Z13" s="390">
        <f t="shared" si="2"/>
        <v>0</v>
      </c>
      <c r="AA13" s="390">
        <f t="shared" si="2"/>
        <v>0</v>
      </c>
      <c r="AB13" s="390">
        <f t="shared" si="2"/>
        <v>0</v>
      </c>
      <c r="AC13" s="390">
        <f t="shared" si="2"/>
        <v>0</v>
      </c>
      <c r="AD13" s="390">
        <f t="shared" si="2"/>
        <v>0</v>
      </c>
      <c r="AE13" s="391">
        <f t="shared" si="2"/>
        <v>0</v>
      </c>
      <c r="AF13" s="527">
        <f t="shared" si="7"/>
        <v>0</v>
      </c>
      <c r="AG13" s="392">
        <f>Q13-AF13</f>
        <v>0</v>
      </c>
    </row>
    <row r="14" spans="1:33" ht="19.5" customHeight="1">
      <c r="A14" s="495" t="s">
        <v>26</v>
      </c>
      <c r="B14" s="491">
        <v>200</v>
      </c>
      <c r="C14" s="491">
        <v>200</v>
      </c>
      <c r="D14" s="386">
        <f>計算式2020!L17</f>
        <v>0</v>
      </c>
      <c r="E14" s="386">
        <f>計算式2020!L40</f>
        <v>0</v>
      </c>
      <c r="F14" s="386">
        <f>計算式2020!L63</f>
        <v>0</v>
      </c>
      <c r="G14" s="386">
        <f>計算式2020!Y17</f>
        <v>0</v>
      </c>
      <c r="H14" s="386">
        <f>計算式2020!Y40</f>
        <v>0</v>
      </c>
      <c r="I14" s="386">
        <f>計算式2020!Y63</f>
        <v>110</v>
      </c>
      <c r="J14" s="386">
        <f>計算式2020!L93</f>
        <v>0</v>
      </c>
      <c r="K14" s="386">
        <f>計算式2020!L116</f>
        <v>0</v>
      </c>
      <c r="L14" s="386">
        <f>計算式2020!L139</f>
        <v>0</v>
      </c>
      <c r="M14" s="387">
        <f>計算式2020!Y93</f>
        <v>0</v>
      </c>
      <c r="N14" s="386">
        <f>計算式2020!Y116</f>
        <v>0</v>
      </c>
      <c r="O14" s="387">
        <f>計算式2020!Y139</f>
        <v>210</v>
      </c>
      <c r="P14" s="504">
        <f t="shared" si="0"/>
        <v>320</v>
      </c>
      <c r="Q14" s="388">
        <f t="shared" si="5"/>
        <v>64000</v>
      </c>
      <c r="R14" s="381"/>
      <c r="T14" s="389">
        <f t="shared" si="6"/>
        <v>0</v>
      </c>
      <c r="U14" s="390">
        <f t="shared" si="1"/>
        <v>0</v>
      </c>
      <c r="V14" s="390">
        <f t="shared" si="1"/>
        <v>0</v>
      </c>
      <c r="W14" s="390">
        <f t="shared" si="1"/>
        <v>0</v>
      </c>
      <c r="X14" s="390">
        <f t="shared" si="1"/>
        <v>0</v>
      </c>
      <c r="Y14" s="390">
        <f t="shared" si="1"/>
        <v>22000</v>
      </c>
      <c r="Z14" s="390">
        <f t="shared" si="2"/>
        <v>0</v>
      </c>
      <c r="AA14" s="390">
        <f t="shared" si="2"/>
        <v>0</v>
      </c>
      <c r="AB14" s="390">
        <f t="shared" si="2"/>
        <v>0</v>
      </c>
      <c r="AC14" s="390">
        <f t="shared" si="2"/>
        <v>0</v>
      </c>
      <c r="AD14" s="390">
        <f t="shared" si="2"/>
        <v>0</v>
      </c>
      <c r="AE14" s="391">
        <f t="shared" si="2"/>
        <v>42000</v>
      </c>
      <c r="AF14" s="527">
        <f t="shared" si="7"/>
        <v>64000</v>
      </c>
      <c r="AG14" s="392">
        <f t="shared" si="4"/>
        <v>0</v>
      </c>
    </row>
    <row r="15" spans="1:33" ht="20.100000000000001" customHeight="1">
      <c r="A15" s="496" t="s">
        <v>27</v>
      </c>
      <c r="B15" s="491">
        <v>700</v>
      </c>
      <c r="C15" s="491">
        <v>700</v>
      </c>
      <c r="D15" s="386">
        <f>計算式2020!L18</f>
        <v>0</v>
      </c>
      <c r="E15" s="386">
        <f>計算式2020!L41</f>
        <v>0</v>
      </c>
      <c r="F15" s="387">
        <f>計算式2020!L64</f>
        <v>0</v>
      </c>
      <c r="G15" s="387">
        <f>計算式2020!Y18</f>
        <v>0</v>
      </c>
      <c r="H15" s="386">
        <f>計算式2020!Y41</f>
        <v>0</v>
      </c>
      <c r="I15" s="387">
        <f>計算式2020!Y64</f>
        <v>0</v>
      </c>
      <c r="J15" s="386">
        <f>計算式2020!L94</f>
        <v>20</v>
      </c>
      <c r="K15" s="386">
        <f>計算式2020!L117</f>
        <v>0</v>
      </c>
      <c r="L15" s="386">
        <f>計算式2020!L140</f>
        <v>0</v>
      </c>
      <c r="M15" s="387">
        <f>計算式2020!Y94</f>
        <v>0</v>
      </c>
      <c r="N15" s="386">
        <f>計算式2020!Y117</f>
        <v>0</v>
      </c>
      <c r="O15" s="387">
        <f>計算式2020!Y140</f>
        <v>0</v>
      </c>
      <c r="P15" s="504">
        <f t="shared" si="0"/>
        <v>20</v>
      </c>
      <c r="Q15" s="388">
        <f t="shared" si="5"/>
        <v>14000</v>
      </c>
      <c r="R15" s="381"/>
      <c r="T15" s="389">
        <f t="shared" si="6"/>
        <v>0</v>
      </c>
      <c r="U15" s="390">
        <f t="shared" si="1"/>
        <v>0</v>
      </c>
      <c r="V15" s="390">
        <f t="shared" si="1"/>
        <v>0</v>
      </c>
      <c r="W15" s="390">
        <f t="shared" si="1"/>
        <v>0</v>
      </c>
      <c r="X15" s="390">
        <f t="shared" si="1"/>
        <v>0</v>
      </c>
      <c r="Y15" s="390">
        <f t="shared" si="1"/>
        <v>0</v>
      </c>
      <c r="Z15" s="390">
        <f t="shared" si="2"/>
        <v>14000</v>
      </c>
      <c r="AA15" s="390">
        <f t="shared" si="2"/>
        <v>0</v>
      </c>
      <c r="AB15" s="390">
        <f t="shared" si="2"/>
        <v>0</v>
      </c>
      <c r="AC15" s="390">
        <f t="shared" si="2"/>
        <v>0</v>
      </c>
      <c r="AD15" s="390">
        <f t="shared" si="2"/>
        <v>0</v>
      </c>
      <c r="AE15" s="391">
        <f t="shared" si="2"/>
        <v>0</v>
      </c>
      <c r="AF15" s="527">
        <f t="shared" si="7"/>
        <v>14000</v>
      </c>
      <c r="AG15" s="392">
        <f t="shared" si="4"/>
        <v>0</v>
      </c>
    </row>
    <row r="16" spans="1:33" ht="20.100000000000001" customHeight="1">
      <c r="A16" s="496" t="s">
        <v>28</v>
      </c>
      <c r="B16" s="491">
        <v>250</v>
      </c>
      <c r="C16" s="491">
        <v>250</v>
      </c>
      <c r="D16" s="386">
        <f>計算式2020!L19</f>
        <v>0</v>
      </c>
      <c r="E16" s="386">
        <f>計算式2020!L42</f>
        <v>0</v>
      </c>
      <c r="F16" s="387">
        <f>計算式2020!L65</f>
        <v>0</v>
      </c>
      <c r="G16" s="387">
        <f>計算式2020!Y19</f>
        <v>0</v>
      </c>
      <c r="H16" s="386">
        <f>計算式2020!Y42</f>
        <v>0</v>
      </c>
      <c r="I16" s="387">
        <f>計算式2020!Y65</f>
        <v>0</v>
      </c>
      <c r="J16" s="386">
        <f>計算式2020!L95</f>
        <v>40</v>
      </c>
      <c r="K16" s="386">
        <f>計算式2020!L118</f>
        <v>0</v>
      </c>
      <c r="L16" s="386">
        <f>計算式2020!L141</f>
        <v>0</v>
      </c>
      <c r="M16" s="387">
        <f>計算式2020!Y95</f>
        <v>0</v>
      </c>
      <c r="N16" s="386">
        <f>計算式2020!Y118</f>
        <v>0</v>
      </c>
      <c r="O16" s="387">
        <f>計算式2020!Y141</f>
        <v>0</v>
      </c>
      <c r="P16" s="504">
        <f t="shared" si="0"/>
        <v>40</v>
      </c>
      <c r="Q16" s="388">
        <f t="shared" si="5"/>
        <v>10000</v>
      </c>
      <c r="R16" s="381"/>
      <c r="T16" s="389">
        <f t="shared" si="6"/>
        <v>0</v>
      </c>
      <c r="U16" s="390">
        <f t="shared" si="1"/>
        <v>0</v>
      </c>
      <c r="V16" s="390">
        <f t="shared" si="1"/>
        <v>0</v>
      </c>
      <c r="W16" s="390">
        <f t="shared" si="1"/>
        <v>0</v>
      </c>
      <c r="X16" s="390">
        <f t="shared" si="1"/>
        <v>0</v>
      </c>
      <c r="Y16" s="390">
        <f t="shared" si="1"/>
        <v>0</v>
      </c>
      <c r="Z16" s="390">
        <f t="shared" si="2"/>
        <v>10000</v>
      </c>
      <c r="AA16" s="390">
        <f t="shared" si="2"/>
        <v>0</v>
      </c>
      <c r="AB16" s="390">
        <f t="shared" si="2"/>
        <v>0</v>
      </c>
      <c r="AC16" s="390">
        <f t="shared" si="2"/>
        <v>0</v>
      </c>
      <c r="AD16" s="390">
        <f t="shared" si="2"/>
        <v>0</v>
      </c>
      <c r="AE16" s="391">
        <f t="shared" si="2"/>
        <v>0</v>
      </c>
      <c r="AF16" s="527">
        <f t="shared" si="7"/>
        <v>10000</v>
      </c>
      <c r="AG16" s="392">
        <f t="shared" si="4"/>
        <v>0</v>
      </c>
    </row>
    <row r="17" spans="1:33" ht="19.5" customHeight="1">
      <c r="A17" s="496" t="s">
        <v>29</v>
      </c>
      <c r="B17" s="491">
        <v>80</v>
      </c>
      <c r="C17" s="491">
        <v>80</v>
      </c>
      <c r="D17" s="386">
        <f>計算式2020!L20</f>
        <v>0</v>
      </c>
      <c r="E17" s="387">
        <f>計算式2020!L43</f>
        <v>0</v>
      </c>
      <c r="F17" s="386">
        <f>計算式2020!L66</f>
        <v>0</v>
      </c>
      <c r="G17" s="387">
        <f>計算式2020!Y20</f>
        <v>0</v>
      </c>
      <c r="H17" s="387">
        <f>計算式2020!Y43</f>
        <v>0</v>
      </c>
      <c r="I17" s="387">
        <f>計算式2020!Y66</f>
        <v>0</v>
      </c>
      <c r="J17" s="386">
        <f>計算式2020!L96</f>
        <v>0</v>
      </c>
      <c r="K17" s="386">
        <f>計算式2020!L119</f>
        <v>0</v>
      </c>
      <c r="L17" s="387">
        <f>計算式2020!L142</f>
        <v>0</v>
      </c>
      <c r="M17" s="387">
        <f>計算式2020!Y96</f>
        <v>0</v>
      </c>
      <c r="N17" s="387">
        <f>計算式2020!Y119</f>
        <v>0</v>
      </c>
      <c r="O17" s="387">
        <f>計算式2020!Y142</f>
        <v>0</v>
      </c>
      <c r="P17" s="504">
        <f t="shared" si="0"/>
        <v>0</v>
      </c>
      <c r="Q17" s="388">
        <f t="shared" si="5"/>
        <v>0</v>
      </c>
      <c r="R17" s="381"/>
      <c r="T17" s="389">
        <f t="shared" si="6"/>
        <v>0</v>
      </c>
      <c r="U17" s="390">
        <f t="shared" si="1"/>
        <v>0</v>
      </c>
      <c r="V17" s="390">
        <f t="shared" si="1"/>
        <v>0</v>
      </c>
      <c r="W17" s="390">
        <f t="shared" si="1"/>
        <v>0</v>
      </c>
      <c r="X17" s="390">
        <f t="shared" si="1"/>
        <v>0</v>
      </c>
      <c r="Y17" s="390">
        <f t="shared" si="1"/>
        <v>0</v>
      </c>
      <c r="Z17" s="390">
        <f t="shared" si="2"/>
        <v>0</v>
      </c>
      <c r="AA17" s="390">
        <f t="shared" si="2"/>
        <v>0</v>
      </c>
      <c r="AB17" s="390">
        <f t="shared" si="2"/>
        <v>0</v>
      </c>
      <c r="AC17" s="390">
        <f t="shared" si="2"/>
        <v>0</v>
      </c>
      <c r="AD17" s="390">
        <f t="shared" si="2"/>
        <v>0</v>
      </c>
      <c r="AE17" s="391">
        <f t="shared" si="2"/>
        <v>0</v>
      </c>
      <c r="AF17" s="527">
        <f t="shared" si="7"/>
        <v>0</v>
      </c>
      <c r="AG17" s="392">
        <f t="shared" si="4"/>
        <v>0</v>
      </c>
    </row>
    <row r="18" spans="1:33" ht="20.100000000000001" customHeight="1">
      <c r="A18" s="496" t="s">
        <v>30</v>
      </c>
      <c r="B18" s="491">
        <v>70</v>
      </c>
      <c r="C18" s="491">
        <v>70</v>
      </c>
      <c r="D18" s="386">
        <f>計算式2020!L21</f>
        <v>0</v>
      </c>
      <c r="E18" s="387">
        <f>計算式2020!L44</f>
        <v>0</v>
      </c>
      <c r="F18" s="386">
        <f>計算式2020!L67</f>
        <v>0</v>
      </c>
      <c r="G18" s="387">
        <f>計算式2020!Y21</f>
        <v>0</v>
      </c>
      <c r="H18" s="387">
        <f>計算式2020!Y44</f>
        <v>0</v>
      </c>
      <c r="I18" s="387">
        <f>計算式2020!Y67</f>
        <v>0</v>
      </c>
      <c r="J18" s="387">
        <f>計算式2020!L97</f>
        <v>0</v>
      </c>
      <c r="K18" s="387">
        <f>計算式2020!L120</f>
        <v>0</v>
      </c>
      <c r="L18" s="387">
        <f>計算式2020!L143</f>
        <v>0</v>
      </c>
      <c r="M18" s="387">
        <f>計算式2020!Y97</f>
        <v>0</v>
      </c>
      <c r="N18" s="387">
        <f>計算式2020!Y120</f>
        <v>0</v>
      </c>
      <c r="O18" s="387">
        <f>計算式2020!Y143</f>
        <v>0</v>
      </c>
      <c r="P18" s="504">
        <f t="shared" si="0"/>
        <v>0</v>
      </c>
      <c r="Q18" s="388">
        <f t="shared" si="5"/>
        <v>0</v>
      </c>
      <c r="R18" s="381"/>
      <c r="T18" s="389">
        <f t="shared" si="6"/>
        <v>0</v>
      </c>
      <c r="U18" s="390">
        <f t="shared" si="1"/>
        <v>0</v>
      </c>
      <c r="V18" s="390">
        <f t="shared" si="1"/>
        <v>0</v>
      </c>
      <c r="W18" s="390">
        <f t="shared" si="1"/>
        <v>0</v>
      </c>
      <c r="X18" s="390">
        <f t="shared" si="1"/>
        <v>0</v>
      </c>
      <c r="Y18" s="390">
        <f t="shared" si="1"/>
        <v>0</v>
      </c>
      <c r="Z18" s="390">
        <f t="shared" si="2"/>
        <v>0</v>
      </c>
      <c r="AA18" s="390">
        <f t="shared" si="2"/>
        <v>0</v>
      </c>
      <c r="AB18" s="390">
        <f t="shared" si="2"/>
        <v>0</v>
      </c>
      <c r="AC18" s="390">
        <f t="shared" si="2"/>
        <v>0</v>
      </c>
      <c r="AD18" s="390">
        <f t="shared" si="2"/>
        <v>0</v>
      </c>
      <c r="AE18" s="391">
        <f t="shared" si="2"/>
        <v>0</v>
      </c>
      <c r="AF18" s="527">
        <f t="shared" si="7"/>
        <v>0</v>
      </c>
      <c r="AG18" s="392">
        <f t="shared" si="4"/>
        <v>0</v>
      </c>
    </row>
    <row r="19" spans="1:33" ht="20.100000000000001" customHeight="1">
      <c r="A19" s="496" t="s">
        <v>31</v>
      </c>
      <c r="B19" s="491">
        <v>40</v>
      </c>
      <c r="C19" s="491">
        <v>40</v>
      </c>
      <c r="D19" s="386">
        <f>計算式2020!L22</f>
        <v>0</v>
      </c>
      <c r="E19" s="387">
        <f>計算式2020!L45</f>
        <v>0</v>
      </c>
      <c r="F19" s="386">
        <f>計算式2020!L68</f>
        <v>0</v>
      </c>
      <c r="G19" s="387">
        <f>計算式2020!Y22</f>
        <v>0</v>
      </c>
      <c r="H19" s="387">
        <f>計算式2020!Y45</f>
        <v>0</v>
      </c>
      <c r="I19" s="387">
        <f>計算式2020!Y68</f>
        <v>0</v>
      </c>
      <c r="J19" s="387">
        <f>計算式2020!L98</f>
        <v>0</v>
      </c>
      <c r="K19" s="387">
        <f>計算式2020!L121</f>
        <v>0</v>
      </c>
      <c r="L19" s="386">
        <f>計算式2020!L144</f>
        <v>0</v>
      </c>
      <c r="M19" s="387">
        <f>計算式2020!Y98</f>
        <v>0</v>
      </c>
      <c r="N19" s="386">
        <f>計算式2020!Y121</f>
        <v>0</v>
      </c>
      <c r="O19" s="387">
        <f>計算式2020!Y144</f>
        <v>0</v>
      </c>
      <c r="P19" s="504">
        <f t="shared" si="0"/>
        <v>0</v>
      </c>
      <c r="Q19" s="388">
        <f t="shared" si="5"/>
        <v>0</v>
      </c>
      <c r="R19" s="381"/>
      <c r="T19" s="389">
        <f t="shared" si="6"/>
        <v>0</v>
      </c>
      <c r="U19" s="390">
        <f t="shared" si="6"/>
        <v>0</v>
      </c>
      <c r="V19" s="390">
        <f t="shared" si="6"/>
        <v>0</v>
      </c>
      <c r="W19" s="390">
        <f t="shared" si="1"/>
        <v>0</v>
      </c>
      <c r="X19" s="390">
        <f t="shared" si="6"/>
        <v>0</v>
      </c>
      <c r="Y19" s="390">
        <f t="shared" si="6"/>
        <v>0</v>
      </c>
      <c r="Z19" s="390">
        <f t="shared" si="2"/>
        <v>0</v>
      </c>
      <c r="AA19" s="390">
        <f t="shared" si="2"/>
        <v>0</v>
      </c>
      <c r="AB19" s="390">
        <f t="shared" si="2"/>
        <v>0</v>
      </c>
      <c r="AC19" s="390">
        <f t="shared" si="2"/>
        <v>0</v>
      </c>
      <c r="AD19" s="390">
        <f t="shared" si="2"/>
        <v>0</v>
      </c>
      <c r="AE19" s="391">
        <f t="shared" si="2"/>
        <v>0</v>
      </c>
      <c r="AF19" s="527">
        <f t="shared" si="7"/>
        <v>0</v>
      </c>
      <c r="AG19" s="392">
        <f t="shared" si="4"/>
        <v>0</v>
      </c>
    </row>
    <row r="20" spans="1:33" ht="20.100000000000001" customHeight="1">
      <c r="A20" s="496" t="s">
        <v>32</v>
      </c>
      <c r="B20" s="491">
        <v>80</v>
      </c>
      <c r="C20" s="491">
        <v>80</v>
      </c>
      <c r="D20" s="386">
        <f>計算式2020!L23</f>
        <v>0</v>
      </c>
      <c r="E20" s="386">
        <f>計算式2020!L46</f>
        <v>0</v>
      </c>
      <c r="F20" s="387">
        <f>計算式2020!L69</f>
        <v>0</v>
      </c>
      <c r="G20" s="387">
        <f>計算式2020!Y23</f>
        <v>0</v>
      </c>
      <c r="H20" s="387">
        <f>計算式2020!Y46</f>
        <v>0</v>
      </c>
      <c r="I20" s="387">
        <f>計算式2020!Y69</f>
        <v>0</v>
      </c>
      <c r="J20" s="387">
        <f>計算式2020!L99</f>
        <v>980</v>
      </c>
      <c r="K20" s="387">
        <f>計算式2020!L122</f>
        <v>0</v>
      </c>
      <c r="L20" s="386">
        <f>計算式2020!L145</f>
        <v>0</v>
      </c>
      <c r="M20" s="386">
        <f>計算式2020!Y99</f>
        <v>0</v>
      </c>
      <c r="N20" s="386">
        <f>計算式2020!Y122</f>
        <v>0</v>
      </c>
      <c r="O20" s="387">
        <f>計算式2020!Y145</f>
        <v>450</v>
      </c>
      <c r="P20" s="504">
        <f t="shared" si="0"/>
        <v>1430</v>
      </c>
      <c r="Q20" s="388">
        <f t="shared" si="5"/>
        <v>114400</v>
      </c>
      <c r="R20" s="381"/>
      <c r="T20" s="389">
        <f t="shared" si="6"/>
        <v>0</v>
      </c>
      <c r="U20" s="390">
        <f t="shared" si="6"/>
        <v>0</v>
      </c>
      <c r="V20" s="390">
        <f t="shared" si="6"/>
        <v>0</v>
      </c>
      <c r="W20" s="390">
        <f t="shared" si="6"/>
        <v>0</v>
      </c>
      <c r="X20" s="390">
        <f t="shared" si="6"/>
        <v>0</v>
      </c>
      <c r="Y20" s="390">
        <f t="shared" si="6"/>
        <v>0</v>
      </c>
      <c r="Z20" s="390">
        <f t="shared" si="2"/>
        <v>78400</v>
      </c>
      <c r="AA20" s="390">
        <f t="shared" si="2"/>
        <v>0</v>
      </c>
      <c r="AB20" s="390">
        <f t="shared" si="2"/>
        <v>0</v>
      </c>
      <c r="AC20" s="390">
        <f t="shared" si="2"/>
        <v>0</v>
      </c>
      <c r="AD20" s="390">
        <f t="shared" si="2"/>
        <v>0</v>
      </c>
      <c r="AE20" s="391">
        <f t="shared" si="2"/>
        <v>36000</v>
      </c>
      <c r="AF20" s="527">
        <f>SUM(T20:AE20)</f>
        <v>114400</v>
      </c>
      <c r="AG20" s="392">
        <f>Q20-AF20</f>
        <v>0</v>
      </c>
    </row>
    <row r="21" spans="1:33" ht="20.100000000000001" customHeight="1" thickBot="1">
      <c r="A21" s="497" t="s">
        <v>33</v>
      </c>
      <c r="B21" s="498">
        <v>30</v>
      </c>
      <c r="C21" s="498">
        <v>30</v>
      </c>
      <c r="D21" s="393">
        <f>計算式2020!L24</f>
        <v>0</v>
      </c>
      <c r="E21" s="394">
        <f>計算式2020!L47</f>
        <v>0</v>
      </c>
      <c r="F21" s="394">
        <f>計算式2020!L70</f>
        <v>0</v>
      </c>
      <c r="G21" s="394">
        <f>計算式2020!Y24</f>
        <v>600</v>
      </c>
      <c r="H21" s="394">
        <f>計算式2020!Y47</f>
        <v>0</v>
      </c>
      <c r="I21" s="394">
        <f>計算式2020!Y70</f>
        <v>0</v>
      </c>
      <c r="J21" s="394">
        <f>計算式2020!L100</f>
        <v>540</v>
      </c>
      <c r="K21" s="394">
        <f>計算式2020!L123</f>
        <v>0</v>
      </c>
      <c r="L21" s="394">
        <f>計算式2020!L146</f>
        <v>0</v>
      </c>
      <c r="M21" s="394">
        <f>計算式2020!Y100</f>
        <v>0</v>
      </c>
      <c r="N21" s="394">
        <f>計算式2020!Y123</f>
        <v>0</v>
      </c>
      <c r="O21" s="394">
        <f>計算式2020!Y146</f>
        <v>250</v>
      </c>
      <c r="P21" s="505">
        <f t="shared" si="0"/>
        <v>1390</v>
      </c>
      <c r="Q21" s="395">
        <f t="shared" si="5"/>
        <v>41700</v>
      </c>
      <c r="R21" s="381"/>
      <c r="T21" s="396">
        <f t="shared" si="6"/>
        <v>0</v>
      </c>
      <c r="U21" s="397">
        <f t="shared" si="6"/>
        <v>0</v>
      </c>
      <c r="V21" s="397">
        <f t="shared" si="6"/>
        <v>0</v>
      </c>
      <c r="W21" s="397">
        <f t="shared" si="6"/>
        <v>18000</v>
      </c>
      <c r="X21" s="397">
        <f t="shared" si="6"/>
        <v>0</v>
      </c>
      <c r="Y21" s="397">
        <f t="shared" si="6"/>
        <v>0</v>
      </c>
      <c r="Z21" s="397">
        <f t="shared" si="2"/>
        <v>16200</v>
      </c>
      <c r="AA21" s="397">
        <f t="shared" si="2"/>
        <v>0</v>
      </c>
      <c r="AB21" s="397">
        <f t="shared" si="2"/>
        <v>0</v>
      </c>
      <c r="AC21" s="397">
        <f t="shared" si="2"/>
        <v>0</v>
      </c>
      <c r="AD21" s="397">
        <f t="shared" si="2"/>
        <v>0</v>
      </c>
      <c r="AE21" s="398">
        <f t="shared" si="2"/>
        <v>7500</v>
      </c>
      <c r="AF21" s="528">
        <f>SUM(T21:AE21)</f>
        <v>41700</v>
      </c>
      <c r="AG21" s="399">
        <f t="shared" si="4"/>
        <v>0</v>
      </c>
    </row>
    <row r="22" spans="1:33" ht="22.5" customHeight="1" thickTop="1">
      <c r="A22" s="637" t="s">
        <v>34</v>
      </c>
      <c r="B22" s="639"/>
      <c r="C22" s="640"/>
      <c r="D22" s="643">
        <f t="shared" ref="D22:Q22" si="8">SUM(D3:D21)</f>
        <v>597</v>
      </c>
      <c r="E22" s="630">
        <f t="shared" si="8"/>
        <v>128</v>
      </c>
      <c r="F22" s="630">
        <f t="shared" si="8"/>
        <v>726</v>
      </c>
      <c r="G22" s="630">
        <f t="shared" si="8"/>
        <v>1567</v>
      </c>
      <c r="H22" s="630">
        <f t="shared" si="8"/>
        <v>778</v>
      </c>
      <c r="I22" s="630">
        <f t="shared" si="8"/>
        <v>1012</v>
      </c>
      <c r="J22" s="630">
        <f t="shared" si="8"/>
        <v>3163</v>
      </c>
      <c r="K22" s="630">
        <f t="shared" si="8"/>
        <v>1798</v>
      </c>
      <c r="L22" s="636">
        <f t="shared" si="8"/>
        <v>1576</v>
      </c>
      <c r="M22" s="630">
        <f t="shared" si="8"/>
        <v>573</v>
      </c>
      <c r="N22" s="630">
        <f t="shared" si="8"/>
        <v>563</v>
      </c>
      <c r="O22" s="630">
        <f t="shared" si="8"/>
        <v>1942</v>
      </c>
      <c r="P22" s="632">
        <f t="shared" si="8"/>
        <v>14423</v>
      </c>
      <c r="Q22" s="634">
        <f t="shared" si="8"/>
        <v>466182</v>
      </c>
      <c r="R22" s="381"/>
      <c r="S22" s="400" t="s">
        <v>35</v>
      </c>
      <c r="T22" s="401">
        <f t="shared" ref="T22:AE22" si="9">SUM(T3:T21)</f>
        <v>13793</v>
      </c>
      <c r="U22" s="402">
        <f t="shared" si="9"/>
        <v>2283</v>
      </c>
      <c r="V22" s="402">
        <f t="shared" si="9"/>
        <v>15653</v>
      </c>
      <c r="W22" s="402">
        <f t="shared" si="9"/>
        <v>35729</v>
      </c>
      <c r="X22" s="402">
        <f t="shared" si="9"/>
        <v>15213</v>
      </c>
      <c r="Y22" s="402">
        <f t="shared" si="9"/>
        <v>40029</v>
      </c>
      <c r="Z22" s="402">
        <f t="shared" si="9"/>
        <v>150475</v>
      </c>
      <c r="AA22" s="402">
        <f t="shared" si="9"/>
        <v>31333</v>
      </c>
      <c r="AB22" s="402">
        <f t="shared" si="9"/>
        <v>35042</v>
      </c>
      <c r="AC22" s="402">
        <f t="shared" si="9"/>
        <v>11487</v>
      </c>
      <c r="AD22" s="402">
        <f t="shared" si="9"/>
        <v>10663</v>
      </c>
      <c r="AE22" s="403">
        <f t="shared" si="9"/>
        <v>104482</v>
      </c>
      <c r="AF22" s="404">
        <f>SUM(T22:AE22)</f>
        <v>466182</v>
      </c>
      <c r="AG22" s="404">
        <f>Q22-AF22</f>
        <v>0</v>
      </c>
    </row>
    <row r="23" spans="1:33" ht="22.5" customHeight="1" thickBot="1">
      <c r="A23" s="638"/>
      <c r="B23" s="641"/>
      <c r="C23" s="642"/>
      <c r="D23" s="644"/>
      <c r="E23" s="631"/>
      <c r="F23" s="631"/>
      <c r="G23" s="631"/>
      <c r="H23" s="631"/>
      <c r="I23" s="631"/>
      <c r="J23" s="631"/>
      <c r="K23" s="631"/>
      <c r="L23" s="631"/>
      <c r="M23" s="631"/>
      <c r="N23" s="631"/>
      <c r="O23" s="631"/>
      <c r="P23" s="633"/>
      <c r="Q23" s="635"/>
      <c r="R23" s="381"/>
      <c r="S23" s="521" t="s">
        <v>36</v>
      </c>
      <c r="T23" s="529">
        <f>INT(SUM(T22:T22)*1.1)</f>
        <v>15172</v>
      </c>
      <c r="U23" s="530">
        <f t="shared" ref="U23:AE23" si="10">INT(SUM(U22:U22)*1.1)</f>
        <v>2511</v>
      </c>
      <c r="V23" s="530">
        <f t="shared" si="10"/>
        <v>17218</v>
      </c>
      <c r="W23" s="530">
        <f t="shared" si="10"/>
        <v>39301</v>
      </c>
      <c r="X23" s="530">
        <f t="shared" si="10"/>
        <v>16734</v>
      </c>
      <c r="Y23" s="530">
        <f t="shared" si="10"/>
        <v>44031</v>
      </c>
      <c r="Z23" s="530">
        <f t="shared" si="10"/>
        <v>165522</v>
      </c>
      <c r="AA23" s="530">
        <f t="shared" si="10"/>
        <v>34466</v>
      </c>
      <c r="AB23" s="530">
        <f t="shared" si="10"/>
        <v>38546</v>
      </c>
      <c r="AC23" s="530">
        <f t="shared" si="10"/>
        <v>12635</v>
      </c>
      <c r="AD23" s="530">
        <f t="shared" si="10"/>
        <v>11729</v>
      </c>
      <c r="AE23" s="531">
        <f t="shared" si="10"/>
        <v>114930</v>
      </c>
      <c r="AF23" s="532">
        <f>SUM(T23:AE23)</f>
        <v>512795</v>
      </c>
      <c r="AG23" s="533"/>
    </row>
    <row r="24" spans="1:33" ht="22.5" customHeight="1" thickBot="1">
      <c r="A24" s="569" t="s">
        <v>37</v>
      </c>
      <c r="B24" s="568"/>
      <c r="C24" s="567"/>
      <c r="D24" s="405">
        <f>計算式2020!L25</f>
        <v>0</v>
      </c>
      <c r="E24" s="406">
        <f>計算式2020!L48</f>
        <v>0</v>
      </c>
      <c r="F24" s="406">
        <f>計算式2020!L71</f>
        <v>0</v>
      </c>
      <c r="G24" s="406">
        <f>計算式2020!Y25</f>
        <v>0</v>
      </c>
      <c r="H24" s="406">
        <f>計算式2020!Y48</f>
        <v>200</v>
      </c>
      <c r="I24" s="406">
        <f>計算式2020!Y71</f>
        <v>0</v>
      </c>
      <c r="J24" s="406">
        <f>計算式2020!L101</f>
        <v>0</v>
      </c>
      <c r="K24" s="406">
        <f>計算式2020!L124</f>
        <v>0</v>
      </c>
      <c r="L24" s="406">
        <f>計算式2020!L147</f>
        <v>0</v>
      </c>
      <c r="M24" s="406">
        <f>計算式2020!Y101</f>
        <v>0</v>
      </c>
      <c r="N24" s="406">
        <f>計算式2020!Y124</f>
        <v>0</v>
      </c>
      <c r="O24" s="406">
        <f>計算式2020!Y147</f>
        <v>200</v>
      </c>
      <c r="P24" s="506">
        <f>SUM(D24:O24)</f>
        <v>400</v>
      </c>
      <c r="Q24" s="407">
        <f>$B24*SUM(D24:I24)+$C24*SUM(J24:O24)</f>
        <v>0</v>
      </c>
      <c r="R24" s="381"/>
      <c r="S24" s="408" t="s">
        <v>38</v>
      </c>
      <c r="T24" s="409">
        <f t="shared" ref="T24:Y24" si="11">$B24*D24</f>
        <v>0</v>
      </c>
      <c r="U24" s="410">
        <f t="shared" si="11"/>
        <v>0</v>
      </c>
      <c r="V24" s="410">
        <f t="shared" si="11"/>
        <v>0</v>
      </c>
      <c r="W24" s="410">
        <f t="shared" si="11"/>
        <v>0</v>
      </c>
      <c r="X24" s="410">
        <f t="shared" si="11"/>
        <v>0</v>
      </c>
      <c r="Y24" s="410">
        <f t="shared" si="11"/>
        <v>0</v>
      </c>
      <c r="Z24" s="410">
        <f t="shared" ref="Z24:AE24" si="12">$C24*J24</f>
        <v>0</v>
      </c>
      <c r="AA24" s="410">
        <f t="shared" si="12"/>
        <v>0</v>
      </c>
      <c r="AB24" s="410">
        <f t="shared" si="12"/>
        <v>0</v>
      </c>
      <c r="AC24" s="410">
        <f t="shared" si="12"/>
        <v>0</v>
      </c>
      <c r="AD24" s="410">
        <f t="shared" si="12"/>
        <v>0</v>
      </c>
      <c r="AE24" s="411">
        <f t="shared" si="12"/>
        <v>0</v>
      </c>
      <c r="AF24" s="534">
        <f>SUM(T24:AE24)</f>
        <v>0</v>
      </c>
      <c r="AG24" s="412">
        <f>Q25-AF22-AF24</f>
        <v>0</v>
      </c>
    </row>
    <row r="25" spans="1:33" ht="22.5" customHeight="1" thickBot="1">
      <c r="A25" s="413"/>
      <c r="B25" s="414"/>
      <c r="C25" s="414"/>
      <c r="D25" s="415"/>
      <c r="E25" s="415"/>
      <c r="F25" s="415"/>
      <c r="G25" s="415"/>
      <c r="H25" s="415"/>
      <c r="I25" s="415"/>
      <c r="J25" s="415"/>
      <c r="K25" s="415"/>
      <c r="L25" s="415"/>
      <c r="M25" s="415"/>
      <c r="N25" s="415"/>
      <c r="O25" s="416"/>
      <c r="P25" s="507">
        <f>P22+P24</f>
        <v>14823</v>
      </c>
      <c r="Q25" s="508">
        <f>Q22+Q24</f>
        <v>466182</v>
      </c>
      <c r="R25" s="381"/>
      <c r="T25" s="348"/>
      <c r="U25" s="348"/>
      <c r="V25" s="348"/>
      <c r="W25" s="348"/>
      <c r="X25" s="348"/>
      <c r="Y25" s="348"/>
      <c r="Z25" s="570" t="s">
        <v>71</v>
      </c>
      <c r="AA25" s="348"/>
      <c r="AB25" s="348"/>
      <c r="AC25" s="348"/>
      <c r="AD25" s="348"/>
      <c r="AE25" s="348"/>
      <c r="AF25" s="348"/>
      <c r="AG25" s="348"/>
    </row>
    <row r="26" spans="1:33">
      <c r="A26" s="417"/>
      <c r="B26" s="417"/>
      <c r="C26" s="417"/>
      <c r="D26" s="417"/>
      <c r="E26" s="415"/>
      <c r="F26" s="415"/>
      <c r="G26" s="415"/>
      <c r="H26" s="413"/>
      <c r="I26" s="413"/>
      <c r="J26" s="413"/>
      <c r="K26" s="413"/>
      <c r="L26" s="413"/>
      <c r="M26" s="413"/>
      <c r="N26" s="413"/>
      <c r="T26" s="348"/>
      <c r="U26" s="348"/>
      <c r="V26" s="348"/>
      <c r="W26" s="348"/>
      <c r="X26" s="348"/>
      <c r="Y26" s="348"/>
      <c r="Z26" s="571">
        <v>184772</v>
      </c>
      <c r="AA26" s="348"/>
      <c r="AB26" s="348"/>
      <c r="AC26" s="348"/>
      <c r="AD26" s="348"/>
      <c r="AE26" s="348"/>
      <c r="AF26" s="348"/>
      <c r="AG26" s="348"/>
    </row>
    <row r="27" spans="1:33">
      <c r="T27" s="418"/>
      <c r="U27" s="348"/>
      <c r="V27" s="348"/>
      <c r="W27" s="348"/>
      <c r="X27" s="348"/>
      <c r="Y27" s="348"/>
      <c r="Z27" s="348"/>
      <c r="AA27" s="348"/>
      <c r="AB27" s="348"/>
      <c r="AC27" s="348"/>
      <c r="AD27" s="348"/>
      <c r="AE27" s="348"/>
      <c r="AF27" s="348"/>
      <c r="AG27" s="348"/>
    </row>
    <row r="28" spans="1:33" ht="21" thickBot="1">
      <c r="A28" s="509" t="s">
        <v>39</v>
      </c>
      <c r="D28" s="347"/>
      <c r="E28" s="347"/>
      <c r="F28" s="347"/>
      <c r="G28" s="347"/>
      <c r="H28" s="347"/>
      <c r="I28" s="347"/>
      <c r="J28" s="347"/>
      <c r="K28" s="347"/>
      <c r="L28" s="347"/>
      <c r="M28" s="347"/>
      <c r="N28" s="347"/>
      <c r="O28" s="347"/>
      <c r="U28" s="348"/>
      <c r="V28" s="348"/>
      <c r="W28" s="348"/>
      <c r="X28" s="348"/>
      <c r="Y28" s="348"/>
      <c r="Z28" s="348"/>
      <c r="AA28" s="348"/>
      <c r="AB28" s="348"/>
      <c r="AC28" s="348"/>
      <c r="AD28" s="348"/>
      <c r="AE28" s="348"/>
      <c r="AF28" s="348"/>
      <c r="AG28" s="348"/>
    </row>
    <row r="29" spans="1:33" ht="24.95" customHeight="1" thickBot="1">
      <c r="A29" s="419"/>
      <c r="B29" s="420"/>
      <c r="C29" s="421"/>
      <c r="D29" s="510" t="s">
        <v>0</v>
      </c>
      <c r="E29" s="511" t="s">
        <v>1</v>
      </c>
      <c r="F29" s="511" t="s">
        <v>2</v>
      </c>
      <c r="G29" s="511" t="s">
        <v>3</v>
      </c>
      <c r="H29" s="511" t="s">
        <v>4</v>
      </c>
      <c r="I29" s="511" t="s">
        <v>5</v>
      </c>
      <c r="J29" s="511" t="s">
        <v>6</v>
      </c>
      <c r="K29" s="511" t="s">
        <v>7</v>
      </c>
      <c r="L29" s="511" t="s">
        <v>8</v>
      </c>
      <c r="M29" s="511" t="s">
        <v>9</v>
      </c>
      <c r="N29" s="511" t="s">
        <v>10</v>
      </c>
      <c r="O29" s="512" t="s">
        <v>11</v>
      </c>
      <c r="P29" s="513" t="s">
        <v>40</v>
      </c>
      <c r="T29" s="422"/>
    </row>
    <row r="30" spans="1:33" s="359" customFormat="1" ht="20.100000000000001" customHeight="1">
      <c r="A30" s="514" t="s">
        <v>15</v>
      </c>
      <c r="B30" s="423"/>
      <c r="C30" s="424"/>
      <c r="D30" s="425">
        <f>COUNTA(計算式2020!B6:K6)</f>
        <v>1</v>
      </c>
      <c r="E30" s="426">
        <f>COUNTA(計算式2020!B29:K29)</f>
        <v>1</v>
      </c>
      <c r="F30" s="426">
        <f>COUNTA(計算式2020!B52:K52)</f>
        <v>1</v>
      </c>
      <c r="G30" s="426">
        <f>COUNTA(計算式2020!O6:X6)</f>
        <v>4</v>
      </c>
      <c r="H30" s="426">
        <f>COUNTA(計算式2020!O29:X29)</f>
        <v>1</v>
      </c>
      <c r="I30" s="426">
        <f>COUNTA(計算式2020!O52:X52)</f>
        <v>1</v>
      </c>
      <c r="J30" s="426">
        <f>COUNTA(計算式2020!B82:K82)</f>
        <v>1</v>
      </c>
      <c r="K30" s="426">
        <f>COUNTA(計算式2020!B105:K105)</f>
        <v>1</v>
      </c>
      <c r="L30" s="426">
        <f>COUNTA(計算式2020!B128:K128)</f>
        <v>1</v>
      </c>
      <c r="M30" s="426">
        <f>COUNTA(計算式2020!O82:X82)</f>
        <v>1</v>
      </c>
      <c r="N30" s="426">
        <f>COUNTA(計算式2020!O105:X105)</f>
        <v>1</v>
      </c>
      <c r="O30" s="426">
        <f>COUNTA(計算式2020!O128:X128)</f>
        <v>1</v>
      </c>
      <c r="P30" s="515">
        <f t="shared" ref="P30:P46" si="13">SUM(D30:O30)</f>
        <v>15</v>
      </c>
      <c r="R30" s="358"/>
      <c r="T30" s="427"/>
      <c r="U30" s="428"/>
      <c r="V30" s="428"/>
      <c r="W30" s="428"/>
      <c r="X30" s="428"/>
      <c r="Y30" s="428"/>
      <c r="Z30" s="428"/>
      <c r="AA30" s="428"/>
      <c r="AB30" s="428"/>
      <c r="AC30" s="428"/>
      <c r="AD30" s="428"/>
      <c r="AE30" s="428"/>
      <c r="AF30" s="428"/>
      <c r="AG30" s="428"/>
    </row>
    <row r="31" spans="1:33" s="359" customFormat="1" ht="20.100000000000001" customHeight="1">
      <c r="A31" s="514" t="s">
        <v>16</v>
      </c>
      <c r="B31" s="429"/>
      <c r="C31" s="430"/>
      <c r="D31" s="431">
        <f>COUNTA(計算式2020!B7:K7)</f>
        <v>1</v>
      </c>
      <c r="E31" s="432">
        <f>COUNTA(計算式2020!B30:K30)</f>
        <v>0</v>
      </c>
      <c r="F31" s="432">
        <f>COUNTA(計算式2020!B53:K53)</f>
        <v>2</v>
      </c>
      <c r="G31" s="432">
        <f>COUNTA(計算式2020!O7:X7)</f>
        <v>5</v>
      </c>
      <c r="H31" s="432">
        <f>COUNTA(計算式2020!O30:X30)</f>
        <v>4</v>
      </c>
      <c r="I31" s="432">
        <f>COUNTA(計算式2020!O53:X53)</f>
        <v>4</v>
      </c>
      <c r="J31" s="432">
        <f>COUNTA(計算式2020!B83:K83)</f>
        <v>1</v>
      </c>
      <c r="K31" s="432">
        <f>COUNTA(計算式2020!B106:K106)</f>
        <v>2</v>
      </c>
      <c r="L31" s="432">
        <f>COUNTA(計算式2020!B129:K129)</f>
        <v>4</v>
      </c>
      <c r="M31" s="432">
        <f>COUNTA(計算式2020!O83:X83)</f>
        <v>2</v>
      </c>
      <c r="N31" s="432">
        <f>COUNTA(計算式2020!O106:X106)</f>
        <v>2</v>
      </c>
      <c r="O31" s="432">
        <f>COUNTA(計算式2020!O129:X129)</f>
        <v>3</v>
      </c>
      <c r="P31" s="516">
        <f t="shared" si="13"/>
        <v>30</v>
      </c>
      <c r="R31" s="358"/>
      <c r="T31" s="427"/>
      <c r="U31" s="428"/>
      <c r="V31" s="428"/>
      <c r="W31" s="428"/>
      <c r="X31" s="428"/>
      <c r="Y31" s="428"/>
      <c r="Z31" s="428"/>
      <c r="AA31" s="428"/>
      <c r="AB31" s="428"/>
      <c r="AC31" s="428"/>
      <c r="AD31" s="428"/>
      <c r="AE31" s="428"/>
      <c r="AF31" s="428"/>
      <c r="AG31" s="428"/>
    </row>
    <row r="32" spans="1:33" s="359" customFormat="1" ht="20.100000000000001" customHeight="1">
      <c r="A32" s="514" t="s">
        <v>17</v>
      </c>
      <c r="B32" s="429"/>
      <c r="C32" s="430"/>
      <c r="D32" s="431">
        <f>COUNTA(計算式2020!B8:K8)</f>
        <v>1</v>
      </c>
      <c r="E32" s="432">
        <f>COUNTA(計算式2020!B31:K31)</f>
        <v>1</v>
      </c>
      <c r="F32" s="432">
        <f>COUNTA(計算式2020!B54:K54)</f>
        <v>1</v>
      </c>
      <c r="G32" s="432">
        <f>COUNTA(計算式2020!O8:X8)</f>
        <v>4</v>
      </c>
      <c r="H32" s="432">
        <f>COUNTA(計算式2020!O31:X31)</f>
        <v>4</v>
      </c>
      <c r="I32" s="432">
        <f>COUNTA(計算式2020!O54:X54)</f>
        <v>5</v>
      </c>
      <c r="J32" s="432">
        <f>COUNTA(計算式2020!B84:K84)</f>
        <v>4</v>
      </c>
      <c r="K32" s="432">
        <f>COUNTA(計算式2020!B107:K107)</f>
        <v>4</v>
      </c>
      <c r="L32" s="432">
        <f>COUNTA(計算式2020!B130:K130)</f>
        <v>5</v>
      </c>
      <c r="M32" s="432">
        <f>COUNTA(計算式2020!O84:X84)</f>
        <v>4</v>
      </c>
      <c r="N32" s="432">
        <f>COUNTA(計算式2020!O107:X107)</f>
        <v>5</v>
      </c>
      <c r="O32" s="432">
        <f>COUNTA(計算式2020!O130:X130)</f>
        <v>5</v>
      </c>
      <c r="P32" s="516">
        <f t="shared" si="13"/>
        <v>43</v>
      </c>
      <c r="R32" s="358"/>
      <c r="T32" s="427"/>
      <c r="U32" s="428"/>
      <c r="V32" s="428"/>
      <c r="W32" s="428"/>
      <c r="X32" s="428"/>
      <c r="Y32" s="428"/>
      <c r="Z32" s="428"/>
      <c r="AA32" s="428"/>
      <c r="AB32" s="428"/>
      <c r="AC32" s="428"/>
      <c r="AD32" s="428"/>
      <c r="AE32" s="428"/>
      <c r="AF32" s="428"/>
      <c r="AG32" s="428"/>
    </row>
    <row r="33" spans="1:33" s="359" customFormat="1" ht="20.100000000000001" customHeight="1">
      <c r="A33" s="514" t="s">
        <v>18</v>
      </c>
      <c r="B33" s="429"/>
      <c r="C33" s="430"/>
      <c r="D33" s="431">
        <f>COUNTA(計算式2020!B9:K9)</f>
        <v>0</v>
      </c>
      <c r="E33" s="432">
        <f>COUNTA(計算式2020!B32:K32)</f>
        <v>0</v>
      </c>
      <c r="F33" s="432">
        <f>COUNTA(計算式2020!B55:K55)</f>
        <v>0</v>
      </c>
      <c r="G33" s="432">
        <f>COUNTA(計算式2020!O9:X9)</f>
        <v>0</v>
      </c>
      <c r="H33" s="432">
        <f>COUNTA(計算式2020!O32:X32)</f>
        <v>0</v>
      </c>
      <c r="I33" s="432">
        <f>COUNTA(計算式2020!O55:X55)</f>
        <v>0</v>
      </c>
      <c r="J33" s="432">
        <f>COUNTA(計算式2020!B85:K85)</f>
        <v>4</v>
      </c>
      <c r="K33" s="432">
        <f>COUNTA(計算式2020!B108:K108)</f>
        <v>4</v>
      </c>
      <c r="L33" s="432">
        <f>COUNTA(計算式2020!B131:K131)</f>
        <v>0</v>
      </c>
      <c r="M33" s="432">
        <f>COUNTA(計算式2020!O85:X85)</f>
        <v>4</v>
      </c>
      <c r="N33" s="432">
        <f>COUNTA(計算式2020!O108:X108)</f>
        <v>0</v>
      </c>
      <c r="O33" s="432">
        <f>COUNTA(計算式2020!O131:X131)</f>
        <v>0</v>
      </c>
      <c r="P33" s="516">
        <f t="shared" si="13"/>
        <v>12</v>
      </c>
      <c r="R33" s="358"/>
      <c r="T33" s="427"/>
      <c r="U33" s="428"/>
      <c r="V33" s="428"/>
      <c r="W33" s="428"/>
      <c r="X33" s="428"/>
      <c r="Y33" s="428"/>
      <c r="Z33" s="428"/>
      <c r="AA33" s="428"/>
      <c r="AB33" s="428"/>
      <c r="AC33" s="428"/>
      <c r="AD33" s="428"/>
      <c r="AE33" s="428"/>
      <c r="AF33" s="428"/>
      <c r="AG33" s="428"/>
    </row>
    <row r="34" spans="1:33" s="359" customFormat="1" ht="20.100000000000001" customHeight="1">
      <c r="A34" s="514" t="s">
        <v>19</v>
      </c>
      <c r="B34" s="429"/>
      <c r="C34" s="430"/>
      <c r="D34" s="431">
        <f>COUNTA(計算式2020!B10:K10)</f>
        <v>1</v>
      </c>
      <c r="E34" s="432">
        <f>COUNTA(計算式2020!B33:K33)</f>
        <v>1</v>
      </c>
      <c r="F34" s="432">
        <f>COUNTA(計算式2020!B56:K56)</f>
        <v>1</v>
      </c>
      <c r="G34" s="432">
        <f>COUNTA(計算式2020!O10:X10)</f>
        <v>4</v>
      </c>
      <c r="H34" s="432">
        <f>COUNTA(計算式2020!O33:X33)</f>
        <v>4</v>
      </c>
      <c r="I34" s="432">
        <f>COUNTA(計算式2020!O56:X56)</f>
        <v>5</v>
      </c>
      <c r="J34" s="432">
        <f>COUNTA(計算式2020!B86:K86)</f>
        <v>0</v>
      </c>
      <c r="K34" s="432">
        <f>COUNTA(計算式2020!B109:K109)</f>
        <v>0</v>
      </c>
      <c r="L34" s="432">
        <f>COUNTA(計算式2020!B132:K132)</f>
        <v>5</v>
      </c>
      <c r="M34" s="432">
        <f>COUNTA(計算式2020!O86:X86)</f>
        <v>0</v>
      </c>
      <c r="N34" s="432">
        <f>COUNTA(計算式2020!O109:X109)</f>
        <v>5</v>
      </c>
      <c r="O34" s="432">
        <f>COUNTA(計算式2020!O132:X132)</f>
        <v>5</v>
      </c>
      <c r="P34" s="516">
        <f t="shared" si="13"/>
        <v>31</v>
      </c>
      <c r="R34" s="358"/>
      <c r="T34" s="427"/>
      <c r="U34" s="428"/>
      <c r="V34" s="428"/>
      <c r="W34" s="428"/>
      <c r="X34" s="428"/>
      <c r="Y34" s="428"/>
      <c r="Z34" s="428"/>
      <c r="AA34" s="428"/>
      <c r="AB34" s="428"/>
      <c r="AC34" s="428"/>
      <c r="AD34" s="428"/>
      <c r="AE34" s="428"/>
      <c r="AF34" s="428"/>
      <c r="AG34" s="428"/>
    </row>
    <row r="35" spans="1:33" s="359" customFormat="1" ht="20.100000000000001" customHeight="1">
      <c r="A35" s="514" t="s">
        <v>20</v>
      </c>
      <c r="B35" s="429"/>
      <c r="C35" s="430"/>
      <c r="D35" s="431">
        <f>COUNTA(計算式2020!B11:K11)</f>
        <v>0</v>
      </c>
      <c r="E35" s="432">
        <f>COUNTA(計算式2020!B34:K34)</f>
        <v>0</v>
      </c>
      <c r="F35" s="432">
        <f>COUNTA(計算式2020!B57:K57)</f>
        <v>0</v>
      </c>
      <c r="G35" s="432">
        <f>COUNTA(計算式2020!O11:X11)</f>
        <v>0</v>
      </c>
      <c r="H35" s="432">
        <f>COUNTA(計算式2020!O34:X34)</f>
        <v>0</v>
      </c>
      <c r="I35" s="432">
        <f>COUNTA(計算式2020!O57:X57)</f>
        <v>0</v>
      </c>
      <c r="J35" s="432">
        <f>COUNTA(計算式2020!B87:K87)</f>
        <v>0</v>
      </c>
      <c r="K35" s="432">
        <f>COUNTA(計算式2020!B110:K110)</f>
        <v>0</v>
      </c>
      <c r="L35" s="432">
        <f>COUNTA(計算式2020!B133:K133)</f>
        <v>0</v>
      </c>
      <c r="M35" s="432">
        <f>COUNTA(計算式2020!O87:X87)</f>
        <v>0</v>
      </c>
      <c r="N35" s="432">
        <f>COUNTA(計算式2020!O110:X110)</f>
        <v>0</v>
      </c>
      <c r="O35" s="432">
        <f>COUNTA(計算式2020!O133:X133)</f>
        <v>0</v>
      </c>
      <c r="P35" s="516">
        <f t="shared" si="13"/>
        <v>0</v>
      </c>
      <c r="R35" s="358"/>
      <c r="T35" s="427"/>
      <c r="U35" s="428"/>
      <c r="V35" s="428"/>
      <c r="W35" s="428"/>
      <c r="X35" s="428"/>
      <c r="Y35" s="428"/>
      <c r="Z35" s="428"/>
      <c r="AA35" s="428"/>
      <c r="AB35" s="428"/>
      <c r="AC35" s="428"/>
      <c r="AD35" s="428"/>
      <c r="AE35" s="428"/>
      <c r="AF35" s="428"/>
      <c r="AG35" s="428"/>
    </row>
    <row r="36" spans="1:33" ht="20.100000000000001" customHeight="1">
      <c r="A36" s="495" t="s">
        <v>21</v>
      </c>
      <c r="B36" s="433"/>
      <c r="C36" s="434"/>
      <c r="D36" s="435">
        <f>COUNTA(計算式2020!B12:K12)</f>
        <v>3</v>
      </c>
      <c r="E36" s="436">
        <f>COUNTA(計算式2020!B35:K35)</f>
        <v>0</v>
      </c>
      <c r="F36" s="436">
        <f>COUNTA(計算式2020!B58:K58)</f>
        <v>4</v>
      </c>
      <c r="G36" s="436">
        <f>COUNTA(計算式2020!O12:X12)</f>
        <v>5</v>
      </c>
      <c r="H36" s="436">
        <f>COUNTA(計算式2020!O35:X35)</f>
        <v>3</v>
      </c>
      <c r="I36" s="436">
        <f>COUNTA(計算式2020!O58:X58)</f>
        <v>4</v>
      </c>
      <c r="J36" s="436">
        <f>COUNTA(計算式2020!B88:K88)</f>
        <v>5</v>
      </c>
      <c r="K36" s="436">
        <f>COUNTA(計算式2020!B111:K111)</f>
        <v>4</v>
      </c>
      <c r="L36" s="436">
        <f>COUNTA(計算式2020!B134:K134)</f>
        <v>3</v>
      </c>
      <c r="M36" s="436">
        <f>COUNTA(計算式2020!O88:X88)</f>
        <v>4</v>
      </c>
      <c r="N36" s="436">
        <f>COUNTA(計算式2020!O111:X111)</f>
        <v>2</v>
      </c>
      <c r="O36" s="436">
        <f>COUNTA(計算式2020!O134:X134)</f>
        <v>4</v>
      </c>
      <c r="P36" s="517">
        <f t="shared" si="13"/>
        <v>41</v>
      </c>
      <c r="T36" s="422"/>
    </row>
    <row r="37" spans="1:33" ht="20.100000000000001" customHeight="1">
      <c r="A37" s="495" t="s">
        <v>22</v>
      </c>
      <c r="B37" s="433"/>
      <c r="C37" s="434"/>
      <c r="D37" s="435">
        <f>COUNTA(計算式2020!B13:K13)</f>
        <v>3</v>
      </c>
      <c r="E37" s="436">
        <f>COUNTA(計算式2020!B36:K36)</f>
        <v>0</v>
      </c>
      <c r="F37" s="436">
        <f>COUNTA(計算式2020!B59:K59)</f>
        <v>4</v>
      </c>
      <c r="G37" s="436">
        <f>COUNTA(計算式2020!O13:X13)</f>
        <v>5</v>
      </c>
      <c r="H37" s="436">
        <f>COUNTA(計算式2020!O36:X36)</f>
        <v>4</v>
      </c>
      <c r="I37" s="436">
        <f>COUNTA(計算式2020!O59:X59)</f>
        <v>4</v>
      </c>
      <c r="J37" s="436">
        <f>COUNTA(計算式2020!B89:K89)</f>
        <v>5</v>
      </c>
      <c r="K37" s="436">
        <f>COUNTA(計算式2020!B112:K112)</f>
        <v>4</v>
      </c>
      <c r="L37" s="436">
        <f>COUNTA(計算式2020!B135:K135)</f>
        <v>4</v>
      </c>
      <c r="M37" s="436">
        <f>COUNTA(計算式2020!O89:X89)</f>
        <v>4</v>
      </c>
      <c r="N37" s="436">
        <f>COUNTA(計算式2020!O112:X112)</f>
        <v>3</v>
      </c>
      <c r="O37" s="436">
        <f>COUNTA(計算式2020!O135:X135)</f>
        <v>4</v>
      </c>
      <c r="P37" s="517">
        <f t="shared" si="13"/>
        <v>44</v>
      </c>
      <c r="T37" s="422"/>
    </row>
    <row r="38" spans="1:33" ht="20.100000000000001" customHeight="1">
      <c r="A38" s="495" t="s">
        <v>23</v>
      </c>
      <c r="B38" s="433"/>
      <c r="C38" s="434"/>
      <c r="D38" s="435">
        <f>COUNTA(計算式2020!B14:K14)</f>
        <v>3</v>
      </c>
      <c r="E38" s="436">
        <f>COUNTA(計算式2020!B37:K37)</f>
        <v>0</v>
      </c>
      <c r="F38" s="436">
        <f>COUNTA(計算式2020!B60:K60)</f>
        <v>4</v>
      </c>
      <c r="G38" s="436">
        <f>COUNTA(計算式2020!O14:X14)</f>
        <v>5</v>
      </c>
      <c r="H38" s="436">
        <f>COUNTA(計算式2020!O37:X37)</f>
        <v>4</v>
      </c>
      <c r="I38" s="436">
        <f>COUNTA(計算式2020!O60:X60)</f>
        <v>4</v>
      </c>
      <c r="J38" s="436">
        <f>COUNTA(計算式2020!B90:K90)</f>
        <v>5</v>
      </c>
      <c r="K38" s="436">
        <f>COUNTA(計算式2020!B113:K113)</f>
        <v>4</v>
      </c>
      <c r="L38" s="436">
        <f>COUNTA(計算式2020!B136:K136)</f>
        <v>4</v>
      </c>
      <c r="M38" s="436">
        <f>COUNTA(計算式2020!O90:X90)</f>
        <v>4</v>
      </c>
      <c r="N38" s="436">
        <f>COUNTA(計算式2020!O113:X113)</f>
        <v>3</v>
      </c>
      <c r="O38" s="436">
        <f>COUNTA(計算式2020!O136:X136)</f>
        <v>4</v>
      </c>
      <c r="P38" s="517">
        <f t="shared" si="13"/>
        <v>44</v>
      </c>
      <c r="T38" s="422"/>
    </row>
    <row r="39" spans="1:33" ht="20.100000000000001" customHeight="1">
      <c r="A39" s="495" t="s">
        <v>24</v>
      </c>
      <c r="B39" s="433"/>
      <c r="C39" s="434"/>
      <c r="D39" s="435">
        <f>COUNTA(計算式2020!B15:K15)</f>
        <v>2</v>
      </c>
      <c r="E39" s="436">
        <f>COUNTA(計算式2020!B38:K38)</f>
        <v>1</v>
      </c>
      <c r="F39" s="436">
        <f>COUNTA(計算式2020!B61:K61)</f>
        <v>5</v>
      </c>
      <c r="G39" s="436">
        <f>COUNTA(計算式2020!O15:X15)</f>
        <v>4</v>
      </c>
      <c r="H39" s="436">
        <f>COUNTA(計算式2020!O38:X38)</f>
        <v>4</v>
      </c>
      <c r="I39" s="436">
        <f>COUNTA(計算式2020!O61:X61)</f>
        <v>5</v>
      </c>
      <c r="J39" s="436">
        <f>COUNTA(計算式2020!B91:K91)</f>
        <v>4</v>
      </c>
      <c r="K39" s="436">
        <f>COUNTA(計算式2020!B114:K114)</f>
        <v>4</v>
      </c>
      <c r="L39" s="436">
        <f>COUNTA(計算式2020!B137:K137)</f>
        <v>5</v>
      </c>
      <c r="M39" s="436">
        <f>COUNTA(計算式2020!O91:X91)</f>
        <v>4</v>
      </c>
      <c r="N39" s="436">
        <f>COUNTA(計算式2020!O114:X114)</f>
        <v>4</v>
      </c>
      <c r="O39" s="436">
        <f>COUNTA(計算式2020!O137:X137)</f>
        <v>5</v>
      </c>
      <c r="P39" s="517">
        <f t="shared" si="13"/>
        <v>47</v>
      </c>
    </row>
    <row r="40" spans="1:33" ht="20.100000000000001" customHeight="1">
      <c r="A40" s="495" t="s">
        <v>25</v>
      </c>
      <c r="B40" s="433"/>
      <c r="C40" s="434"/>
      <c r="D40" s="435">
        <f>COUNTA(計算式2020!B16:K16)</f>
        <v>0</v>
      </c>
      <c r="E40" s="436">
        <f>COUNTA(計算式2020!B39:K39)</f>
        <v>0</v>
      </c>
      <c r="F40" s="436">
        <f>COUNTA(計算式2020!B62:K62)</f>
        <v>0</v>
      </c>
      <c r="G40" s="436">
        <f>COUNTA(計算式2020!O16:X16)</f>
        <v>0</v>
      </c>
      <c r="H40" s="436">
        <f>COUNTA(計算式2020!O39:X39)</f>
        <v>0</v>
      </c>
      <c r="I40" s="436">
        <f>COUNTA(計算式2020!O62:X62)</f>
        <v>0</v>
      </c>
      <c r="J40" s="436">
        <f>COUNTA(計算式2020!B92:K92)</f>
        <v>0</v>
      </c>
      <c r="K40" s="436">
        <f>COUNTA(計算式2020!B115:K115)</f>
        <v>0</v>
      </c>
      <c r="L40" s="436">
        <f>COUNTA(計算式2020!B138:K138)</f>
        <v>0</v>
      </c>
      <c r="M40" s="436">
        <f>COUNTA(計算式2020!O92:X92)</f>
        <v>0</v>
      </c>
      <c r="N40" s="436">
        <f>COUNTA(計算式2020!O115:X115)</f>
        <v>0</v>
      </c>
      <c r="O40" s="436">
        <f>COUNTA(計算式2020!O138:X138)</f>
        <v>0</v>
      </c>
      <c r="P40" s="517">
        <f t="shared" si="13"/>
        <v>0</v>
      </c>
    </row>
    <row r="41" spans="1:33" ht="20.100000000000001" customHeight="1">
      <c r="A41" s="495" t="s">
        <v>26</v>
      </c>
      <c r="B41" s="433"/>
      <c r="C41" s="434"/>
      <c r="D41" s="435">
        <f>COUNTA(計算式2020!B17:K17)</f>
        <v>0</v>
      </c>
      <c r="E41" s="436">
        <f>COUNTA(計算式2020!B40:K40)</f>
        <v>0</v>
      </c>
      <c r="F41" s="436">
        <f>COUNTA(計算式2020!B63:K63)</f>
        <v>0</v>
      </c>
      <c r="G41" s="436">
        <f>COUNTA(計算式2020!O17:X17)</f>
        <v>0</v>
      </c>
      <c r="H41" s="436">
        <f>COUNTA(計算式2020!O40:X40)</f>
        <v>0</v>
      </c>
      <c r="I41" s="436">
        <f>COUNTA(計算式2020!O63:X63)</f>
        <v>1</v>
      </c>
      <c r="J41" s="436">
        <f>COUNTA(計算式2020!B93:K93)</f>
        <v>0</v>
      </c>
      <c r="K41" s="436">
        <f>COUNTA(計算式2020!B116:K116)</f>
        <v>0</v>
      </c>
      <c r="L41" s="436">
        <f>COUNTA(計算式2020!B139:K139)</f>
        <v>0</v>
      </c>
      <c r="M41" s="436">
        <f>COUNTA(計算式2020!O93:X93)</f>
        <v>0</v>
      </c>
      <c r="N41" s="436">
        <f>COUNTA(計算式2020!O116:X116)</f>
        <v>0</v>
      </c>
      <c r="O41" s="436">
        <f>COUNTA(計算式2020!O139:X139)</f>
        <v>1</v>
      </c>
      <c r="P41" s="517">
        <f>SUM(D41:O41)</f>
        <v>2</v>
      </c>
    </row>
    <row r="42" spans="1:33" ht="20.100000000000001" customHeight="1">
      <c r="A42" s="496" t="s">
        <v>27</v>
      </c>
      <c r="B42" s="433"/>
      <c r="C42" s="434"/>
      <c r="D42" s="435">
        <f>COUNTA(計算式2020!B18:K18)</f>
        <v>0</v>
      </c>
      <c r="E42" s="436">
        <f>COUNTA(計算式2020!B41:K41)</f>
        <v>0</v>
      </c>
      <c r="F42" s="436">
        <f>COUNTA(計算式2020!B64:K64)</f>
        <v>0</v>
      </c>
      <c r="G42" s="436">
        <f>COUNTA(計算式2020!O18:X18)</f>
        <v>0</v>
      </c>
      <c r="H42" s="436">
        <f>COUNTA(計算式2020!O41:X41)</f>
        <v>0</v>
      </c>
      <c r="I42" s="436">
        <f>COUNTA(計算式2020!O64:X64)</f>
        <v>0</v>
      </c>
      <c r="J42" s="436">
        <f>COUNTA(計算式2020!B94:K94)</f>
        <v>1</v>
      </c>
      <c r="K42" s="436">
        <f>COUNTA(計算式2020!B117:K117)</f>
        <v>0</v>
      </c>
      <c r="L42" s="436">
        <f>COUNTA(計算式2020!B140:K140)</f>
        <v>0</v>
      </c>
      <c r="M42" s="436">
        <f>COUNTA(計算式2020!O94:X94)</f>
        <v>0</v>
      </c>
      <c r="N42" s="436">
        <f>COUNTA(計算式2020!O117:X117)</f>
        <v>0</v>
      </c>
      <c r="O42" s="436">
        <f>COUNTA(計算式2020!O140:X140)</f>
        <v>0</v>
      </c>
      <c r="P42" s="517">
        <f>SUM(D42:O42)</f>
        <v>1</v>
      </c>
    </row>
    <row r="43" spans="1:33" ht="20.100000000000001" customHeight="1">
      <c r="A43" s="496" t="s">
        <v>28</v>
      </c>
      <c r="B43" s="433"/>
      <c r="C43" s="434"/>
      <c r="D43" s="435">
        <f>COUNTA(計算式2020!B19:K19)</f>
        <v>0</v>
      </c>
      <c r="E43" s="436">
        <f>COUNTA(計算式2020!B42:K42)</f>
        <v>0</v>
      </c>
      <c r="F43" s="436">
        <f>COUNTA(計算式2020!B65:K65)</f>
        <v>0</v>
      </c>
      <c r="G43" s="436">
        <f>COUNTA(計算式2020!O19:X19)</f>
        <v>0</v>
      </c>
      <c r="H43" s="436">
        <f>COUNTA(計算式2020!O42:X42)</f>
        <v>0</v>
      </c>
      <c r="I43" s="436">
        <f>COUNTA(計算式2020!O65:X65)</f>
        <v>0</v>
      </c>
      <c r="J43" s="436">
        <f>COUNTA(計算式2020!B95:K95)</f>
        <v>1</v>
      </c>
      <c r="K43" s="436">
        <f>COUNTA(計算式2020!B118:K118)</f>
        <v>0</v>
      </c>
      <c r="L43" s="436">
        <f>COUNTA(計算式2020!B141:K141)</f>
        <v>0</v>
      </c>
      <c r="M43" s="436">
        <f>COUNTA(計算式2020!O95:X95)</f>
        <v>0</v>
      </c>
      <c r="N43" s="436">
        <f>COUNTA(計算式2020!O118:X118)</f>
        <v>0</v>
      </c>
      <c r="O43" s="436">
        <f>COUNTA(計算式2020!O141:X141)</f>
        <v>0</v>
      </c>
      <c r="P43" s="517">
        <f t="shared" si="13"/>
        <v>1</v>
      </c>
    </row>
    <row r="44" spans="1:33" ht="19.5" customHeight="1">
      <c r="A44" s="496" t="s">
        <v>29</v>
      </c>
      <c r="B44" s="433"/>
      <c r="C44" s="434"/>
      <c r="D44" s="435">
        <f>COUNTA(計算式2020!B20:K20)</f>
        <v>0</v>
      </c>
      <c r="E44" s="436">
        <f>COUNTA(計算式2020!B43:K43)</f>
        <v>0</v>
      </c>
      <c r="F44" s="436">
        <f>COUNTA(計算式2020!B66:K66)</f>
        <v>0</v>
      </c>
      <c r="G44" s="436">
        <f>COUNTA(計算式2020!O20:X20)</f>
        <v>0</v>
      </c>
      <c r="H44" s="436">
        <f>COUNTA(計算式2020!O43:X43)</f>
        <v>0</v>
      </c>
      <c r="I44" s="436">
        <f>COUNTA(計算式2020!O66:X66)</f>
        <v>0</v>
      </c>
      <c r="J44" s="436">
        <f>COUNTA(計算式2020!B96:K96)</f>
        <v>0</v>
      </c>
      <c r="K44" s="436">
        <f>COUNTA(計算式2020!B119:K119)</f>
        <v>0</v>
      </c>
      <c r="L44" s="436">
        <f>COUNTA(計算式2020!B142:K142)</f>
        <v>0</v>
      </c>
      <c r="M44" s="436">
        <f>COUNTA(計算式2020!O96:X96)</f>
        <v>0</v>
      </c>
      <c r="N44" s="436">
        <f>COUNTA(計算式2020!O119:X119)</f>
        <v>0</v>
      </c>
      <c r="O44" s="436">
        <f>COUNTA(計算式2020!O142:X142)</f>
        <v>0</v>
      </c>
      <c r="P44" s="517">
        <f t="shared" si="13"/>
        <v>0</v>
      </c>
    </row>
    <row r="45" spans="1:33" ht="19.5" customHeight="1">
      <c r="A45" s="496" t="s">
        <v>30</v>
      </c>
      <c r="B45" s="433"/>
      <c r="C45" s="434"/>
      <c r="D45" s="435">
        <f>COUNTA(計算式2020!B21:K21)</f>
        <v>0</v>
      </c>
      <c r="E45" s="436">
        <f>COUNTA(計算式2020!B44:K44)</f>
        <v>0</v>
      </c>
      <c r="F45" s="436">
        <f>COUNTA(計算式2020!B67:K67)</f>
        <v>0</v>
      </c>
      <c r="G45" s="436">
        <f>COUNTA(計算式2020!O21:X21)</f>
        <v>0</v>
      </c>
      <c r="H45" s="436">
        <f>COUNTA(計算式2020!O44:X44)</f>
        <v>0</v>
      </c>
      <c r="I45" s="436">
        <f>COUNTA(計算式2020!O67:X67)</f>
        <v>0</v>
      </c>
      <c r="J45" s="436">
        <f>COUNTA(計算式2020!B97:K97)</f>
        <v>0</v>
      </c>
      <c r="K45" s="436">
        <f>COUNTA(計算式2020!B120:K120)</f>
        <v>0</v>
      </c>
      <c r="L45" s="436">
        <f>COUNTA(計算式2020!B143:K143)</f>
        <v>0</v>
      </c>
      <c r="M45" s="436">
        <f>COUNTA(計算式2020!O97:X97)</f>
        <v>0</v>
      </c>
      <c r="N45" s="436">
        <f>COUNTA(計算式2020!O120:X120)</f>
        <v>0</v>
      </c>
      <c r="O45" s="436">
        <f>COUNTA(計算式2020!O143:X143)</f>
        <v>0</v>
      </c>
      <c r="P45" s="517">
        <f t="shared" si="13"/>
        <v>0</v>
      </c>
    </row>
    <row r="46" spans="1:33" ht="20.100000000000001" customHeight="1">
      <c r="A46" s="496" t="s">
        <v>31</v>
      </c>
      <c r="B46" s="433"/>
      <c r="C46" s="434"/>
      <c r="D46" s="435">
        <f>COUNTA(計算式2020!B22:K22)</f>
        <v>0</v>
      </c>
      <c r="E46" s="436">
        <f>COUNTA(計算式2020!B45:K45)</f>
        <v>0</v>
      </c>
      <c r="F46" s="436">
        <f>COUNTA(計算式2020!B68:K68)</f>
        <v>0</v>
      </c>
      <c r="G46" s="436">
        <f>COUNTA(計算式2020!O22:X22)</f>
        <v>0</v>
      </c>
      <c r="H46" s="436">
        <f>COUNTA(計算式2020!O45:X45)</f>
        <v>0</v>
      </c>
      <c r="I46" s="436">
        <f>COUNTA(計算式2020!O68:X68)</f>
        <v>0</v>
      </c>
      <c r="J46" s="436">
        <f>COUNTA(計算式2020!B98:K98)</f>
        <v>0</v>
      </c>
      <c r="K46" s="436">
        <f>COUNTA(計算式2020!B121:K121)</f>
        <v>0</v>
      </c>
      <c r="L46" s="436">
        <f>COUNTA(計算式2020!B144:K144)</f>
        <v>0</v>
      </c>
      <c r="M46" s="436">
        <f>COUNTA(計算式2020!O98:X98)</f>
        <v>0</v>
      </c>
      <c r="N46" s="436">
        <f>COUNTA(計算式2020!O121:X121)</f>
        <v>0</v>
      </c>
      <c r="O46" s="436">
        <f>COUNTA(計算式2020!O144:X144)</f>
        <v>0</v>
      </c>
      <c r="P46" s="517">
        <f t="shared" si="13"/>
        <v>0</v>
      </c>
    </row>
    <row r="47" spans="1:33" ht="20.100000000000001" customHeight="1">
      <c r="A47" s="496" t="s">
        <v>32</v>
      </c>
      <c r="B47" s="433"/>
      <c r="C47" s="434"/>
      <c r="D47" s="435">
        <f>COUNTA(計算式2020!B23:K23)</f>
        <v>0</v>
      </c>
      <c r="E47" s="436">
        <f>COUNTA(計算式2020!B46:K46)</f>
        <v>0</v>
      </c>
      <c r="F47" s="436">
        <f>COUNTA(計算式2020!B69:K69)</f>
        <v>0</v>
      </c>
      <c r="G47" s="436">
        <f>COUNTA(計算式2020!O23:X23)</f>
        <v>0</v>
      </c>
      <c r="H47" s="436">
        <f>COUNTA(計算式2020!O46:X46)</f>
        <v>0</v>
      </c>
      <c r="I47" s="436">
        <f>COUNTA(計算式2020!O69:X69)</f>
        <v>0</v>
      </c>
      <c r="J47" s="436">
        <f>COUNTA(計算式2020!B99:K99)</f>
        <v>1</v>
      </c>
      <c r="K47" s="436">
        <f>COUNTA(計算式2020!B122:K122)</f>
        <v>0</v>
      </c>
      <c r="L47" s="436">
        <f>COUNTA(計算式2020!B145:K145)</f>
        <v>0</v>
      </c>
      <c r="M47" s="436">
        <f>COUNTA(計算式2020!O99:X99)</f>
        <v>0</v>
      </c>
      <c r="N47" s="436">
        <f>COUNTA(計算式2020!O122:X122)</f>
        <v>0</v>
      </c>
      <c r="O47" s="436">
        <f>COUNTA(計算式2020!O145:X145)</f>
        <v>1</v>
      </c>
      <c r="P47" s="517">
        <f>SUM(D47:O47)</f>
        <v>2</v>
      </c>
    </row>
    <row r="48" spans="1:33" ht="20.100000000000001" customHeight="1" thickBot="1">
      <c r="A48" s="518" t="s">
        <v>33</v>
      </c>
      <c r="B48" s="437"/>
      <c r="C48" s="438"/>
      <c r="D48" s="439">
        <f>COUNTA(計算式2020!B24:K24)</f>
        <v>0</v>
      </c>
      <c r="E48" s="440">
        <f>COUNTA(計算式2020!B47:K47)</f>
        <v>0</v>
      </c>
      <c r="F48" s="440">
        <f>COUNTA(計算式2020!B70:K70)</f>
        <v>0</v>
      </c>
      <c r="G48" s="440">
        <f>COUNTA(計算式2020!O24:X24)</f>
        <v>1</v>
      </c>
      <c r="H48" s="440">
        <f>COUNTA(計算式2020!O47:X47)</f>
        <v>0</v>
      </c>
      <c r="I48" s="440">
        <f>COUNTA(計算式2020!O70:X70)</f>
        <v>0</v>
      </c>
      <c r="J48" s="440">
        <f>COUNTA(計算式2020!B100:K100)</f>
        <v>1</v>
      </c>
      <c r="K48" s="440">
        <f>COUNTA(計算式2020!B123:K123)</f>
        <v>0</v>
      </c>
      <c r="L48" s="440">
        <f>COUNTA(計算式2020!B146:K146)</f>
        <v>0</v>
      </c>
      <c r="M48" s="440">
        <f>COUNTA(計算式2020!O100:X100)</f>
        <v>0</v>
      </c>
      <c r="N48" s="440">
        <f>COUNTA(計算式2020!O123:X123)</f>
        <v>0</v>
      </c>
      <c r="O48" s="441">
        <f>COUNTA(計算式2020!O146:X146)</f>
        <v>1</v>
      </c>
      <c r="P48" s="519">
        <f>SUM(D48:O48)</f>
        <v>3</v>
      </c>
    </row>
    <row r="49" spans="1:16" ht="20.100000000000001" customHeight="1" thickBot="1">
      <c r="A49" s="499" t="s">
        <v>41</v>
      </c>
      <c r="B49" s="442"/>
      <c r="C49" s="443"/>
      <c r="D49" s="444">
        <f>COUNTA(計算式2020!B25:K25)</f>
        <v>0</v>
      </c>
      <c r="E49" s="445">
        <f>COUNTA(計算式2020!B48:K48)</f>
        <v>0</v>
      </c>
      <c r="F49" s="445">
        <f>COUNTA(計算式2020!B71:K71)</f>
        <v>0</v>
      </c>
      <c r="G49" s="445">
        <f>COUNTA(計算式2020!O25:X25)</f>
        <v>0</v>
      </c>
      <c r="H49" s="445">
        <f>COUNTA(計算式2020!O48:X48)</f>
        <v>1</v>
      </c>
      <c r="I49" s="445">
        <f>COUNTA(計算式2020!O71:X71)</f>
        <v>0</v>
      </c>
      <c r="J49" s="445">
        <f>COUNTA(計算式2020!B101:K101)</f>
        <v>0</v>
      </c>
      <c r="K49" s="445">
        <f>COUNTA(計算式2020!B124:K124)</f>
        <v>0</v>
      </c>
      <c r="L49" s="445">
        <f>COUNTA(計算式2020!B147:K147)</f>
        <v>0</v>
      </c>
      <c r="M49" s="445">
        <f>COUNTA(計算式2020!O101:X101)</f>
        <v>0</v>
      </c>
      <c r="N49" s="445">
        <f>COUNTA(計算式2020!O124:X124)</f>
        <v>0</v>
      </c>
      <c r="O49" s="445">
        <f>COUNTA(計算式2020!O147:X147)</f>
        <v>1</v>
      </c>
      <c r="P49" s="520">
        <f>SUM(D49:O49)</f>
        <v>2</v>
      </c>
    </row>
  </sheetData>
  <mergeCells count="16">
    <mergeCell ref="N22:N23"/>
    <mergeCell ref="O22:O23"/>
    <mergeCell ref="P22:P23"/>
    <mergeCell ref="Q22:Q23"/>
    <mergeCell ref="H22:H23"/>
    <mergeCell ref="I22:I23"/>
    <mergeCell ref="J22:J23"/>
    <mergeCell ref="K22:K23"/>
    <mergeCell ref="L22:L23"/>
    <mergeCell ref="M22:M23"/>
    <mergeCell ref="G22:G23"/>
    <mergeCell ref="A22:A23"/>
    <mergeCell ref="B22:C23"/>
    <mergeCell ref="D22:D23"/>
    <mergeCell ref="E22:E23"/>
    <mergeCell ref="F22:F23"/>
  </mergeCells>
  <phoneticPr fontId="2"/>
  <conditionalFormatting sqref="P22">
    <cfRule type="expression" dxfId="8" priority="4" stopIfTrue="1">
      <formula>P22&gt;0</formula>
    </cfRule>
  </conditionalFormatting>
  <conditionalFormatting sqref="D22:J23 L22:O23">
    <cfRule type="expression" dxfId="7" priority="3" stopIfTrue="1">
      <formula>D22&gt;0</formula>
    </cfRule>
  </conditionalFormatting>
  <conditionalFormatting sqref="K22:K23">
    <cfRule type="expression" dxfId="6" priority="1" stopIfTrue="1">
      <formula>K22&gt;0</formula>
    </cfRule>
  </conditionalFormatting>
  <pageMargins left="0.59055118110236227" right="0.23622047244094491" top="0.19685039370078741" bottom="0.19685039370078741" header="0.11811023622047245" footer="0.11811023622047245"/>
  <pageSetup paperSize="8" scale="87"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AB176"/>
  <sheetViews>
    <sheetView topLeftCell="A151" zoomScale="80" zoomScaleNormal="80" workbookViewId="0">
      <selection activeCell="I52" sqref="I52"/>
    </sheetView>
  </sheetViews>
  <sheetFormatPr defaultColWidth="9" defaultRowHeight="17.25"/>
  <cols>
    <col min="1" max="1" width="23" style="446" customWidth="1"/>
    <col min="2" max="11" width="6.25" style="446" customWidth="1"/>
    <col min="12" max="12" width="6.25" style="479" customWidth="1"/>
    <col min="13" max="13" width="6.25" style="446" customWidth="1"/>
    <col min="14" max="14" width="23" style="446" customWidth="1"/>
    <col min="15" max="24" width="6.25" style="446" customWidth="1"/>
    <col min="25" max="25" width="7" style="479" customWidth="1"/>
    <col min="26" max="16384" width="9" style="446"/>
  </cols>
  <sheetData>
    <row r="1" spans="1:25">
      <c r="A1" s="645" t="s">
        <v>72</v>
      </c>
      <c r="B1" s="645"/>
      <c r="C1" s="645"/>
      <c r="D1" s="645"/>
      <c r="E1" s="645"/>
      <c r="F1" s="645"/>
      <c r="G1" s="645"/>
      <c r="H1" s="645"/>
      <c r="I1" s="645"/>
      <c r="J1" s="645"/>
      <c r="K1" s="645"/>
      <c r="L1" s="645"/>
      <c r="M1" s="645"/>
      <c r="N1" s="645"/>
      <c r="O1" s="645"/>
      <c r="P1" s="645"/>
      <c r="Q1" s="645"/>
      <c r="R1" s="645"/>
      <c r="S1" s="645"/>
      <c r="T1" s="645"/>
      <c r="U1" s="645"/>
      <c r="V1" s="645"/>
      <c r="W1" s="645"/>
      <c r="X1" s="645"/>
      <c r="Y1" s="645"/>
    </row>
    <row r="2" spans="1:25">
      <c r="A2" s="645"/>
      <c r="B2" s="645"/>
      <c r="C2" s="645"/>
      <c r="D2" s="645"/>
      <c r="E2" s="645"/>
      <c r="F2" s="645"/>
      <c r="G2" s="645"/>
      <c r="H2" s="645"/>
      <c r="I2" s="645"/>
      <c r="J2" s="645"/>
      <c r="K2" s="645"/>
      <c r="L2" s="645"/>
      <c r="M2" s="645"/>
      <c r="N2" s="645"/>
      <c r="O2" s="645"/>
      <c r="P2" s="645"/>
      <c r="Q2" s="645"/>
      <c r="R2" s="645"/>
      <c r="S2" s="645"/>
      <c r="T2" s="645"/>
      <c r="U2" s="645"/>
      <c r="V2" s="645"/>
      <c r="W2" s="645"/>
      <c r="X2" s="645"/>
      <c r="Y2" s="645"/>
    </row>
    <row r="3" spans="1:25">
      <c r="A3" s="645"/>
      <c r="B3" s="645"/>
      <c r="C3" s="645"/>
      <c r="D3" s="645"/>
      <c r="E3" s="645"/>
      <c r="F3" s="645"/>
      <c r="G3" s="645"/>
      <c r="H3" s="645"/>
      <c r="I3" s="645"/>
      <c r="J3" s="645"/>
      <c r="K3" s="645"/>
      <c r="L3" s="645"/>
      <c r="M3" s="645"/>
      <c r="N3" s="645"/>
      <c r="O3" s="645"/>
      <c r="P3" s="645"/>
      <c r="Q3" s="645"/>
      <c r="R3" s="645"/>
      <c r="S3" s="645"/>
      <c r="T3" s="645"/>
      <c r="U3" s="645"/>
      <c r="V3" s="645"/>
      <c r="W3" s="645"/>
      <c r="X3" s="645"/>
      <c r="Y3" s="645"/>
    </row>
    <row r="4" spans="1:25" ht="18" thickBot="1">
      <c r="A4" s="645"/>
      <c r="B4" s="645"/>
      <c r="C4" s="645"/>
      <c r="D4" s="645"/>
      <c r="E4" s="645"/>
      <c r="F4" s="645"/>
      <c r="G4" s="645"/>
      <c r="H4" s="645"/>
      <c r="I4" s="645"/>
      <c r="J4" s="645"/>
      <c r="K4" s="645"/>
      <c r="L4" s="645"/>
      <c r="M4" s="645"/>
      <c r="N4" s="645"/>
      <c r="O4" s="645"/>
      <c r="P4" s="645"/>
      <c r="Q4" s="645"/>
      <c r="R4" s="645"/>
      <c r="S4" s="645"/>
      <c r="T4" s="645"/>
      <c r="U4" s="645"/>
      <c r="V4" s="645"/>
      <c r="W4" s="645"/>
      <c r="X4" s="645"/>
      <c r="Y4" s="645"/>
    </row>
    <row r="5" spans="1:25" ht="24.95" customHeight="1" thickBot="1">
      <c r="A5" s="535" t="s">
        <v>42</v>
      </c>
      <c r="B5" s="536">
        <v>1</v>
      </c>
      <c r="C5" s="537">
        <v>2</v>
      </c>
      <c r="D5" s="537">
        <v>3</v>
      </c>
      <c r="E5" s="537">
        <v>4</v>
      </c>
      <c r="F5" s="537">
        <v>5</v>
      </c>
      <c r="G5" s="538">
        <v>6</v>
      </c>
      <c r="H5" s="537">
        <v>7</v>
      </c>
      <c r="I5" s="538">
        <v>8</v>
      </c>
      <c r="J5" s="537">
        <v>9</v>
      </c>
      <c r="K5" s="538">
        <v>10</v>
      </c>
      <c r="L5" s="539" t="s">
        <v>43</v>
      </c>
      <c r="N5" s="535" t="s">
        <v>59</v>
      </c>
      <c r="O5" s="536">
        <v>1</v>
      </c>
      <c r="P5" s="537">
        <v>2</v>
      </c>
      <c r="Q5" s="537">
        <v>3</v>
      </c>
      <c r="R5" s="537">
        <v>4</v>
      </c>
      <c r="S5" s="537">
        <v>5</v>
      </c>
      <c r="T5" s="538">
        <v>6</v>
      </c>
      <c r="U5" s="537">
        <v>7</v>
      </c>
      <c r="V5" s="538">
        <v>8</v>
      </c>
      <c r="W5" s="537">
        <v>9</v>
      </c>
      <c r="X5" s="538">
        <v>10</v>
      </c>
      <c r="Y5" s="539" t="s">
        <v>43</v>
      </c>
    </row>
    <row r="6" spans="1:25" s="450" customFormat="1" ht="21.95" customHeight="1" thickTop="1">
      <c r="A6" s="540" t="s">
        <v>15</v>
      </c>
      <c r="B6" s="447">
        <v>338</v>
      </c>
      <c r="C6" s="448"/>
      <c r="D6" s="448"/>
      <c r="E6" s="448"/>
      <c r="F6" s="448"/>
      <c r="G6" s="449"/>
      <c r="H6" s="449"/>
      <c r="I6" s="449"/>
      <c r="J6" s="449"/>
      <c r="K6" s="449"/>
      <c r="L6" s="541">
        <f t="shared" ref="L6:L24" si="0">SUM(B6:K6)</f>
        <v>338</v>
      </c>
      <c r="N6" s="540" t="s">
        <v>15</v>
      </c>
      <c r="O6" s="447">
        <v>401</v>
      </c>
      <c r="P6" s="451">
        <v>25</v>
      </c>
      <c r="Q6" s="451">
        <v>12</v>
      </c>
      <c r="R6" s="451">
        <v>18</v>
      </c>
      <c r="S6" s="451"/>
      <c r="T6" s="452"/>
      <c r="U6" s="452"/>
      <c r="V6" s="452"/>
      <c r="W6" s="452"/>
      <c r="X6" s="452"/>
      <c r="Y6" s="541">
        <f t="shared" ref="Y6:Y11" si="1">SUM(O6:X6)</f>
        <v>456</v>
      </c>
    </row>
    <row r="7" spans="1:25" s="450" customFormat="1" ht="21.95" customHeight="1">
      <c r="A7" s="542" t="s">
        <v>16</v>
      </c>
      <c r="B7" s="447">
        <v>87</v>
      </c>
      <c r="C7" s="448"/>
      <c r="D7" s="448"/>
      <c r="E7" s="448"/>
      <c r="F7" s="448"/>
      <c r="G7" s="449"/>
      <c r="H7" s="449"/>
      <c r="I7" s="449"/>
      <c r="J7" s="449"/>
      <c r="K7" s="449"/>
      <c r="L7" s="541">
        <f t="shared" si="0"/>
        <v>87</v>
      </c>
      <c r="N7" s="542" t="s">
        <v>16</v>
      </c>
      <c r="O7" s="447">
        <v>12</v>
      </c>
      <c r="P7" s="451">
        <v>15</v>
      </c>
      <c r="Q7" s="451">
        <v>25</v>
      </c>
      <c r="R7" s="451">
        <v>25</v>
      </c>
      <c r="S7" s="451">
        <v>20</v>
      </c>
      <c r="T7" s="452"/>
      <c r="U7" s="452"/>
      <c r="V7" s="452"/>
      <c r="W7" s="452"/>
      <c r="X7" s="452"/>
      <c r="Y7" s="541">
        <f t="shared" si="1"/>
        <v>97</v>
      </c>
    </row>
    <row r="8" spans="1:25" s="450" customFormat="1" ht="21.95" customHeight="1">
      <c r="A8" s="542" t="s">
        <v>17</v>
      </c>
      <c r="B8" s="447">
        <v>18</v>
      </c>
      <c r="C8" s="448"/>
      <c r="D8" s="448"/>
      <c r="E8" s="448"/>
      <c r="F8" s="448"/>
      <c r="G8" s="449"/>
      <c r="H8" s="449"/>
      <c r="I8" s="449"/>
      <c r="J8" s="449"/>
      <c r="K8" s="449"/>
      <c r="L8" s="541">
        <f t="shared" si="0"/>
        <v>18</v>
      </c>
      <c r="N8" s="542" t="s">
        <v>17</v>
      </c>
      <c r="O8" s="447">
        <v>10</v>
      </c>
      <c r="P8" s="451">
        <v>7</v>
      </c>
      <c r="Q8" s="451">
        <v>17</v>
      </c>
      <c r="R8" s="451">
        <v>23</v>
      </c>
      <c r="S8" s="451"/>
      <c r="T8" s="452"/>
      <c r="U8" s="452"/>
      <c r="V8" s="452"/>
      <c r="W8" s="452"/>
      <c r="X8" s="452"/>
      <c r="Y8" s="541">
        <f t="shared" si="1"/>
        <v>57</v>
      </c>
    </row>
    <row r="9" spans="1:25" s="450" customFormat="1" ht="21.95" customHeight="1">
      <c r="A9" s="542" t="s">
        <v>18</v>
      </c>
      <c r="B9" s="447"/>
      <c r="C9" s="448"/>
      <c r="D9" s="448"/>
      <c r="E9" s="448"/>
      <c r="F9" s="448"/>
      <c r="G9" s="449"/>
      <c r="H9" s="449"/>
      <c r="I9" s="449"/>
      <c r="J9" s="449"/>
      <c r="K9" s="449"/>
      <c r="L9" s="541">
        <f t="shared" si="0"/>
        <v>0</v>
      </c>
      <c r="N9" s="542" t="s">
        <v>18</v>
      </c>
      <c r="O9" s="447"/>
      <c r="P9" s="451"/>
      <c r="Q9" s="451"/>
      <c r="R9" s="451"/>
      <c r="S9" s="451"/>
      <c r="T9" s="452"/>
      <c r="U9" s="452"/>
      <c r="V9" s="452"/>
      <c r="W9" s="452"/>
      <c r="X9" s="452"/>
      <c r="Y9" s="541">
        <f t="shared" si="1"/>
        <v>0</v>
      </c>
    </row>
    <row r="10" spans="1:25" s="450" customFormat="1" ht="21.95" customHeight="1">
      <c r="A10" s="542" t="s">
        <v>45</v>
      </c>
      <c r="B10" s="447">
        <v>27</v>
      </c>
      <c r="C10" s="448"/>
      <c r="D10" s="448"/>
      <c r="E10" s="448"/>
      <c r="F10" s="448"/>
      <c r="G10" s="449"/>
      <c r="H10" s="449"/>
      <c r="I10" s="449"/>
      <c r="J10" s="449"/>
      <c r="K10" s="449"/>
      <c r="L10" s="541">
        <f t="shared" si="0"/>
        <v>27</v>
      </c>
      <c r="N10" s="542" t="s">
        <v>45</v>
      </c>
      <c r="O10" s="447">
        <v>23</v>
      </c>
      <c r="P10" s="451">
        <v>28</v>
      </c>
      <c r="Q10" s="451">
        <v>55</v>
      </c>
      <c r="R10" s="451">
        <v>120</v>
      </c>
      <c r="S10" s="451"/>
      <c r="T10" s="452"/>
      <c r="U10" s="452"/>
      <c r="V10" s="452"/>
      <c r="W10" s="452"/>
      <c r="X10" s="452"/>
      <c r="Y10" s="541">
        <f t="shared" si="1"/>
        <v>226</v>
      </c>
    </row>
    <row r="11" spans="1:25" s="450" customFormat="1" ht="21.95" customHeight="1">
      <c r="A11" s="542" t="s">
        <v>20</v>
      </c>
      <c r="B11" s="447"/>
      <c r="C11" s="448"/>
      <c r="D11" s="448"/>
      <c r="E11" s="448"/>
      <c r="F11" s="448"/>
      <c r="G11" s="449"/>
      <c r="H11" s="449"/>
      <c r="I11" s="449"/>
      <c r="J11" s="449"/>
      <c r="K11" s="449"/>
      <c r="L11" s="541">
        <f t="shared" si="0"/>
        <v>0</v>
      </c>
      <c r="N11" s="542" t="s">
        <v>20</v>
      </c>
      <c r="O11" s="447"/>
      <c r="P11" s="451"/>
      <c r="Q11" s="451"/>
      <c r="R11" s="451"/>
      <c r="S11" s="451"/>
      <c r="T11" s="452"/>
      <c r="U11" s="452"/>
      <c r="V11" s="452"/>
      <c r="W11" s="452"/>
      <c r="X11" s="452"/>
      <c r="Y11" s="541">
        <f t="shared" si="1"/>
        <v>0</v>
      </c>
    </row>
    <row r="12" spans="1:25" ht="21.95" customHeight="1">
      <c r="A12" s="543" t="s">
        <v>21</v>
      </c>
      <c r="B12" s="453">
        <v>5</v>
      </c>
      <c r="C12" s="454">
        <v>10</v>
      </c>
      <c r="D12" s="454">
        <v>15</v>
      </c>
      <c r="E12" s="448"/>
      <c r="F12" s="448"/>
      <c r="G12" s="449"/>
      <c r="H12" s="449"/>
      <c r="I12" s="449"/>
      <c r="J12" s="449"/>
      <c r="K12" s="449"/>
      <c r="L12" s="544">
        <f t="shared" si="0"/>
        <v>30</v>
      </c>
      <c r="N12" s="543" t="s">
        <v>21</v>
      </c>
      <c r="O12" s="564">
        <v>5</v>
      </c>
      <c r="P12" s="566">
        <v>10</v>
      </c>
      <c r="Q12" s="566">
        <v>3</v>
      </c>
      <c r="R12" s="566">
        <v>13</v>
      </c>
      <c r="S12" s="566">
        <v>10</v>
      </c>
      <c r="T12" s="457"/>
      <c r="U12" s="457"/>
      <c r="V12" s="457"/>
      <c r="W12" s="457"/>
      <c r="X12" s="457"/>
      <c r="Y12" s="544">
        <f>SUM(O12:X12)</f>
        <v>41</v>
      </c>
    </row>
    <row r="13" spans="1:25" ht="21.95" customHeight="1">
      <c r="A13" s="543" t="s">
        <v>22</v>
      </c>
      <c r="B13" s="453">
        <v>3</v>
      </c>
      <c r="C13" s="454">
        <v>5</v>
      </c>
      <c r="D13" s="454">
        <v>3</v>
      </c>
      <c r="E13" s="448"/>
      <c r="F13" s="448"/>
      <c r="G13" s="449"/>
      <c r="H13" s="449"/>
      <c r="I13" s="449"/>
      <c r="J13" s="449"/>
      <c r="K13" s="449"/>
      <c r="L13" s="544">
        <f t="shared" si="0"/>
        <v>11</v>
      </c>
      <c r="N13" s="543" t="s">
        <v>22</v>
      </c>
      <c r="O13" s="564">
        <v>1</v>
      </c>
      <c r="P13" s="566">
        <v>3</v>
      </c>
      <c r="Q13" s="566">
        <v>2</v>
      </c>
      <c r="R13" s="566">
        <v>6</v>
      </c>
      <c r="S13" s="566">
        <v>3</v>
      </c>
      <c r="T13" s="457"/>
      <c r="U13" s="457"/>
      <c r="V13" s="457"/>
      <c r="W13" s="457"/>
      <c r="X13" s="457"/>
      <c r="Y13" s="544">
        <f>SUM(O13:X13)</f>
        <v>15</v>
      </c>
    </row>
    <row r="14" spans="1:25" ht="21.95" customHeight="1">
      <c r="A14" s="545" t="s">
        <v>46</v>
      </c>
      <c r="B14" s="458">
        <v>21</v>
      </c>
      <c r="C14" s="459">
        <v>20</v>
      </c>
      <c r="D14" s="459">
        <v>5</v>
      </c>
      <c r="E14" s="460"/>
      <c r="F14" s="460"/>
      <c r="G14" s="461"/>
      <c r="H14" s="461"/>
      <c r="I14" s="461"/>
      <c r="J14" s="461"/>
      <c r="K14" s="461"/>
      <c r="L14" s="544">
        <f t="shared" si="0"/>
        <v>46</v>
      </c>
      <c r="N14" s="545" t="s">
        <v>46</v>
      </c>
      <c r="O14" s="480">
        <v>3</v>
      </c>
      <c r="P14" s="565">
        <v>2</v>
      </c>
      <c r="Q14" s="565">
        <v>5</v>
      </c>
      <c r="R14" s="565">
        <v>3</v>
      </c>
      <c r="S14" s="565">
        <v>3</v>
      </c>
      <c r="T14" s="464"/>
      <c r="U14" s="464"/>
      <c r="V14" s="464"/>
      <c r="W14" s="464"/>
      <c r="X14" s="464"/>
      <c r="Y14" s="544">
        <f>SUM(O14:X14)</f>
        <v>16</v>
      </c>
    </row>
    <row r="15" spans="1:25" ht="21.95" customHeight="1">
      <c r="A15" s="545" t="s">
        <v>47</v>
      </c>
      <c r="B15" s="458">
        <v>23</v>
      </c>
      <c r="C15" s="459">
        <v>17</v>
      </c>
      <c r="D15" s="460"/>
      <c r="E15" s="460"/>
      <c r="F15" s="460"/>
      <c r="G15" s="461"/>
      <c r="H15" s="461"/>
      <c r="I15" s="461"/>
      <c r="J15" s="461"/>
      <c r="K15" s="461"/>
      <c r="L15" s="544">
        <f t="shared" si="0"/>
        <v>40</v>
      </c>
      <c r="N15" s="545" t="s">
        <v>47</v>
      </c>
      <c r="O15" s="480">
        <v>10</v>
      </c>
      <c r="P15" s="565">
        <v>18</v>
      </c>
      <c r="Q15" s="565">
        <v>17</v>
      </c>
      <c r="R15" s="565">
        <v>14</v>
      </c>
      <c r="S15" s="463"/>
      <c r="T15" s="464"/>
      <c r="U15" s="464"/>
      <c r="V15" s="464"/>
      <c r="W15" s="464"/>
      <c r="X15" s="464"/>
      <c r="Y15" s="544">
        <f>SUM(O15:X15)</f>
        <v>59</v>
      </c>
    </row>
    <row r="16" spans="1:25" ht="21.95" customHeight="1">
      <c r="A16" s="545" t="s">
        <v>48</v>
      </c>
      <c r="B16" s="465"/>
      <c r="C16" s="460"/>
      <c r="D16" s="460"/>
      <c r="E16" s="460"/>
      <c r="F16" s="460"/>
      <c r="G16" s="461"/>
      <c r="H16" s="461"/>
      <c r="I16" s="461"/>
      <c r="J16" s="461"/>
      <c r="K16" s="461"/>
      <c r="L16" s="544">
        <f t="shared" si="0"/>
        <v>0</v>
      </c>
      <c r="N16" s="545" t="s">
        <v>48</v>
      </c>
      <c r="O16" s="462"/>
      <c r="P16" s="463"/>
      <c r="Q16" s="463"/>
      <c r="R16" s="463"/>
      <c r="S16" s="463"/>
      <c r="T16" s="464"/>
      <c r="U16" s="464"/>
      <c r="V16" s="464"/>
      <c r="W16" s="464"/>
      <c r="X16" s="464"/>
      <c r="Y16" s="544">
        <f t="shared" ref="Y16:Y24" si="2">SUM(O16:X16)</f>
        <v>0</v>
      </c>
    </row>
    <row r="17" spans="1:25" ht="28.5">
      <c r="A17" s="546" t="s">
        <v>49</v>
      </c>
      <c r="B17" s="466"/>
      <c r="C17" s="460"/>
      <c r="D17" s="460"/>
      <c r="E17" s="460"/>
      <c r="F17" s="460"/>
      <c r="G17" s="461"/>
      <c r="H17" s="461"/>
      <c r="I17" s="461"/>
      <c r="J17" s="461"/>
      <c r="K17" s="461"/>
      <c r="L17" s="544">
        <f t="shared" si="0"/>
        <v>0</v>
      </c>
      <c r="N17" s="547" t="s">
        <v>49</v>
      </c>
      <c r="O17" s="462"/>
      <c r="P17" s="463"/>
      <c r="Q17" s="463"/>
      <c r="R17" s="463"/>
      <c r="S17" s="463"/>
      <c r="T17" s="464"/>
      <c r="U17" s="464"/>
      <c r="V17" s="464"/>
      <c r="W17" s="464"/>
      <c r="X17" s="464"/>
      <c r="Y17" s="544">
        <f>SUM(O17:X17)</f>
        <v>0</v>
      </c>
    </row>
    <row r="18" spans="1:25" ht="21.95" customHeight="1">
      <c r="A18" s="548" t="s">
        <v>27</v>
      </c>
      <c r="B18" s="465"/>
      <c r="C18" s="460"/>
      <c r="D18" s="460"/>
      <c r="E18" s="460"/>
      <c r="F18" s="460"/>
      <c r="G18" s="461"/>
      <c r="H18" s="461"/>
      <c r="I18" s="461"/>
      <c r="J18" s="461"/>
      <c r="K18" s="461"/>
      <c r="L18" s="544">
        <f t="shared" si="0"/>
        <v>0</v>
      </c>
      <c r="N18" s="548" t="s">
        <v>27</v>
      </c>
      <c r="O18" s="462"/>
      <c r="P18" s="463"/>
      <c r="Q18" s="463"/>
      <c r="R18" s="463"/>
      <c r="S18" s="463"/>
      <c r="T18" s="464"/>
      <c r="U18" s="464"/>
      <c r="V18" s="464"/>
      <c r="W18" s="464"/>
      <c r="X18" s="464"/>
      <c r="Y18" s="544">
        <f>SUM(O18:X18)</f>
        <v>0</v>
      </c>
    </row>
    <row r="19" spans="1:25" ht="21.95" customHeight="1">
      <c r="A19" s="548" t="s">
        <v>28</v>
      </c>
      <c r="B19" s="465"/>
      <c r="C19" s="460"/>
      <c r="D19" s="460"/>
      <c r="E19" s="460"/>
      <c r="F19" s="460"/>
      <c r="G19" s="461"/>
      <c r="H19" s="461"/>
      <c r="I19" s="461"/>
      <c r="J19" s="461"/>
      <c r="K19" s="461"/>
      <c r="L19" s="544">
        <f t="shared" si="0"/>
        <v>0</v>
      </c>
      <c r="N19" s="548" t="s">
        <v>28</v>
      </c>
      <c r="O19" s="462"/>
      <c r="P19" s="463"/>
      <c r="Q19" s="463"/>
      <c r="R19" s="463"/>
      <c r="S19" s="463"/>
      <c r="T19" s="464"/>
      <c r="U19" s="464"/>
      <c r="V19" s="464"/>
      <c r="W19" s="464"/>
      <c r="X19" s="464"/>
      <c r="Y19" s="544">
        <f t="shared" si="2"/>
        <v>0</v>
      </c>
    </row>
    <row r="20" spans="1:25" ht="21.95" customHeight="1">
      <c r="A20" s="549" t="s">
        <v>50</v>
      </c>
      <c r="B20" s="465"/>
      <c r="C20" s="460"/>
      <c r="D20" s="460"/>
      <c r="E20" s="460"/>
      <c r="F20" s="460"/>
      <c r="G20" s="461"/>
      <c r="H20" s="461"/>
      <c r="I20" s="461"/>
      <c r="J20" s="461"/>
      <c r="K20" s="461"/>
      <c r="L20" s="544">
        <f t="shared" si="0"/>
        <v>0</v>
      </c>
      <c r="N20" s="549" t="s">
        <v>50</v>
      </c>
      <c r="O20" s="462"/>
      <c r="P20" s="463"/>
      <c r="Q20" s="463"/>
      <c r="R20" s="463"/>
      <c r="S20" s="463"/>
      <c r="T20" s="464"/>
      <c r="U20" s="464"/>
      <c r="V20" s="464"/>
      <c r="W20" s="464"/>
      <c r="X20" s="464"/>
      <c r="Y20" s="544">
        <f t="shared" si="2"/>
        <v>0</v>
      </c>
    </row>
    <row r="21" spans="1:25" ht="21.95" customHeight="1">
      <c r="A21" s="549" t="s">
        <v>51</v>
      </c>
      <c r="B21" s="465"/>
      <c r="C21" s="460"/>
      <c r="D21" s="460"/>
      <c r="E21" s="460"/>
      <c r="F21" s="460"/>
      <c r="G21" s="461"/>
      <c r="H21" s="461"/>
      <c r="I21" s="461"/>
      <c r="J21" s="461"/>
      <c r="K21" s="461"/>
      <c r="L21" s="544">
        <f t="shared" si="0"/>
        <v>0</v>
      </c>
      <c r="N21" s="549" t="s">
        <v>51</v>
      </c>
      <c r="O21" s="467"/>
      <c r="P21" s="468"/>
      <c r="Q21" s="468"/>
      <c r="R21" s="468"/>
      <c r="S21" s="468"/>
      <c r="T21" s="469"/>
      <c r="U21" s="469"/>
      <c r="V21" s="469"/>
      <c r="W21" s="469"/>
      <c r="X21" s="469"/>
      <c r="Y21" s="550">
        <f t="shared" si="2"/>
        <v>0</v>
      </c>
    </row>
    <row r="22" spans="1:25" ht="21.95" customHeight="1">
      <c r="A22" s="549" t="s">
        <v>52</v>
      </c>
      <c r="B22" s="465"/>
      <c r="C22" s="460"/>
      <c r="D22" s="460"/>
      <c r="E22" s="460"/>
      <c r="F22" s="460"/>
      <c r="G22" s="461"/>
      <c r="H22" s="461"/>
      <c r="I22" s="461"/>
      <c r="J22" s="461"/>
      <c r="K22" s="461"/>
      <c r="L22" s="544">
        <f t="shared" si="0"/>
        <v>0</v>
      </c>
      <c r="N22" s="549" t="s">
        <v>52</v>
      </c>
      <c r="O22" s="467"/>
      <c r="P22" s="468"/>
      <c r="Q22" s="468"/>
      <c r="R22" s="468"/>
      <c r="S22" s="468"/>
      <c r="T22" s="469"/>
      <c r="U22" s="469"/>
      <c r="V22" s="469"/>
      <c r="W22" s="469"/>
      <c r="X22" s="469"/>
      <c r="Y22" s="544">
        <f t="shared" si="2"/>
        <v>0</v>
      </c>
    </row>
    <row r="23" spans="1:25" ht="21.95" customHeight="1">
      <c r="A23" s="549" t="s">
        <v>53</v>
      </c>
      <c r="B23" s="465"/>
      <c r="C23" s="460"/>
      <c r="D23" s="460"/>
      <c r="E23" s="460"/>
      <c r="F23" s="460"/>
      <c r="G23" s="461"/>
      <c r="H23" s="461"/>
      <c r="I23" s="461"/>
      <c r="J23" s="461"/>
      <c r="K23" s="461"/>
      <c r="L23" s="544">
        <f t="shared" si="0"/>
        <v>0</v>
      </c>
      <c r="N23" s="549" t="s">
        <v>53</v>
      </c>
      <c r="O23" s="467"/>
      <c r="P23" s="468"/>
      <c r="Q23" s="468"/>
      <c r="R23" s="468"/>
      <c r="S23" s="468"/>
      <c r="T23" s="469"/>
      <c r="U23" s="469"/>
      <c r="V23" s="469"/>
      <c r="W23" s="469"/>
      <c r="X23" s="469"/>
      <c r="Y23" s="544">
        <f t="shared" si="2"/>
        <v>0</v>
      </c>
    </row>
    <row r="24" spans="1:25" ht="21.95" customHeight="1" thickBot="1">
      <c r="A24" s="551" t="s">
        <v>33</v>
      </c>
      <c r="B24" s="470"/>
      <c r="C24" s="471"/>
      <c r="D24" s="471"/>
      <c r="E24" s="471"/>
      <c r="F24" s="471"/>
      <c r="G24" s="472"/>
      <c r="H24" s="472"/>
      <c r="I24" s="472"/>
      <c r="J24" s="472"/>
      <c r="K24" s="472"/>
      <c r="L24" s="552">
        <f t="shared" si="0"/>
        <v>0</v>
      </c>
      <c r="N24" s="551" t="s">
        <v>33</v>
      </c>
      <c r="O24" s="473">
        <v>600</v>
      </c>
      <c r="P24" s="474"/>
      <c r="Q24" s="474"/>
      <c r="R24" s="474"/>
      <c r="S24" s="474"/>
      <c r="T24" s="475"/>
      <c r="U24" s="475"/>
      <c r="V24" s="475"/>
      <c r="W24" s="475"/>
      <c r="X24" s="475"/>
      <c r="Y24" s="552">
        <f t="shared" si="2"/>
        <v>600</v>
      </c>
    </row>
    <row r="25" spans="1:25" ht="18" thickBot="1">
      <c r="A25" s="553" t="s">
        <v>38</v>
      </c>
      <c r="B25" s="476"/>
      <c r="C25" s="477"/>
      <c r="D25" s="477"/>
      <c r="E25" s="477"/>
      <c r="F25" s="477"/>
      <c r="G25" s="478"/>
      <c r="H25" s="478"/>
      <c r="I25" s="478"/>
      <c r="J25" s="478"/>
      <c r="K25" s="478"/>
      <c r="L25" s="554">
        <f>SUM(B25:K25)</f>
        <v>0</v>
      </c>
      <c r="N25" s="553" t="s">
        <v>38</v>
      </c>
      <c r="O25" s="462"/>
      <c r="P25" s="463"/>
      <c r="Q25" s="463"/>
      <c r="R25" s="463"/>
      <c r="S25" s="463"/>
      <c r="T25" s="464"/>
      <c r="U25" s="464"/>
      <c r="V25" s="464"/>
      <c r="W25" s="464"/>
      <c r="X25" s="464"/>
      <c r="Y25" s="555">
        <f>SUM(O25:X25)</f>
        <v>0</v>
      </c>
    </row>
    <row r="26" spans="1:25" ht="25.5" customHeight="1" thickBot="1">
      <c r="A26" s="556" t="s">
        <v>54</v>
      </c>
      <c r="B26" s="476"/>
      <c r="C26" s="477"/>
      <c r="D26" s="477"/>
      <c r="E26" s="477"/>
      <c r="F26" s="477"/>
      <c r="G26" s="478"/>
      <c r="H26" s="478"/>
      <c r="I26" s="478"/>
      <c r="J26" s="478"/>
      <c r="K26" s="478"/>
      <c r="L26" s="557">
        <f>SUM(L6:L25)</f>
        <v>597</v>
      </c>
      <c r="N26" s="556" t="s">
        <v>54</v>
      </c>
      <c r="O26" s="476"/>
      <c r="P26" s="477"/>
      <c r="Q26" s="477"/>
      <c r="R26" s="477"/>
      <c r="S26" s="477"/>
      <c r="T26" s="478"/>
      <c r="U26" s="478"/>
      <c r="V26" s="478"/>
      <c r="W26" s="478"/>
      <c r="X26" s="478"/>
      <c r="Y26" s="557">
        <f>SUM(Y6:Y25)</f>
        <v>1567</v>
      </c>
    </row>
    <row r="27" spans="1:25" ht="15" customHeight="1" thickBot="1"/>
    <row r="28" spans="1:25" ht="24.95" customHeight="1" thickBot="1">
      <c r="A28" s="535" t="s">
        <v>55</v>
      </c>
      <c r="B28" s="536">
        <v>1</v>
      </c>
      <c r="C28" s="537">
        <v>2</v>
      </c>
      <c r="D28" s="537">
        <v>3</v>
      </c>
      <c r="E28" s="537">
        <v>4</v>
      </c>
      <c r="F28" s="537">
        <v>5</v>
      </c>
      <c r="G28" s="538">
        <v>6</v>
      </c>
      <c r="H28" s="537">
        <v>7</v>
      </c>
      <c r="I28" s="538">
        <v>8</v>
      </c>
      <c r="J28" s="537">
        <v>9</v>
      </c>
      <c r="K28" s="538">
        <v>10</v>
      </c>
      <c r="L28" s="539" t="s">
        <v>43</v>
      </c>
      <c r="N28" s="535" t="s">
        <v>61</v>
      </c>
      <c r="O28" s="536">
        <v>1</v>
      </c>
      <c r="P28" s="537">
        <v>2</v>
      </c>
      <c r="Q28" s="537">
        <v>3</v>
      </c>
      <c r="R28" s="537">
        <v>4</v>
      </c>
      <c r="S28" s="537">
        <v>5</v>
      </c>
      <c r="T28" s="538">
        <v>6</v>
      </c>
      <c r="U28" s="537">
        <v>7</v>
      </c>
      <c r="V28" s="538">
        <v>8</v>
      </c>
      <c r="W28" s="537">
        <v>9</v>
      </c>
      <c r="X28" s="538">
        <v>10</v>
      </c>
      <c r="Y28" s="539" t="s">
        <v>43</v>
      </c>
    </row>
    <row r="29" spans="1:25" s="450" customFormat="1" ht="21.95" customHeight="1" thickTop="1">
      <c r="A29" s="542" t="s">
        <v>15</v>
      </c>
      <c r="B29" s="447">
        <v>71</v>
      </c>
      <c r="C29" s="451"/>
      <c r="D29" s="451"/>
      <c r="E29" s="451"/>
      <c r="F29" s="451"/>
      <c r="G29" s="452"/>
      <c r="H29" s="452"/>
      <c r="I29" s="452"/>
      <c r="J29" s="452"/>
      <c r="K29" s="452"/>
      <c r="L29" s="541">
        <f t="shared" ref="L29:L35" si="3">SUM(B29:K29)</f>
        <v>71</v>
      </c>
      <c r="N29" s="542" t="s">
        <v>15</v>
      </c>
      <c r="O29" s="447">
        <v>443</v>
      </c>
      <c r="P29" s="451"/>
      <c r="Q29" s="451"/>
      <c r="R29" s="451"/>
      <c r="S29" s="451"/>
      <c r="T29" s="452"/>
      <c r="U29" s="452"/>
      <c r="V29" s="452"/>
      <c r="W29" s="452"/>
      <c r="X29" s="452"/>
      <c r="Y29" s="541">
        <f t="shared" ref="Y29:Y34" si="4">SUM(O29:X29)</f>
        <v>443</v>
      </c>
    </row>
    <row r="30" spans="1:25" s="450" customFormat="1" ht="21.95" customHeight="1">
      <c r="A30" s="542" t="s">
        <v>16</v>
      </c>
      <c r="B30" s="447"/>
      <c r="C30" s="451"/>
      <c r="D30" s="451"/>
      <c r="E30" s="451"/>
      <c r="F30" s="451"/>
      <c r="G30" s="452"/>
      <c r="H30" s="452"/>
      <c r="I30" s="452"/>
      <c r="J30" s="452"/>
      <c r="K30" s="452"/>
      <c r="L30" s="541">
        <f t="shared" si="3"/>
        <v>0</v>
      </c>
      <c r="N30" s="542" t="s">
        <v>16</v>
      </c>
      <c r="O30" s="447">
        <v>35</v>
      </c>
      <c r="P30" s="451">
        <v>15</v>
      </c>
      <c r="Q30" s="451">
        <v>20</v>
      </c>
      <c r="R30" s="451">
        <v>20</v>
      </c>
      <c r="S30" s="451"/>
      <c r="T30" s="452"/>
      <c r="U30" s="452"/>
      <c r="V30" s="452"/>
      <c r="W30" s="452"/>
      <c r="X30" s="452"/>
      <c r="Y30" s="541">
        <f t="shared" si="4"/>
        <v>90</v>
      </c>
    </row>
    <row r="31" spans="1:25" s="450" customFormat="1" ht="21.95" customHeight="1">
      <c r="A31" s="542" t="s">
        <v>17</v>
      </c>
      <c r="B31" s="447">
        <v>14</v>
      </c>
      <c r="C31" s="451"/>
      <c r="D31" s="451"/>
      <c r="E31" s="451"/>
      <c r="F31" s="451"/>
      <c r="G31" s="452"/>
      <c r="H31" s="452"/>
      <c r="I31" s="452"/>
      <c r="J31" s="452"/>
      <c r="K31" s="452"/>
      <c r="L31" s="541">
        <f t="shared" si="3"/>
        <v>14</v>
      </c>
      <c r="N31" s="542" t="s">
        <v>17</v>
      </c>
      <c r="O31" s="447">
        <v>12</v>
      </c>
      <c r="P31" s="451">
        <v>7</v>
      </c>
      <c r="Q31" s="451">
        <v>10</v>
      </c>
      <c r="R31" s="451">
        <v>12</v>
      </c>
      <c r="S31" s="451"/>
      <c r="T31" s="452"/>
      <c r="U31" s="452"/>
      <c r="V31" s="452"/>
      <c r="W31" s="452"/>
      <c r="X31" s="452"/>
      <c r="Y31" s="541">
        <f t="shared" si="4"/>
        <v>41</v>
      </c>
    </row>
    <row r="32" spans="1:25" s="450" customFormat="1" ht="21.95" customHeight="1">
      <c r="A32" s="542" t="s">
        <v>18</v>
      </c>
      <c r="B32" s="447"/>
      <c r="C32" s="451"/>
      <c r="D32" s="451"/>
      <c r="E32" s="451"/>
      <c r="F32" s="451"/>
      <c r="G32" s="452"/>
      <c r="H32" s="452"/>
      <c r="I32" s="452"/>
      <c r="J32" s="452"/>
      <c r="K32" s="452"/>
      <c r="L32" s="541">
        <f t="shared" si="3"/>
        <v>0</v>
      </c>
      <c r="N32" s="542" t="s">
        <v>18</v>
      </c>
      <c r="O32" s="447"/>
      <c r="P32" s="451"/>
      <c r="Q32" s="451"/>
      <c r="R32" s="451"/>
      <c r="S32" s="451"/>
      <c r="T32" s="452"/>
      <c r="U32" s="452"/>
      <c r="V32" s="452"/>
      <c r="W32" s="452"/>
      <c r="X32" s="452"/>
      <c r="Y32" s="541">
        <f t="shared" si="4"/>
        <v>0</v>
      </c>
    </row>
    <row r="33" spans="1:25" s="450" customFormat="1" ht="21.95" customHeight="1">
      <c r="A33" s="542" t="s">
        <v>45</v>
      </c>
      <c r="B33" s="447">
        <v>35</v>
      </c>
      <c r="C33" s="451"/>
      <c r="D33" s="451"/>
      <c r="E33" s="451"/>
      <c r="F33" s="451"/>
      <c r="G33" s="452"/>
      <c r="H33" s="452"/>
      <c r="I33" s="452"/>
      <c r="J33" s="452"/>
      <c r="K33" s="452"/>
      <c r="L33" s="541">
        <f t="shared" si="3"/>
        <v>35</v>
      </c>
      <c r="N33" s="542" t="s">
        <v>45</v>
      </c>
      <c r="O33" s="447">
        <v>45</v>
      </c>
      <c r="P33" s="451">
        <v>18</v>
      </c>
      <c r="Q33" s="451">
        <v>28</v>
      </c>
      <c r="R33" s="451">
        <v>23</v>
      </c>
      <c r="S33" s="451"/>
      <c r="T33" s="452"/>
      <c r="U33" s="452"/>
      <c r="V33" s="452"/>
      <c r="W33" s="452"/>
      <c r="X33" s="452"/>
      <c r="Y33" s="541">
        <f t="shared" si="4"/>
        <v>114</v>
      </c>
    </row>
    <row r="34" spans="1:25" s="450" customFormat="1" ht="21.95" customHeight="1">
      <c r="A34" s="542" t="s">
        <v>20</v>
      </c>
      <c r="B34" s="447"/>
      <c r="C34" s="451"/>
      <c r="D34" s="451"/>
      <c r="E34" s="451"/>
      <c r="F34" s="451"/>
      <c r="G34" s="452"/>
      <c r="H34" s="452"/>
      <c r="I34" s="452"/>
      <c r="J34" s="452"/>
      <c r="K34" s="452"/>
      <c r="L34" s="541">
        <f t="shared" si="3"/>
        <v>0</v>
      </c>
      <c r="N34" s="542" t="s">
        <v>20</v>
      </c>
      <c r="O34" s="447"/>
      <c r="P34" s="451"/>
      <c r="Q34" s="451"/>
      <c r="R34" s="451"/>
      <c r="S34" s="451"/>
      <c r="T34" s="452"/>
      <c r="U34" s="452"/>
      <c r="V34" s="452"/>
      <c r="W34" s="452"/>
      <c r="X34" s="452"/>
      <c r="Y34" s="541">
        <f t="shared" si="4"/>
        <v>0</v>
      </c>
    </row>
    <row r="35" spans="1:25" ht="21.95" customHeight="1">
      <c r="A35" s="543" t="s">
        <v>21</v>
      </c>
      <c r="B35" s="455"/>
      <c r="C35" s="456"/>
      <c r="D35" s="456"/>
      <c r="E35" s="456"/>
      <c r="F35" s="456"/>
      <c r="G35" s="457"/>
      <c r="H35" s="457"/>
      <c r="I35" s="457"/>
      <c r="J35" s="457"/>
      <c r="K35" s="457"/>
      <c r="L35" s="544">
        <f t="shared" si="3"/>
        <v>0</v>
      </c>
      <c r="N35" s="543" t="s">
        <v>21</v>
      </c>
      <c r="O35" s="564">
        <v>1</v>
      </c>
      <c r="P35" s="566">
        <v>9</v>
      </c>
      <c r="Q35" s="456"/>
      <c r="R35" s="566">
        <v>10</v>
      </c>
      <c r="S35" s="456"/>
      <c r="T35" s="457"/>
      <c r="U35" s="457"/>
      <c r="V35" s="457"/>
      <c r="W35" s="457"/>
      <c r="X35" s="457"/>
      <c r="Y35" s="544">
        <f>SUM(O35:X35)</f>
        <v>20</v>
      </c>
    </row>
    <row r="36" spans="1:25" ht="21.95" customHeight="1">
      <c r="A36" s="543" t="s">
        <v>22</v>
      </c>
      <c r="B36" s="455"/>
      <c r="C36" s="456"/>
      <c r="D36" s="456"/>
      <c r="E36" s="456"/>
      <c r="F36" s="456"/>
      <c r="G36" s="457"/>
      <c r="H36" s="457"/>
      <c r="I36" s="457"/>
      <c r="J36" s="457"/>
      <c r="K36" s="457"/>
      <c r="L36" s="544">
        <f>SUM(B36:K36)</f>
        <v>0</v>
      </c>
      <c r="N36" s="543" t="s">
        <v>22</v>
      </c>
      <c r="O36" s="564">
        <v>1</v>
      </c>
      <c r="P36" s="566">
        <v>5</v>
      </c>
      <c r="Q36" s="566">
        <v>2</v>
      </c>
      <c r="R36" s="566">
        <v>7</v>
      </c>
      <c r="S36" s="456"/>
      <c r="T36" s="457"/>
      <c r="U36" s="457"/>
      <c r="V36" s="457"/>
      <c r="W36" s="457"/>
      <c r="X36" s="457"/>
      <c r="Y36" s="544">
        <f>SUM(O36:X36)</f>
        <v>15</v>
      </c>
    </row>
    <row r="37" spans="1:25" ht="21.95" customHeight="1">
      <c r="A37" s="545" t="s">
        <v>46</v>
      </c>
      <c r="B37" s="462"/>
      <c r="C37" s="463"/>
      <c r="D37" s="463"/>
      <c r="E37" s="463"/>
      <c r="F37" s="463"/>
      <c r="G37" s="464"/>
      <c r="H37" s="464"/>
      <c r="I37" s="464"/>
      <c r="J37" s="464"/>
      <c r="K37" s="464"/>
      <c r="L37" s="544">
        <f>SUM(B37:K37)</f>
        <v>0</v>
      </c>
      <c r="N37" s="545" t="s">
        <v>46</v>
      </c>
      <c r="O37" s="480">
        <v>1</v>
      </c>
      <c r="P37" s="565">
        <v>2</v>
      </c>
      <c r="Q37" s="565">
        <v>1</v>
      </c>
      <c r="R37" s="565">
        <v>5</v>
      </c>
      <c r="S37" s="463"/>
      <c r="T37" s="464"/>
      <c r="U37" s="464"/>
      <c r="V37" s="464"/>
      <c r="W37" s="464"/>
      <c r="X37" s="464"/>
      <c r="Y37" s="544">
        <f>SUM(O37:X37)</f>
        <v>9</v>
      </c>
    </row>
    <row r="38" spans="1:25" ht="21.95" customHeight="1">
      <c r="A38" s="545" t="s">
        <v>47</v>
      </c>
      <c r="B38" s="480">
        <v>8</v>
      </c>
      <c r="C38" s="463"/>
      <c r="D38" s="463"/>
      <c r="E38" s="463"/>
      <c r="F38" s="463"/>
      <c r="G38" s="464"/>
      <c r="H38" s="464"/>
      <c r="I38" s="464"/>
      <c r="J38" s="464"/>
      <c r="K38" s="464"/>
      <c r="L38" s="544">
        <f>SUM(B38:K38)</f>
        <v>8</v>
      </c>
      <c r="N38" s="545" t="s">
        <v>47</v>
      </c>
      <c r="O38" s="480">
        <v>10</v>
      </c>
      <c r="P38" s="565">
        <v>9</v>
      </c>
      <c r="Q38" s="565">
        <v>16</v>
      </c>
      <c r="R38" s="565">
        <v>11</v>
      </c>
      <c r="S38" s="463"/>
      <c r="T38" s="464"/>
      <c r="U38" s="464"/>
      <c r="V38" s="464"/>
      <c r="W38" s="464"/>
      <c r="X38" s="464"/>
      <c r="Y38" s="544">
        <f>SUM(O38:X38)</f>
        <v>46</v>
      </c>
    </row>
    <row r="39" spans="1:25" ht="21.95" customHeight="1">
      <c r="A39" s="545" t="s">
        <v>48</v>
      </c>
      <c r="B39" s="462"/>
      <c r="C39" s="463"/>
      <c r="D39" s="463"/>
      <c r="E39" s="463"/>
      <c r="F39" s="463"/>
      <c r="G39" s="464"/>
      <c r="H39" s="464"/>
      <c r="I39" s="464"/>
      <c r="J39" s="464"/>
      <c r="K39" s="464"/>
      <c r="L39" s="544">
        <f t="shared" ref="L39:L46" si="5">SUM(B39:K39)</f>
        <v>0</v>
      </c>
      <c r="N39" s="545" t="s">
        <v>48</v>
      </c>
      <c r="O39" s="462"/>
      <c r="P39" s="463"/>
      <c r="Q39" s="463"/>
      <c r="R39" s="463"/>
      <c r="S39" s="463"/>
      <c r="T39" s="464"/>
      <c r="U39" s="464"/>
      <c r="V39" s="464"/>
      <c r="W39" s="464"/>
      <c r="X39" s="464"/>
      <c r="Y39" s="544">
        <f t="shared" ref="Y39:Y45" si="6">SUM(O39:X39)</f>
        <v>0</v>
      </c>
    </row>
    <row r="40" spans="1:25" ht="28.5">
      <c r="A40" s="547" t="s">
        <v>49</v>
      </c>
      <c r="B40" s="462"/>
      <c r="C40" s="463"/>
      <c r="D40" s="463"/>
      <c r="E40" s="463"/>
      <c r="F40" s="463"/>
      <c r="G40" s="464"/>
      <c r="H40" s="464"/>
      <c r="I40" s="464"/>
      <c r="J40" s="464"/>
      <c r="K40" s="464"/>
      <c r="L40" s="544">
        <f>SUM(B40:K40)</f>
        <v>0</v>
      </c>
      <c r="N40" s="547" t="s">
        <v>49</v>
      </c>
      <c r="O40" s="463"/>
      <c r="P40" s="463"/>
      <c r="Q40" s="463"/>
      <c r="R40" s="463"/>
      <c r="S40" s="463"/>
      <c r="T40" s="464"/>
      <c r="U40" s="464"/>
      <c r="V40" s="464"/>
      <c r="W40" s="464"/>
      <c r="X40" s="464"/>
      <c r="Y40" s="544">
        <f>SUM(O40:X40)</f>
        <v>0</v>
      </c>
    </row>
    <row r="41" spans="1:25" ht="21.95" customHeight="1">
      <c r="A41" s="548" t="s">
        <v>27</v>
      </c>
      <c r="B41" s="462"/>
      <c r="C41" s="463"/>
      <c r="D41" s="463"/>
      <c r="E41" s="463"/>
      <c r="F41" s="463"/>
      <c r="G41" s="464"/>
      <c r="H41" s="464"/>
      <c r="I41" s="464"/>
      <c r="J41" s="464"/>
      <c r="K41" s="464"/>
      <c r="L41" s="544">
        <f>SUM(B41:K41)</f>
        <v>0</v>
      </c>
      <c r="N41" s="548" t="s">
        <v>27</v>
      </c>
      <c r="O41" s="462"/>
      <c r="P41" s="463"/>
      <c r="Q41" s="463"/>
      <c r="R41" s="463"/>
      <c r="S41" s="463"/>
      <c r="T41" s="464"/>
      <c r="U41" s="464"/>
      <c r="V41" s="464"/>
      <c r="W41" s="464"/>
      <c r="X41" s="464"/>
      <c r="Y41" s="544">
        <f>SUM(O41:X41)</f>
        <v>0</v>
      </c>
    </row>
    <row r="42" spans="1:25" ht="21.95" customHeight="1">
      <c r="A42" s="548" t="s">
        <v>28</v>
      </c>
      <c r="B42" s="462"/>
      <c r="C42" s="463"/>
      <c r="D42" s="463"/>
      <c r="E42" s="463"/>
      <c r="F42" s="463"/>
      <c r="G42" s="464"/>
      <c r="H42" s="464"/>
      <c r="I42" s="464"/>
      <c r="J42" s="464"/>
      <c r="K42" s="464"/>
      <c r="L42" s="544">
        <f t="shared" si="5"/>
        <v>0</v>
      </c>
      <c r="N42" s="548" t="s">
        <v>28</v>
      </c>
      <c r="O42" s="462"/>
      <c r="P42" s="463"/>
      <c r="Q42" s="463"/>
      <c r="R42" s="463"/>
      <c r="S42" s="463"/>
      <c r="T42" s="464"/>
      <c r="U42" s="464"/>
      <c r="V42" s="464"/>
      <c r="W42" s="464"/>
      <c r="X42" s="464"/>
      <c r="Y42" s="544">
        <f t="shared" si="6"/>
        <v>0</v>
      </c>
    </row>
    <row r="43" spans="1:25" ht="21.95" customHeight="1">
      <c r="A43" s="549" t="s">
        <v>50</v>
      </c>
      <c r="B43" s="462"/>
      <c r="C43" s="463"/>
      <c r="D43" s="463"/>
      <c r="E43" s="463"/>
      <c r="F43" s="463"/>
      <c r="G43" s="464"/>
      <c r="H43" s="464"/>
      <c r="I43" s="464"/>
      <c r="J43" s="464"/>
      <c r="K43" s="464"/>
      <c r="L43" s="544">
        <f t="shared" si="5"/>
        <v>0</v>
      </c>
      <c r="N43" s="549" t="s">
        <v>50</v>
      </c>
      <c r="O43" s="462"/>
      <c r="P43" s="463"/>
      <c r="Q43" s="463"/>
      <c r="R43" s="463"/>
      <c r="S43" s="463"/>
      <c r="T43" s="464"/>
      <c r="U43" s="464"/>
      <c r="V43" s="464"/>
      <c r="W43" s="464"/>
      <c r="X43" s="464"/>
      <c r="Y43" s="544">
        <f t="shared" si="6"/>
        <v>0</v>
      </c>
    </row>
    <row r="44" spans="1:25" ht="21.95" customHeight="1">
      <c r="A44" s="549" t="s">
        <v>51</v>
      </c>
      <c r="B44" s="462"/>
      <c r="C44" s="463"/>
      <c r="D44" s="463"/>
      <c r="E44" s="463"/>
      <c r="F44" s="463"/>
      <c r="G44" s="464"/>
      <c r="H44" s="464"/>
      <c r="I44" s="464"/>
      <c r="J44" s="464"/>
      <c r="K44" s="464"/>
      <c r="L44" s="544">
        <f t="shared" si="5"/>
        <v>0</v>
      </c>
      <c r="N44" s="549" t="s">
        <v>51</v>
      </c>
      <c r="O44" s="467"/>
      <c r="P44" s="468"/>
      <c r="Q44" s="468"/>
      <c r="R44" s="468"/>
      <c r="S44" s="468"/>
      <c r="T44" s="469"/>
      <c r="U44" s="469"/>
      <c r="V44" s="469"/>
      <c r="W44" s="469"/>
      <c r="X44" s="469"/>
      <c r="Y44" s="550">
        <f t="shared" si="6"/>
        <v>0</v>
      </c>
    </row>
    <row r="45" spans="1:25" ht="21.95" customHeight="1">
      <c r="A45" s="549" t="s">
        <v>52</v>
      </c>
      <c r="B45" s="462"/>
      <c r="C45" s="463"/>
      <c r="D45" s="463"/>
      <c r="E45" s="463"/>
      <c r="F45" s="463"/>
      <c r="G45" s="464"/>
      <c r="H45" s="464"/>
      <c r="I45" s="464"/>
      <c r="J45" s="464"/>
      <c r="K45" s="464"/>
      <c r="L45" s="544">
        <f t="shared" si="5"/>
        <v>0</v>
      </c>
      <c r="N45" s="549" t="s">
        <v>52</v>
      </c>
      <c r="O45" s="467"/>
      <c r="P45" s="468"/>
      <c r="Q45" s="468"/>
      <c r="R45" s="468"/>
      <c r="S45" s="468"/>
      <c r="T45" s="469"/>
      <c r="U45" s="469"/>
      <c r="V45" s="469"/>
      <c r="W45" s="469"/>
      <c r="X45" s="469"/>
      <c r="Y45" s="550">
        <f t="shared" si="6"/>
        <v>0</v>
      </c>
    </row>
    <row r="46" spans="1:25" ht="21.95" customHeight="1">
      <c r="A46" s="549" t="s">
        <v>53</v>
      </c>
      <c r="B46" s="462"/>
      <c r="C46" s="463"/>
      <c r="D46" s="463"/>
      <c r="E46" s="463"/>
      <c r="F46" s="463"/>
      <c r="G46" s="464"/>
      <c r="H46" s="464"/>
      <c r="I46" s="464"/>
      <c r="J46" s="464"/>
      <c r="K46" s="464"/>
      <c r="L46" s="544">
        <f t="shared" si="5"/>
        <v>0</v>
      </c>
      <c r="N46" s="549" t="s">
        <v>53</v>
      </c>
      <c r="O46" s="467"/>
      <c r="P46" s="468"/>
      <c r="Q46" s="468"/>
      <c r="R46" s="468"/>
      <c r="S46" s="468"/>
      <c r="T46" s="469"/>
      <c r="U46" s="469"/>
      <c r="V46" s="469"/>
      <c r="W46" s="469"/>
      <c r="X46" s="469"/>
      <c r="Y46" s="544">
        <f>SUM(O46:X46)</f>
        <v>0</v>
      </c>
    </row>
    <row r="47" spans="1:25" ht="21.95" customHeight="1" thickBot="1">
      <c r="A47" s="551" t="s">
        <v>33</v>
      </c>
      <c r="B47" s="481"/>
      <c r="C47" s="482"/>
      <c r="D47" s="482"/>
      <c r="E47" s="482"/>
      <c r="F47" s="482"/>
      <c r="G47" s="483"/>
      <c r="H47" s="483"/>
      <c r="I47" s="483"/>
      <c r="J47" s="483"/>
      <c r="K47" s="483"/>
      <c r="L47" s="552">
        <f>SUM(B47:K47)</f>
        <v>0</v>
      </c>
      <c r="N47" s="551" t="s">
        <v>33</v>
      </c>
      <c r="O47" s="473"/>
      <c r="P47" s="474"/>
      <c r="Q47" s="474"/>
      <c r="R47" s="474"/>
      <c r="S47" s="474"/>
      <c r="T47" s="475"/>
      <c r="U47" s="475"/>
      <c r="V47" s="475"/>
      <c r="W47" s="475"/>
      <c r="X47" s="475"/>
      <c r="Y47" s="552">
        <f>SUM(O47:X47)</f>
        <v>0</v>
      </c>
    </row>
    <row r="48" spans="1:25" ht="18" thickBot="1">
      <c r="A48" s="553" t="s">
        <v>38</v>
      </c>
      <c r="B48" s="476"/>
      <c r="C48" s="477"/>
      <c r="D48" s="477"/>
      <c r="E48" s="477"/>
      <c r="F48" s="477"/>
      <c r="G48" s="478"/>
      <c r="H48" s="478"/>
      <c r="I48" s="478"/>
      <c r="J48" s="478"/>
      <c r="K48" s="478"/>
      <c r="L48" s="554">
        <f>SUM(B48:K48)</f>
        <v>0</v>
      </c>
      <c r="N48" s="553" t="s">
        <v>38</v>
      </c>
      <c r="O48" s="477">
        <v>200</v>
      </c>
      <c r="P48" s="477"/>
      <c r="Q48" s="477"/>
      <c r="R48" s="477"/>
      <c r="S48" s="477"/>
      <c r="T48" s="478"/>
      <c r="U48" s="478"/>
      <c r="V48" s="478"/>
      <c r="W48" s="478"/>
      <c r="X48" s="478"/>
      <c r="Y48" s="554">
        <f>SUM(O48:X48)</f>
        <v>200</v>
      </c>
    </row>
    <row r="49" spans="1:25" ht="25.5" customHeight="1" thickBot="1">
      <c r="A49" s="556" t="s">
        <v>54</v>
      </c>
      <c r="B49" s="476"/>
      <c r="C49" s="477"/>
      <c r="D49" s="477"/>
      <c r="E49" s="477"/>
      <c r="F49" s="477"/>
      <c r="G49" s="478"/>
      <c r="H49" s="478"/>
      <c r="I49" s="478"/>
      <c r="J49" s="478"/>
      <c r="K49" s="478"/>
      <c r="L49" s="557">
        <f>SUM(L29:L48)</f>
        <v>128</v>
      </c>
      <c r="N49" s="556" t="s">
        <v>54</v>
      </c>
      <c r="O49" s="476"/>
      <c r="P49" s="477"/>
      <c r="Q49" s="477"/>
      <c r="R49" s="477"/>
      <c r="S49" s="477"/>
      <c r="T49" s="478"/>
      <c r="U49" s="478"/>
      <c r="V49" s="478"/>
      <c r="W49" s="478"/>
      <c r="X49" s="478"/>
      <c r="Y49" s="557">
        <f>SUM(Y29:Y48)</f>
        <v>978</v>
      </c>
    </row>
    <row r="50" spans="1:25" ht="15" customHeight="1" thickBot="1"/>
    <row r="51" spans="1:25" ht="24.95" customHeight="1" thickBot="1">
      <c r="A51" s="535" t="s">
        <v>57</v>
      </c>
      <c r="B51" s="536">
        <v>1</v>
      </c>
      <c r="C51" s="537">
        <v>2</v>
      </c>
      <c r="D51" s="537">
        <v>3</v>
      </c>
      <c r="E51" s="537">
        <v>4</v>
      </c>
      <c r="F51" s="537">
        <v>5</v>
      </c>
      <c r="G51" s="538">
        <v>6</v>
      </c>
      <c r="H51" s="537">
        <v>7</v>
      </c>
      <c r="I51" s="538">
        <v>8</v>
      </c>
      <c r="J51" s="537">
        <v>9</v>
      </c>
      <c r="K51" s="538">
        <v>10</v>
      </c>
      <c r="L51" s="539" t="s">
        <v>43</v>
      </c>
      <c r="N51" s="535" t="s">
        <v>63</v>
      </c>
      <c r="O51" s="536">
        <v>1</v>
      </c>
      <c r="P51" s="537">
        <v>2</v>
      </c>
      <c r="Q51" s="537">
        <v>3</v>
      </c>
      <c r="R51" s="537">
        <v>4</v>
      </c>
      <c r="S51" s="537">
        <v>5</v>
      </c>
      <c r="T51" s="538">
        <v>6</v>
      </c>
      <c r="U51" s="537">
        <v>7</v>
      </c>
      <c r="V51" s="538">
        <v>8</v>
      </c>
      <c r="W51" s="537">
        <v>9</v>
      </c>
      <c r="X51" s="538">
        <v>10</v>
      </c>
      <c r="Y51" s="539" t="s">
        <v>43</v>
      </c>
    </row>
    <row r="52" spans="1:25" s="450" customFormat="1" ht="21.95" customHeight="1" thickTop="1">
      <c r="A52" s="542" t="s">
        <v>15</v>
      </c>
      <c r="B52" s="447">
        <v>357</v>
      </c>
      <c r="C52" s="451"/>
      <c r="D52" s="451"/>
      <c r="E52" s="451"/>
      <c r="F52" s="451"/>
      <c r="G52" s="452"/>
      <c r="H52" s="452"/>
      <c r="I52" s="452"/>
      <c r="J52" s="452"/>
      <c r="K52" s="452"/>
      <c r="L52" s="541">
        <f t="shared" ref="L52:L58" si="7">SUM(B52:K52)</f>
        <v>357</v>
      </c>
      <c r="N52" s="542" t="s">
        <v>15</v>
      </c>
      <c r="O52" s="447">
        <v>502</v>
      </c>
      <c r="P52" s="451"/>
      <c r="Q52" s="451"/>
      <c r="R52" s="451"/>
      <c r="S52" s="451"/>
      <c r="T52" s="452"/>
      <c r="U52" s="452"/>
      <c r="V52" s="452"/>
      <c r="W52" s="452"/>
      <c r="X52" s="452"/>
      <c r="Y52" s="541">
        <f t="shared" ref="Y52:Y57" si="8">SUM(O52:X52)</f>
        <v>502</v>
      </c>
    </row>
    <row r="53" spans="1:25" s="450" customFormat="1" ht="21.95" customHeight="1">
      <c r="A53" s="542" t="s">
        <v>16</v>
      </c>
      <c r="B53" s="447">
        <v>85</v>
      </c>
      <c r="C53" s="451"/>
      <c r="D53" s="451"/>
      <c r="E53" s="451">
        <v>0</v>
      </c>
      <c r="F53" s="451"/>
      <c r="G53" s="452"/>
      <c r="H53" s="452"/>
      <c r="I53" s="452"/>
      <c r="J53" s="452"/>
      <c r="K53" s="452"/>
      <c r="L53" s="541">
        <f t="shared" si="7"/>
        <v>85</v>
      </c>
      <c r="N53" s="542" t="s">
        <v>16</v>
      </c>
      <c r="O53" s="447">
        <v>35</v>
      </c>
      <c r="P53" s="451">
        <v>20</v>
      </c>
      <c r="Q53" s="451">
        <v>15</v>
      </c>
      <c r="R53" s="451">
        <v>40</v>
      </c>
      <c r="S53" s="451"/>
      <c r="T53" s="452"/>
      <c r="U53" s="452"/>
      <c r="V53" s="452"/>
      <c r="W53" s="452"/>
      <c r="X53" s="452"/>
      <c r="Y53" s="541">
        <f t="shared" si="8"/>
        <v>110</v>
      </c>
    </row>
    <row r="54" spans="1:25" s="450" customFormat="1" ht="21.95" customHeight="1">
      <c r="A54" s="542" t="s">
        <v>17</v>
      </c>
      <c r="B54" s="447">
        <v>42</v>
      </c>
      <c r="C54" s="451"/>
      <c r="D54" s="451"/>
      <c r="E54" s="451"/>
      <c r="F54" s="451"/>
      <c r="G54" s="452"/>
      <c r="H54" s="452"/>
      <c r="I54" s="452"/>
      <c r="J54" s="452"/>
      <c r="K54" s="452"/>
      <c r="L54" s="541">
        <f t="shared" si="7"/>
        <v>42</v>
      </c>
      <c r="N54" s="542" t="s">
        <v>17</v>
      </c>
      <c r="O54" s="447">
        <v>7</v>
      </c>
      <c r="P54" s="451">
        <v>14</v>
      </c>
      <c r="Q54" s="451">
        <v>12</v>
      </c>
      <c r="R54" s="451">
        <v>5</v>
      </c>
      <c r="S54" s="451">
        <v>10</v>
      </c>
      <c r="T54" s="452"/>
      <c r="U54" s="452"/>
      <c r="V54" s="452"/>
      <c r="W54" s="452"/>
      <c r="X54" s="452"/>
      <c r="Y54" s="541">
        <f t="shared" si="8"/>
        <v>48</v>
      </c>
    </row>
    <row r="55" spans="1:25" s="450" customFormat="1" ht="21.95" customHeight="1">
      <c r="A55" s="542" t="s">
        <v>18</v>
      </c>
      <c r="B55" s="447"/>
      <c r="C55" s="451"/>
      <c r="D55" s="451"/>
      <c r="E55" s="451"/>
      <c r="F55" s="451"/>
      <c r="G55" s="452"/>
      <c r="H55" s="452"/>
      <c r="I55" s="452"/>
      <c r="J55" s="452"/>
      <c r="K55" s="452"/>
      <c r="L55" s="541">
        <f t="shared" si="7"/>
        <v>0</v>
      </c>
      <c r="N55" s="542" t="s">
        <v>18</v>
      </c>
      <c r="O55" s="447"/>
      <c r="P55" s="451"/>
      <c r="Q55" s="451"/>
      <c r="R55" s="451"/>
      <c r="S55" s="451"/>
      <c r="T55" s="452"/>
      <c r="U55" s="452"/>
      <c r="V55" s="452"/>
      <c r="W55" s="452"/>
      <c r="X55" s="452"/>
      <c r="Y55" s="541">
        <f t="shared" si="8"/>
        <v>0</v>
      </c>
    </row>
    <row r="56" spans="1:25" s="450" customFormat="1" ht="21.95" customHeight="1">
      <c r="A56" s="542" t="s">
        <v>45</v>
      </c>
      <c r="B56" s="447">
        <v>116</v>
      </c>
      <c r="C56" s="451"/>
      <c r="D56" s="451"/>
      <c r="E56" s="451"/>
      <c r="F56" s="451"/>
      <c r="G56" s="452"/>
      <c r="H56" s="452"/>
      <c r="I56" s="452"/>
      <c r="J56" s="452"/>
      <c r="K56" s="452"/>
      <c r="L56" s="541">
        <f t="shared" si="7"/>
        <v>116</v>
      </c>
      <c r="N56" s="542" t="s">
        <v>45</v>
      </c>
      <c r="O56" s="447">
        <v>23</v>
      </c>
      <c r="P56" s="451">
        <v>38</v>
      </c>
      <c r="Q56" s="451">
        <v>27</v>
      </c>
      <c r="R56" s="451">
        <v>15</v>
      </c>
      <c r="S56" s="451">
        <v>18</v>
      </c>
      <c r="T56" s="452"/>
      <c r="U56" s="452"/>
      <c r="V56" s="452"/>
      <c r="W56" s="452"/>
      <c r="X56" s="452"/>
      <c r="Y56" s="541">
        <f t="shared" si="8"/>
        <v>121</v>
      </c>
    </row>
    <row r="57" spans="1:25" s="450" customFormat="1" ht="21.95" customHeight="1">
      <c r="A57" s="542" t="s">
        <v>20</v>
      </c>
      <c r="B57" s="447"/>
      <c r="C57" s="451"/>
      <c r="D57" s="451"/>
      <c r="E57" s="451"/>
      <c r="F57" s="451"/>
      <c r="G57" s="452"/>
      <c r="H57" s="452"/>
      <c r="I57" s="452"/>
      <c r="J57" s="452"/>
      <c r="K57" s="452"/>
      <c r="L57" s="541">
        <f t="shared" si="7"/>
        <v>0</v>
      </c>
      <c r="N57" s="542" t="s">
        <v>20</v>
      </c>
      <c r="O57" s="447"/>
      <c r="P57" s="451"/>
      <c r="Q57" s="451"/>
      <c r="R57" s="451"/>
      <c r="S57" s="451"/>
      <c r="T57" s="452"/>
      <c r="U57" s="452"/>
      <c r="V57" s="452"/>
      <c r="W57" s="452"/>
      <c r="X57" s="452"/>
      <c r="Y57" s="541">
        <f t="shared" si="8"/>
        <v>0</v>
      </c>
    </row>
    <row r="58" spans="1:25" ht="21.95" customHeight="1">
      <c r="A58" s="543" t="s">
        <v>21</v>
      </c>
      <c r="B58" s="564">
        <v>5</v>
      </c>
      <c r="C58" s="566">
        <v>2</v>
      </c>
      <c r="D58" s="566">
        <v>4</v>
      </c>
      <c r="E58" s="566">
        <v>9</v>
      </c>
      <c r="F58" s="456"/>
      <c r="G58" s="457"/>
      <c r="H58" s="457"/>
      <c r="I58" s="457"/>
      <c r="J58" s="457"/>
      <c r="K58" s="457"/>
      <c r="L58" s="544">
        <f t="shared" si="7"/>
        <v>20</v>
      </c>
      <c r="N58" s="543" t="s">
        <v>21</v>
      </c>
      <c r="O58" s="564">
        <v>1</v>
      </c>
      <c r="P58" s="566">
        <v>2</v>
      </c>
      <c r="Q58" s="566">
        <v>10</v>
      </c>
      <c r="R58" s="566">
        <v>15</v>
      </c>
      <c r="S58" s="456"/>
      <c r="T58" s="457"/>
      <c r="U58" s="457"/>
      <c r="V58" s="457"/>
      <c r="W58" s="457"/>
      <c r="X58" s="457"/>
      <c r="Y58" s="544">
        <f>SUM(O58:X58)</f>
        <v>28</v>
      </c>
    </row>
    <row r="59" spans="1:25" ht="21.95" customHeight="1">
      <c r="A59" s="543" t="s">
        <v>22</v>
      </c>
      <c r="B59" s="564">
        <v>4</v>
      </c>
      <c r="C59" s="566">
        <v>2</v>
      </c>
      <c r="D59" s="566">
        <v>4</v>
      </c>
      <c r="E59" s="566">
        <v>1</v>
      </c>
      <c r="F59" s="456"/>
      <c r="G59" s="457"/>
      <c r="H59" s="457"/>
      <c r="I59" s="457"/>
      <c r="J59" s="457"/>
      <c r="K59" s="457"/>
      <c r="L59" s="544">
        <f>SUM(B59:K59)</f>
        <v>11</v>
      </c>
      <c r="N59" s="543" t="s">
        <v>22</v>
      </c>
      <c r="O59" s="564">
        <v>6</v>
      </c>
      <c r="P59" s="566">
        <v>8</v>
      </c>
      <c r="Q59" s="566">
        <v>3</v>
      </c>
      <c r="R59" s="566">
        <v>5</v>
      </c>
      <c r="S59" s="456"/>
      <c r="T59" s="457"/>
      <c r="U59" s="457"/>
      <c r="V59" s="457"/>
      <c r="W59" s="457"/>
      <c r="X59" s="457"/>
      <c r="Y59" s="544">
        <f>SUM(O59:X59)</f>
        <v>22</v>
      </c>
    </row>
    <row r="60" spans="1:25" ht="21.95" customHeight="1">
      <c r="A60" s="545" t="s">
        <v>46</v>
      </c>
      <c r="B60" s="480">
        <v>10</v>
      </c>
      <c r="C60" s="565">
        <v>5</v>
      </c>
      <c r="D60" s="565">
        <v>3</v>
      </c>
      <c r="E60" s="565">
        <v>4</v>
      </c>
      <c r="F60" s="463"/>
      <c r="G60" s="464"/>
      <c r="H60" s="464"/>
      <c r="I60" s="464"/>
      <c r="J60" s="464"/>
      <c r="K60" s="464"/>
      <c r="L60" s="544">
        <f>SUM(B60:K60)</f>
        <v>22</v>
      </c>
      <c r="N60" s="545" t="s">
        <v>46</v>
      </c>
      <c r="O60" s="480">
        <v>3</v>
      </c>
      <c r="P60" s="565">
        <v>7</v>
      </c>
      <c r="Q60" s="565">
        <v>3</v>
      </c>
      <c r="R60" s="565">
        <v>5</v>
      </c>
      <c r="S60" s="463"/>
      <c r="T60" s="464"/>
      <c r="U60" s="464"/>
      <c r="V60" s="464"/>
      <c r="W60" s="464"/>
      <c r="X60" s="464"/>
      <c r="Y60" s="544">
        <f>SUM(O60:X60)</f>
        <v>18</v>
      </c>
    </row>
    <row r="61" spans="1:25" ht="21.95" customHeight="1">
      <c r="A61" s="545" t="s">
        <v>47</v>
      </c>
      <c r="B61" s="480">
        <v>24</v>
      </c>
      <c r="C61" s="565">
        <v>15</v>
      </c>
      <c r="D61" s="565">
        <v>12</v>
      </c>
      <c r="E61" s="565">
        <v>13</v>
      </c>
      <c r="F61" s="565">
        <v>9</v>
      </c>
      <c r="G61" s="464"/>
      <c r="H61" s="464"/>
      <c r="I61" s="464"/>
      <c r="J61" s="464"/>
      <c r="K61" s="464"/>
      <c r="L61" s="544">
        <f>SUM(B61:K61)</f>
        <v>73</v>
      </c>
      <c r="N61" s="545" t="s">
        <v>47</v>
      </c>
      <c r="O61" s="480">
        <v>8</v>
      </c>
      <c r="P61" s="565">
        <v>8</v>
      </c>
      <c r="Q61" s="565">
        <v>21</v>
      </c>
      <c r="R61" s="565">
        <v>8</v>
      </c>
      <c r="S61" s="565">
        <v>8</v>
      </c>
      <c r="T61" s="464"/>
      <c r="U61" s="464"/>
      <c r="V61" s="464"/>
      <c r="W61" s="464"/>
      <c r="X61" s="464"/>
      <c r="Y61" s="544">
        <f>SUM(O61:X61)</f>
        <v>53</v>
      </c>
    </row>
    <row r="62" spans="1:25" ht="21.95" customHeight="1">
      <c r="A62" s="545" t="s">
        <v>48</v>
      </c>
      <c r="B62" s="462"/>
      <c r="C62" s="463"/>
      <c r="D62" s="463"/>
      <c r="E62" s="463"/>
      <c r="F62" s="463"/>
      <c r="G62" s="464"/>
      <c r="H62" s="464"/>
      <c r="I62" s="464"/>
      <c r="J62" s="464"/>
      <c r="K62" s="464"/>
      <c r="L62" s="544">
        <f t="shared" ref="L62:L69" si="9">SUM(B62:K62)</f>
        <v>0</v>
      </c>
      <c r="N62" s="545" t="s">
        <v>48</v>
      </c>
      <c r="O62" s="462"/>
      <c r="P62" s="463"/>
      <c r="Q62" s="463"/>
      <c r="R62" s="463"/>
      <c r="S62" s="463"/>
      <c r="T62" s="464"/>
      <c r="U62" s="464"/>
      <c r="V62" s="464"/>
      <c r="W62" s="464"/>
      <c r="X62" s="464"/>
      <c r="Y62" s="544">
        <f t="shared" ref="Y62:Y68" si="10">SUM(O62:X62)</f>
        <v>0</v>
      </c>
    </row>
    <row r="63" spans="1:25" ht="28.5">
      <c r="A63" s="547" t="s">
        <v>49</v>
      </c>
      <c r="B63" s="462"/>
      <c r="C63" s="463"/>
      <c r="D63" s="463"/>
      <c r="E63" s="463"/>
      <c r="F63" s="463"/>
      <c r="G63" s="464"/>
      <c r="H63" s="464"/>
      <c r="I63" s="464"/>
      <c r="J63" s="464"/>
      <c r="K63" s="464"/>
      <c r="L63" s="544">
        <f>SUM(B63:K63)</f>
        <v>0</v>
      </c>
      <c r="N63" s="547" t="s">
        <v>49</v>
      </c>
      <c r="O63" s="480">
        <v>110</v>
      </c>
      <c r="P63" s="463"/>
      <c r="Q63" s="463"/>
      <c r="R63" s="463"/>
      <c r="S63" s="463"/>
      <c r="T63" s="464"/>
      <c r="U63" s="464"/>
      <c r="V63" s="464"/>
      <c r="W63" s="464"/>
      <c r="X63" s="464"/>
      <c r="Y63" s="544">
        <f>SUM(O63:X63)</f>
        <v>110</v>
      </c>
    </row>
    <row r="64" spans="1:25" ht="21.95" customHeight="1">
      <c r="A64" s="548" t="s">
        <v>27</v>
      </c>
      <c r="B64" s="462"/>
      <c r="C64" s="463"/>
      <c r="D64" s="463"/>
      <c r="E64" s="463"/>
      <c r="F64" s="463"/>
      <c r="G64" s="464"/>
      <c r="H64" s="464"/>
      <c r="I64" s="464"/>
      <c r="J64" s="464"/>
      <c r="K64" s="464"/>
      <c r="L64" s="544">
        <f>SUM(B64:K64)</f>
        <v>0</v>
      </c>
      <c r="N64" s="548" t="s">
        <v>27</v>
      </c>
      <c r="O64" s="462"/>
      <c r="P64" s="463"/>
      <c r="Q64" s="463"/>
      <c r="R64" s="463"/>
      <c r="S64" s="463"/>
      <c r="T64" s="464"/>
      <c r="U64" s="464"/>
      <c r="V64" s="464"/>
      <c r="W64" s="464"/>
      <c r="X64" s="464"/>
      <c r="Y64" s="544">
        <f>SUM(O64:X64)</f>
        <v>0</v>
      </c>
    </row>
    <row r="65" spans="1:28" ht="21.95" customHeight="1">
      <c r="A65" s="548" t="s">
        <v>28</v>
      </c>
      <c r="B65" s="462"/>
      <c r="C65" s="463"/>
      <c r="D65" s="463"/>
      <c r="E65" s="463"/>
      <c r="F65" s="463"/>
      <c r="G65" s="464"/>
      <c r="H65" s="464"/>
      <c r="I65" s="464"/>
      <c r="J65" s="464"/>
      <c r="K65" s="464"/>
      <c r="L65" s="544">
        <f t="shared" si="9"/>
        <v>0</v>
      </c>
      <c r="N65" s="548" t="s">
        <v>28</v>
      </c>
      <c r="O65" s="462"/>
      <c r="P65" s="463"/>
      <c r="Q65" s="463"/>
      <c r="R65" s="463"/>
      <c r="S65" s="463"/>
      <c r="T65" s="464"/>
      <c r="U65" s="464"/>
      <c r="V65" s="464"/>
      <c r="W65" s="464"/>
      <c r="X65" s="464"/>
      <c r="Y65" s="544">
        <f t="shared" si="10"/>
        <v>0</v>
      </c>
    </row>
    <row r="66" spans="1:28" ht="21.95" customHeight="1">
      <c r="A66" s="549" t="s">
        <v>50</v>
      </c>
      <c r="B66" s="462"/>
      <c r="C66" s="463"/>
      <c r="D66" s="463"/>
      <c r="E66" s="463"/>
      <c r="F66" s="463"/>
      <c r="G66" s="464"/>
      <c r="H66" s="464"/>
      <c r="I66" s="464"/>
      <c r="J66" s="464"/>
      <c r="K66" s="464"/>
      <c r="L66" s="544">
        <f t="shared" si="9"/>
        <v>0</v>
      </c>
      <c r="N66" s="549" t="s">
        <v>50</v>
      </c>
      <c r="O66" s="462"/>
      <c r="P66" s="463"/>
      <c r="Q66" s="463"/>
      <c r="R66" s="463"/>
      <c r="S66" s="463"/>
      <c r="T66" s="464"/>
      <c r="U66" s="464"/>
      <c r="V66" s="464"/>
      <c r="W66" s="464"/>
      <c r="X66" s="464"/>
      <c r="Y66" s="544">
        <f t="shared" si="10"/>
        <v>0</v>
      </c>
    </row>
    <row r="67" spans="1:28" ht="21.95" customHeight="1">
      <c r="A67" s="549" t="s">
        <v>51</v>
      </c>
      <c r="B67" s="462"/>
      <c r="C67" s="463"/>
      <c r="D67" s="463"/>
      <c r="E67" s="463"/>
      <c r="F67" s="463"/>
      <c r="G67" s="464"/>
      <c r="H67" s="464"/>
      <c r="I67" s="464"/>
      <c r="J67" s="464"/>
      <c r="K67" s="464"/>
      <c r="L67" s="544">
        <f t="shared" si="9"/>
        <v>0</v>
      </c>
      <c r="N67" s="549" t="s">
        <v>51</v>
      </c>
      <c r="O67" s="467"/>
      <c r="P67" s="468"/>
      <c r="Q67" s="468"/>
      <c r="R67" s="468"/>
      <c r="S67" s="468"/>
      <c r="T67" s="469"/>
      <c r="U67" s="469"/>
      <c r="V67" s="469"/>
      <c r="W67" s="469"/>
      <c r="X67" s="469"/>
      <c r="Y67" s="550">
        <f t="shared" si="10"/>
        <v>0</v>
      </c>
    </row>
    <row r="68" spans="1:28" ht="21.95" customHeight="1">
      <c r="A68" s="549" t="s">
        <v>52</v>
      </c>
      <c r="B68" s="462"/>
      <c r="C68" s="463"/>
      <c r="D68" s="463"/>
      <c r="E68" s="463"/>
      <c r="F68" s="463"/>
      <c r="G68" s="464"/>
      <c r="H68" s="464"/>
      <c r="I68" s="464"/>
      <c r="J68" s="464"/>
      <c r="K68" s="464"/>
      <c r="L68" s="544">
        <f t="shared" si="9"/>
        <v>0</v>
      </c>
      <c r="N68" s="549" t="s">
        <v>52</v>
      </c>
      <c r="O68" s="467"/>
      <c r="P68" s="468"/>
      <c r="Q68" s="468"/>
      <c r="R68" s="468"/>
      <c r="S68" s="468"/>
      <c r="T68" s="469"/>
      <c r="U68" s="469"/>
      <c r="V68" s="469"/>
      <c r="W68" s="469"/>
      <c r="X68" s="469"/>
      <c r="Y68" s="550">
        <f t="shared" si="10"/>
        <v>0</v>
      </c>
    </row>
    <row r="69" spans="1:28" ht="21.95" customHeight="1">
      <c r="A69" s="549" t="s">
        <v>53</v>
      </c>
      <c r="B69" s="462"/>
      <c r="C69" s="463"/>
      <c r="D69" s="463"/>
      <c r="E69" s="463"/>
      <c r="F69" s="463"/>
      <c r="G69" s="464"/>
      <c r="H69" s="464"/>
      <c r="I69" s="464"/>
      <c r="J69" s="464"/>
      <c r="K69" s="464"/>
      <c r="L69" s="544">
        <f t="shared" si="9"/>
        <v>0</v>
      </c>
      <c r="N69" s="549" t="s">
        <v>53</v>
      </c>
      <c r="O69" s="467"/>
      <c r="P69" s="468"/>
      <c r="Q69" s="468"/>
      <c r="R69" s="468"/>
      <c r="S69" s="468"/>
      <c r="T69" s="469"/>
      <c r="U69" s="469"/>
      <c r="V69" s="469"/>
      <c r="W69" s="469"/>
      <c r="X69" s="469"/>
      <c r="Y69" s="544">
        <f>SUM(O69:X69)</f>
        <v>0</v>
      </c>
    </row>
    <row r="70" spans="1:28" ht="21.95" customHeight="1" thickBot="1">
      <c r="A70" s="551" t="s">
        <v>33</v>
      </c>
      <c r="B70" s="481"/>
      <c r="C70" s="482"/>
      <c r="D70" s="482"/>
      <c r="E70" s="482"/>
      <c r="F70" s="482"/>
      <c r="G70" s="483"/>
      <c r="H70" s="483"/>
      <c r="I70" s="483"/>
      <c r="J70" s="483"/>
      <c r="K70" s="483"/>
      <c r="L70" s="552">
        <f>SUM(B70:K70)</f>
        <v>0</v>
      </c>
      <c r="N70" s="551" t="s">
        <v>33</v>
      </c>
      <c r="O70" s="473"/>
      <c r="P70" s="474"/>
      <c r="Q70" s="474"/>
      <c r="R70" s="474"/>
      <c r="S70" s="474"/>
      <c r="T70" s="475"/>
      <c r="U70" s="475"/>
      <c r="V70" s="475"/>
      <c r="W70" s="475"/>
      <c r="X70" s="475"/>
      <c r="Y70" s="552">
        <f>SUM(O70:X70)</f>
        <v>0</v>
      </c>
    </row>
    <row r="71" spans="1:28" ht="18" thickBot="1">
      <c r="A71" s="553" t="s">
        <v>38</v>
      </c>
      <c r="B71" s="476"/>
      <c r="C71" s="477"/>
      <c r="D71" s="477"/>
      <c r="E71" s="477"/>
      <c r="F71" s="477"/>
      <c r="G71" s="478"/>
      <c r="H71" s="478"/>
      <c r="I71" s="478"/>
      <c r="J71" s="478"/>
      <c r="K71" s="478"/>
      <c r="L71" s="558">
        <f>SUM(B71:K71)</f>
        <v>0</v>
      </c>
      <c r="N71" s="553" t="s">
        <v>38</v>
      </c>
      <c r="O71" s="476"/>
      <c r="P71" s="477"/>
      <c r="Q71" s="477"/>
      <c r="R71" s="477"/>
      <c r="S71" s="477"/>
      <c r="T71" s="478"/>
      <c r="U71" s="478"/>
      <c r="V71" s="478"/>
      <c r="W71" s="478"/>
      <c r="X71" s="478"/>
      <c r="Y71" s="558">
        <f>SUM(O71:X71)</f>
        <v>0</v>
      </c>
    </row>
    <row r="72" spans="1:28" ht="25.5" customHeight="1" thickBot="1">
      <c r="A72" s="556" t="s">
        <v>54</v>
      </c>
      <c r="B72" s="476"/>
      <c r="C72" s="477"/>
      <c r="D72" s="477"/>
      <c r="E72" s="477"/>
      <c r="F72" s="477"/>
      <c r="G72" s="478"/>
      <c r="H72" s="478"/>
      <c r="I72" s="478"/>
      <c r="J72" s="478"/>
      <c r="K72" s="478"/>
      <c r="L72" s="557">
        <f>SUM(L52:L71)</f>
        <v>726</v>
      </c>
      <c r="N72" s="556" t="s">
        <v>54</v>
      </c>
      <c r="O72" s="476"/>
      <c r="P72" s="477"/>
      <c r="Q72" s="477"/>
      <c r="R72" s="477"/>
      <c r="S72" s="477"/>
      <c r="T72" s="478"/>
      <c r="U72" s="478"/>
      <c r="V72" s="478"/>
      <c r="W72" s="478"/>
      <c r="X72" s="478"/>
      <c r="Y72" s="557">
        <f>SUM(Y52:Y71)</f>
        <v>1012</v>
      </c>
    </row>
    <row r="73" spans="1:28" ht="15" customHeight="1"/>
    <row r="74" spans="1:28" ht="15" customHeight="1"/>
    <row r="75" spans="1:28" ht="15" customHeight="1"/>
    <row r="76" spans="1:28">
      <c r="A76" s="645" t="s">
        <v>73</v>
      </c>
      <c r="B76" s="645"/>
      <c r="C76" s="645"/>
      <c r="D76" s="645"/>
      <c r="E76" s="645"/>
      <c r="F76" s="645"/>
      <c r="G76" s="645"/>
      <c r="H76" s="645"/>
      <c r="I76" s="645"/>
      <c r="J76" s="645"/>
      <c r="K76" s="645"/>
      <c r="L76" s="645"/>
      <c r="M76" s="645"/>
      <c r="N76" s="645"/>
      <c r="O76" s="645"/>
      <c r="P76" s="645"/>
      <c r="Q76" s="645"/>
      <c r="R76" s="645"/>
      <c r="S76" s="645"/>
      <c r="T76" s="645"/>
      <c r="U76" s="645"/>
      <c r="V76" s="645"/>
      <c r="W76" s="645"/>
      <c r="X76" s="645"/>
      <c r="Y76" s="645"/>
    </row>
    <row r="77" spans="1:28">
      <c r="A77" s="645"/>
      <c r="B77" s="645"/>
      <c r="C77" s="645"/>
      <c r="D77" s="645"/>
      <c r="E77" s="645"/>
      <c r="F77" s="645"/>
      <c r="G77" s="645"/>
      <c r="H77" s="645"/>
      <c r="I77" s="645"/>
      <c r="J77" s="645"/>
      <c r="K77" s="645"/>
      <c r="L77" s="645"/>
      <c r="M77" s="645"/>
      <c r="N77" s="645"/>
      <c r="O77" s="645"/>
      <c r="P77" s="645"/>
      <c r="Q77" s="645"/>
      <c r="R77" s="645"/>
      <c r="S77" s="645"/>
      <c r="T77" s="645"/>
      <c r="U77" s="645"/>
      <c r="V77" s="645"/>
      <c r="W77" s="645"/>
      <c r="X77" s="645"/>
      <c r="Y77" s="645"/>
    </row>
    <row r="78" spans="1:28">
      <c r="A78" s="645"/>
      <c r="B78" s="645"/>
      <c r="C78" s="645"/>
      <c r="D78" s="645"/>
      <c r="E78" s="645"/>
      <c r="F78" s="645"/>
      <c r="G78" s="645"/>
      <c r="H78" s="645"/>
      <c r="I78" s="645"/>
      <c r="J78" s="645"/>
      <c r="K78" s="645"/>
      <c r="L78" s="645"/>
      <c r="M78" s="645"/>
      <c r="N78" s="645"/>
      <c r="O78" s="645"/>
      <c r="P78" s="645"/>
      <c r="Q78" s="645"/>
      <c r="R78" s="645"/>
      <c r="S78" s="645"/>
      <c r="T78" s="645"/>
      <c r="U78" s="645"/>
      <c r="V78" s="645"/>
      <c r="W78" s="645"/>
      <c r="X78" s="645"/>
      <c r="Y78" s="645"/>
    </row>
    <row r="79" spans="1:28">
      <c r="A79" s="645"/>
      <c r="B79" s="645"/>
      <c r="C79" s="645"/>
      <c r="D79" s="645"/>
      <c r="E79" s="645"/>
      <c r="F79" s="645"/>
      <c r="G79" s="645"/>
      <c r="H79" s="645"/>
      <c r="I79" s="645"/>
      <c r="J79" s="645"/>
      <c r="K79" s="645"/>
      <c r="L79" s="645"/>
      <c r="M79" s="645"/>
      <c r="N79" s="645"/>
      <c r="O79" s="645"/>
      <c r="P79" s="645"/>
      <c r="Q79" s="645"/>
      <c r="R79" s="645"/>
      <c r="S79" s="645"/>
      <c r="T79" s="645"/>
      <c r="U79" s="645"/>
      <c r="V79" s="645"/>
      <c r="W79" s="645"/>
      <c r="X79" s="645"/>
      <c r="Y79" s="645"/>
    </row>
    <row r="80" spans="1:28" ht="30" customHeight="1" thickBot="1">
      <c r="AA80" s="484"/>
      <c r="AB80" s="484"/>
    </row>
    <row r="81" spans="1:28" ht="24.95" customHeight="1" thickBot="1">
      <c r="A81" s="535" t="s">
        <v>44</v>
      </c>
      <c r="B81" s="536">
        <v>1</v>
      </c>
      <c r="C81" s="537">
        <v>2</v>
      </c>
      <c r="D81" s="537">
        <v>3</v>
      </c>
      <c r="E81" s="537">
        <v>4</v>
      </c>
      <c r="F81" s="537">
        <v>5</v>
      </c>
      <c r="G81" s="538">
        <v>6</v>
      </c>
      <c r="H81" s="537">
        <v>7</v>
      </c>
      <c r="I81" s="538">
        <v>8</v>
      </c>
      <c r="J81" s="537">
        <v>9</v>
      </c>
      <c r="K81" s="538">
        <v>10</v>
      </c>
      <c r="L81" s="539" t="s">
        <v>43</v>
      </c>
      <c r="N81" s="535" t="s">
        <v>60</v>
      </c>
      <c r="O81" s="536">
        <v>1</v>
      </c>
      <c r="P81" s="537">
        <v>2</v>
      </c>
      <c r="Q81" s="537">
        <v>3</v>
      </c>
      <c r="R81" s="537">
        <v>4</v>
      </c>
      <c r="S81" s="537">
        <v>5</v>
      </c>
      <c r="T81" s="538">
        <v>6</v>
      </c>
      <c r="U81" s="537">
        <v>7</v>
      </c>
      <c r="V81" s="538">
        <v>8</v>
      </c>
      <c r="W81" s="537">
        <v>9</v>
      </c>
      <c r="X81" s="538">
        <v>10</v>
      </c>
      <c r="Y81" s="539" t="s">
        <v>43</v>
      </c>
      <c r="AA81" s="559"/>
      <c r="AB81" s="559"/>
    </row>
    <row r="82" spans="1:28" s="450" customFormat="1" ht="21.95" customHeight="1" thickTop="1">
      <c r="A82" s="542" t="s">
        <v>15</v>
      </c>
      <c r="B82" s="447">
        <v>1040</v>
      </c>
      <c r="C82" s="451"/>
      <c r="D82" s="451"/>
      <c r="E82" s="451"/>
      <c r="F82" s="451"/>
      <c r="G82" s="452"/>
      <c r="H82" s="452"/>
      <c r="I82" s="452"/>
      <c r="J82" s="452"/>
      <c r="K82" s="452"/>
      <c r="L82" s="541">
        <f t="shared" ref="L82:L87" si="11">SUM(B82:K82)</f>
        <v>1040</v>
      </c>
      <c r="N82" s="542" t="s">
        <v>15</v>
      </c>
      <c r="O82" s="447">
        <v>308</v>
      </c>
      <c r="P82" s="451"/>
      <c r="Q82" s="451"/>
      <c r="R82" s="451"/>
      <c r="S82" s="451"/>
      <c r="T82" s="452"/>
      <c r="U82" s="452"/>
      <c r="V82" s="452"/>
      <c r="W82" s="452"/>
      <c r="X82" s="452"/>
      <c r="Y82" s="541">
        <f t="shared" ref="Y82:Y101" si="12">SUM(O82:X82)</f>
        <v>308</v>
      </c>
    </row>
    <row r="83" spans="1:28" s="450" customFormat="1" ht="21.95" customHeight="1">
      <c r="A83" s="542" t="s">
        <v>16</v>
      </c>
      <c r="B83" s="447">
        <v>60</v>
      </c>
      <c r="C83" s="451"/>
      <c r="D83" s="451"/>
      <c r="E83" s="451"/>
      <c r="F83" s="451"/>
      <c r="G83" s="452"/>
      <c r="H83" s="452"/>
      <c r="I83" s="452"/>
      <c r="J83" s="452"/>
      <c r="K83" s="452"/>
      <c r="L83" s="541">
        <f t="shared" si="11"/>
        <v>60</v>
      </c>
      <c r="N83" s="542" t="s">
        <v>16</v>
      </c>
      <c r="O83" s="447">
        <v>50</v>
      </c>
      <c r="P83" s="451">
        <v>25</v>
      </c>
      <c r="Q83" s="451"/>
      <c r="R83" s="451"/>
      <c r="S83" s="451"/>
      <c r="T83" s="452"/>
      <c r="U83" s="452"/>
      <c r="V83" s="452"/>
      <c r="W83" s="452"/>
      <c r="X83" s="452"/>
      <c r="Y83" s="541">
        <f t="shared" si="12"/>
        <v>75</v>
      </c>
    </row>
    <row r="84" spans="1:28" s="450" customFormat="1" ht="21.95" customHeight="1">
      <c r="A84" s="542" t="s">
        <v>17</v>
      </c>
      <c r="B84" s="447">
        <v>12</v>
      </c>
      <c r="C84" s="451">
        <v>12</v>
      </c>
      <c r="D84" s="451">
        <v>8</v>
      </c>
      <c r="E84" s="451">
        <v>18</v>
      </c>
      <c r="F84" s="451"/>
      <c r="G84" s="452"/>
      <c r="H84" s="452"/>
      <c r="I84" s="452"/>
      <c r="J84" s="452"/>
      <c r="K84" s="452"/>
      <c r="L84" s="541">
        <f t="shared" si="11"/>
        <v>50</v>
      </c>
      <c r="N84" s="542" t="s">
        <v>17</v>
      </c>
      <c r="O84" s="447">
        <v>4</v>
      </c>
      <c r="P84" s="451">
        <v>17</v>
      </c>
      <c r="Q84" s="451">
        <v>12</v>
      </c>
      <c r="R84" s="451">
        <v>7</v>
      </c>
      <c r="S84" s="451"/>
      <c r="T84" s="452"/>
      <c r="U84" s="452"/>
      <c r="V84" s="452"/>
      <c r="W84" s="452"/>
      <c r="X84" s="452"/>
      <c r="Y84" s="541">
        <f t="shared" si="12"/>
        <v>40</v>
      </c>
    </row>
    <row r="85" spans="1:28" s="450" customFormat="1" ht="21.95" customHeight="1">
      <c r="A85" s="542" t="s">
        <v>18</v>
      </c>
      <c r="B85" s="447">
        <v>25</v>
      </c>
      <c r="C85" s="451">
        <v>25</v>
      </c>
      <c r="D85" s="451">
        <v>24</v>
      </c>
      <c r="E85" s="451">
        <v>160</v>
      </c>
      <c r="F85" s="451"/>
      <c r="G85" s="452"/>
      <c r="H85" s="452"/>
      <c r="I85" s="452"/>
      <c r="J85" s="452"/>
      <c r="K85" s="452"/>
      <c r="L85" s="541">
        <f t="shared" si="11"/>
        <v>234</v>
      </c>
      <c r="N85" s="542" t="s">
        <v>18</v>
      </c>
      <c r="O85" s="447">
        <v>3</v>
      </c>
      <c r="P85" s="451">
        <v>20</v>
      </c>
      <c r="Q85" s="451">
        <v>30</v>
      </c>
      <c r="R85" s="451">
        <v>18</v>
      </c>
      <c r="S85" s="451"/>
      <c r="T85" s="452"/>
      <c r="U85" s="452"/>
      <c r="V85" s="452"/>
      <c r="W85" s="452"/>
      <c r="X85" s="452"/>
      <c r="Y85" s="541">
        <f t="shared" si="12"/>
        <v>71</v>
      </c>
    </row>
    <row r="86" spans="1:28" s="450" customFormat="1" ht="21.95" customHeight="1">
      <c r="A86" s="542" t="s">
        <v>45</v>
      </c>
      <c r="B86" s="447"/>
      <c r="C86" s="451"/>
      <c r="D86" s="451"/>
      <c r="E86" s="451"/>
      <c r="F86" s="451"/>
      <c r="G86" s="452"/>
      <c r="H86" s="452"/>
      <c r="I86" s="452"/>
      <c r="J86" s="452"/>
      <c r="K86" s="452"/>
      <c r="L86" s="541">
        <f t="shared" si="11"/>
        <v>0</v>
      </c>
      <c r="N86" s="542" t="s">
        <v>45</v>
      </c>
      <c r="O86" s="447"/>
      <c r="P86" s="451"/>
      <c r="Q86" s="451"/>
      <c r="R86" s="451"/>
      <c r="S86" s="451"/>
      <c r="T86" s="452"/>
      <c r="U86" s="452"/>
      <c r="V86" s="452"/>
      <c r="W86" s="452"/>
      <c r="X86" s="452"/>
      <c r="Y86" s="541">
        <f t="shared" si="12"/>
        <v>0</v>
      </c>
    </row>
    <row r="87" spans="1:28" s="450" customFormat="1" ht="21.95" customHeight="1">
      <c r="A87" s="542" t="s">
        <v>20</v>
      </c>
      <c r="B87" s="447"/>
      <c r="C87" s="451"/>
      <c r="D87" s="451"/>
      <c r="E87" s="451"/>
      <c r="F87" s="451"/>
      <c r="G87" s="452"/>
      <c r="H87" s="452"/>
      <c r="I87" s="452"/>
      <c r="J87" s="452"/>
      <c r="K87" s="452"/>
      <c r="L87" s="541">
        <f t="shared" si="11"/>
        <v>0</v>
      </c>
      <c r="N87" s="542" t="s">
        <v>20</v>
      </c>
      <c r="O87" s="447"/>
      <c r="P87" s="451"/>
      <c r="Q87" s="451"/>
      <c r="R87" s="451"/>
      <c r="S87" s="451"/>
      <c r="T87" s="452"/>
      <c r="U87" s="452"/>
      <c r="V87" s="452"/>
      <c r="W87" s="452"/>
      <c r="X87" s="452"/>
      <c r="Y87" s="541">
        <f t="shared" si="12"/>
        <v>0</v>
      </c>
    </row>
    <row r="88" spans="1:28" ht="21.95" customHeight="1">
      <c r="A88" s="543" t="s">
        <v>21</v>
      </c>
      <c r="B88" s="455">
        <v>0</v>
      </c>
      <c r="C88" s="455">
        <v>10</v>
      </c>
      <c r="D88" s="456">
        <v>2</v>
      </c>
      <c r="E88" s="456">
        <v>20</v>
      </c>
      <c r="F88" s="456">
        <v>14</v>
      </c>
      <c r="G88" s="457"/>
      <c r="H88" s="457"/>
      <c r="I88" s="457"/>
      <c r="J88" s="457"/>
      <c r="K88" s="457"/>
      <c r="L88" s="544">
        <f>SUM(B88:K88)</f>
        <v>46</v>
      </c>
      <c r="N88" s="543" t="s">
        <v>21</v>
      </c>
      <c r="O88" s="455">
        <v>10</v>
      </c>
      <c r="P88" s="456">
        <v>1</v>
      </c>
      <c r="Q88" s="456">
        <v>0</v>
      </c>
      <c r="R88" s="456">
        <v>0</v>
      </c>
      <c r="S88" s="456"/>
      <c r="T88" s="457"/>
      <c r="U88" s="457"/>
      <c r="V88" s="457"/>
      <c r="W88" s="457"/>
      <c r="X88" s="457"/>
      <c r="Y88" s="544">
        <f t="shared" si="12"/>
        <v>11</v>
      </c>
    </row>
    <row r="89" spans="1:28" ht="21.95" customHeight="1">
      <c r="A89" s="543" t="s">
        <v>22</v>
      </c>
      <c r="B89" s="455">
        <v>3</v>
      </c>
      <c r="C89" s="456">
        <v>5</v>
      </c>
      <c r="D89" s="456">
        <v>3</v>
      </c>
      <c r="E89" s="456">
        <v>12</v>
      </c>
      <c r="F89" s="456">
        <v>8</v>
      </c>
      <c r="G89" s="457"/>
      <c r="H89" s="457"/>
      <c r="I89" s="457"/>
      <c r="J89" s="457"/>
      <c r="K89" s="457"/>
      <c r="L89" s="544">
        <f>SUM(B89:K89)</f>
        <v>31</v>
      </c>
      <c r="N89" s="543" t="s">
        <v>22</v>
      </c>
      <c r="O89" s="455">
        <v>5</v>
      </c>
      <c r="P89" s="456">
        <v>3</v>
      </c>
      <c r="Q89" s="456">
        <v>3</v>
      </c>
      <c r="R89" s="456">
        <v>2</v>
      </c>
      <c r="S89" s="456"/>
      <c r="T89" s="457"/>
      <c r="U89" s="457"/>
      <c r="V89" s="457"/>
      <c r="W89" s="457"/>
      <c r="X89" s="457"/>
      <c r="Y89" s="544">
        <f t="shared" si="12"/>
        <v>13</v>
      </c>
    </row>
    <row r="90" spans="1:28" ht="21.95" customHeight="1">
      <c r="A90" s="545" t="s">
        <v>46</v>
      </c>
      <c r="B90" s="462">
        <v>3</v>
      </c>
      <c r="C90" s="463">
        <v>4</v>
      </c>
      <c r="D90" s="463">
        <v>20</v>
      </c>
      <c r="E90" s="463">
        <v>12</v>
      </c>
      <c r="F90" s="463">
        <v>35</v>
      </c>
      <c r="G90" s="464"/>
      <c r="H90" s="464"/>
      <c r="I90" s="464"/>
      <c r="J90" s="464"/>
      <c r="K90" s="464"/>
      <c r="L90" s="544">
        <f>SUM(B90:K90)</f>
        <v>74</v>
      </c>
      <c r="N90" s="545" t="s">
        <v>46</v>
      </c>
      <c r="O90" s="462">
        <v>10</v>
      </c>
      <c r="P90" s="463">
        <v>3</v>
      </c>
      <c r="Q90" s="463">
        <v>6</v>
      </c>
      <c r="R90" s="463">
        <v>2</v>
      </c>
      <c r="S90" s="463"/>
      <c r="T90" s="464"/>
      <c r="U90" s="464"/>
      <c r="V90" s="464"/>
      <c r="W90" s="464"/>
      <c r="X90" s="464"/>
      <c r="Y90" s="544">
        <f t="shared" si="12"/>
        <v>21</v>
      </c>
      <c r="AA90" s="559"/>
      <c r="AB90" s="559"/>
    </row>
    <row r="91" spans="1:28" ht="21.95" customHeight="1">
      <c r="A91" s="545" t="s">
        <v>47</v>
      </c>
      <c r="B91" s="462">
        <v>10</v>
      </c>
      <c r="C91" s="463">
        <v>12</v>
      </c>
      <c r="D91" s="463">
        <v>8</v>
      </c>
      <c r="E91" s="463">
        <v>18</v>
      </c>
      <c r="F91" s="463"/>
      <c r="G91" s="464"/>
      <c r="H91" s="464"/>
      <c r="I91" s="464"/>
      <c r="J91" s="464"/>
      <c r="K91" s="464"/>
      <c r="L91" s="544">
        <f>SUM(B91:K91)</f>
        <v>48</v>
      </c>
      <c r="N91" s="545" t="s">
        <v>47</v>
      </c>
      <c r="O91" s="462">
        <v>6</v>
      </c>
      <c r="P91" s="463">
        <v>11</v>
      </c>
      <c r="Q91" s="463">
        <v>7</v>
      </c>
      <c r="R91" s="463">
        <v>10</v>
      </c>
      <c r="S91" s="463"/>
      <c r="T91" s="464"/>
      <c r="U91" s="464"/>
      <c r="V91" s="464"/>
      <c r="W91" s="464"/>
      <c r="X91" s="464"/>
      <c r="Y91" s="544">
        <f t="shared" si="12"/>
        <v>34</v>
      </c>
      <c r="AA91" s="559"/>
      <c r="AB91" s="559"/>
    </row>
    <row r="92" spans="1:28" ht="21.95" customHeight="1">
      <c r="A92" s="545" t="s">
        <v>48</v>
      </c>
      <c r="B92" s="462"/>
      <c r="C92" s="463"/>
      <c r="D92" s="463"/>
      <c r="E92" s="463"/>
      <c r="F92" s="463"/>
      <c r="G92" s="464"/>
      <c r="H92" s="464"/>
      <c r="I92" s="464"/>
      <c r="J92" s="464"/>
      <c r="K92" s="464"/>
      <c r="L92" s="544">
        <f t="shared" ref="L92:L99" si="13">SUM(B92:K92)</f>
        <v>0</v>
      </c>
      <c r="N92" s="545" t="s">
        <v>48</v>
      </c>
      <c r="O92" s="462"/>
      <c r="P92" s="463"/>
      <c r="Q92" s="463"/>
      <c r="R92" s="463"/>
      <c r="S92" s="463"/>
      <c r="T92" s="464"/>
      <c r="U92" s="464"/>
      <c r="V92" s="464"/>
      <c r="W92" s="464"/>
      <c r="X92" s="464"/>
      <c r="Y92" s="544">
        <f t="shared" si="12"/>
        <v>0</v>
      </c>
      <c r="AA92" s="559"/>
      <c r="AB92" s="559"/>
    </row>
    <row r="93" spans="1:28" ht="28.5">
      <c r="A93" s="547" t="s">
        <v>49</v>
      </c>
      <c r="B93" s="462"/>
      <c r="C93" s="463"/>
      <c r="D93" s="463"/>
      <c r="E93" s="463"/>
      <c r="F93" s="463"/>
      <c r="G93" s="464"/>
      <c r="H93" s="464"/>
      <c r="I93" s="464"/>
      <c r="J93" s="464"/>
      <c r="K93" s="464"/>
      <c r="L93" s="544">
        <f>SUM(B93:K93)</f>
        <v>0</v>
      </c>
      <c r="N93" s="547" t="s">
        <v>49</v>
      </c>
      <c r="O93" s="462"/>
      <c r="P93" s="463"/>
      <c r="Q93" s="463"/>
      <c r="R93" s="463"/>
      <c r="S93" s="463"/>
      <c r="T93" s="464"/>
      <c r="U93" s="464"/>
      <c r="V93" s="464"/>
      <c r="W93" s="464"/>
      <c r="X93" s="464"/>
      <c r="Y93" s="544">
        <f t="shared" si="12"/>
        <v>0</v>
      </c>
    </row>
    <row r="94" spans="1:28" ht="21.95" customHeight="1">
      <c r="A94" s="545" t="s">
        <v>27</v>
      </c>
      <c r="B94" s="462">
        <v>20</v>
      </c>
      <c r="C94" s="463"/>
      <c r="D94" s="463"/>
      <c r="E94" s="463"/>
      <c r="F94" s="463"/>
      <c r="G94" s="464"/>
      <c r="H94" s="464"/>
      <c r="I94" s="464"/>
      <c r="J94" s="464"/>
      <c r="K94" s="464"/>
      <c r="L94" s="544">
        <f>SUM(B94:K94)</f>
        <v>20</v>
      </c>
      <c r="N94" s="545" t="s">
        <v>27</v>
      </c>
      <c r="O94" s="462"/>
      <c r="P94" s="463"/>
      <c r="Q94" s="463"/>
      <c r="R94" s="463"/>
      <c r="S94" s="463"/>
      <c r="T94" s="464"/>
      <c r="U94" s="464"/>
      <c r="V94" s="464"/>
      <c r="W94" s="464"/>
      <c r="X94" s="464"/>
      <c r="Y94" s="544">
        <f t="shared" si="12"/>
        <v>0</v>
      </c>
      <c r="AA94" s="559"/>
      <c r="AB94" s="559"/>
    </row>
    <row r="95" spans="1:28" ht="21.95" customHeight="1">
      <c r="A95" s="545" t="s">
        <v>28</v>
      </c>
      <c r="B95" s="462">
        <v>40</v>
      </c>
      <c r="C95" s="463"/>
      <c r="D95" s="463"/>
      <c r="E95" s="463"/>
      <c r="F95" s="463"/>
      <c r="G95" s="464"/>
      <c r="H95" s="464"/>
      <c r="I95" s="464"/>
      <c r="J95" s="464"/>
      <c r="K95" s="464"/>
      <c r="L95" s="544">
        <f t="shared" si="13"/>
        <v>40</v>
      </c>
      <c r="N95" s="545" t="s">
        <v>28</v>
      </c>
      <c r="O95" s="462"/>
      <c r="P95" s="463"/>
      <c r="Q95" s="463"/>
      <c r="R95" s="463"/>
      <c r="S95" s="463"/>
      <c r="T95" s="464"/>
      <c r="U95" s="464"/>
      <c r="V95" s="464"/>
      <c r="W95" s="464"/>
      <c r="X95" s="464"/>
      <c r="Y95" s="544">
        <f t="shared" si="12"/>
        <v>0</v>
      </c>
      <c r="AA95" s="559"/>
      <c r="AB95" s="559"/>
    </row>
    <row r="96" spans="1:28" ht="21.95" customHeight="1">
      <c r="A96" s="549" t="s">
        <v>50</v>
      </c>
      <c r="B96" s="462"/>
      <c r="C96" s="463"/>
      <c r="D96" s="463"/>
      <c r="E96" s="463"/>
      <c r="F96" s="463"/>
      <c r="G96" s="464"/>
      <c r="H96" s="464"/>
      <c r="I96" s="464"/>
      <c r="J96" s="464"/>
      <c r="K96" s="464"/>
      <c r="L96" s="544">
        <f t="shared" si="13"/>
        <v>0</v>
      </c>
      <c r="N96" s="549" t="s">
        <v>50</v>
      </c>
      <c r="O96" s="462"/>
      <c r="P96" s="463"/>
      <c r="Q96" s="463"/>
      <c r="R96" s="463"/>
      <c r="S96" s="463"/>
      <c r="T96" s="464"/>
      <c r="U96" s="464"/>
      <c r="V96" s="464"/>
      <c r="W96" s="464"/>
      <c r="X96" s="464"/>
      <c r="Y96" s="544">
        <f t="shared" si="12"/>
        <v>0</v>
      </c>
    </row>
    <row r="97" spans="1:25" ht="21.95" customHeight="1">
      <c r="A97" s="549" t="s">
        <v>51</v>
      </c>
      <c r="B97" s="462"/>
      <c r="C97" s="463"/>
      <c r="D97" s="463"/>
      <c r="E97" s="463"/>
      <c r="F97" s="463"/>
      <c r="G97" s="464"/>
      <c r="H97" s="464"/>
      <c r="I97" s="464"/>
      <c r="J97" s="464"/>
      <c r="K97" s="464"/>
      <c r="L97" s="544">
        <f t="shared" si="13"/>
        <v>0</v>
      </c>
      <c r="N97" s="549" t="s">
        <v>51</v>
      </c>
      <c r="O97" s="462"/>
      <c r="P97" s="463"/>
      <c r="Q97" s="463"/>
      <c r="R97" s="463"/>
      <c r="S97" s="463"/>
      <c r="T97" s="464"/>
      <c r="U97" s="464"/>
      <c r="V97" s="464"/>
      <c r="W97" s="464"/>
      <c r="X97" s="464"/>
      <c r="Y97" s="544">
        <f t="shared" si="12"/>
        <v>0</v>
      </c>
    </row>
    <row r="98" spans="1:25" ht="21.95" customHeight="1">
      <c r="A98" s="549" t="s">
        <v>52</v>
      </c>
      <c r="B98" s="462"/>
      <c r="C98" s="463"/>
      <c r="D98" s="463"/>
      <c r="E98" s="463"/>
      <c r="F98" s="463"/>
      <c r="G98" s="464"/>
      <c r="H98" s="464"/>
      <c r="I98" s="464"/>
      <c r="J98" s="464"/>
      <c r="K98" s="464"/>
      <c r="L98" s="544">
        <f t="shared" si="13"/>
        <v>0</v>
      </c>
      <c r="N98" s="549" t="s">
        <v>52</v>
      </c>
      <c r="O98" s="462"/>
      <c r="P98" s="463"/>
      <c r="Q98" s="463"/>
      <c r="R98" s="463"/>
      <c r="S98" s="463"/>
      <c r="T98" s="464"/>
      <c r="U98" s="464"/>
      <c r="V98" s="464"/>
      <c r="W98" s="464"/>
      <c r="X98" s="464"/>
      <c r="Y98" s="544">
        <f t="shared" si="12"/>
        <v>0</v>
      </c>
    </row>
    <row r="99" spans="1:25" ht="21.95" customHeight="1">
      <c r="A99" s="549" t="s">
        <v>53</v>
      </c>
      <c r="B99" s="462">
        <v>980</v>
      </c>
      <c r="C99" s="463"/>
      <c r="D99" s="463"/>
      <c r="E99" s="463"/>
      <c r="F99" s="463"/>
      <c r="G99" s="464"/>
      <c r="H99" s="464"/>
      <c r="I99" s="464"/>
      <c r="J99" s="464"/>
      <c r="K99" s="464"/>
      <c r="L99" s="544">
        <f t="shared" si="13"/>
        <v>980</v>
      </c>
      <c r="N99" s="549" t="s">
        <v>53</v>
      </c>
      <c r="O99" s="462"/>
      <c r="P99" s="463"/>
      <c r="Q99" s="463"/>
      <c r="R99" s="463"/>
      <c r="S99" s="463"/>
      <c r="T99" s="464"/>
      <c r="U99" s="464"/>
      <c r="V99" s="464"/>
      <c r="W99" s="464"/>
      <c r="X99" s="464"/>
      <c r="Y99" s="544">
        <f t="shared" si="12"/>
        <v>0</v>
      </c>
    </row>
    <row r="100" spans="1:25" ht="21.95" customHeight="1" thickBot="1">
      <c r="A100" s="551" t="s">
        <v>33</v>
      </c>
      <c r="B100" s="481">
        <v>540</v>
      </c>
      <c r="C100" s="482"/>
      <c r="D100" s="482"/>
      <c r="E100" s="482"/>
      <c r="F100" s="482"/>
      <c r="G100" s="483"/>
      <c r="H100" s="483"/>
      <c r="I100" s="483"/>
      <c r="J100" s="483"/>
      <c r="K100" s="483"/>
      <c r="L100" s="552">
        <f>SUM(B100:K100)</f>
        <v>540</v>
      </c>
      <c r="N100" s="551" t="s">
        <v>33</v>
      </c>
      <c r="O100" s="481"/>
      <c r="P100" s="482"/>
      <c r="Q100" s="482"/>
      <c r="R100" s="482"/>
      <c r="S100" s="482"/>
      <c r="T100" s="483"/>
      <c r="U100" s="483"/>
      <c r="V100" s="483"/>
      <c r="W100" s="483"/>
      <c r="X100" s="483"/>
      <c r="Y100" s="552">
        <f t="shared" si="12"/>
        <v>0</v>
      </c>
    </row>
    <row r="101" spans="1:25" ht="18" thickBot="1">
      <c r="A101" s="553" t="s">
        <v>38</v>
      </c>
      <c r="B101" s="476"/>
      <c r="C101" s="477"/>
      <c r="D101" s="477"/>
      <c r="E101" s="477"/>
      <c r="F101" s="477"/>
      <c r="G101" s="478"/>
      <c r="H101" s="478"/>
      <c r="I101" s="478"/>
      <c r="J101" s="478"/>
      <c r="K101" s="478"/>
      <c r="L101" s="558">
        <f>SUM(B101:K101)</f>
        <v>0</v>
      </c>
      <c r="N101" s="553" t="s">
        <v>38</v>
      </c>
      <c r="O101" s="476"/>
      <c r="P101" s="477"/>
      <c r="Q101" s="477"/>
      <c r="R101" s="477"/>
      <c r="S101" s="477"/>
      <c r="T101" s="478"/>
      <c r="U101" s="478"/>
      <c r="V101" s="478"/>
      <c r="W101" s="478"/>
      <c r="X101" s="478"/>
      <c r="Y101" s="558">
        <f t="shared" si="12"/>
        <v>0</v>
      </c>
    </row>
    <row r="102" spans="1:25" ht="25.5" customHeight="1" thickBot="1">
      <c r="A102" s="556" t="s">
        <v>54</v>
      </c>
      <c r="B102" s="476"/>
      <c r="C102" s="477"/>
      <c r="D102" s="477"/>
      <c r="E102" s="477"/>
      <c r="F102" s="477"/>
      <c r="G102" s="478"/>
      <c r="H102" s="478"/>
      <c r="I102" s="478"/>
      <c r="J102" s="478"/>
      <c r="K102" s="478"/>
      <c r="L102" s="557">
        <f>SUM(L82:L101)</f>
        <v>3163</v>
      </c>
      <c r="N102" s="556" t="s">
        <v>54</v>
      </c>
      <c r="O102" s="476"/>
      <c r="P102" s="477"/>
      <c r="Q102" s="477"/>
      <c r="R102" s="477"/>
      <c r="S102" s="477"/>
      <c r="T102" s="478"/>
      <c r="U102" s="478"/>
      <c r="V102" s="478"/>
      <c r="W102" s="478"/>
      <c r="X102" s="478"/>
      <c r="Y102" s="557">
        <f>SUM(Y82:Y101)</f>
        <v>573</v>
      </c>
    </row>
    <row r="103" spans="1:25" ht="15" customHeight="1" thickBot="1"/>
    <row r="104" spans="1:25" ht="24.95" customHeight="1" thickBot="1">
      <c r="A104" s="535" t="s">
        <v>56</v>
      </c>
      <c r="B104" s="536">
        <v>1</v>
      </c>
      <c r="C104" s="537">
        <v>2</v>
      </c>
      <c r="D104" s="537">
        <v>3</v>
      </c>
      <c r="E104" s="537">
        <v>4</v>
      </c>
      <c r="F104" s="537">
        <v>5</v>
      </c>
      <c r="G104" s="538">
        <v>6</v>
      </c>
      <c r="H104" s="537">
        <v>7</v>
      </c>
      <c r="I104" s="538">
        <v>8</v>
      </c>
      <c r="J104" s="537">
        <v>9</v>
      </c>
      <c r="K104" s="538">
        <v>10</v>
      </c>
      <c r="L104" s="539" t="s">
        <v>43</v>
      </c>
      <c r="N104" s="535" t="s">
        <v>62</v>
      </c>
      <c r="O104" s="536">
        <v>1</v>
      </c>
      <c r="P104" s="537">
        <v>2</v>
      </c>
      <c r="Q104" s="537">
        <v>3</v>
      </c>
      <c r="R104" s="537">
        <v>4</v>
      </c>
      <c r="S104" s="537">
        <v>5</v>
      </c>
      <c r="T104" s="538">
        <v>6</v>
      </c>
      <c r="U104" s="537">
        <v>7</v>
      </c>
      <c r="V104" s="538">
        <v>8</v>
      </c>
      <c r="W104" s="537">
        <v>9</v>
      </c>
      <c r="X104" s="538">
        <v>10</v>
      </c>
      <c r="Y104" s="539" t="s">
        <v>43</v>
      </c>
    </row>
    <row r="105" spans="1:25" s="450" customFormat="1" ht="21.95" customHeight="1" thickTop="1">
      <c r="A105" s="542" t="s">
        <v>15</v>
      </c>
      <c r="B105" s="447">
        <v>953</v>
      </c>
      <c r="C105" s="451"/>
      <c r="D105" s="451"/>
      <c r="E105" s="451"/>
      <c r="F105" s="451"/>
      <c r="G105" s="452"/>
      <c r="H105" s="452"/>
      <c r="I105" s="452"/>
      <c r="J105" s="452"/>
      <c r="K105" s="452"/>
      <c r="L105" s="541">
        <f t="shared" ref="L105:L124" si="14">SUM(B105:K105)</f>
        <v>953</v>
      </c>
      <c r="N105" s="542" t="s">
        <v>15</v>
      </c>
      <c r="O105" s="447">
        <v>290</v>
      </c>
      <c r="P105" s="451"/>
      <c r="Q105" s="451"/>
      <c r="R105" s="451"/>
      <c r="S105" s="451"/>
      <c r="T105" s="452"/>
      <c r="U105" s="452"/>
      <c r="V105" s="452"/>
      <c r="W105" s="452"/>
      <c r="X105" s="452"/>
      <c r="Y105" s="541">
        <f t="shared" ref="Y105:Y124" si="15">SUM(O105:X105)</f>
        <v>290</v>
      </c>
    </row>
    <row r="106" spans="1:25" s="450" customFormat="1" ht="21.95" customHeight="1">
      <c r="A106" s="542" t="s">
        <v>16</v>
      </c>
      <c r="B106" s="447">
        <v>180</v>
      </c>
      <c r="C106" s="451">
        <v>65</v>
      </c>
      <c r="D106" s="451"/>
      <c r="E106" s="451"/>
      <c r="F106" s="451"/>
      <c r="G106" s="452"/>
      <c r="H106" s="452"/>
      <c r="I106" s="452"/>
      <c r="J106" s="452"/>
      <c r="K106" s="452"/>
      <c r="L106" s="541">
        <f t="shared" si="14"/>
        <v>245</v>
      </c>
      <c r="N106" s="542" t="s">
        <v>16</v>
      </c>
      <c r="O106" s="447">
        <v>25</v>
      </c>
      <c r="P106" s="451">
        <v>25</v>
      </c>
      <c r="Q106" s="451"/>
      <c r="R106" s="451"/>
      <c r="S106" s="451"/>
      <c r="T106" s="452"/>
      <c r="U106" s="452"/>
      <c r="V106" s="452"/>
      <c r="W106" s="452"/>
      <c r="X106" s="452"/>
      <c r="Y106" s="541">
        <f t="shared" si="15"/>
        <v>50</v>
      </c>
    </row>
    <row r="107" spans="1:25" s="450" customFormat="1" ht="21.95" customHeight="1">
      <c r="A107" s="542" t="s">
        <v>17</v>
      </c>
      <c r="B107" s="447">
        <v>12</v>
      </c>
      <c r="C107" s="451">
        <v>4</v>
      </c>
      <c r="D107" s="451">
        <v>12</v>
      </c>
      <c r="E107" s="451">
        <v>12</v>
      </c>
      <c r="F107" s="451"/>
      <c r="G107" s="452"/>
      <c r="H107" s="452"/>
      <c r="I107" s="452"/>
      <c r="J107" s="452"/>
      <c r="K107" s="452"/>
      <c r="L107" s="541">
        <f t="shared" si="14"/>
        <v>40</v>
      </c>
      <c r="N107" s="542" t="s">
        <v>17</v>
      </c>
      <c r="O107" s="447">
        <v>12</v>
      </c>
      <c r="P107" s="451">
        <v>14</v>
      </c>
      <c r="Q107" s="451">
        <v>10</v>
      </c>
      <c r="R107" s="451">
        <v>5</v>
      </c>
      <c r="S107" s="451">
        <v>14</v>
      </c>
      <c r="T107" s="452"/>
      <c r="U107" s="452"/>
      <c r="V107" s="452"/>
      <c r="W107" s="452"/>
      <c r="X107" s="452"/>
      <c r="Y107" s="541">
        <f t="shared" si="15"/>
        <v>55</v>
      </c>
    </row>
    <row r="108" spans="1:25" s="450" customFormat="1" ht="21.95" customHeight="1">
      <c r="A108" s="542" t="s">
        <v>18</v>
      </c>
      <c r="B108" s="447">
        <v>280</v>
      </c>
      <c r="C108" s="451">
        <v>18</v>
      </c>
      <c r="D108" s="451">
        <v>28</v>
      </c>
      <c r="E108" s="451">
        <v>38</v>
      </c>
      <c r="F108" s="451"/>
      <c r="G108" s="452"/>
      <c r="H108" s="452"/>
      <c r="I108" s="452"/>
      <c r="J108" s="452"/>
      <c r="K108" s="452"/>
      <c r="L108" s="541">
        <f t="shared" si="14"/>
        <v>364</v>
      </c>
      <c r="N108" s="542" t="s">
        <v>18</v>
      </c>
      <c r="O108" s="447"/>
      <c r="P108" s="451"/>
      <c r="Q108" s="451"/>
      <c r="R108" s="451"/>
      <c r="S108" s="451"/>
      <c r="T108" s="452"/>
      <c r="U108" s="452"/>
      <c r="V108" s="452"/>
      <c r="W108" s="452"/>
      <c r="X108" s="452"/>
      <c r="Y108" s="541">
        <f t="shared" si="15"/>
        <v>0</v>
      </c>
    </row>
    <row r="109" spans="1:25" s="450" customFormat="1" ht="21.95" customHeight="1">
      <c r="A109" s="542" t="s">
        <v>45</v>
      </c>
      <c r="B109" s="447"/>
      <c r="C109" s="451"/>
      <c r="D109" s="451"/>
      <c r="E109" s="451"/>
      <c r="F109" s="451"/>
      <c r="G109" s="452"/>
      <c r="H109" s="452"/>
      <c r="I109" s="452"/>
      <c r="J109" s="452"/>
      <c r="K109" s="452"/>
      <c r="L109" s="541">
        <f t="shared" si="14"/>
        <v>0</v>
      </c>
      <c r="N109" s="542" t="s">
        <v>45</v>
      </c>
      <c r="O109" s="447">
        <v>15</v>
      </c>
      <c r="P109" s="451">
        <v>25</v>
      </c>
      <c r="Q109" s="451">
        <v>18</v>
      </c>
      <c r="R109" s="451">
        <v>10</v>
      </c>
      <c r="S109" s="451">
        <v>35</v>
      </c>
      <c r="T109" s="452"/>
      <c r="U109" s="452"/>
      <c r="V109" s="452"/>
      <c r="W109" s="452"/>
      <c r="X109" s="452"/>
      <c r="Y109" s="541">
        <f t="shared" si="15"/>
        <v>103</v>
      </c>
    </row>
    <row r="110" spans="1:25" s="450" customFormat="1" ht="21.95" customHeight="1">
      <c r="A110" s="542" t="s">
        <v>20</v>
      </c>
      <c r="B110" s="447"/>
      <c r="C110" s="451"/>
      <c r="D110" s="451"/>
      <c r="E110" s="451"/>
      <c r="F110" s="451"/>
      <c r="G110" s="452"/>
      <c r="H110" s="452"/>
      <c r="I110" s="452"/>
      <c r="J110" s="452"/>
      <c r="K110" s="452"/>
      <c r="L110" s="541">
        <f t="shared" si="14"/>
        <v>0</v>
      </c>
      <c r="N110" s="542" t="s">
        <v>20</v>
      </c>
      <c r="O110" s="447"/>
      <c r="P110" s="451"/>
      <c r="Q110" s="451"/>
      <c r="R110" s="451"/>
      <c r="S110" s="451"/>
      <c r="T110" s="452"/>
      <c r="U110" s="452"/>
      <c r="V110" s="452"/>
      <c r="W110" s="452"/>
      <c r="X110" s="452"/>
      <c r="Y110" s="541">
        <f t="shared" si="15"/>
        <v>0</v>
      </c>
    </row>
    <row r="111" spans="1:25" ht="21.95" customHeight="1">
      <c r="A111" s="543" t="s">
        <v>21</v>
      </c>
      <c r="B111" s="455">
        <v>0</v>
      </c>
      <c r="C111" s="456">
        <v>15</v>
      </c>
      <c r="D111" s="456">
        <v>10</v>
      </c>
      <c r="E111" s="456">
        <v>10</v>
      </c>
      <c r="F111" s="456"/>
      <c r="G111" s="457"/>
      <c r="H111" s="457"/>
      <c r="I111" s="457"/>
      <c r="J111" s="457"/>
      <c r="K111" s="457"/>
      <c r="L111" s="544">
        <f t="shared" si="14"/>
        <v>35</v>
      </c>
      <c r="N111" s="543" t="s">
        <v>21</v>
      </c>
      <c r="O111" s="455">
        <v>10</v>
      </c>
      <c r="P111" s="456">
        <v>5</v>
      </c>
      <c r="Q111" s="456"/>
      <c r="R111" s="456"/>
      <c r="S111" s="456"/>
      <c r="T111" s="457"/>
      <c r="U111" s="457"/>
      <c r="V111" s="457"/>
      <c r="W111" s="457"/>
      <c r="X111" s="457"/>
      <c r="Y111" s="544">
        <f t="shared" si="15"/>
        <v>15</v>
      </c>
    </row>
    <row r="112" spans="1:25" ht="21.95" customHeight="1">
      <c r="A112" s="543" t="s">
        <v>22</v>
      </c>
      <c r="B112" s="455">
        <v>5</v>
      </c>
      <c r="C112" s="456">
        <v>5</v>
      </c>
      <c r="D112" s="456">
        <v>15</v>
      </c>
      <c r="E112" s="456">
        <v>10</v>
      </c>
      <c r="F112" s="456"/>
      <c r="G112" s="457"/>
      <c r="H112" s="457"/>
      <c r="I112" s="457"/>
      <c r="J112" s="457"/>
      <c r="K112" s="457"/>
      <c r="L112" s="544">
        <f t="shared" si="14"/>
        <v>35</v>
      </c>
      <c r="N112" s="543" t="s">
        <v>22</v>
      </c>
      <c r="O112" s="455">
        <v>2</v>
      </c>
      <c r="P112" s="456">
        <v>5</v>
      </c>
      <c r="Q112" s="456">
        <v>3</v>
      </c>
      <c r="R112" s="456"/>
      <c r="S112" s="456"/>
      <c r="T112" s="457"/>
      <c r="U112" s="457"/>
      <c r="V112" s="457"/>
      <c r="W112" s="457"/>
      <c r="X112" s="457"/>
      <c r="Y112" s="544">
        <f t="shared" si="15"/>
        <v>10</v>
      </c>
    </row>
    <row r="113" spans="1:28" ht="21.95" customHeight="1">
      <c r="A113" s="545" t="s">
        <v>46</v>
      </c>
      <c r="B113" s="462">
        <v>6</v>
      </c>
      <c r="C113" s="463">
        <v>3</v>
      </c>
      <c r="D113" s="463">
        <v>20</v>
      </c>
      <c r="E113" s="463">
        <v>25</v>
      </c>
      <c r="F113" s="463"/>
      <c r="G113" s="464"/>
      <c r="H113" s="464"/>
      <c r="I113" s="464"/>
      <c r="J113" s="464"/>
      <c r="K113" s="464"/>
      <c r="L113" s="544">
        <f t="shared" si="14"/>
        <v>54</v>
      </c>
      <c r="N113" s="545" t="s">
        <v>46</v>
      </c>
      <c r="O113" s="462">
        <v>2</v>
      </c>
      <c r="P113" s="463">
        <v>5</v>
      </c>
      <c r="Q113" s="463">
        <v>1</v>
      </c>
      <c r="R113" s="463"/>
      <c r="S113" s="463"/>
      <c r="T113" s="464"/>
      <c r="U113" s="464"/>
      <c r="V113" s="464"/>
      <c r="W113" s="464"/>
      <c r="X113" s="464"/>
      <c r="Y113" s="544">
        <f t="shared" si="15"/>
        <v>8</v>
      </c>
      <c r="AA113" s="559"/>
      <c r="AB113" s="559"/>
    </row>
    <row r="114" spans="1:28" ht="21.95" customHeight="1">
      <c r="A114" s="545" t="s">
        <v>47</v>
      </c>
      <c r="B114" s="462">
        <v>6</v>
      </c>
      <c r="C114" s="463">
        <v>6</v>
      </c>
      <c r="D114" s="463">
        <v>18</v>
      </c>
      <c r="E114" s="463">
        <v>42</v>
      </c>
      <c r="F114" s="463"/>
      <c r="G114" s="464"/>
      <c r="H114" s="464"/>
      <c r="I114" s="464"/>
      <c r="J114" s="464"/>
      <c r="K114" s="464"/>
      <c r="L114" s="544">
        <f t="shared" si="14"/>
        <v>72</v>
      </c>
      <c r="N114" s="545" t="s">
        <v>47</v>
      </c>
      <c r="O114" s="462">
        <v>7</v>
      </c>
      <c r="P114" s="463">
        <v>11</v>
      </c>
      <c r="Q114" s="463">
        <v>8</v>
      </c>
      <c r="R114" s="463">
        <v>6</v>
      </c>
      <c r="S114" s="463"/>
      <c r="T114" s="464"/>
      <c r="U114" s="464"/>
      <c r="V114" s="464"/>
      <c r="W114" s="464"/>
      <c r="X114" s="464"/>
      <c r="Y114" s="544">
        <f t="shared" si="15"/>
        <v>32</v>
      </c>
      <c r="AA114" s="559"/>
      <c r="AB114" s="559"/>
    </row>
    <row r="115" spans="1:28" ht="21.95" customHeight="1">
      <c r="A115" s="545" t="s">
        <v>48</v>
      </c>
      <c r="B115" s="462"/>
      <c r="C115" s="463"/>
      <c r="D115" s="463"/>
      <c r="E115" s="463"/>
      <c r="F115" s="463"/>
      <c r="G115" s="464"/>
      <c r="H115" s="464"/>
      <c r="I115" s="464"/>
      <c r="J115" s="464"/>
      <c r="K115" s="464"/>
      <c r="L115" s="544">
        <f t="shared" si="14"/>
        <v>0</v>
      </c>
      <c r="N115" s="545" t="s">
        <v>48</v>
      </c>
      <c r="O115" s="462"/>
      <c r="P115" s="463"/>
      <c r="Q115" s="463"/>
      <c r="R115" s="463"/>
      <c r="S115" s="463"/>
      <c r="T115" s="464"/>
      <c r="U115" s="464"/>
      <c r="V115" s="464"/>
      <c r="W115" s="464"/>
      <c r="X115" s="464"/>
      <c r="Y115" s="544">
        <f t="shared" si="15"/>
        <v>0</v>
      </c>
    </row>
    <row r="116" spans="1:28" ht="28.5">
      <c r="A116" s="547" t="s">
        <v>49</v>
      </c>
      <c r="B116" s="462"/>
      <c r="C116" s="463"/>
      <c r="D116" s="463"/>
      <c r="E116" s="463"/>
      <c r="F116" s="463"/>
      <c r="G116" s="464"/>
      <c r="H116" s="464"/>
      <c r="I116" s="464"/>
      <c r="J116" s="464"/>
      <c r="K116" s="464"/>
      <c r="L116" s="544">
        <f t="shared" si="14"/>
        <v>0</v>
      </c>
      <c r="N116" s="547" t="s">
        <v>49</v>
      </c>
      <c r="P116" s="463"/>
      <c r="Q116" s="463"/>
      <c r="R116" s="463"/>
      <c r="S116" s="463"/>
      <c r="T116" s="464"/>
      <c r="U116" s="464"/>
      <c r="V116" s="464"/>
      <c r="W116" s="464"/>
      <c r="X116" s="464"/>
      <c r="Y116" s="544">
        <f t="shared" si="15"/>
        <v>0</v>
      </c>
    </row>
    <row r="117" spans="1:28" ht="21.95" customHeight="1">
      <c r="A117" s="545" t="s">
        <v>27</v>
      </c>
      <c r="B117" s="462"/>
      <c r="C117" s="463"/>
      <c r="D117" s="463"/>
      <c r="E117" s="463"/>
      <c r="F117" s="463"/>
      <c r="G117" s="464"/>
      <c r="H117" s="464"/>
      <c r="I117" s="464"/>
      <c r="J117" s="464"/>
      <c r="K117" s="464"/>
      <c r="L117" s="544">
        <f t="shared" si="14"/>
        <v>0</v>
      </c>
      <c r="N117" s="545" t="s">
        <v>27</v>
      </c>
      <c r="O117" s="462"/>
      <c r="P117" s="463"/>
      <c r="Q117" s="463"/>
      <c r="R117" s="463"/>
      <c r="S117" s="463"/>
      <c r="T117" s="464"/>
      <c r="U117" s="464"/>
      <c r="V117" s="464"/>
      <c r="W117" s="464"/>
      <c r="X117" s="464"/>
      <c r="Y117" s="544">
        <f t="shared" si="15"/>
        <v>0</v>
      </c>
    </row>
    <row r="118" spans="1:28" ht="21.95" customHeight="1">
      <c r="A118" s="545" t="s">
        <v>28</v>
      </c>
      <c r="B118" s="462"/>
      <c r="C118" s="463"/>
      <c r="D118" s="463"/>
      <c r="E118" s="463"/>
      <c r="F118" s="463"/>
      <c r="G118" s="464"/>
      <c r="H118" s="464"/>
      <c r="I118" s="464"/>
      <c r="J118" s="464"/>
      <c r="K118" s="464"/>
      <c r="L118" s="544">
        <f t="shared" si="14"/>
        <v>0</v>
      </c>
      <c r="N118" s="545" t="s">
        <v>28</v>
      </c>
      <c r="O118" s="462"/>
      <c r="P118" s="463"/>
      <c r="Q118" s="463"/>
      <c r="R118" s="463"/>
      <c r="S118" s="463"/>
      <c r="T118" s="464"/>
      <c r="U118" s="464"/>
      <c r="V118" s="464"/>
      <c r="W118" s="464"/>
      <c r="X118" s="464"/>
      <c r="Y118" s="544">
        <f t="shared" si="15"/>
        <v>0</v>
      </c>
    </row>
    <row r="119" spans="1:28" ht="21.95" customHeight="1">
      <c r="A119" s="549" t="s">
        <v>50</v>
      </c>
      <c r="B119" s="462"/>
      <c r="C119" s="463"/>
      <c r="D119" s="463"/>
      <c r="E119" s="463"/>
      <c r="F119" s="463"/>
      <c r="G119" s="464"/>
      <c r="H119" s="464"/>
      <c r="I119" s="464"/>
      <c r="J119" s="464"/>
      <c r="K119" s="464"/>
      <c r="L119" s="544">
        <f t="shared" si="14"/>
        <v>0</v>
      </c>
      <c r="N119" s="549" t="s">
        <v>50</v>
      </c>
      <c r="O119" s="462"/>
      <c r="P119" s="463"/>
      <c r="Q119" s="463"/>
      <c r="R119" s="463"/>
      <c r="S119" s="463"/>
      <c r="T119" s="464"/>
      <c r="U119" s="464"/>
      <c r="V119" s="464"/>
      <c r="W119" s="464"/>
      <c r="X119" s="464"/>
      <c r="Y119" s="544">
        <f t="shared" si="15"/>
        <v>0</v>
      </c>
    </row>
    <row r="120" spans="1:28" ht="21.95" customHeight="1">
      <c r="A120" s="549" t="s">
        <v>51</v>
      </c>
      <c r="B120" s="462"/>
      <c r="C120" s="463"/>
      <c r="D120" s="463"/>
      <c r="E120" s="463"/>
      <c r="F120" s="463"/>
      <c r="G120" s="464"/>
      <c r="H120" s="464"/>
      <c r="I120" s="464"/>
      <c r="J120" s="464"/>
      <c r="K120" s="464"/>
      <c r="L120" s="544">
        <f t="shared" si="14"/>
        <v>0</v>
      </c>
      <c r="N120" s="549" t="s">
        <v>51</v>
      </c>
      <c r="O120" s="462"/>
      <c r="P120" s="463"/>
      <c r="Q120" s="463"/>
      <c r="R120" s="463"/>
      <c r="S120" s="463"/>
      <c r="T120" s="464"/>
      <c r="U120" s="464"/>
      <c r="V120" s="464"/>
      <c r="W120" s="464"/>
      <c r="X120" s="464"/>
      <c r="Y120" s="544">
        <f t="shared" si="15"/>
        <v>0</v>
      </c>
    </row>
    <row r="121" spans="1:28" ht="21.95" customHeight="1">
      <c r="A121" s="549" t="s">
        <v>52</v>
      </c>
      <c r="B121" s="462"/>
      <c r="C121" s="463"/>
      <c r="D121" s="463"/>
      <c r="E121" s="463"/>
      <c r="F121" s="463"/>
      <c r="G121" s="464"/>
      <c r="H121" s="464"/>
      <c r="I121" s="464"/>
      <c r="J121" s="464"/>
      <c r="K121" s="464"/>
      <c r="L121" s="544">
        <f t="shared" si="14"/>
        <v>0</v>
      </c>
      <c r="N121" s="549" t="s">
        <v>52</v>
      </c>
      <c r="O121" s="462"/>
      <c r="P121" s="463"/>
      <c r="Q121" s="463"/>
      <c r="R121" s="463"/>
      <c r="S121" s="463"/>
      <c r="T121" s="464"/>
      <c r="U121" s="464"/>
      <c r="V121" s="464"/>
      <c r="W121" s="464"/>
      <c r="X121" s="464"/>
      <c r="Y121" s="544">
        <f t="shared" si="15"/>
        <v>0</v>
      </c>
    </row>
    <row r="122" spans="1:28" ht="21.95" customHeight="1">
      <c r="A122" s="549" t="s">
        <v>53</v>
      </c>
      <c r="B122" s="462"/>
      <c r="C122" s="463"/>
      <c r="D122" s="463"/>
      <c r="E122" s="463"/>
      <c r="F122" s="463"/>
      <c r="G122" s="464"/>
      <c r="H122" s="464"/>
      <c r="I122" s="464"/>
      <c r="J122" s="464"/>
      <c r="K122" s="464"/>
      <c r="L122" s="544">
        <f t="shared" si="14"/>
        <v>0</v>
      </c>
      <c r="N122" s="549" t="s">
        <v>53</v>
      </c>
      <c r="O122" s="462"/>
      <c r="P122" s="463"/>
      <c r="Q122" s="463"/>
      <c r="R122" s="463"/>
      <c r="S122" s="463"/>
      <c r="T122" s="464"/>
      <c r="U122" s="464"/>
      <c r="V122" s="464"/>
      <c r="W122" s="464"/>
      <c r="X122" s="464"/>
      <c r="Y122" s="544">
        <f t="shared" si="15"/>
        <v>0</v>
      </c>
    </row>
    <row r="123" spans="1:28" ht="21.95" customHeight="1" thickBot="1">
      <c r="A123" s="551" t="s">
        <v>33</v>
      </c>
      <c r="B123" s="481"/>
      <c r="C123" s="482"/>
      <c r="D123" s="482"/>
      <c r="E123" s="482"/>
      <c r="F123" s="482"/>
      <c r="G123" s="483"/>
      <c r="H123" s="483"/>
      <c r="I123" s="483"/>
      <c r="J123" s="483"/>
      <c r="K123" s="483"/>
      <c r="L123" s="552">
        <f t="shared" si="14"/>
        <v>0</v>
      </c>
      <c r="N123" s="551" t="s">
        <v>33</v>
      </c>
      <c r="O123" s="481"/>
      <c r="P123" s="482"/>
      <c r="Q123" s="482"/>
      <c r="R123" s="482"/>
      <c r="S123" s="482"/>
      <c r="T123" s="483"/>
      <c r="U123" s="483"/>
      <c r="V123" s="483"/>
      <c r="W123" s="483"/>
      <c r="X123" s="483"/>
      <c r="Y123" s="552">
        <f t="shared" si="15"/>
        <v>0</v>
      </c>
    </row>
    <row r="124" spans="1:28" ht="18" thickBot="1">
      <c r="A124" s="553" t="s">
        <v>38</v>
      </c>
      <c r="B124" s="476"/>
      <c r="C124" s="477"/>
      <c r="D124" s="477"/>
      <c r="E124" s="477"/>
      <c r="F124" s="477"/>
      <c r="G124" s="478"/>
      <c r="H124" s="478"/>
      <c r="I124" s="478"/>
      <c r="J124" s="478"/>
      <c r="K124" s="478"/>
      <c r="L124" s="554">
        <f t="shared" si="14"/>
        <v>0</v>
      </c>
      <c r="N124" s="553" t="s">
        <v>38</v>
      </c>
      <c r="O124" s="476"/>
      <c r="P124" s="477"/>
      <c r="Q124" s="477"/>
      <c r="R124" s="477"/>
      <c r="S124" s="477"/>
      <c r="T124" s="478"/>
      <c r="U124" s="478"/>
      <c r="V124" s="478"/>
      <c r="W124" s="478"/>
      <c r="X124" s="478"/>
      <c r="Y124" s="554">
        <f t="shared" si="15"/>
        <v>0</v>
      </c>
    </row>
    <row r="125" spans="1:28" ht="25.5" customHeight="1" thickBot="1">
      <c r="A125" s="556" t="s">
        <v>54</v>
      </c>
      <c r="B125" s="476"/>
      <c r="C125" s="477"/>
      <c r="D125" s="477"/>
      <c r="E125" s="477"/>
      <c r="F125" s="477"/>
      <c r="G125" s="478"/>
      <c r="H125" s="478"/>
      <c r="I125" s="478"/>
      <c r="J125" s="478"/>
      <c r="K125" s="478"/>
      <c r="L125" s="557">
        <f>SUM(L105:L124)</f>
        <v>1798</v>
      </c>
      <c r="N125" s="556" t="s">
        <v>54</v>
      </c>
      <c r="O125" s="476"/>
      <c r="P125" s="477"/>
      <c r="Q125" s="477"/>
      <c r="R125" s="477"/>
      <c r="S125" s="477"/>
      <c r="T125" s="478"/>
      <c r="U125" s="478"/>
      <c r="V125" s="478"/>
      <c r="W125" s="478"/>
      <c r="X125" s="478"/>
      <c r="Y125" s="557">
        <f>SUM(Y105:Y124)</f>
        <v>563</v>
      </c>
    </row>
    <row r="126" spans="1:28" ht="18" thickBot="1"/>
    <row r="127" spans="1:28" ht="24.95" customHeight="1" thickBot="1">
      <c r="A127" s="535" t="s">
        <v>58</v>
      </c>
      <c r="B127" s="536">
        <v>1</v>
      </c>
      <c r="C127" s="537">
        <v>2</v>
      </c>
      <c r="D127" s="537">
        <v>3</v>
      </c>
      <c r="E127" s="537">
        <v>4</v>
      </c>
      <c r="F127" s="537">
        <v>5</v>
      </c>
      <c r="G127" s="538">
        <v>6</v>
      </c>
      <c r="H127" s="537">
        <v>7</v>
      </c>
      <c r="I127" s="538">
        <v>8</v>
      </c>
      <c r="J127" s="537">
        <v>9</v>
      </c>
      <c r="K127" s="538">
        <v>10</v>
      </c>
      <c r="L127" s="539" t="s">
        <v>43</v>
      </c>
      <c r="N127" s="535" t="s">
        <v>64</v>
      </c>
      <c r="O127" s="536">
        <v>1</v>
      </c>
      <c r="P127" s="537">
        <v>2</v>
      </c>
      <c r="Q127" s="537">
        <v>3</v>
      </c>
      <c r="R127" s="537">
        <v>4</v>
      </c>
      <c r="S127" s="537">
        <v>5</v>
      </c>
      <c r="T127" s="538">
        <v>6</v>
      </c>
      <c r="U127" s="537">
        <v>7</v>
      </c>
      <c r="V127" s="538">
        <v>8</v>
      </c>
      <c r="W127" s="537">
        <v>9</v>
      </c>
      <c r="X127" s="538">
        <v>10</v>
      </c>
      <c r="Y127" s="539" t="s">
        <v>43</v>
      </c>
    </row>
    <row r="128" spans="1:28" s="450" customFormat="1" ht="21.95" customHeight="1" thickTop="1">
      <c r="A128" s="542" t="s">
        <v>15</v>
      </c>
      <c r="B128" s="447">
        <v>857</v>
      </c>
      <c r="C128" s="451"/>
      <c r="D128" s="451"/>
      <c r="E128" s="451"/>
      <c r="F128" s="451"/>
      <c r="G128" s="452"/>
      <c r="H128" s="452"/>
      <c r="I128" s="452"/>
      <c r="J128" s="452"/>
      <c r="K128" s="452"/>
      <c r="L128" s="541">
        <f t="shared" ref="L128:L147" si="16">SUM(B128:K128)</f>
        <v>857</v>
      </c>
      <c r="N128" s="542" t="s">
        <v>15</v>
      </c>
      <c r="O128" s="447">
        <v>478</v>
      </c>
      <c r="P128" s="451"/>
      <c r="Q128" s="451"/>
      <c r="R128" s="451"/>
      <c r="S128" s="451"/>
      <c r="T128" s="452"/>
      <c r="U128" s="452"/>
      <c r="V128" s="452"/>
      <c r="W128" s="452"/>
      <c r="X128" s="452"/>
      <c r="Y128" s="541">
        <f t="shared" ref="Y128:Y147" si="17">SUM(O128:X128)</f>
        <v>478</v>
      </c>
    </row>
    <row r="129" spans="1:25" s="450" customFormat="1" ht="21.95" customHeight="1">
      <c r="A129" s="542" t="s">
        <v>16</v>
      </c>
      <c r="B129" s="447">
        <v>100</v>
      </c>
      <c r="C129" s="451">
        <v>80</v>
      </c>
      <c r="D129" s="451">
        <v>70</v>
      </c>
      <c r="E129" s="451">
        <v>30</v>
      </c>
      <c r="F129" s="451"/>
      <c r="G129" s="452"/>
      <c r="H129" s="452"/>
      <c r="I129" s="452"/>
      <c r="J129" s="452"/>
      <c r="K129" s="452"/>
      <c r="L129" s="541">
        <f t="shared" si="16"/>
        <v>280</v>
      </c>
      <c r="N129" s="542" t="s">
        <v>16</v>
      </c>
      <c r="O129" s="447">
        <v>40</v>
      </c>
      <c r="P129" s="451">
        <v>15</v>
      </c>
      <c r="Q129" s="451">
        <v>180</v>
      </c>
      <c r="R129" s="451"/>
      <c r="S129" s="451"/>
      <c r="T129" s="452"/>
      <c r="U129" s="452"/>
      <c r="V129" s="452"/>
      <c r="W129" s="452"/>
      <c r="X129" s="452"/>
      <c r="Y129" s="541">
        <f t="shared" si="17"/>
        <v>235</v>
      </c>
    </row>
    <row r="130" spans="1:25" s="450" customFormat="1" ht="21.95" customHeight="1">
      <c r="A130" s="542" t="s">
        <v>17</v>
      </c>
      <c r="B130" s="447">
        <v>12</v>
      </c>
      <c r="C130" s="451">
        <v>12</v>
      </c>
      <c r="D130" s="451">
        <v>7</v>
      </c>
      <c r="E130" s="451">
        <v>21</v>
      </c>
      <c r="F130" s="451">
        <v>15</v>
      </c>
      <c r="G130" s="452"/>
      <c r="H130" s="452"/>
      <c r="I130" s="452"/>
      <c r="J130" s="452"/>
      <c r="K130" s="452"/>
      <c r="L130" s="541">
        <f t="shared" si="16"/>
        <v>67</v>
      </c>
      <c r="N130" s="542" t="s">
        <v>17</v>
      </c>
      <c r="O130" s="447">
        <v>5</v>
      </c>
      <c r="P130" s="451">
        <v>8</v>
      </c>
      <c r="Q130" s="451">
        <v>10</v>
      </c>
      <c r="R130" s="451">
        <v>18</v>
      </c>
      <c r="S130" s="451">
        <v>18</v>
      </c>
      <c r="T130" s="452"/>
      <c r="U130" s="452"/>
      <c r="V130" s="452"/>
      <c r="W130" s="452"/>
      <c r="X130" s="452"/>
      <c r="Y130" s="541">
        <f t="shared" si="17"/>
        <v>59</v>
      </c>
    </row>
    <row r="131" spans="1:25" s="450" customFormat="1" ht="21.95" customHeight="1">
      <c r="A131" s="542" t="s">
        <v>18</v>
      </c>
      <c r="B131" s="447"/>
      <c r="C131" s="451"/>
      <c r="D131" s="451"/>
      <c r="E131" s="451"/>
      <c r="F131" s="451"/>
      <c r="G131" s="452"/>
      <c r="H131" s="452"/>
      <c r="I131" s="452"/>
      <c r="J131" s="452"/>
      <c r="K131" s="452"/>
      <c r="L131" s="541">
        <f t="shared" si="16"/>
        <v>0</v>
      </c>
      <c r="N131" s="542" t="s">
        <v>18</v>
      </c>
      <c r="O131" s="447"/>
      <c r="P131" s="451"/>
      <c r="Q131" s="451"/>
      <c r="R131" s="451"/>
      <c r="S131" s="451"/>
      <c r="T131" s="452"/>
      <c r="U131" s="452"/>
      <c r="V131" s="452"/>
      <c r="W131" s="452"/>
      <c r="X131" s="452"/>
      <c r="Y131" s="541">
        <f t="shared" si="17"/>
        <v>0</v>
      </c>
    </row>
    <row r="132" spans="1:25" s="450" customFormat="1" ht="21.95" customHeight="1">
      <c r="A132" s="542" t="s">
        <v>45</v>
      </c>
      <c r="B132" s="447">
        <v>37</v>
      </c>
      <c r="C132" s="451">
        <v>28</v>
      </c>
      <c r="D132" s="451">
        <v>15</v>
      </c>
      <c r="E132" s="451">
        <v>1</v>
      </c>
      <c r="F132" s="451">
        <v>32</v>
      </c>
      <c r="G132" s="452"/>
      <c r="H132" s="452"/>
      <c r="I132" s="452"/>
      <c r="J132" s="452"/>
      <c r="K132" s="452"/>
      <c r="L132" s="541">
        <f t="shared" si="16"/>
        <v>113</v>
      </c>
      <c r="N132" s="542" t="s">
        <v>45</v>
      </c>
      <c r="O132" s="447">
        <v>10</v>
      </c>
      <c r="P132" s="451">
        <v>22</v>
      </c>
      <c r="Q132" s="451">
        <v>22</v>
      </c>
      <c r="R132" s="451">
        <v>45</v>
      </c>
      <c r="S132" s="451">
        <v>29</v>
      </c>
      <c r="T132" s="452"/>
      <c r="U132" s="452"/>
      <c r="V132" s="452"/>
      <c r="W132" s="452"/>
      <c r="X132" s="452"/>
      <c r="Y132" s="541">
        <f t="shared" si="17"/>
        <v>128</v>
      </c>
    </row>
    <row r="133" spans="1:25" s="450" customFormat="1" ht="21.95" customHeight="1">
      <c r="A133" s="542" t="s">
        <v>20</v>
      </c>
      <c r="B133" s="447"/>
      <c r="C133" s="451"/>
      <c r="D133" s="451"/>
      <c r="E133" s="451"/>
      <c r="F133" s="451"/>
      <c r="G133" s="452"/>
      <c r="H133" s="452"/>
      <c r="I133" s="452"/>
      <c r="J133" s="452"/>
      <c r="K133" s="452"/>
      <c r="L133" s="541">
        <f t="shared" si="16"/>
        <v>0</v>
      </c>
      <c r="N133" s="542" t="s">
        <v>20</v>
      </c>
      <c r="O133" s="447"/>
      <c r="P133" s="451"/>
      <c r="Q133" s="451"/>
      <c r="R133" s="451"/>
      <c r="S133" s="451"/>
      <c r="T133" s="452"/>
      <c r="U133" s="452"/>
      <c r="V133" s="452"/>
      <c r="W133" s="452"/>
      <c r="X133" s="452"/>
      <c r="Y133" s="541">
        <f t="shared" si="17"/>
        <v>0</v>
      </c>
    </row>
    <row r="134" spans="1:25" ht="21.95" customHeight="1">
      <c r="A134" s="543" t="s">
        <v>21</v>
      </c>
      <c r="B134" s="455">
        <v>10</v>
      </c>
      <c r="C134" s="456">
        <v>5</v>
      </c>
      <c r="D134" s="456">
        <v>1</v>
      </c>
      <c r="E134" s="456"/>
      <c r="F134" s="456"/>
      <c r="G134" s="457"/>
      <c r="H134" s="457"/>
      <c r="I134" s="457"/>
      <c r="J134" s="457"/>
      <c r="K134" s="457"/>
      <c r="L134" s="544">
        <f t="shared" si="16"/>
        <v>16</v>
      </c>
      <c r="N134" s="543" t="s">
        <v>21</v>
      </c>
      <c r="O134" s="455">
        <v>8</v>
      </c>
      <c r="P134" s="456">
        <v>8</v>
      </c>
      <c r="Q134" s="456">
        <v>10</v>
      </c>
      <c r="R134" s="456">
        <v>10</v>
      </c>
      <c r="S134" s="456"/>
      <c r="T134" s="457"/>
      <c r="U134" s="457"/>
      <c r="V134" s="457"/>
      <c r="W134" s="457"/>
      <c r="X134" s="457"/>
      <c r="Y134" s="544">
        <f t="shared" si="17"/>
        <v>36</v>
      </c>
    </row>
    <row r="135" spans="1:25" ht="21.95" customHeight="1">
      <c r="A135" s="543" t="s">
        <v>22</v>
      </c>
      <c r="B135" s="455">
        <v>4</v>
      </c>
      <c r="C135" s="456">
        <v>4</v>
      </c>
      <c r="D135" s="456">
        <v>10</v>
      </c>
      <c r="E135" s="456">
        <v>10</v>
      </c>
      <c r="F135" s="456"/>
      <c r="G135" s="457"/>
      <c r="H135" s="457"/>
      <c r="I135" s="457"/>
      <c r="J135" s="457"/>
      <c r="K135" s="457"/>
      <c r="L135" s="544">
        <f t="shared" si="16"/>
        <v>28</v>
      </c>
      <c r="N135" s="543" t="s">
        <v>22</v>
      </c>
      <c r="O135" s="455">
        <v>7</v>
      </c>
      <c r="P135" s="456">
        <v>2</v>
      </c>
      <c r="Q135" s="456">
        <v>6</v>
      </c>
      <c r="R135" s="456">
        <v>2</v>
      </c>
      <c r="S135" s="456"/>
      <c r="T135" s="457"/>
      <c r="U135" s="457"/>
      <c r="V135" s="457"/>
      <c r="W135" s="457"/>
      <c r="X135" s="457"/>
      <c r="Y135" s="544">
        <f t="shared" si="17"/>
        <v>17</v>
      </c>
    </row>
    <row r="136" spans="1:25" ht="21.95" customHeight="1">
      <c r="A136" s="545" t="s">
        <v>46</v>
      </c>
      <c r="B136" s="462">
        <v>14</v>
      </c>
      <c r="C136" s="463">
        <v>13</v>
      </c>
      <c r="D136" s="463">
        <v>18</v>
      </c>
      <c r="E136" s="463">
        <v>15</v>
      </c>
      <c r="F136" s="463"/>
      <c r="G136" s="464"/>
      <c r="H136" s="464"/>
      <c r="I136" s="464"/>
      <c r="J136" s="464"/>
      <c r="K136" s="464"/>
      <c r="L136" s="544">
        <f t="shared" si="16"/>
        <v>60</v>
      </c>
      <c r="N136" s="545" t="s">
        <v>46</v>
      </c>
      <c r="O136" s="462">
        <v>6</v>
      </c>
      <c r="P136" s="463">
        <v>3</v>
      </c>
      <c r="Q136" s="463">
        <v>4</v>
      </c>
      <c r="R136" s="463">
        <v>2</v>
      </c>
      <c r="S136" s="463"/>
      <c r="T136" s="464"/>
      <c r="U136" s="464"/>
      <c r="V136" s="464"/>
      <c r="W136" s="464"/>
      <c r="X136" s="464"/>
      <c r="Y136" s="544">
        <f t="shared" si="17"/>
        <v>15</v>
      </c>
    </row>
    <row r="137" spans="1:25" ht="21.95" customHeight="1">
      <c r="A137" s="545" t="s">
        <v>47</v>
      </c>
      <c r="B137" s="462">
        <v>24</v>
      </c>
      <c r="C137" s="463">
        <v>46</v>
      </c>
      <c r="D137" s="463">
        <v>40</v>
      </c>
      <c r="E137" s="463">
        <v>27</v>
      </c>
      <c r="F137" s="463">
        <v>18</v>
      </c>
      <c r="G137" s="464"/>
      <c r="H137" s="464"/>
      <c r="I137" s="464"/>
      <c r="J137" s="464"/>
      <c r="K137" s="464"/>
      <c r="L137" s="544">
        <f t="shared" si="16"/>
        <v>155</v>
      </c>
      <c r="N137" s="545" t="s">
        <v>47</v>
      </c>
      <c r="O137" s="462">
        <v>7</v>
      </c>
      <c r="P137" s="463">
        <v>21</v>
      </c>
      <c r="Q137" s="463">
        <v>8</v>
      </c>
      <c r="R137" s="463">
        <v>14</v>
      </c>
      <c r="S137" s="463">
        <v>14</v>
      </c>
      <c r="T137" s="464"/>
      <c r="U137" s="464"/>
      <c r="V137" s="464"/>
      <c r="W137" s="464"/>
      <c r="X137" s="464"/>
      <c r="Y137" s="544">
        <f t="shared" si="17"/>
        <v>64</v>
      </c>
    </row>
    <row r="138" spans="1:25" ht="21.95" customHeight="1">
      <c r="A138" s="545" t="s">
        <v>48</v>
      </c>
      <c r="B138" s="462"/>
      <c r="C138" s="463"/>
      <c r="D138" s="463"/>
      <c r="E138" s="463"/>
      <c r="F138" s="463"/>
      <c r="G138" s="464"/>
      <c r="H138" s="464"/>
      <c r="I138" s="464"/>
      <c r="J138" s="464"/>
      <c r="K138" s="464"/>
      <c r="L138" s="544">
        <f t="shared" si="16"/>
        <v>0</v>
      </c>
      <c r="N138" s="545" t="s">
        <v>48</v>
      </c>
      <c r="O138" s="462"/>
      <c r="P138" s="463"/>
      <c r="Q138" s="463"/>
      <c r="R138" s="463"/>
      <c r="S138" s="463"/>
      <c r="T138" s="464"/>
      <c r="U138" s="464"/>
      <c r="V138" s="464"/>
      <c r="W138" s="464"/>
      <c r="X138" s="464"/>
      <c r="Y138" s="544">
        <f t="shared" si="17"/>
        <v>0</v>
      </c>
    </row>
    <row r="139" spans="1:25" ht="28.5">
      <c r="A139" s="547" t="s">
        <v>49</v>
      </c>
      <c r="B139" s="462"/>
      <c r="C139" s="463"/>
      <c r="D139" s="463"/>
      <c r="E139" s="463"/>
      <c r="F139" s="463"/>
      <c r="G139" s="464"/>
      <c r="H139" s="464"/>
      <c r="I139" s="464"/>
      <c r="J139" s="464"/>
      <c r="K139" s="464"/>
      <c r="L139" s="544">
        <f t="shared" si="16"/>
        <v>0</v>
      </c>
      <c r="N139" s="547" t="s">
        <v>49</v>
      </c>
      <c r="O139" s="462">
        <v>210</v>
      </c>
      <c r="P139" s="463"/>
      <c r="Q139" s="463"/>
      <c r="R139" s="463"/>
      <c r="S139" s="463"/>
      <c r="T139" s="464"/>
      <c r="U139" s="464"/>
      <c r="V139" s="464"/>
      <c r="W139" s="464"/>
      <c r="X139" s="464"/>
      <c r="Y139" s="544">
        <f t="shared" si="17"/>
        <v>210</v>
      </c>
    </row>
    <row r="140" spans="1:25" ht="21.95" customHeight="1">
      <c r="A140" s="545" t="s">
        <v>27</v>
      </c>
      <c r="B140" s="462"/>
      <c r="C140" s="463"/>
      <c r="D140" s="463"/>
      <c r="E140" s="463"/>
      <c r="F140" s="463"/>
      <c r="G140" s="464"/>
      <c r="H140" s="464"/>
      <c r="I140" s="464"/>
      <c r="J140" s="464"/>
      <c r="K140" s="464"/>
      <c r="L140" s="544">
        <f t="shared" si="16"/>
        <v>0</v>
      </c>
      <c r="N140" s="545" t="s">
        <v>27</v>
      </c>
      <c r="O140" s="462"/>
      <c r="P140" s="463"/>
      <c r="Q140" s="463"/>
      <c r="R140" s="463"/>
      <c r="S140" s="463"/>
      <c r="T140" s="464"/>
      <c r="U140" s="464"/>
      <c r="V140" s="464"/>
      <c r="W140" s="464"/>
      <c r="X140" s="464"/>
      <c r="Y140" s="544">
        <f t="shared" si="17"/>
        <v>0</v>
      </c>
    </row>
    <row r="141" spans="1:25" ht="21.95" customHeight="1">
      <c r="A141" s="545" t="s">
        <v>28</v>
      </c>
      <c r="B141" s="462"/>
      <c r="C141" s="463"/>
      <c r="D141" s="463"/>
      <c r="E141" s="463"/>
      <c r="F141" s="463"/>
      <c r="G141" s="464"/>
      <c r="H141" s="464"/>
      <c r="I141" s="464"/>
      <c r="J141" s="464"/>
      <c r="K141" s="464"/>
      <c r="L141" s="544">
        <f t="shared" si="16"/>
        <v>0</v>
      </c>
      <c r="N141" s="545" t="s">
        <v>28</v>
      </c>
      <c r="O141" s="462"/>
      <c r="P141" s="463"/>
      <c r="Q141" s="463"/>
      <c r="R141" s="463"/>
      <c r="S141" s="463"/>
      <c r="T141" s="464"/>
      <c r="U141" s="464"/>
      <c r="V141" s="464"/>
      <c r="W141" s="464"/>
      <c r="X141" s="464"/>
      <c r="Y141" s="544">
        <f t="shared" si="17"/>
        <v>0</v>
      </c>
    </row>
    <row r="142" spans="1:25" ht="21.95" customHeight="1">
      <c r="A142" s="549" t="s">
        <v>50</v>
      </c>
      <c r="B142" s="462"/>
      <c r="C142" s="463"/>
      <c r="D142" s="463"/>
      <c r="E142" s="463"/>
      <c r="F142" s="463"/>
      <c r="G142" s="464"/>
      <c r="H142" s="464"/>
      <c r="I142" s="464"/>
      <c r="J142" s="464"/>
      <c r="K142" s="464"/>
      <c r="L142" s="544">
        <f t="shared" si="16"/>
        <v>0</v>
      </c>
      <c r="N142" s="549" t="s">
        <v>50</v>
      </c>
      <c r="O142" s="462"/>
      <c r="P142" s="463"/>
      <c r="Q142" s="463"/>
      <c r="R142" s="463"/>
      <c r="S142" s="463"/>
      <c r="T142" s="464"/>
      <c r="U142" s="464"/>
      <c r="V142" s="464"/>
      <c r="W142" s="464"/>
      <c r="X142" s="464"/>
      <c r="Y142" s="544">
        <f t="shared" si="17"/>
        <v>0</v>
      </c>
    </row>
    <row r="143" spans="1:25" ht="21.95" customHeight="1">
      <c r="A143" s="549" t="s">
        <v>51</v>
      </c>
      <c r="B143" s="462"/>
      <c r="C143" s="463"/>
      <c r="D143" s="463"/>
      <c r="E143" s="463"/>
      <c r="F143" s="463"/>
      <c r="G143" s="464"/>
      <c r="H143" s="464"/>
      <c r="I143" s="464"/>
      <c r="J143" s="464"/>
      <c r="K143" s="464"/>
      <c r="L143" s="544">
        <f t="shared" si="16"/>
        <v>0</v>
      </c>
      <c r="N143" s="549" t="s">
        <v>51</v>
      </c>
      <c r="O143" s="462"/>
      <c r="P143" s="463"/>
      <c r="Q143" s="463"/>
      <c r="R143" s="463"/>
      <c r="S143" s="463"/>
      <c r="T143" s="464"/>
      <c r="U143" s="464"/>
      <c r="V143" s="464"/>
      <c r="W143" s="464"/>
      <c r="X143" s="464"/>
      <c r="Y143" s="544">
        <f t="shared" si="17"/>
        <v>0</v>
      </c>
    </row>
    <row r="144" spans="1:25" ht="21.95" customHeight="1">
      <c r="A144" s="549" t="s">
        <v>52</v>
      </c>
      <c r="B144" s="462"/>
      <c r="C144" s="463"/>
      <c r="D144" s="463"/>
      <c r="E144" s="463"/>
      <c r="F144" s="463"/>
      <c r="G144" s="464"/>
      <c r="H144" s="464"/>
      <c r="I144" s="464"/>
      <c r="J144" s="464"/>
      <c r="K144" s="464"/>
      <c r="L144" s="544">
        <f t="shared" si="16"/>
        <v>0</v>
      </c>
      <c r="N144" s="549" t="s">
        <v>52</v>
      </c>
      <c r="O144" s="462"/>
      <c r="P144" s="463"/>
      <c r="Q144" s="463"/>
      <c r="R144" s="463"/>
      <c r="S144" s="463"/>
      <c r="T144" s="464"/>
      <c r="U144" s="464"/>
      <c r="V144" s="464"/>
      <c r="W144" s="464"/>
      <c r="X144" s="464"/>
      <c r="Y144" s="544">
        <f t="shared" si="17"/>
        <v>0</v>
      </c>
    </row>
    <row r="145" spans="1:25" ht="21.95" customHeight="1">
      <c r="A145" s="549" t="s">
        <v>53</v>
      </c>
      <c r="B145" s="462"/>
      <c r="C145" s="463"/>
      <c r="D145" s="463"/>
      <c r="E145" s="463"/>
      <c r="F145" s="463"/>
      <c r="G145" s="464"/>
      <c r="H145" s="464"/>
      <c r="I145" s="464"/>
      <c r="J145" s="464"/>
      <c r="K145" s="464"/>
      <c r="L145" s="544">
        <f t="shared" si="16"/>
        <v>0</v>
      </c>
      <c r="N145" s="549" t="s">
        <v>53</v>
      </c>
      <c r="O145" s="462">
        <v>450</v>
      </c>
      <c r="P145" s="463"/>
      <c r="Q145" s="463"/>
      <c r="R145" s="463"/>
      <c r="S145" s="463"/>
      <c r="T145" s="464"/>
      <c r="U145" s="464"/>
      <c r="V145" s="464"/>
      <c r="W145" s="464"/>
      <c r="X145" s="464"/>
      <c r="Y145" s="544">
        <f t="shared" si="17"/>
        <v>450</v>
      </c>
    </row>
    <row r="146" spans="1:25" ht="21.95" customHeight="1" thickBot="1">
      <c r="A146" s="551" t="s">
        <v>33</v>
      </c>
      <c r="B146" s="481"/>
      <c r="C146" s="482"/>
      <c r="D146" s="482"/>
      <c r="E146" s="482"/>
      <c r="F146" s="482"/>
      <c r="G146" s="483"/>
      <c r="H146" s="483"/>
      <c r="I146" s="483"/>
      <c r="J146" s="483"/>
      <c r="K146" s="483"/>
      <c r="L146" s="552">
        <f t="shared" si="16"/>
        <v>0</v>
      </c>
      <c r="N146" s="551" t="s">
        <v>33</v>
      </c>
      <c r="O146" s="481">
        <v>250</v>
      </c>
      <c r="P146" s="482"/>
      <c r="Q146" s="482"/>
      <c r="R146" s="482"/>
      <c r="S146" s="482"/>
      <c r="T146" s="483"/>
      <c r="U146" s="483"/>
      <c r="V146" s="483"/>
      <c r="W146" s="483"/>
      <c r="X146" s="483"/>
      <c r="Y146" s="552">
        <f t="shared" si="17"/>
        <v>250</v>
      </c>
    </row>
    <row r="147" spans="1:25" ht="18" thickBot="1">
      <c r="A147" s="553" t="s">
        <v>38</v>
      </c>
      <c r="B147" s="476"/>
      <c r="C147" s="477"/>
      <c r="D147" s="477"/>
      <c r="E147" s="477"/>
      <c r="F147" s="477"/>
      <c r="G147" s="478"/>
      <c r="H147" s="478"/>
      <c r="I147" s="478"/>
      <c r="J147" s="478"/>
      <c r="K147" s="478"/>
      <c r="L147" s="558">
        <f t="shared" si="16"/>
        <v>0</v>
      </c>
      <c r="N147" s="553" t="s">
        <v>38</v>
      </c>
      <c r="O147" s="476">
        <v>200</v>
      </c>
      <c r="P147" s="477"/>
      <c r="Q147" s="477"/>
      <c r="R147" s="477"/>
      <c r="S147" s="477"/>
      <c r="T147" s="478"/>
      <c r="U147" s="478"/>
      <c r="V147" s="478"/>
      <c r="W147" s="478"/>
      <c r="X147" s="478"/>
      <c r="Y147" s="558">
        <f t="shared" si="17"/>
        <v>200</v>
      </c>
    </row>
    <row r="148" spans="1:25" ht="25.5" customHeight="1" thickBot="1">
      <c r="A148" s="556" t="s">
        <v>54</v>
      </c>
      <c r="B148" s="476"/>
      <c r="C148" s="477"/>
      <c r="D148" s="477"/>
      <c r="E148" s="477"/>
      <c r="F148" s="477"/>
      <c r="G148" s="478"/>
      <c r="H148" s="478"/>
      <c r="I148" s="478"/>
      <c r="J148" s="478"/>
      <c r="K148" s="478"/>
      <c r="L148" s="557">
        <f>SUM(L128:L147)</f>
        <v>1576</v>
      </c>
      <c r="N148" s="556" t="s">
        <v>54</v>
      </c>
      <c r="O148" s="476"/>
      <c r="P148" s="477"/>
      <c r="Q148" s="477"/>
      <c r="R148" s="477"/>
      <c r="S148" s="477"/>
      <c r="T148" s="478"/>
      <c r="U148" s="478"/>
      <c r="V148" s="478"/>
      <c r="W148" s="478"/>
      <c r="X148" s="478"/>
      <c r="Y148" s="557">
        <f>SUM(Y128:Y147)</f>
        <v>2142</v>
      </c>
    </row>
    <row r="153" spans="1:25" ht="18" thickBot="1"/>
    <row r="154" spans="1:25" ht="26.25" thickBot="1">
      <c r="A154" s="535" t="s">
        <v>13</v>
      </c>
      <c r="B154" s="536">
        <v>4</v>
      </c>
      <c r="C154" s="537">
        <v>5</v>
      </c>
      <c r="D154" s="537">
        <v>6</v>
      </c>
      <c r="E154" s="537">
        <v>7</v>
      </c>
      <c r="F154" s="537">
        <v>8</v>
      </c>
      <c r="G154" s="538">
        <v>9</v>
      </c>
      <c r="H154" s="537">
        <v>10</v>
      </c>
      <c r="I154" s="538">
        <v>11</v>
      </c>
      <c r="J154" s="537">
        <v>12</v>
      </c>
      <c r="K154" s="538">
        <v>1</v>
      </c>
      <c r="L154" s="538">
        <v>2</v>
      </c>
      <c r="M154" s="538">
        <v>3</v>
      </c>
      <c r="N154" s="539" t="s">
        <v>43</v>
      </c>
    </row>
    <row r="155" spans="1:25" ht="25.5" customHeight="1" thickTop="1">
      <c r="A155" s="542" t="s">
        <v>15</v>
      </c>
      <c r="B155" s="455">
        <f>L6</f>
        <v>338</v>
      </c>
      <c r="C155" s="456">
        <f>L29</f>
        <v>71</v>
      </c>
      <c r="D155" s="456">
        <f>L52</f>
        <v>357</v>
      </c>
      <c r="E155" s="456">
        <f>Y6</f>
        <v>456</v>
      </c>
      <c r="F155" s="456">
        <f>Y29</f>
        <v>443</v>
      </c>
      <c r="G155" s="457">
        <f>Y52</f>
        <v>502</v>
      </c>
      <c r="H155" s="457">
        <f>L82</f>
        <v>1040</v>
      </c>
      <c r="I155" s="457">
        <f>L105</f>
        <v>953</v>
      </c>
      <c r="J155" s="457">
        <f>L128</f>
        <v>857</v>
      </c>
      <c r="K155" s="457">
        <f>Y82</f>
        <v>308</v>
      </c>
      <c r="L155" s="457">
        <f>Y105</f>
        <v>290</v>
      </c>
      <c r="M155" s="457">
        <f>Y128</f>
        <v>478</v>
      </c>
      <c r="N155" s="560">
        <f>SUM(B155:M155)</f>
        <v>6093</v>
      </c>
    </row>
    <row r="156" spans="1:25" ht="25.5" customHeight="1">
      <c r="A156" s="542" t="s">
        <v>16</v>
      </c>
      <c r="B156" s="455">
        <f t="shared" ref="B156:B173" si="18">L7</f>
        <v>87</v>
      </c>
      <c r="C156" s="456">
        <f t="shared" ref="C156:C173" si="19">L30</f>
        <v>0</v>
      </c>
      <c r="D156" s="456">
        <f t="shared" ref="D156:D173" si="20">L53</f>
        <v>85</v>
      </c>
      <c r="E156" s="456">
        <f t="shared" ref="E156:E173" si="21">Y7</f>
        <v>97</v>
      </c>
      <c r="F156" s="456">
        <f t="shared" ref="F156:F173" si="22">Y30</f>
        <v>90</v>
      </c>
      <c r="G156" s="457">
        <f t="shared" ref="G156:G173" si="23">Y53</f>
        <v>110</v>
      </c>
      <c r="H156" s="457">
        <f t="shared" ref="H156:H173" si="24">L83</f>
        <v>60</v>
      </c>
      <c r="I156" s="457">
        <f t="shared" ref="I156:I173" si="25">L106</f>
        <v>245</v>
      </c>
      <c r="J156" s="457">
        <f t="shared" ref="J156:J173" si="26">L129</f>
        <v>280</v>
      </c>
      <c r="K156" s="457">
        <f t="shared" ref="K156:K173" si="27">Y83</f>
        <v>75</v>
      </c>
      <c r="L156" s="457">
        <f t="shared" ref="L156:L173" si="28">Y106</f>
        <v>50</v>
      </c>
      <c r="M156" s="457">
        <f t="shared" ref="M156:M173" si="29">Y129</f>
        <v>235</v>
      </c>
      <c r="N156" s="560">
        <f t="shared" ref="N156:N176" si="30">SUM(B156:M156)</f>
        <v>1414</v>
      </c>
    </row>
    <row r="157" spans="1:25" ht="25.5" customHeight="1">
      <c r="A157" s="542" t="s">
        <v>17</v>
      </c>
      <c r="B157" s="455">
        <f t="shared" si="18"/>
        <v>18</v>
      </c>
      <c r="C157" s="456">
        <f t="shared" si="19"/>
        <v>14</v>
      </c>
      <c r="D157" s="456">
        <f t="shared" si="20"/>
        <v>42</v>
      </c>
      <c r="E157" s="456">
        <f t="shared" si="21"/>
        <v>57</v>
      </c>
      <c r="F157" s="456">
        <f t="shared" si="22"/>
        <v>41</v>
      </c>
      <c r="G157" s="457">
        <f t="shared" si="23"/>
        <v>48</v>
      </c>
      <c r="H157" s="457">
        <f t="shared" si="24"/>
        <v>50</v>
      </c>
      <c r="I157" s="457">
        <f t="shared" si="25"/>
        <v>40</v>
      </c>
      <c r="J157" s="457">
        <f t="shared" si="26"/>
        <v>67</v>
      </c>
      <c r="K157" s="457">
        <f t="shared" si="27"/>
        <v>40</v>
      </c>
      <c r="L157" s="457">
        <f t="shared" si="28"/>
        <v>55</v>
      </c>
      <c r="M157" s="457">
        <f t="shared" si="29"/>
        <v>59</v>
      </c>
      <c r="N157" s="560">
        <f t="shared" si="30"/>
        <v>531</v>
      </c>
    </row>
    <row r="158" spans="1:25" ht="25.5" customHeight="1">
      <c r="A158" s="542" t="s">
        <v>18</v>
      </c>
      <c r="B158" s="455">
        <f t="shared" si="18"/>
        <v>0</v>
      </c>
      <c r="C158" s="456">
        <f t="shared" si="19"/>
        <v>0</v>
      </c>
      <c r="D158" s="456">
        <f t="shared" si="20"/>
        <v>0</v>
      </c>
      <c r="E158" s="456">
        <f t="shared" si="21"/>
        <v>0</v>
      </c>
      <c r="F158" s="456">
        <f t="shared" si="22"/>
        <v>0</v>
      </c>
      <c r="G158" s="457">
        <f t="shared" si="23"/>
        <v>0</v>
      </c>
      <c r="H158" s="457">
        <f t="shared" si="24"/>
        <v>234</v>
      </c>
      <c r="I158" s="457">
        <f t="shared" si="25"/>
        <v>364</v>
      </c>
      <c r="J158" s="457">
        <f t="shared" si="26"/>
        <v>0</v>
      </c>
      <c r="K158" s="457">
        <f t="shared" si="27"/>
        <v>71</v>
      </c>
      <c r="L158" s="457">
        <f t="shared" si="28"/>
        <v>0</v>
      </c>
      <c r="M158" s="457">
        <f t="shared" si="29"/>
        <v>0</v>
      </c>
      <c r="N158" s="560">
        <f t="shared" si="30"/>
        <v>669</v>
      </c>
    </row>
    <row r="159" spans="1:25" ht="25.5" customHeight="1">
      <c r="A159" s="542" t="s">
        <v>45</v>
      </c>
      <c r="B159" s="455">
        <f t="shared" si="18"/>
        <v>27</v>
      </c>
      <c r="C159" s="456">
        <f t="shared" si="19"/>
        <v>35</v>
      </c>
      <c r="D159" s="456">
        <f t="shared" si="20"/>
        <v>116</v>
      </c>
      <c r="E159" s="456">
        <f t="shared" si="21"/>
        <v>226</v>
      </c>
      <c r="F159" s="456">
        <f t="shared" si="22"/>
        <v>114</v>
      </c>
      <c r="G159" s="457">
        <f t="shared" si="23"/>
        <v>121</v>
      </c>
      <c r="H159" s="457">
        <f t="shared" si="24"/>
        <v>0</v>
      </c>
      <c r="I159" s="457">
        <f t="shared" si="25"/>
        <v>0</v>
      </c>
      <c r="J159" s="457">
        <f t="shared" si="26"/>
        <v>113</v>
      </c>
      <c r="K159" s="457">
        <f t="shared" si="27"/>
        <v>0</v>
      </c>
      <c r="L159" s="457">
        <f t="shared" si="28"/>
        <v>103</v>
      </c>
      <c r="M159" s="457">
        <f t="shared" si="29"/>
        <v>128</v>
      </c>
      <c r="N159" s="560">
        <f t="shared" si="30"/>
        <v>983</v>
      </c>
    </row>
    <row r="160" spans="1:25" ht="25.5" customHeight="1">
      <c r="A160" s="542" t="s">
        <v>20</v>
      </c>
      <c r="B160" s="455">
        <f t="shared" si="18"/>
        <v>0</v>
      </c>
      <c r="C160" s="456">
        <f t="shared" si="19"/>
        <v>0</v>
      </c>
      <c r="D160" s="456">
        <f t="shared" si="20"/>
        <v>0</v>
      </c>
      <c r="E160" s="456">
        <f t="shared" si="21"/>
        <v>0</v>
      </c>
      <c r="F160" s="456">
        <f t="shared" si="22"/>
        <v>0</v>
      </c>
      <c r="G160" s="457">
        <f t="shared" si="23"/>
        <v>0</v>
      </c>
      <c r="H160" s="457">
        <f t="shared" si="24"/>
        <v>0</v>
      </c>
      <c r="I160" s="457">
        <f t="shared" si="25"/>
        <v>0</v>
      </c>
      <c r="J160" s="457">
        <f t="shared" si="26"/>
        <v>0</v>
      </c>
      <c r="K160" s="457">
        <f t="shared" si="27"/>
        <v>0</v>
      </c>
      <c r="L160" s="457">
        <f t="shared" si="28"/>
        <v>0</v>
      </c>
      <c r="M160" s="457">
        <f t="shared" si="29"/>
        <v>0</v>
      </c>
      <c r="N160" s="560">
        <f t="shared" si="30"/>
        <v>0</v>
      </c>
    </row>
    <row r="161" spans="1:14" ht="25.5" customHeight="1">
      <c r="A161" s="543" t="s">
        <v>21</v>
      </c>
      <c r="B161" s="455">
        <f t="shared" si="18"/>
        <v>30</v>
      </c>
      <c r="C161" s="456">
        <f t="shared" si="19"/>
        <v>0</v>
      </c>
      <c r="D161" s="456">
        <f t="shared" si="20"/>
        <v>20</v>
      </c>
      <c r="E161" s="456">
        <f t="shared" si="21"/>
        <v>41</v>
      </c>
      <c r="F161" s="456">
        <f t="shared" si="22"/>
        <v>20</v>
      </c>
      <c r="G161" s="457">
        <f t="shared" si="23"/>
        <v>28</v>
      </c>
      <c r="H161" s="457">
        <f t="shared" si="24"/>
        <v>46</v>
      </c>
      <c r="I161" s="457">
        <f t="shared" si="25"/>
        <v>35</v>
      </c>
      <c r="J161" s="457">
        <f t="shared" si="26"/>
        <v>16</v>
      </c>
      <c r="K161" s="457">
        <f t="shared" si="27"/>
        <v>11</v>
      </c>
      <c r="L161" s="457">
        <f t="shared" si="28"/>
        <v>15</v>
      </c>
      <c r="M161" s="457">
        <f t="shared" si="29"/>
        <v>36</v>
      </c>
      <c r="N161" s="560">
        <f t="shared" si="30"/>
        <v>298</v>
      </c>
    </row>
    <row r="162" spans="1:14" ht="25.5" customHeight="1">
      <c r="A162" s="543" t="s">
        <v>22</v>
      </c>
      <c r="B162" s="455">
        <f t="shared" si="18"/>
        <v>11</v>
      </c>
      <c r="C162" s="456">
        <f t="shared" si="19"/>
        <v>0</v>
      </c>
      <c r="D162" s="456">
        <f t="shared" si="20"/>
        <v>11</v>
      </c>
      <c r="E162" s="456">
        <f t="shared" si="21"/>
        <v>15</v>
      </c>
      <c r="F162" s="456">
        <f t="shared" si="22"/>
        <v>15</v>
      </c>
      <c r="G162" s="457">
        <f t="shared" si="23"/>
        <v>22</v>
      </c>
      <c r="H162" s="457">
        <f t="shared" si="24"/>
        <v>31</v>
      </c>
      <c r="I162" s="457">
        <f t="shared" si="25"/>
        <v>35</v>
      </c>
      <c r="J162" s="457">
        <f t="shared" si="26"/>
        <v>28</v>
      </c>
      <c r="K162" s="457">
        <f t="shared" si="27"/>
        <v>13</v>
      </c>
      <c r="L162" s="457">
        <f t="shared" si="28"/>
        <v>10</v>
      </c>
      <c r="M162" s="457">
        <f t="shared" si="29"/>
        <v>17</v>
      </c>
      <c r="N162" s="560">
        <f t="shared" si="30"/>
        <v>208</v>
      </c>
    </row>
    <row r="163" spans="1:14" ht="25.5" customHeight="1">
      <c r="A163" s="545" t="s">
        <v>46</v>
      </c>
      <c r="B163" s="462">
        <f t="shared" si="18"/>
        <v>46</v>
      </c>
      <c r="C163" s="463">
        <f t="shared" si="19"/>
        <v>0</v>
      </c>
      <c r="D163" s="463">
        <f t="shared" si="20"/>
        <v>22</v>
      </c>
      <c r="E163" s="463">
        <f t="shared" si="21"/>
        <v>16</v>
      </c>
      <c r="F163" s="456">
        <f t="shared" si="22"/>
        <v>9</v>
      </c>
      <c r="G163" s="464">
        <f t="shared" si="23"/>
        <v>18</v>
      </c>
      <c r="H163" s="464">
        <f t="shared" si="24"/>
        <v>74</v>
      </c>
      <c r="I163" s="464">
        <f t="shared" si="25"/>
        <v>54</v>
      </c>
      <c r="J163" s="464">
        <f t="shared" si="26"/>
        <v>60</v>
      </c>
      <c r="K163" s="464">
        <f t="shared" si="27"/>
        <v>21</v>
      </c>
      <c r="L163" s="464">
        <f t="shared" si="28"/>
        <v>8</v>
      </c>
      <c r="M163" s="464">
        <f t="shared" si="29"/>
        <v>15</v>
      </c>
      <c r="N163" s="560">
        <f t="shared" si="30"/>
        <v>343</v>
      </c>
    </row>
    <row r="164" spans="1:14" ht="25.5" customHeight="1">
      <c r="A164" s="545" t="s">
        <v>47</v>
      </c>
      <c r="B164" s="462">
        <f t="shared" si="18"/>
        <v>40</v>
      </c>
      <c r="C164" s="463">
        <f t="shared" si="19"/>
        <v>8</v>
      </c>
      <c r="D164" s="463">
        <f t="shared" si="20"/>
        <v>73</v>
      </c>
      <c r="E164" s="463">
        <f t="shared" si="21"/>
        <v>59</v>
      </c>
      <c r="F164" s="463">
        <f t="shared" si="22"/>
        <v>46</v>
      </c>
      <c r="G164" s="464">
        <f t="shared" si="23"/>
        <v>53</v>
      </c>
      <c r="H164" s="464">
        <f t="shared" si="24"/>
        <v>48</v>
      </c>
      <c r="I164" s="464">
        <f t="shared" si="25"/>
        <v>72</v>
      </c>
      <c r="J164" s="464">
        <f t="shared" si="26"/>
        <v>155</v>
      </c>
      <c r="K164" s="464">
        <f t="shared" si="27"/>
        <v>34</v>
      </c>
      <c r="L164" s="464">
        <f t="shared" si="28"/>
        <v>32</v>
      </c>
      <c r="M164" s="464">
        <f t="shared" si="29"/>
        <v>64</v>
      </c>
      <c r="N164" s="560">
        <f t="shared" si="30"/>
        <v>684</v>
      </c>
    </row>
    <row r="165" spans="1:14" ht="25.5" customHeight="1">
      <c r="A165" s="545" t="s">
        <v>48</v>
      </c>
      <c r="B165" s="462">
        <f t="shared" si="18"/>
        <v>0</v>
      </c>
      <c r="C165" s="463">
        <f t="shared" si="19"/>
        <v>0</v>
      </c>
      <c r="D165" s="463">
        <f t="shared" si="20"/>
        <v>0</v>
      </c>
      <c r="E165" s="463">
        <f t="shared" si="21"/>
        <v>0</v>
      </c>
      <c r="F165" s="463">
        <f t="shared" si="22"/>
        <v>0</v>
      </c>
      <c r="G165" s="464">
        <f t="shared" si="23"/>
        <v>0</v>
      </c>
      <c r="H165" s="464">
        <f t="shared" si="24"/>
        <v>0</v>
      </c>
      <c r="I165" s="464">
        <f t="shared" si="25"/>
        <v>0</v>
      </c>
      <c r="J165" s="464">
        <f t="shared" si="26"/>
        <v>0</v>
      </c>
      <c r="K165" s="464">
        <f t="shared" si="27"/>
        <v>0</v>
      </c>
      <c r="L165" s="464">
        <f t="shared" si="28"/>
        <v>0</v>
      </c>
      <c r="M165" s="464">
        <f t="shared" si="29"/>
        <v>0</v>
      </c>
      <c r="N165" s="560">
        <f t="shared" si="30"/>
        <v>0</v>
      </c>
    </row>
    <row r="166" spans="1:14" ht="25.5" customHeight="1">
      <c r="A166" s="547" t="s">
        <v>49</v>
      </c>
      <c r="B166" s="462">
        <f t="shared" si="18"/>
        <v>0</v>
      </c>
      <c r="C166" s="462">
        <f t="shared" si="19"/>
        <v>0</v>
      </c>
      <c r="D166" s="463">
        <f t="shared" si="20"/>
        <v>0</v>
      </c>
      <c r="E166" s="463">
        <f t="shared" si="21"/>
        <v>0</v>
      </c>
      <c r="F166" s="463">
        <f t="shared" si="22"/>
        <v>0</v>
      </c>
      <c r="G166" s="464">
        <f t="shared" si="23"/>
        <v>110</v>
      </c>
      <c r="H166" s="464">
        <f t="shared" si="24"/>
        <v>0</v>
      </c>
      <c r="I166" s="464">
        <f t="shared" si="25"/>
        <v>0</v>
      </c>
      <c r="J166" s="464">
        <f t="shared" si="26"/>
        <v>0</v>
      </c>
      <c r="K166" s="464">
        <f t="shared" si="27"/>
        <v>0</v>
      </c>
      <c r="L166" s="464">
        <f t="shared" si="28"/>
        <v>0</v>
      </c>
      <c r="M166" s="464">
        <f t="shared" si="29"/>
        <v>210</v>
      </c>
      <c r="N166" s="560">
        <f t="shared" si="30"/>
        <v>320</v>
      </c>
    </row>
    <row r="167" spans="1:14" ht="25.5" customHeight="1">
      <c r="A167" s="545" t="s">
        <v>27</v>
      </c>
      <c r="B167" s="462">
        <f t="shared" si="18"/>
        <v>0</v>
      </c>
      <c r="C167" s="463">
        <f t="shared" si="19"/>
        <v>0</v>
      </c>
      <c r="D167" s="463">
        <f t="shared" si="20"/>
        <v>0</v>
      </c>
      <c r="E167" s="463">
        <f t="shared" si="21"/>
        <v>0</v>
      </c>
      <c r="F167" s="463">
        <f t="shared" si="22"/>
        <v>0</v>
      </c>
      <c r="G167" s="464">
        <f t="shared" si="23"/>
        <v>0</v>
      </c>
      <c r="H167" s="464">
        <f t="shared" si="24"/>
        <v>20</v>
      </c>
      <c r="I167" s="464">
        <f t="shared" si="25"/>
        <v>0</v>
      </c>
      <c r="J167" s="464">
        <f t="shared" si="26"/>
        <v>0</v>
      </c>
      <c r="K167" s="464">
        <f t="shared" si="27"/>
        <v>0</v>
      </c>
      <c r="L167" s="464">
        <f t="shared" si="28"/>
        <v>0</v>
      </c>
      <c r="M167" s="464">
        <f t="shared" si="29"/>
        <v>0</v>
      </c>
      <c r="N167" s="560">
        <f t="shared" si="30"/>
        <v>20</v>
      </c>
    </row>
    <row r="168" spans="1:14" ht="25.5" customHeight="1">
      <c r="A168" s="545" t="s">
        <v>28</v>
      </c>
      <c r="B168" s="462">
        <f t="shared" si="18"/>
        <v>0</v>
      </c>
      <c r="C168" s="463">
        <f t="shared" si="19"/>
        <v>0</v>
      </c>
      <c r="D168" s="463">
        <f t="shared" si="20"/>
        <v>0</v>
      </c>
      <c r="E168" s="463">
        <f t="shared" si="21"/>
        <v>0</v>
      </c>
      <c r="F168" s="463">
        <f t="shared" si="22"/>
        <v>0</v>
      </c>
      <c r="G168" s="464">
        <f t="shared" si="23"/>
        <v>0</v>
      </c>
      <c r="H168" s="464">
        <f t="shared" si="24"/>
        <v>40</v>
      </c>
      <c r="I168" s="464">
        <f t="shared" si="25"/>
        <v>0</v>
      </c>
      <c r="J168" s="464">
        <f t="shared" si="26"/>
        <v>0</v>
      </c>
      <c r="K168" s="464">
        <f t="shared" si="27"/>
        <v>0</v>
      </c>
      <c r="L168" s="464">
        <f t="shared" si="28"/>
        <v>0</v>
      </c>
      <c r="M168" s="464">
        <f t="shared" si="29"/>
        <v>0</v>
      </c>
      <c r="N168" s="560">
        <f t="shared" si="30"/>
        <v>40</v>
      </c>
    </row>
    <row r="169" spans="1:14" ht="25.5" customHeight="1">
      <c r="A169" s="549" t="s">
        <v>50</v>
      </c>
      <c r="B169" s="462">
        <f t="shared" si="18"/>
        <v>0</v>
      </c>
      <c r="C169" s="463">
        <f t="shared" si="19"/>
        <v>0</v>
      </c>
      <c r="D169" s="463">
        <f t="shared" si="20"/>
        <v>0</v>
      </c>
      <c r="E169" s="463">
        <f t="shared" si="21"/>
        <v>0</v>
      </c>
      <c r="F169" s="463">
        <f t="shared" si="22"/>
        <v>0</v>
      </c>
      <c r="G169" s="464">
        <f t="shared" si="23"/>
        <v>0</v>
      </c>
      <c r="H169" s="464">
        <f t="shared" si="24"/>
        <v>0</v>
      </c>
      <c r="I169" s="464">
        <f t="shared" si="25"/>
        <v>0</v>
      </c>
      <c r="J169" s="464">
        <f t="shared" si="26"/>
        <v>0</v>
      </c>
      <c r="K169" s="464">
        <f t="shared" si="27"/>
        <v>0</v>
      </c>
      <c r="L169" s="464">
        <f t="shared" si="28"/>
        <v>0</v>
      </c>
      <c r="M169" s="464">
        <f t="shared" si="29"/>
        <v>0</v>
      </c>
      <c r="N169" s="560">
        <f t="shared" si="30"/>
        <v>0</v>
      </c>
    </row>
    <row r="170" spans="1:14" ht="25.5" customHeight="1">
      <c r="A170" s="549" t="s">
        <v>51</v>
      </c>
      <c r="B170" s="462">
        <f t="shared" si="18"/>
        <v>0</v>
      </c>
      <c r="C170" s="463">
        <f t="shared" si="19"/>
        <v>0</v>
      </c>
      <c r="D170" s="463">
        <f t="shared" si="20"/>
        <v>0</v>
      </c>
      <c r="E170" s="463">
        <f t="shared" si="21"/>
        <v>0</v>
      </c>
      <c r="F170" s="463">
        <f t="shared" si="22"/>
        <v>0</v>
      </c>
      <c r="G170" s="464">
        <f t="shared" si="23"/>
        <v>0</v>
      </c>
      <c r="H170" s="464">
        <f t="shared" si="24"/>
        <v>0</v>
      </c>
      <c r="I170" s="464">
        <f t="shared" si="25"/>
        <v>0</v>
      </c>
      <c r="J170" s="464">
        <f t="shared" si="26"/>
        <v>0</v>
      </c>
      <c r="K170" s="464">
        <f t="shared" si="27"/>
        <v>0</v>
      </c>
      <c r="L170" s="464">
        <f t="shared" si="28"/>
        <v>0</v>
      </c>
      <c r="M170" s="464">
        <f t="shared" si="29"/>
        <v>0</v>
      </c>
      <c r="N170" s="560">
        <f t="shared" si="30"/>
        <v>0</v>
      </c>
    </row>
    <row r="171" spans="1:14" ht="25.5" customHeight="1">
      <c r="A171" s="549" t="s">
        <v>52</v>
      </c>
      <c r="B171" s="462">
        <f t="shared" si="18"/>
        <v>0</v>
      </c>
      <c r="C171" s="463">
        <f t="shared" si="19"/>
        <v>0</v>
      </c>
      <c r="D171" s="463">
        <f t="shared" si="20"/>
        <v>0</v>
      </c>
      <c r="E171" s="463">
        <f t="shared" si="21"/>
        <v>0</v>
      </c>
      <c r="F171" s="463">
        <f t="shared" si="22"/>
        <v>0</v>
      </c>
      <c r="G171" s="464">
        <f t="shared" si="23"/>
        <v>0</v>
      </c>
      <c r="H171" s="464">
        <f t="shared" si="24"/>
        <v>0</v>
      </c>
      <c r="I171" s="464">
        <f t="shared" si="25"/>
        <v>0</v>
      </c>
      <c r="J171" s="464">
        <f t="shared" si="26"/>
        <v>0</v>
      </c>
      <c r="K171" s="464">
        <f t="shared" si="27"/>
        <v>0</v>
      </c>
      <c r="L171" s="464">
        <f t="shared" si="28"/>
        <v>0</v>
      </c>
      <c r="M171" s="464">
        <f t="shared" si="29"/>
        <v>0</v>
      </c>
      <c r="N171" s="560">
        <f t="shared" si="30"/>
        <v>0</v>
      </c>
    </row>
    <row r="172" spans="1:14" ht="25.5" customHeight="1">
      <c r="A172" s="549" t="s">
        <v>53</v>
      </c>
      <c r="B172" s="462">
        <f t="shared" si="18"/>
        <v>0</v>
      </c>
      <c r="C172" s="463">
        <f t="shared" si="19"/>
        <v>0</v>
      </c>
      <c r="D172" s="463">
        <f t="shared" si="20"/>
        <v>0</v>
      </c>
      <c r="E172" s="463">
        <f t="shared" si="21"/>
        <v>0</v>
      </c>
      <c r="F172" s="463">
        <f t="shared" si="22"/>
        <v>0</v>
      </c>
      <c r="G172" s="464">
        <f t="shared" si="23"/>
        <v>0</v>
      </c>
      <c r="H172" s="464">
        <f t="shared" si="24"/>
        <v>980</v>
      </c>
      <c r="I172" s="464">
        <f t="shared" si="25"/>
        <v>0</v>
      </c>
      <c r="J172" s="464">
        <f t="shared" si="26"/>
        <v>0</v>
      </c>
      <c r="K172" s="464">
        <f t="shared" si="27"/>
        <v>0</v>
      </c>
      <c r="L172" s="464">
        <f t="shared" si="28"/>
        <v>0</v>
      </c>
      <c r="M172" s="464">
        <f t="shared" si="29"/>
        <v>450</v>
      </c>
      <c r="N172" s="560">
        <f t="shared" si="30"/>
        <v>1430</v>
      </c>
    </row>
    <row r="173" spans="1:14" ht="25.5" customHeight="1" thickBot="1">
      <c r="A173" s="561" t="s">
        <v>33</v>
      </c>
      <c r="B173" s="481">
        <f t="shared" si="18"/>
        <v>0</v>
      </c>
      <c r="C173" s="482">
        <f t="shared" si="19"/>
        <v>0</v>
      </c>
      <c r="D173" s="482">
        <f t="shared" si="20"/>
        <v>0</v>
      </c>
      <c r="E173" s="482">
        <f t="shared" si="21"/>
        <v>600</v>
      </c>
      <c r="F173" s="482">
        <f t="shared" si="22"/>
        <v>0</v>
      </c>
      <c r="G173" s="483">
        <f t="shared" si="23"/>
        <v>0</v>
      </c>
      <c r="H173" s="483">
        <f t="shared" si="24"/>
        <v>540</v>
      </c>
      <c r="I173" s="483">
        <f t="shared" si="25"/>
        <v>0</v>
      </c>
      <c r="J173" s="483">
        <f t="shared" si="26"/>
        <v>0</v>
      </c>
      <c r="K173" s="483">
        <f t="shared" si="27"/>
        <v>0</v>
      </c>
      <c r="L173" s="483">
        <f t="shared" si="28"/>
        <v>0</v>
      </c>
      <c r="M173" s="483">
        <f t="shared" si="29"/>
        <v>250</v>
      </c>
      <c r="N173" s="562">
        <f t="shared" si="30"/>
        <v>1390</v>
      </c>
    </row>
    <row r="174" spans="1:14" ht="25.5" customHeight="1" thickBot="1">
      <c r="A174" s="556" t="s">
        <v>54</v>
      </c>
      <c r="B174" s="476">
        <f>SUM(B155:B173)</f>
        <v>597</v>
      </c>
      <c r="C174" s="476">
        <f t="shared" ref="C174:M174" si="31">SUM(C155:C173)</f>
        <v>128</v>
      </c>
      <c r="D174" s="476">
        <f t="shared" si="31"/>
        <v>726</v>
      </c>
      <c r="E174" s="476">
        <f t="shared" si="31"/>
        <v>1567</v>
      </c>
      <c r="F174" s="476">
        <f t="shared" si="31"/>
        <v>778</v>
      </c>
      <c r="G174" s="476">
        <f t="shared" si="31"/>
        <v>1012</v>
      </c>
      <c r="H174" s="476">
        <f t="shared" si="31"/>
        <v>3163</v>
      </c>
      <c r="I174" s="476">
        <f t="shared" si="31"/>
        <v>1798</v>
      </c>
      <c r="J174" s="476">
        <f t="shared" si="31"/>
        <v>1576</v>
      </c>
      <c r="K174" s="476">
        <f t="shared" si="31"/>
        <v>573</v>
      </c>
      <c r="L174" s="476">
        <f t="shared" si="31"/>
        <v>563</v>
      </c>
      <c r="M174" s="476">
        <f t="shared" si="31"/>
        <v>1942</v>
      </c>
      <c r="N174" s="563">
        <f t="shared" si="30"/>
        <v>14423</v>
      </c>
    </row>
    <row r="175" spans="1:14" ht="25.5" customHeight="1" thickBot="1">
      <c r="A175" s="553" t="s">
        <v>38</v>
      </c>
      <c r="B175" s="476">
        <f>L25</f>
        <v>0</v>
      </c>
      <c r="C175" s="477">
        <f>L48</f>
        <v>0</v>
      </c>
      <c r="D175" s="477">
        <f>L71</f>
        <v>0</v>
      </c>
      <c r="E175" s="477">
        <f>Y25</f>
        <v>0</v>
      </c>
      <c r="F175" s="477">
        <f>Y48</f>
        <v>200</v>
      </c>
      <c r="G175" s="478">
        <f>Y71</f>
        <v>0</v>
      </c>
      <c r="H175" s="478">
        <f>L101</f>
        <v>0</v>
      </c>
      <c r="I175" s="478">
        <f>L124</f>
        <v>0</v>
      </c>
      <c r="J175" s="478">
        <f>L147</f>
        <v>0</v>
      </c>
      <c r="K175" s="478">
        <f>Y101</f>
        <v>0</v>
      </c>
      <c r="L175" s="478">
        <f>Y124</f>
        <v>0</v>
      </c>
      <c r="M175" s="478">
        <f>Y147</f>
        <v>200</v>
      </c>
      <c r="N175" s="557">
        <f t="shared" si="30"/>
        <v>400</v>
      </c>
    </row>
    <row r="176" spans="1:14" ht="25.5" customHeight="1" thickBot="1">
      <c r="A176" s="556" t="s">
        <v>65</v>
      </c>
      <c r="B176" s="476">
        <f>SUM(B174:B175)</f>
        <v>597</v>
      </c>
      <c r="C176" s="476">
        <f t="shared" ref="C176:M176" si="32">SUM(C174:C175)</f>
        <v>128</v>
      </c>
      <c r="D176" s="476">
        <f t="shared" si="32"/>
        <v>726</v>
      </c>
      <c r="E176" s="476">
        <f t="shared" si="32"/>
        <v>1567</v>
      </c>
      <c r="F176" s="476">
        <f t="shared" si="32"/>
        <v>978</v>
      </c>
      <c r="G176" s="476">
        <f t="shared" si="32"/>
        <v>1012</v>
      </c>
      <c r="H176" s="476">
        <f t="shared" si="32"/>
        <v>3163</v>
      </c>
      <c r="I176" s="476">
        <f t="shared" si="32"/>
        <v>1798</v>
      </c>
      <c r="J176" s="476">
        <f t="shared" si="32"/>
        <v>1576</v>
      </c>
      <c r="K176" s="476">
        <f t="shared" si="32"/>
        <v>573</v>
      </c>
      <c r="L176" s="476">
        <f t="shared" si="32"/>
        <v>563</v>
      </c>
      <c r="M176" s="476">
        <f t="shared" si="32"/>
        <v>2142</v>
      </c>
      <c r="N176" s="557">
        <f t="shared" si="30"/>
        <v>14823</v>
      </c>
    </row>
  </sheetData>
  <mergeCells count="2">
    <mergeCell ref="A1:Y4"/>
    <mergeCell ref="A76:Y79"/>
  </mergeCells>
  <phoneticPr fontId="2"/>
  <printOptions horizontalCentered="1" verticalCentered="1"/>
  <pageMargins left="0.23622047244094488" right="0.23622047244094488" top="0.59055118110236215" bottom="0.39370078740157483" header="0.19685039370078741" footer="0.19685039370078741"/>
  <pageSetup paperSize="8" scale="73" orientation="landscape" r:id="rId1"/>
  <headerFooter alignWithMargins="0"/>
  <rowBreaks count="1" manualBreakCount="1">
    <brk id="74"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AG49"/>
  <sheetViews>
    <sheetView showGridLines="0" zoomScaleNormal="100" workbookViewId="0">
      <pane xSplit="3" ySplit="2" topLeftCell="O3" activePane="bottomRight" state="frozen"/>
      <selection pane="topRight" activeCell="P10" sqref="P10"/>
      <selection pane="bottomLeft" activeCell="P10" sqref="P10"/>
      <selection pane="bottomRight" activeCell="P10" sqref="P10"/>
    </sheetView>
  </sheetViews>
  <sheetFormatPr defaultColWidth="9" defaultRowHeight="14.25"/>
  <cols>
    <col min="1" max="1" width="17.625" customWidth="1"/>
    <col min="2" max="2" width="8.5" style="30" bestFit="1" customWidth="1"/>
    <col min="3" max="3" width="8.5" style="30" customWidth="1"/>
    <col min="4" max="5" width="9.625" customWidth="1"/>
    <col min="6" max="15" width="8.625" customWidth="1"/>
    <col min="16" max="16" width="11.625" bestFit="1" customWidth="1"/>
    <col min="17" max="17" width="10" customWidth="1"/>
    <col min="18" max="18" width="4" customWidth="1"/>
    <col min="19" max="19" width="12.875" customWidth="1"/>
    <col min="20" max="29" width="9" style="30" customWidth="1"/>
    <col min="30" max="30" width="9.75" style="30" bestFit="1" customWidth="1"/>
    <col min="31" max="31" width="10.75" style="30" bestFit="1" customWidth="1"/>
    <col min="32" max="32" width="13" style="30" bestFit="1" customWidth="1"/>
    <col min="33" max="33" width="9.125" style="30" bestFit="1" customWidth="1"/>
  </cols>
  <sheetData>
    <row r="1" spans="1:33" ht="23.25" customHeight="1" thickBot="1">
      <c r="A1" s="5" t="s">
        <v>74</v>
      </c>
      <c r="D1" s="30"/>
      <c r="E1" s="30"/>
      <c r="F1" s="30"/>
      <c r="G1" s="30"/>
      <c r="H1" s="30"/>
      <c r="I1" s="30"/>
      <c r="J1" s="30"/>
      <c r="K1" s="30"/>
      <c r="L1" s="30"/>
      <c r="M1" s="30"/>
      <c r="N1" s="30"/>
      <c r="O1" s="30"/>
      <c r="P1" s="30"/>
      <c r="Q1" s="30"/>
      <c r="R1" s="6"/>
      <c r="T1" s="5" t="s">
        <v>75</v>
      </c>
    </row>
    <row r="2" spans="1:33" ht="24.95" customHeight="1" thickBot="1">
      <c r="A2" s="71"/>
      <c r="B2" s="139" t="s">
        <v>68</v>
      </c>
      <c r="C2" s="139" t="s">
        <v>69</v>
      </c>
      <c r="D2" s="108" t="s">
        <v>76</v>
      </c>
      <c r="E2" s="108" t="s">
        <v>1</v>
      </c>
      <c r="F2" s="108" t="s">
        <v>2</v>
      </c>
      <c r="G2" s="108" t="s">
        <v>3</v>
      </c>
      <c r="H2" s="108" t="s">
        <v>4</v>
      </c>
      <c r="I2" s="108" t="s">
        <v>5</v>
      </c>
      <c r="J2" s="108" t="s">
        <v>6</v>
      </c>
      <c r="K2" s="108" t="s">
        <v>7</v>
      </c>
      <c r="L2" s="108" t="s">
        <v>8</v>
      </c>
      <c r="M2" s="108" t="s">
        <v>77</v>
      </c>
      <c r="N2" s="108" t="s">
        <v>10</v>
      </c>
      <c r="O2" s="109" t="s">
        <v>11</v>
      </c>
      <c r="P2" s="109" t="s">
        <v>70</v>
      </c>
      <c r="Q2" s="110" t="s">
        <v>12</v>
      </c>
      <c r="R2" s="27"/>
      <c r="T2" s="119" t="s">
        <v>76</v>
      </c>
      <c r="U2" s="120" t="s">
        <v>1</v>
      </c>
      <c r="V2" s="120" t="s">
        <v>2</v>
      </c>
      <c r="W2" s="120" t="s">
        <v>3</v>
      </c>
      <c r="X2" s="120" t="s">
        <v>4</v>
      </c>
      <c r="Y2" s="120" t="s">
        <v>5</v>
      </c>
      <c r="Z2" s="120" t="s">
        <v>6</v>
      </c>
      <c r="AA2" s="120" t="s">
        <v>7</v>
      </c>
      <c r="AB2" s="120" t="s">
        <v>8</v>
      </c>
      <c r="AC2" s="120" t="s">
        <v>78</v>
      </c>
      <c r="AD2" s="120" t="s">
        <v>10</v>
      </c>
      <c r="AE2" s="104" t="s">
        <v>11</v>
      </c>
      <c r="AF2" s="75" t="s">
        <v>13</v>
      </c>
      <c r="AG2" s="86" t="s">
        <v>14</v>
      </c>
    </row>
    <row r="3" spans="1:33" s="43" customFormat="1" ht="20.100000000000001" customHeight="1" thickTop="1">
      <c r="A3" s="66" t="s">
        <v>15</v>
      </c>
      <c r="B3" s="281">
        <v>21</v>
      </c>
      <c r="C3" s="281">
        <v>21</v>
      </c>
      <c r="D3" s="286">
        <f>計算式2019!L6</f>
        <v>1457</v>
      </c>
      <c r="E3" s="286">
        <f>計算式2019!L29</f>
        <v>1251</v>
      </c>
      <c r="F3" s="286">
        <f>計算式2019!L52</f>
        <v>1367</v>
      </c>
      <c r="G3" s="286">
        <f>計算式2019!Y6</f>
        <v>1756</v>
      </c>
      <c r="H3" s="286">
        <f>計算式2019!Y29</f>
        <v>1785</v>
      </c>
      <c r="I3" s="286">
        <f>計算式2019!Y52</f>
        <v>1814</v>
      </c>
      <c r="J3" s="286">
        <f>計算式2019!L82</f>
        <v>1632</v>
      </c>
      <c r="K3" s="286">
        <f>計算式2019!L105</f>
        <v>1559</v>
      </c>
      <c r="L3" s="286">
        <f>計算式2019!L128</f>
        <v>1336</v>
      </c>
      <c r="M3" s="286">
        <f>計算式2019!Y82</f>
        <v>1230</v>
      </c>
      <c r="N3" s="286">
        <v>1515</v>
      </c>
      <c r="O3" s="287">
        <f>計算式2019!Y128</f>
        <v>1049</v>
      </c>
      <c r="P3" s="302">
        <f t="shared" ref="P3:P21" si="0">SUM(D3:O3)</f>
        <v>17751</v>
      </c>
      <c r="Q3" s="288">
        <f>$B3*SUM(D3:I3)+$C3*SUM(J3:O3)</f>
        <v>372771</v>
      </c>
      <c r="R3" s="44"/>
      <c r="T3" s="121">
        <f t="shared" ref="T3:Y18" si="1">$B3*D3</f>
        <v>30597</v>
      </c>
      <c r="U3" s="122">
        <f t="shared" si="1"/>
        <v>26271</v>
      </c>
      <c r="V3" s="122">
        <f t="shared" si="1"/>
        <v>28707</v>
      </c>
      <c r="W3" s="122">
        <f t="shared" si="1"/>
        <v>36876</v>
      </c>
      <c r="X3" s="122">
        <f t="shared" si="1"/>
        <v>37485</v>
      </c>
      <c r="Y3" s="122">
        <f t="shared" si="1"/>
        <v>38094</v>
      </c>
      <c r="Z3" s="122">
        <f t="shared" ref="Z3:AE21" si="2">$C3*J3</f>
        <v>34272</v>
      </c>
      <c r="AA3" s="122">
        <f t="shared" si="2"/>
        <v>32739</v>
      </c>
      <c r="AB3" s="122">
        <f t="shared" si="2"/>
        <v>28056</v>
      </c>
      <c r="AC3" s="122">
        <f t="shared" si="2"/>
        <v>25830</v>
      </c>
      <c r="AD3" s="122">
        <f t="shared" si="2"/>
        <v>31815</v>
      </c>
      <c r="AE3" s="105">
        <f t="shared" si="2"/>
        <v>22029</v>
      </c>
      <c r="AF3" s="123">
        <f t="shared" ref="AF3:AF8" si="3">SUM(T3:AE3)</f>
        <v>372771</v>
      </c>
      <c r="AG3" s="87">
        <f t="shared" ref="AG3:AG21" si="4">Q3-AF3</f>
        <v>0</v>
      </c>
    </row>
    <row r="4" spans="1:33" s="43" customFormat="1" ht="20.100000000000001" customHeight="1">
      <c r="A4" s="66" t="s">
        <v>16</v>
      </c>
      <c r="B4" s="282">
        <v>0</v>
      </c>
      <c r="C4" s="282">
        <v>0</v>
      </c>
      <c r="D4" s="289">
        <f>計算式2019!L7</f>
        <v>175</v>
      </c>
      <c r="E4" s="289">
        <f>計算式2019!L30</f>
        <v>160</v>
      </c>
      <c r="F4" s="289">
        <f>計算式2019!L53</f>
        <v>185</v>
      </c>
      <c r="G4" s="289">
        <f>計算式2019!Y7</f>
        <v>240</v>
      </c>
      <c r="H4" s="289">
        <f>計算式2019!Y30</f>
        <v>210</v>
      </c>
      <c r="I4" s="289">
        <f>計算式2019!Y53</f>
        <v>290</v>
      </c>
      <c r="J4" s="289">
        <f>計算式2019!L83</f>
        <v>270</v>
      </c>
      <c r="K4" s="289">
        <f>計算式2019!L106</f>
        <v>200</v>
      </c>
      <c r="L4" s="289">
        <f>計算式2019!L129</f>
        <v>165</v>
      </c>
      <c r="M4" s="289">
        <f>計算式2019!Y83</f>
        <v>180</v>
      </c>
      <c r="N4" s="289">
        <v>320</v>
      </c>
      <c r="O4" s="290">
        <f>計算式2019!Y129</f>
        <v>155</v>
      </c>
      <c r="P4" s="303">
        <f t="shared" si="0"/>
        <v>2550</v>
      </c>
      <c r="Q4" s="291">
        <f t="shared" ref="Q4:Q21" si="5">$B4*SUM(D4:I4)+$C4*SUM(J4:O4)</f>
        <v>0</v>
      </c>
      <c r="R4" s="44"/>
      <c r="T4" s="63">
        <f t="shared" si="1"/>
        <v>0</v>
      </c>
      <c r="U4" s="48">
        <f t="shared" si="1"/>
        <v>0</v>
      </c>
      <c r="V4" s="48">
        <f t="shared" si="1"/>
        <v>0</v>
      </c>
      <c r="W4" s="48">
        <f t="shared" si="1"/>
        <v>0</v>
      </c>
      <c r="X4" s="48">
        <f t="shared" si="1"/>
        <v>0</v>
      </c>
      <c r="Y4" s="48">
        <f t="shared" si="1"/>
        <v>0</v>
      </c>
      <c r="Z4" s="48">
        <f t="shared" si="2"/>
        <v>0</v>
      </c>
      <c r="AA4" s="48">
        <f t="shared" si="2"/>
        <v>0</v>
      </c>
      <c r="AB4" s="48">
        <f t="shared" si="2"/>
        <v>0</v>
      </c>
      <c r="AC4" s="48">
        <f t="shared" si="2"/>
        <v>0</v>
      </c>
      <c r="AD4" s="48">
        <f t="shared" si="2"/>
        <v>0</v>
      </c>
      <c r="AE4" s="83">
        <f t="shared" si="2"/>
        <v>0</v>
      </c>
      <c r="AF4" s="92">
        <f t="shared" si="3"/>
        <v>0</v>
      </c>
      <c r="AG4" s="88">
        <f t="shared" si="4"/>
        <v>0</v>
      </c>
    </row>
    <row r="5" spans="1:33" s="43" customFormat="1" ht="20.100000000000001" customHeight="1">
      <c r="A5" s="66" t="s">
        <v>17</v>
      </c>
      <c r="B5" s="282">
        <v>15</v>
      </c>
      <c r="C5" s="282">
        <v>15</v>
      </c>
      <c r="D5" s="289">
        <f>計算式2019!L8</f>
        <v>76</v>
      </c>
      <c r="E5" s="289">
        <f>計算式2019!L31</f>
        <v>28</v>
      </c>
      <c r="F5" s="289">
        <f>計算式2019!L54</f>
        <v>55</v>
      </c>
      <c r="G5" s="289">
        <f>計算式2019!Y8</f>
        <v>60</v>
      </c>
      <c r="H5" s="289">
        <f>計算式2019!Y31</f>
        <v>100</v>
      </c>
      <c r="I5" s="289">
        <f>計算式2019!Y54</f>
        <v>52</v>
      </c>
      <c r="J5" s="289">
        <f>計算式2019!L84</f>
        <v>90</v>
      </c>
      <c r="K5" s="289">
        <f>計算式2019!L107</f>
        <v>36</v>
      </c>
      <c r="L5" s="289">
        <f>計算式2019!L130</f>
        <v>44</v>
      </c>
      <c r="M5" s="289">
        <f>計算式2019!Y84</f>
        <v>49</v>
      </c>
      <c r="N5" s="289">
        <v>72</v>
      </c>
      <c r="O5" s="290">
        <f>計算式2019!Y130</f>
        <v>71</v>
      </c>
      <c r="P5" s="303">
        <f t="shared" si="0"/>
        <v>733</v>
      </c>
      <c r="Q5" s="291">
        <f t="shared" si="5"/>
        <v>10995</v>
      </c>
      <c r="R5" s="44"/>
      <c r="T5" s="63">
        <f>INT($B5*D5)</f>
        <v>1140</v>
      </c>
      <c r="U5" s="48">
        <f t="shared" si="1"/>
        <v>420</v>
      </c>
      <c r="V5" s="48">
        <f t="shared" si="1"/>
        <v>825</v>
      </c>
      <c r="W5" s="48">
        <f>INT($B5*G5)</f>
        <v>900</v>
      </c>
      <c r="X5" s="48">
        <f>INT($B5*H5)</f>
        <v>1500</v>
      </c>
      <c r="Y5" s="48">
        <f>INT($B5*I5)</f>
        <v>780</v>
      </c>
      <c r="Z5" s="48">
        <f>$C5*J5</f>
        <v>1350</v>
      </c>
      <c r="AA5" s="48">
        <f t="shared" si="2"/>
        <v>540</v>
      </c>
      <c r="AB5" s="48">
        <f t="shared" si="2"/>
        <v>660</v>
      </c>
      <c r="AC5" s="48">
        <f t="shared" si="2"/>
        <v>735</v>
      </c>
      <c r="AD5" s="48">
        <f t="shared" si="2"/>
        <v>1080</v>
      </c>
      <c r="AE5" s="83">
        <f t="shared" si="2"/>
        <v>1065</v>
      </c>
      <c r="AF5" s="92">
        <f t="shared" si="3"/>
        <v>10995</v>
      </c>
      <c r="AG5" s="88">
        <f>Q5-AF5</f>
        <v>0</v>
      </c>
    </row>
    <row r="6" spans="1:33" s="43" customFormat="1" ht="20.100000000000001" customHeight="1">
      <c r="A6" s="66" t="s">
        <v>18</v>
      </c>
      <c r="B6" s="282">
        <v>0</v>
      </c>
      <c r="C6" s="282">
        <v>0</v>
      </c>
      <c r="D6" s="289">
        <f>計算式2019!L9</f>
        <v>0</v>
      </c>
      <c r="E6" s="290">
        <f>計算式2019!L32</f>
        <v>0</v>
      </c>
      <c r="F6" s="290">
        <f>計算式2019!L55</f>
        <v>0</v>
      </c>
      <c r="G6" s="290">
        <f>計算式2019!Y9</f>
        <v>0</v>
      </c>
      <c r="H6" s="290">
        <f>計算式2019!Y32</f>
        <v>0</v>
      </c>
      <c r="I6" s="290">
        <f>計算式2019!Y55</f>
        <v>0</v>
      </c>
      <c r="J6" s="290">
        <f>計算式2019!L85</f>
        <v>0</v>
      </c>
      <c r="K6" s="290">
        <f>計算式2019!L108</f>
        <v>0</v>
      </c>
      <c r="L6" s="290">
        <f>計算式2019!L131</f>
        <v>0</v>
      </c>
      <c r="M6" s="290">
        <f>計算式2019!Y85</f>
        <v>0</v>
      </c>
      <c r="N6" s="290">
        <v>0</v>
      </c>
      <c r="O6" s="290">
        <f>計算式2019!Y131</f>
        <v>0</v>
      </c>
      <c r="P6" s="303">
        <f t="shared" si="0"/>
        <v>0</v>
      </c>
      <c r="Q6" s="291">
        <f t="shared" si="5"/>
        <v>0</v>
      </c>
      <c r="R6" s="44"/>
      <c r="T6" s="63">
        <f t="shared" ref="T6:Y21" si="6">$B6*D6</f>
        <v>0</v>
      </c>
      <c r="U6" s="48">
        <f t="shared" si="1"/>
        <v>0</v>
      </c>
      <c r="V6" s="48">
        <f t="shared" si="1"/>
        <v>0</v>
      </c>
      <c r="W6" s="48">
        <f t="shared" si="1"/>
        <v>0</v>
      </c>
      <c r="X6" s="48">
        <f t="shared" si="1"/>
        <v>0</v>
      </c>
      <c r="Y6" s="48">
        <f t="shared" si="1"/>
        <v>0</v>
      </c>
      <c r="Z6" s="48">
        <f t="shared" si="2"/>
        <v>0</v>
      </c>
      <c r="AA6" s="48">
        <f t="shared" si="2"/>
        <v>0</v>
      </c>
      <c r="AB6" s="48">
        <f t="shared" si="2"/>
        <v>0</v>
      </c>
      <c r="AC6" s="48">
        <f t="shared" si="2"/>
        <v>0</v>
      </c>
      <c r="AD6" s="48">
        <f t="shared" si="2"/>
        <v>0</v>
      </c>
      <c r="AE6" s="83">
        <f t="shared" si="2"/>
        <v>0</v>
      </c>
      <c r="AF6" s="92">
        <f t="shared" si="3"/>
        <v>0</v>
      </c>
      <c r="AG6" s="88">
        <f t="shared" si="4"/>
        <v>0</v>
      </c>
    </row>
    <row r="7" spans="1:33" s="43" customFormat="1" ht="20.100000000000001" customHeight="1">
      <c r="A7" s="66" t="s">
        <v>19</v>
      </c>
      <c r="B7" s="282">
        <v>0</v>
      </c>
      <c r="C7" s="282">
        <v>0</v>
      </c>
      <c r="D7" s="289">
        <f>計算式2019!L10</f>
        <v>153</v>
      </c>
      <c r="E7" s="289">
        <f>計算式2019!L33</f>
        <v>102</v>
      </c>
      <c r="F7" s="289">
        <f>計算式2019!L56</f>
        <v>215</v>
      </c>
      <c r="G7" s="289">
        <f>計算式2019!Y10</f>
        <v>137</v>
      </c>
      <c r="H7" s="289">
        <f>計算式2019!Y33</f>
        <v>139</v>
      </c>
      <c r="I7" s="289">
        <f>計算式2019!Y56</f>
        <v>229</v>
      </c>
      <c r="J7" s="289">
        <f>計算式2019!L86</f>
        <v>427</v>
      </c>
      <c r="K7" s="289">
        <f>計算式2019!L109</f>
        <v>147</v>
      </c>
      <c r="L7" s="289">
        <f>計算式2019!L132</f>
        <v>170</v>
      </c>
      <c r="M7" s="289">
        <f>計算式2019!Y86</f>
        <v>143</v>
      </c>
      <c r="N7" s="289">
        <v>221</v>
      </c>
      <c r="O7" s="290">
        <f>計算式2019!Y132</f>
        <v>217</v>
      </c>
      <c r="P7" s="303">
        <f t="shared" si="0"/>
        <v>2300</v>
      </c>
      <c r="Q7" s="291">
        <f t="shared" si="5"/>
        <v>0</v>
      </c>
      <c r="R7" s="44"/>
      <c r="T7" s="63">
        <f t="shared" si="6"/>
        <v>0</v>
      </c>
      <c r="U7" s="48">
        <f t="shared" si="1"/>
        <v>0</v>
      </c>
      <c r="V7" s="48">
        <f t="shared" si="1"/>
        <v>0</v>
      </c>
      <c r="W7" s="48">
        <f t="shared" si="1"/>
        <v>0</v>
      </c>
      <c r="X7" s="48">
        <f t="shared" si="1"/>
        <v>0</v>
      </c>
      <c r="Y7" s="48">
        <f t="shared" si="1"/>
        <v>0</v>
      </c>
      <c r="Z7" s="48">
        <f t="shared" si="2"/>
        <v>0</v>
      </c>
      <c r="AA7" s="48">
        <f t="shared" si="2"/>
        <v>0</v>
      </c>
      <c r="AB7" s="48">
        <f t="shared" si="2"/>
        <v>0</v>
      </c>
      <c r="AC7" s="48">
        <f t="shared" si="2"/>
        <v>0</v>
      </c>
      <c r="AD7" s="48">
        <f t="shared" si="2"/>
        <v>0</v>
      </c>
      <c r="AE7" s="83">
        <f t="shared" si="2"/>
        <v>0</v>
      </c>
      <c r="AF7" s="92">
        <f t="shared" si="3"/>
        <v>0</v>
      </c>
      <c r="AG7" s="88">
        <f t="shared" si="4"/>
        <v>0</v>
      </c>
    </row>
    <row r="8" spans="1:33" s="43" customFormat="1" ht="20.100000000000001" customHeight="1" thickBot="1">
      <c r="A8" s="68" t="s">
        <v>20</v>
      </c>
      <c r="B8" s="283">
        <v>0</v>
      </c>
      <c r="C8" s="283">
        <v>0</v>
      </c>
      <c r="D8" s="292">
        <f>計算式2019!L11</f>
        <v>0</v>
      </c>
      <c r="E8" s="293">
        <f>計算式2019!L34</f>
        <v>0</v>
      </c>
      <c r="F8" s="293">
        <f>計算式2019!L57</f>
        <v>0</v>
      </c>
      <c r="G8" s="293">
        <f>計算式2019!Y11</f>
        <v>0</v>
      </c>
      <c r="H8" s="293">
        <f>計算式2019!Y34</f>
        <v>0</v>
      </c>
      <c r="I8" s="293">
        <f>計算式2019!Y57</f>
        <v>0</v>
      </c>
      <c r="J8" s="293">
        <f>計算式2019!L87</f>
        <v>0</v>
      </c>
      <c r="K8" s="293">
        <f>計算式2019!L110</f>
        <v>0</v>
      </c>
      <c r="L8" s="293">
        <f>計算式2019!L133</f>
        <v>0</v>
      </c>
      <c r="M8" s="293">
        <f>計算式2019!Y87</f>
        <v>0</v>
      </c>
      <c r="N8" s="293">
        <f>計算式2019!Y110</f>
        <v>0</v>
      </c>
      <c r="O8" s="293">
        <f>計算式2019!Y133</f>
        <v>0</v>
      </c>
      <c r="P8" s="304">
        <f t="shared" si="0"/>
        <v>0</v>
      </c>
      <c r="Q8" s="294">
        <f t="shared" si="5"/>
        <v>0</v>
      </c>
      <c r="R8" s="44"/>
      <c r="T8" s="64">
        <f t="shared" si="6"/>
        <v>0</v>
      </c>
      <c r="U8" s="62">
        <f t="shared" si="1"/>
        <v>0</v>
      </c>
      <c r="V8" s="62">
        <f t="shared" si="1"/>
        <v>0</v>
      </c>
      <c r="W8" s="62">
        <f t="shared" si="1"/>
        <v>0</v>
      </c>
      <c r="X8" s="62">
        <f t="shared" si="1"/>
        <v>0</v>
      </c>
      <c r="Y8" s="62">
        <f t="shared" si="1"/>
        <v>0</v>
      </c>
      <c r="Z8" s="62">
        <f t="shared" si="2"/>
        <v>0</v>
      </c>
      <c r="AA8" s="62">
        <f t="shared" si="2"/>
        <v>0</v>
      </c>
      <c r="AB8" s="62">
        <f t="shared" si="2"/>
        <v>0</v>
      </c>
      <c r="AC8" s="62">
        <f t="shared" si="2"/>
        <v>0</v>
      </c>
      <c r="AD8" s="62">
        <f t="shared" si="2"/>
        <v>0</v>
      </c>
      <c r="AE8" s="84">
        <f t="shared" si="2"/>
        <v>0</v>
      </c>
      <c r="AF8" s="93">
        <f t="shared" si="3"/>
        <v>0</v>
      </c>
      <c r="AG8" s="89">
        <f t="shared" si="4"/>
        <v>0</v>
      </c>
    </row>
    <row r="9" spans="1:33" ht="20.100000000000001" customHeight="1" thickTop="1">
      <c r="A9" s="72" t="s">
        <v>21</v>
      </c>
      <c r="B9" s="281">
        <v>20</v>
      </c>
      <c r="C9" s="281">
        <v>20</v>
      </c>
      <c r="D9" s="115">
        <f>計算式2019!L12</f>
        <v>120</v>
      </c>
      <c r="E9" s="115">
        <f>計算式2019!L35</f>
        <v>174</v>
      </c>
      <c r="F9" s="115">
        <f>計算式2019!L58</f>
        <v>100</v>
      </c>
      <c r="G9" s="115">
        <f>計算式2019!Y12</f>
        <v>80</v>
      </c>
      <c r="H9" s="115">
        <f>計算式2019!Y35</f>
        <v>172</v>
      </c>
      <c r="I9" s="115">
        <f>計算式2019!Y58</f>
        <v>125</v>
      </c>
      <c r="J9" s="115">
        <f>計算式2019!L88</f>
        <v>97</v>
      </c>
      <c r="K9" s="115">
        <f>計算式2019!L111</f>
        <v>109</v>
      </c>
      <c r="L9" s="115">
        <f>計算式2019!L134</f>
        <v>106</v>
      </c>
      <c r="M9" s="115">
        <f>計算式2019!Y88</f>
        <v>60</v>
      </c>
      <c r="N9" s="115">
        <v>109</v>
      </c>
      <c r="O9" s="153">
        <f>計算式2019!Y134</f>
        <v>57</v>
      </c>
      <c r="P9" s="305">
        <f t="shared" si="0"/>
        <v>1309</v>
      </c>
      <c r="Q9" s="117">
        <f t="shared" si="5"/>
        <v>26180</v>
      </c>
      <c r="R9" s="28"/>
      <c r="T9" s="124">
        <f t="shared" si="6"/>
        <v>2400</v>
      </c>
      <c r="U9" s="125">
        <f t="shared" si="1"/>
        <v>3480</v>
      </c>
      <c r="V9" s="125">
        <f t="shared" si="1"/>
        <v>2000</v>
      </c>
      <c r="W9" s="125">
        <f t="shared" si="1"/>
        <v>1600</v>
      </c>
      <c r="X9" s="125">
        <f t="shared" si="1"/>
        <v>3440</v>
      </c>
      <c r="Y9" s="125">
        <f t="shared" si="1"/>
        <v>2500</v>
      </c>
      <c r="Z9" s="125">
        <f t="shared" si="2"/>
        <v>1940</v>
      </c>
      <c r="AA9" s="125">
        <f t="shared" si="2"/>
        <v>2180</v>
      </c>
      <c r="AB9" s="125">
        <f t="shared" si="2"/>
        <v>2120</v>
      </c>
      <c r="AC9" s="125">
        <f t="shared" si="2"/>
        <v>1200</v>
      </c>
      <c r="AD9" s="125">
        <f t="shared" si="2"/>
        <v>2180</v>
      </c>
      <c r="AE9" s="106">
        <f t="shared" si="2"/>
        <v>1140</v>
      </c>
      <c r="AF9" s="126">
        <f>SUM(T9:AE9)</f>
        <v>26180</v>
      </c>
      <c r="AG9" s="90">
        <f t="shared" si="4"/>
        <v>0</v>
      </c>
    </row>
    <row r="10" spans="1:33" ht="20.100000000000001" customHeight="1">
      <c r="A10" s="73" t="s">
        <v>22</v>
      </c>
      <c r="B10" s="282">
        <v>20</v>
      </c>
      <c r="C10" s="282">
        <v>20</v>
      </c>
      <c r="D10" s="118">
        <f>計算式2019!L13</f>
        <v>67</v>
      </c>
      <c r="E10" s="118">
        <f>計算式2019!L36</f>
        <v>60</v>
      </c>
      <c r="F10" s="118">
        <f>計算式2019!L59</f>
        <v>77</v>
      </c>
      <c r="G10" s="118">
        <f>計算式2019!Y13</f>
        <v>73</v>
      </c>
      <c r="H10" s="118">
        <f>計算式2019!Y36</f>
        <v>102</v>
      </c>
      <c r="I10" s="118">
        <f>計算式2019!Y59</f>
        <v>72</v>
      </c>
      <c r="J10" s="118">
        <f>計算式2019!L89</f>
        <v>74</v>
      </c>
      <c r="K10" s="118">
        <f>計算式2019!L112</f>
        <v>60</v>
      </c>
      <c r="L10" s="118">
        <f>計算式2019!L135</f>
        <v>60</v>
      </c>
      <c r="M10" s="118">
        <f>計算式2019!Y89</f>
        <v>40</v>
      </c>
      <c r="N10" s="118">
        <v>55</v>
      </c>
      <c r="O10" s="154">
        <f>計算式2019!Y135</f>
        <v>37</v>
      </c>
      <c r="P10" s="306">
        <f t="shared" si="0"/>
        <v>777</v>
      </c>
      <c r="Q10" s="70">
        <f t="shared" si="5"/>
        <v>15540</v>
      </c>
      <c r="R10" s="28"/>
      <c r="T10" s="65">
        <f t="shared" si="6"/>
        <v>1340</v>
      </c>
      <c r="U10" s="37">
        <f t="shared" si="1"/>
        <v>1200</v>
      </c>
      <c r="V10" s="37">
        <f t="shared" si="1"/>
        <v>1540</v>
      </c>
      <c r="W10" s="37">
        <f t="shared" si="1"/>
        <v>1460</v>
      </c>
      <c r="X10" s="37">
        <f t="shared" si="1"/>
        <v>2040</v>
      </c>
      <c r="Y10" s="37">
        <f t="shared" si="1"/>
        <v>1440</v>
      </c>
      <c r="Z10" s="37">
        <f t="shared" si="2"/>
        <v>1480</v>
      </c>
      <c r="AA10" s="37">
        <f t="shared" si="2"/>
        <v>1200</v>
      </c>
      <c r="AB10" s="37">
        <f t="shared" si="2"/>
        <v>1200</v>
      </c>
      <c r="AC10" s="37">
        <f t="shared" si="2"/>
        <v>800</v>
      </c>
      <c r="AD10" s="37">
        <f t="shared" si="2"/>
        <v>1100</v>
      </c>
      <c r="AE10" s="85">
        <f t="shared" si="2"/>
        <v>740</v>
      </c>
      <c r="AF10" s="94">
        <f>SUM(T10:AE10)</f>
        <v>15540</v>
      </c>
      <c r="AG10" s="91">
        <f t="shared" si="4"/>
        <v>0</v>
      </c>
    </row>
    <row r="11" spans="1:33" ht="20.100000000000001" customHeight="1">
      <c r="A11" s="73" t="s">
        <v>23</v>
      </c>
      <c r="B11" s="282">
        <v>20</v>
      </c>
      <c r="C11" s="282">
        <v>20</v>
      </c>
      <c r="D11" s="118">
        <f>計算式2019!L14</f>
        <v>56</v>
      </c>
      <c r="E11" s="118">
        <f>計算式2019!L37</f>
        <v>66</v>
      </c>
      <c r="F11" s="118">
        <f>計算式2019!L60</f>
        <v>64</v>
      </c>
      <c r="G11" s="118">
        <f>計算式2019!Y14</f>
        <v>69</v>
      </c>
      <c r="H11" s="118">
        <f>計算式2019!Y37</f>
        <v>124</v>
      </c>
      <c r="I11" s="118">
        <f>計算式2019!Y60</f>
        <v>59</v>
      </c>
      <c r="J11" s="118">
        <f>計算式2019!L90</f>
        <v>70</v>
      </c>
      <c r="K11" s="118">
        <f>計算式2019!L113</f>
        <v>70</v>
      </c>
      <c r="L11" s="118">
        <f>計算式2019!L136</f>
        <v>49</v>
      </c>
      <c r="M11" s="118">
        <f>計算式2019!Y90</f>
        <v>45</v>
      </c>
      <c r="N11" s="118">
        <v>73</v>
      </c>
      <c r="O11" s="154">
        <f>計算式2019!Y136</f>
        <v>30</v>
      </c>
      <c r="P11" s="306">
        <f t="shared" si="0"/>
        <v>775</v>
      </c>
      <c r="Q11" s="70">
        <f t="shared" si="5"/>
        <v>15500</v>
      </c>
      <c r="R11" s="28"/>
      <c r="T11" s="65">
        <f t="shared" si="6"/>
        <v>1120</v>
      </c>
      <c r="U11" s="37">
        <f t="shared" si="1"/>
        <v>1320</v>
      </c>
      <c r="V11" s="37">
        <f t="shared" si="1"/>
        <v>1280</v>
      </c>
      <c r="W11" s="37">
        <f t="shared" si="1"/>
        <v>1380</v>
      </c>
      <c r="X11" s="37">
        <f t="shared" si="1"/>
        <v>2480</v>
      </c>
      <c r="Y11" s="37">
        <f t="shared" si="1"/>
        <v>1180</v>
      </c>
      <c r="Z11" s="37">
        <f t="shared" si="2"/>
        <v>1400</v>
      </c>
      <c r="AA11" s="37">
        <f t="shared" si="2"/>
        <v>1400</v>
      </c>
      <c r="AB11" s="37">
        <f t="shared" si="2"/>
        <v>980</v>
      </c>
      <c r="AC11" s="37">
        <f t="shared" si="2"/>
        <v>900</v>
      </c>
      <c r="AD11" s="37">
        <f t="shared" si="2"/>
        <v>1460</v>
      </c>
      <c r="AE11" s="85">
        <f t="shared" si="2"/>
        <v>600</v>
      </c>
      <c r="AF11" s="94">
        <f t="shared" ref="AF11:AF19" si="7">SUM(T11:AE11)</f>
        <v>15500</v>
      </c>
      <c r="AG11" s="91">
        <f t="shared" si="4"/>
        <v>0</v>
      </c>
    </row>
    <row r="12" spans="1:33" ht="20.100000000000001" customHeight="1">
      <c r="A12" s="73" t="s">
        <v>24</v>
      </c>
      <c r="B12" s="282">
        <v>70</v>
      </c>
      <c r="C12" s="282">
        <v>70</v>
      </c>
      <c r="D12" s="118">
        <f>計算式2019!L15</f>
        <v>111</v>
      </c>
      <c r="E12" s="118">
        <f>計算式2019!L38</f>
        <v>35</v>
      </c>
      <c r="F12" s="118">
        <f>計算式2019!L61</f>
        <v>107</v>
      </c>
      <c r="G12" s="118">
        <f>計算式2019!Y15</f>
        <v>124</v>
      </c>
      <c r="H12" s="118">
        <f>計算式2019!Y38</f>
        <v>102</v>
      </c>
      <c r="I12" s="118">
        <f>計算式2019!Y61</f>
        <v>101</v>
      </c>
      <c r="J12" s="118">
        <f>計算式2019!L91</f>
        <v>111</v>
      </c>
      <c r="K12" s="118">
        <f>計算式2019!L114</f>
        <v>86</v>
      </c>
      <c r="L12" s="118">
        <f>計算式2019!L137</f>
        <v>89</v>
      </c>
      <c r="M12" s="118">
        <f>計算式2019!Y91</f>
        <v>187</v>
      </c>
      <c r="N12" s="118">
        <v>132</v>
      </c>
      <c r="O12" s="154">
        <f>計算式2019!Y137</f>
        <v>142</v>
      </c>
      <c r="P12" s="306">
        <f t="shared" si="0"/>
        <v>1327</v>
      </c>
      <c r="Q12" s="70">
        <f t="shared" si="5"/>
        <v>92890</v>
      </c>
      <c r="R12" s="28"/>
      <c r="T12" s="65">
        <f t="shared" si="6"/>
        <v>7770</v>
      </c>
      <c r="U12" s="37">
        <f t="shared" si="1"/>
        <v>2450</v>
      </c>
      <c r="V12" s="37">
        <f t="shared" si="1"/>
        <v>7490</v>
      </c>
      <c r="W12" s="37">
        <f t="shared" si="1"/>
        <v>8680</v>
      </c>
      <c r="X12" s="37">
        <f t="shared" si="1"/>
        <v>7140</v>
      </c>
      <c r="Y12" s="37">
        <f t="shared" si="1"/>
        <v>7070</v>
      </c>
      <c r="Z12" s="37">
        <f t="shared" si="2"/>
        <v>7770</v>
      </c>
      <c r="AA12" s="37">
        <f t="shared" si="2"/>
        <v>6020</v>
      </c>
      <c r="AB12" s="37">
        <f t="shared" si="2"/>
        <v>6230</v>
      </c>
      <c r="AC12" s="37">
        <f t="shared" si="2"/>
        <v>13090</v>
      </c>
      <c r="AD12" s="37">
        <f t="shared" si="2"/>
        <v>9240</v>
      </c>
      <c r="AE12" s="85">
        <f t="shared" si="2"/>
        <v>9940</v>
      </c>
      <c r="AF12" s="94">
        <f t="shared" si="7"/>
        <v>92890</v>
      </c>
      <c r="AG12" s="91">
        <f>Q12-AF12</f>
        <v>0</v>
      </c>
    </row>
    <row r="13" spans="1:33" ht="20.100000000000001" customHeight="1">
      <c r="A13" s="73" t="s">
        <v>25</v>
      </c>
      <c r="B13" s="282">
        <v>100</v>
      </c>
      <c r="C13" s="282">
        <v>100</v>
      </c>
      <c r="D13" s="118">
        <f>計算式2019!L16</f>
        <v>0</v>
      </c>
      <c r="E13" s="154">
        <f>計算式2019!L39</f>
        <v>0</v>
      </c>
      <c r="F13" s="154">
        <f>計算式2019!L62</f>
        <v>0</v>
      </c>
      <c r="G13" s="154">
        <f>計算式2019!Y16</f>
        <v>0</v>
      </c>
      <c r="H13" s="154">
        <f>計算式2019!Y39</f>
        <v>0</v>
      </c>
      <c r="I13" s="154">
        <f>計算式2019!Y62</f>
        <v>0</v>
      </c>
      <c r="J13" s="154">
        <f>計算式2019!L92</f>
        <v>0</v>
      </c>
      <c r="K13" s="154">
        <f>計算式2019!L115</f>
        <v>0</v>
      </c>
      <c r="L13" s="154">
        <f>計算式2019!L138</f>
        <v>0</v>
      </c>
      <c r="M13" s="154">
        <f>計算式2019!Y92</f>
        <v>0</v>
      </c>
      <c r="N13" s="154">
        <f>計算式2019!Y115</f>
        <v>0</v>
      </c>
      <c r="O13" s="154">
        <f>計算式2019!Y138</f>
        <v>0</v>
      </c>
      <c r="P13" s="306">
        <f t="shared" si="0"/>
        <v>0</v>
      </c>
      <c r="Q13" s="70">
        <f t="shared" si="5"/>
        <v>0</v>
      </c>
      <c r="R13" s="28"/>
      <c r="T13" s="65">
        <f t="shared" si="6"/>
        <v>0</v>
      </c>
      <c r="U13" s="37">
        <f t="shared" si="1"/>
        <v>0</v>
      </c>
      <c r="V13" s="37">
        <f t="shared" si="1"/>
        <v>0</v>
      </c>
      <c r="W13" s="37">
        <f t="shared" si="1"/>
        <v>0</v>
      </c>
      <c r="X13" s="37">
        <f t="shared" si="1"/>
        <v>0</v>
      </c>
      <c r="Y13" s="37">
        <f t="shared" si="1"/>
        <v>0</v>
      </c>
      <c r="Z13" s="37">
        <f t="shared" si="2"/>
        <v>0</v>
      </c>
      <c r="AA13" s="37">
        <f t="shared" si="2"/>
        <v>0</v>
      </c>
      <c r="AB13" s="37">
        <f t="shared" si="2"/>
        <v>0</v>
      </c>
      <c r="AC13" s="37">
        <f t="shared" si="2"/>
        <v>0</v>
      </c>
      <c r="AD13" s="37">
        <f t="shared" si="2"/>
        <v>0</v>
      </c>
      <c r="AE13" s="85">
        <f t="shared" si="2"/>
        <v>0</v>
      </c>
      <c r="AF13" s="94">
        <f t="shared" si="7"/>
        <v>0</v>
      </c>
      <c r="AG13" s="91">
        <f>Q13-AF13</f>
        <v>0</v>
      </c>
    </row>
    <row r="14" spans="1:33" ht="19.5" customHeight="1">
      <c r="A14" s="73" t="s">
        <v>26</v>
      </c>
      <c r="B14" s="282">
        <v>104</v>
      </c>
      <c r="C14" s="282">
        <v>115</v>
      </c>
      <c r="D14" s="118">
        <f>計算式2019!L17</f>
        <v>0</v>
      </c>
      <c r="E14" s="118">
        <f>計算式2019!L40</f>
        <v>0</v>
      </c>
      <c r="F14" s="118">
        <f>計算式2019!L63</f>
        <v>0</v>
      </c>
      <c r="G14" s="118">
        <f>計算式2019!Y17</f>
        <v>170</v>
      </c>
      <c r="H14" s="118">
        <f>計算式2019!Y40</f>
        <v>0</v>
      </c>
      <c r="I14" s="118">
        <f>計算式2019!Y63</f>
        <v>0</v>
      </c>
      <c r="J14" s="118">
        <f>計算式2019!L93</f>
        <v>0</v>
      </c>
      <c r="K14" s="118">
        <f>計算式2019!L116</f>
        <v>0</v>
      </c>
      <c r="L14" s="118">
        <f>計算式2019!L139</f>
        <v>0</v>
      </c>
      <c r="M14" s="154">
        <f>計算式2019!Y93</f>
        <v>0</v>
      </c>
      <c r="N14" s="118">
        <f>計算式2019!Y116</f>
        <v>0</v>
      </c>
      <c r="O14" s="154">
        <f>計算式2019!Y139</f>
        <v>510</v>
      </c>
      <c r="P14" s="306">
        <f t="shared" si="0"/>
        <v>680</v>
      </c>
      <c r="Q14" s="70">
        <f t="shared" si="5"/>
        <v>76330</v>
      </c>
      <c r="R14" s="28"/>
      <c r="T14" s="65">
        <f t="shared" si="6"/>
        <v>0</v>
      </c>
      <c r="U14" s="37">
        <f t="shared" si="1"/>
        <v>0</v>
      </c>
      <c r="V14" s="37">
        <f t="shared" si="1"/>
        <v>0</v>
      </c>
      <c r="W14" s="37">
        <f t="shared" si="1"/>
        <v>17680</v>
      </c>
      <c r="X14" s="37">
        <f t="shared" si="1"/>
        <v>0</v>
      </c>
      <c r="Y14" s="37">
        <f t="shared" si="1"/>
        <v>0</v>
      </c>
      <c r="Z14" s="37">
        <f t="shared" si="2"/>
        <v>0</v>
      </c>
      <c r="AA14" s="37">
        <f t="shared" si="2"/>
        <v>0</v>
      </c>
      <c r="AB14" s="37">
        <f t="shared" si="2"/>
        <v>0</v>
      </c>
      <c r="AC14" s="37">
        <f t="shared" si="2"/>
        <v>0</v>
      </c>
      <c r="AD14" s="37">
        <f t="shared" si="2"/>
        <v>0</v>
      </c>
      <c r="AE14" s="85">
        <f t="shared" si="2"/>
        <v>58650</v>
      </c>
      <c r="AF14" s="94">
        <f t="shared" si="7"/>
        <v>76330</v>
      </c>
      <c r="AG14" s="91">
        <f t="shared" si="4"/>
        <v>0</v>
      </c>
    </row>
    <row r="15" spans="1:33" ht="20.100000000000001" customHeight="1">
      <c r="A15" s="49" t="s">
        <v>27</v>
      </c>
      <c r="B15" s="282">
        <v>700</v>
      </c>
      <c r="C15" s="282">
        <v>700</v>
      </c>
      <c r="D15" s="118">
        <f>計算式2019!L18</f>
        <v>50</v>
      </c>
      <c r="E15" s="118">
        <f>計算式2019!L41</f>
        <v>0</v>
      </c>
      <c r="F15" s="154">
        <f>計算式2019!L64</f>
        <v>0</v>
      </c>
      <c r="G15" s="154">
        <f>計算式2019!Y18</f>
        <v>0</v>
      </c>
      <c r="H15" s="118">
        <f>計算式2019!Y41</f>
        <v>0</v>
      </c>
      <c r="I15" s="154">
        <f>計算式2019!Y64</f>
        <v>0</v>
      </c>
      <c r="J15" s="118">
        <f>計算式2019!L94</f>
        <v>0</v>
      </c>
      <c r="K15" s="118">
        <f>計算式2019!L117</f>
        <v>0</v>
      </c>
      <c r="L15" s="118">
        <f>計算式2019!L140</f>
        <v>0</v>
      </c>
      <c r="M15" s="154">
        <f>計算式2019!Y94</f>
        <v>0</v>
      </c>
      <c r="N15" s="118">
        <f>計算式2019!Y117</f>
        <v>0</v>
      </c>
      <c r="O15" s="154">
        <f>計算式2019!Y140</f>
        <v>0</v>
      </c>
      <c r="P15" s="306">
        <f t="shared" si="0"/>
        <v>50</v>
      </c>
      <c r="Q15" s="70">
        <f t="shared" si="5"/>
        <v>35000</v>
      </c>
      <c r="R15" s="28"/>
      <c r="T15" s="65">
        <f t="shared" si="6"/>
        <v>35000</v>
      </c>
      <c r="U15" s="37">
        <f t="shared" si="1"/>
        <v>0</v>
      </c>
      <c r="V15" s="37">
        <f t="shared" si="1"/>
        <v>0</v>
      </c>
      <c r="W15" s="37">
        <f t="shared" si="1"/>
        <v>0</v>
      </c>
      <c r="X15" s="37">
        <f t="shared" si="1"/>
        <v>0</v>
      </c>
      <c r="Y15" s="37">
        <f t="shared" si="1"/>
        <v>0</v>
      </c>
      <c r="Z15" s="37">
        <f t="shared" si="2"/>
        <v>0</v>
      </c>
      <c r="AA15" s="37">
        <f t="shared" si="2"/>
        <v>0</v>
      </c>
      <c r="AB15" s="37">
        <f t="shared" si="2"/>
        <v>0</v>
      </c>
      <c r="AC15" s="37">
        <f t="shared" si="2"/>
        <v>0</v>
      </c>
      <c r="AD15" s="37">
        <f t="shared" si="2"/>
        <v>0</v>
      </c>
      <c r="AE15" s="85">
        <f t="shared" si="2"/>
        <v>0</v>
      </c>
      <c r="AF15" s="94">
        <f t="shared" si="7"/>
        <v>35000</v>
      </c>
      <c r="AG15" s="91">
        <f t="shared" si="4"/>
        <v>0</v>
      </c>
    </row>
    <row r="16" spans="1:33" ht="20.100000000000001" customHeight="1">
      <c r="A16" s="49" t="s">
        <v>28</v>
      </c>
      <c r="B16" s="282">
        <v>250</v>
      </c>
      <c r="C16" s="282">
        <v>250</v>
      </c>
      <c r="D16" s="118">
        <f>計算式2019!L19</f>
        <v>200</v>
      </c>
      <c r="E16" s="118">
        <f>計算式2019!L42</f>
        <v>0</v>
      </c>
      <c r="F16" s="154">
        <f>計算式2019!L65</f>
        <v>0</v>
      </c>
      <c r="G16" s="154">
        <f>計算式2019!Y19</f>
        <v>10</v>
      </c>
      <c r="H16" s="118">
        <f>計算式2019!Y42</f>
        <v>0</v>
      </c>
      <c r="I16" s="154">
        <f>計算式2019!Y65</f>
        <v>0</v>
      </c>
      <c r="J16" s="118">
        <f>計算式2019!L95</f>
        <v>0</v>
      </c>
      <c r="K16" s="118">
        <f>計算式2019!L118</f>
        <v>0</v>
      </c>
      <c r="L16" s="118">
        <f>計算式2019!L141</f>
        <v>0</v>
      </c>
      <c r="M16" s="154">
        <f>計算式2019!Y95</f>
        <v>50</v>
      </c>
      <c r="N16" s="118">
        <v>0</v>
      </c>
      <c r="O16" s="154">
        <f>計算式2019!Y141</f>
        <v>0</v>
      </c>
      <c r="P16" s="306">
        <f t="shared" si="0"/>
        <v>260</v>
      </c>
      <c r="Q16" s="70">
        <f t="shared" si="5"/>
        <v>65000</v>
      </c>
      <c r="R16" s="28"/>
      <c r="T16" s="65">
        <f t="shared" si="6"/>
        <v>50000</v>
      </c>
      <c r="U16" s="37">
        <f t="shared" si="1"/>
        <v>0</v>
      </c>
      <c r="V16" s="37">
        <f t="shared" si="1"/>
        <v>0</v>
      </c>
      <c r="W16" s="37">
        <f t="shared" si="1"/>
        <v>2500</v>
      </c>
      <c r="X16" s="37">
        <f t="shared" si="1"/>
        <v>0</v>
      </c>
      <c r="Y16" s="37">
        <f t="shared" si="1"/>
        <v>0</v>
      </c>
      <c r="Z16" s="37">
        <f t="shared" si="2"/>
        <v>0</v>
      </c>
      <c r="AA16" s="37">
        <f t="shared" si="2"/>
        <v>0</v>
      </c>
      <c r="AB16" s="37">
        <f t="shared" si="2"/>
        <v>0</v>
      </c>
      <c r="AC16" s="37">
        <f t="shared" si="2"/>
        <v>12500</v>
      </c>
      <c r="AD16" s="37">
        <f t="shared" si="2"/>
        <v>0</v>
      </c>
      <c r="AE16" s="85">
        <f t="shared" si="2"/>
        <v>0</v>
      </c>
      <c r="AF16" s="94">
        <f t="shared" si="7"/>
        <v>65000</v>
      </c>
      <c r="AG16" s="91">
        <f t="shared" si="4"/>
        <v>0</v>
      </c>
    </row>
    <row r="17" spans="1:33" ht="19.5" customHeight="1">
      <c r="A17" s="39" t="s">
        <v>79</v>
      </c>
      <c r="B17" s="282">
        <v>70</v>
      </c>
      <c r="C17" s="282">
        <v>70</v>
      </c>
      <c r="D17" s="118">
        <f>計算式2019!L20</f>
        <v>0</v>
      </c>
      <c r="E17" s="154">
        <f>計算式2019!L43</f>
        <v>0</v>
      </c>
      <c r="F17" s="118">
        <f>計算式2019!L66</f>
        <v>0</v>
      </c>
      <c r="G17" s="154">
        <f>計算式2019!Y20</f>
        <v>0</v>
      </c>
      <c r="H17" s="154">
        <f>計算式2019!Y43</f>
        <v>0</v>
      </c>
      <c r="I17" s="154">
        <f>計算式2019!Y66</f>
        <v>0</v>
      </c>
      <c r="J17" s="118">
        <f>計算式2019!L96</f>
        <v>0</v>
      </c>
      <c r="K17" s="118">
        <f>計算式2019!L119</f>
        <v>0</v>
      </c>
      <c r="L17" s="154">
        <f>計算式2019!L142</f>
        <v>0</v>
      </c>
      <c r="M17" s="154">
        <f>計算式2019!Y96</f>
        <v>0</v>
      </c>
      <c r="N17" s="154">
        <f>計算式2019!Y119</f>
        <v>0</v>
      </c>
      <c r="O17" s="154">
        <f>計算式2019!Y142</f>
        <v>0</v>
      </c>
      <c r="P17" s="306">
        <f t="shared" si="0"/>
        <v>0</v>
      </c>
      <c r="Q17" s="70">
        <f t="shared" si="5"/>
        <v>0</v>
      </c>
      <c r="R17" s="28"/>
      <c r="T17" s="65">
        <f t="shared" si="6"/>
        <v>0</v>
      </c>
      <c r="U17" s="37">
        <f t="shared" si="1"/>
        <v>0</v>
      </c>
      <c r="V17" s="37">
        <f t="shared" si="1"/>
        <v>0</v>
      </c>
      <c r="W17" s="37">
        <f t="shared" si="1"/>
        <v>0</v>
      </c>
      <c r="X17" s="37">
        <f t="shared" si="1"/>
        <v>0</v>
      </c>
      <c r="Y17" s="37">
        <f t="shared" si="1"/>
        <v>0</v>
      </c>
      <c r="Z17" s="37">
        <f t="shared" si="2"/>
        <v>0</v>
      </c>
      <c r="AA17" s="37">
        <f t="shared" si="2"/>
        <v>0</v>
      </c>
      <c r="AB17" s="37">
        <f t="shared" si="2"/>
        <v>0</v>
      </c>
      <c r="AC17" s="37">
        <f t="shared" si="2"/>
        <v>0</v>
      </c>
      <c r="AD17" s="37">
        <f t="shared" si="2"/>
        <v>0</v>
      </c>
      <c r="AE17" s="85">
        <f t="shared" si="2"/>
        <v>0</v>
      </c>
      <c r="AF17" s="94">
        <f t="shared" si="7"/>
        <v>0</v>
      </c>
      <c r="AG17" s="91">
        <f t="shared" si="4"/>
        <v>0</v>
      </c>
    </row>
    <row r="18" spans="1:33" ht="20.100000000000001" customHeight="1">
      <c r="A18" s="49" t="s">
        <v>80</v>
      </c>
      <c r="B18" s="282">
        <v>30</v>
      </c>
      <c r="C18" s="282">
        <v>30</v>
      </c>
      <c r="D18" s="118">
        <f>計算式2019!L21</f>
        <v>0</v>
      </c>
      <c r="E18" s="154">
        <f>計算式2019!L44</f>
        <v>0</v>
      </c>
      <c r="F18" s="118">
        <f>計算式2019!L67</f>
        <v>0</v>
      </c>
      <c r="G18" s="154">
        <f>計算式2019!Y21</f>
        <v>0</v>
      </c>
      <c r="H18" s="154">
        <f>計算式2019!Y44</f>
        <v>0</v>
      </c>
      <c r="I18" s="154">
        <f>計算式2019!Y67</f>
        <v>0</v>
      </c>
      <c r="J18" s="154">
        <f>計算式2019!L97</f>
        <v>0</v>
      </c>
      <c r="K18" s="154">
        <f>計算式2019!L120</f>
        <v>0</v>
      </c>
      <c r="L18" s="154">
        <f>計算式2019!L143</f>
        <v>0</v>
      </c>
      <c r="M18" s="154">
        <f>計算式2019!Y97</f>
        <v>0</v>
      </c>
      <c r="N18" s="154">
        <f>計算式2019!Y120</f>
        <v>0</v>
      </c>
      <c r="O18" s="154">
        <f>計算式2019!Y143</f>
        <v>0</v>
      </c>
      <c r="P18" s="306">
        <f t="shared" si="0"/>
        <v>0</v>
      </c>
      <c r="Q18" s="70">
        <f t="shared" si="5"/>
        <v>0</v>
      </c>
      <c r="R18" s="28"/>
      <c r="T18" s="65">
        <f t="shared" si="6"/>
        <v>0</v>
      </c>
      <c r="U18" s="37">
        <f t="shared" si="1"/>
        <v>0</v>
      </c>
      <c r="V18" s="37">
        <f t="shared" si="1"/>
        <v>0</v>
      </c>
      <c r="W18" s="37">
        <f t="shared" si="1"/>
        <v>0</v>
      </c>
      <c r="X18" s="37">
        <f t="shared" si="1"/>
        <v>0</v>
      </c>
      <c r="Y18" s="37">
        <f t="shared" si="1"/>
        <v>0</v>
      </c>
      <c r="Z18" s="37">
        <f t="shared" si="2"/>
        <v>0</v>
      </c>
      <c r="AA18" s="37">
        <f t="shared" si="2"/>
        <v>0</v>
      </c>
      <c r="AB18" s="37">
        <f t="shared" si="2"/>
        <v>0</v>
      </c>
      <c r="AC18" s="37">
        <f t="shared" si="2"/>
        <v>0</v>
      </c>
      <c r="AD18" s="37">
        <f t="shared" si="2"/>
        <v>0</v>
      </c>
      <c r="AE18" s="85">
        <f t="shared" si="2"/>
        <v>0</v>
      </c>
      <c r="AF18" s="94">
        <f t="shared" si="7"/>
        <v>0</v>
      </c>
      <c r="AG18" s="91">
        <f t="shared" si="4"/>
        <v>0</v>
      </c>
    </row>
    <row r="19" spans="1:33" ht="20.100000000000001" customHeight="1">
      <c r="A19" s="39" t="s">
        <v>81</v>
      </c>
      <c r="B19" s="282">
        <v>30</v>
      </c>
      <c r="C19" s="282">
        <v>30</v>
      </c>
      <c r="D19" s="118">
        <f>計算式2019!L22</f>
        <v>0</v>
      </c>
      <c r="E19" s="154">
        <f>計算式2019!L45</f>
        <v>0</v>
      </c>
      <c r="F19" s="118">
        <f>計算式2019!L68</f>
        <v>0</v>
      </c>
      <c r="G19" s="154">
        <f>計算式2019!Y22</f>
        <v>0</v>
      </c>
      <c r="H19" s="154">
        <f>計算式2019!Y45</f>
        <v>0</v>
      </c>
      <c r="I19" s="154">
        <f>計算式2019!Y68</f>
        <v>0</v>
      </c>
      <c r="J19" s="154">
        <f>計算式2019!L98</f>
        <v>0</v>
      </c>
      <c r="K19" s="154">
        <f>計算式2019!L121</f>
        <v>0</v>
      </c>
      <c r="L19" s="118">
        <f>計算式2019!L144</f>
        <v>0</v>
      </c>
      <c r="M19" s="154">
        <f>計算式2019!Y98</f>
        <v>0</v>
      </c>
      <c r="N19" s="118">
        <f>計算式2019!Y121</f>
        <v>0</v>
      </c>
      <c r="O19" s="154">
        <f>計算式2019!Y144</f>
        <v>0</v>
      </c>
      <c r="P19" s="306">
        <f t="shared" si="0"/>
        <v>0</v>
      </c>
      <c r="Q19" s="70">
        <f t="shared" si="5"/>
        <v>0</v>
      </c>
      <c r="R19" s="28"/>
      <c r="T19" s="65">
        <f t="shared" si="6"/>
        <v>0</v>
      </c>
      <c r="U19" s="37">
        <f t="shared" si="6"/>
        <v>0</v>
      </c>
      <c r="V19" s="37">
        <f t="shared" si="6"/>
        <v>0</v>
      </c>
      <c r="W19" s="37">
        <f t="shared" si="6"/>
        <v>0</v>
      </c>
      <c r="X19" s="37">
        <f t="shared" si="6"/>
        <v>0</v>
      </c>
      <c r="Y19" s="37">
        <f t="shared" si="6"/>
        <v>0</v>
      </c>
      <c r="Z19" s="37">
        <f t="shared" si="2"/>
        <v>0</v>
      </c>
      <c r="AA19" s="37">
        <f t="shared" si="2"/>
        <v>0</v>
      </c>
      <c r="AB19" s="37">
        <f t="shared" si="2"/>
        <v>0</v>
      </c>
      <c r="AC19" s="37">
        <f t="shared" si="2"/>
        <v>0</v>
      </c>
      <c r="AD19" s="37">
        <f t="shared" si="2"/>
        <v>0</v>
      </c>
      <c r="AE19" s="85">
        <f t="shared" si="2"/>
        <v>0</v>
      </c>
      <c r="AF19" s="94">
        <f t="shared" si="7"/>
        <v>0</v>
      </c>
      <c r="AG19" s="91">
        <f t="shared" si="4"/>
        <v>0</v>
      </c>
    </row>
    <row r="20" spans="1:33" ht="20.100000000000001" customHeight="1">
      <c r="A20" s="49" t="s">
        <v>82</v>
      </c>
      <c r="B20" s="282">
        <v>50</v>
      </c>
      <c r="C20" s="282">
        <v>50</v>
      </c>
      <c r="D20" s="118">
        <f>計算式2019!L23</f>
        <v>90</v>
      </c>
      <c r="E20" s="118">
        <f>計算式2019!L46</f>
        <v>0</v>
      </c>
      <c r="F20" s="154">
        <f>計算式2019!L69</f>
        <v>0</v>
      </c>
      <c r="G20" s="154">
        <f>計算式2019!Y23</f>
        <v>300</v>
      </c>
      <c r="H20" s="154">
        <f>計算式2019!Y46</f>
        <v>0</v>
      </c>
      <c r="I20" s="154">
        <f>計算式2019!Y69</f>
        <v>0</v>
      </c>
      <c r="J20" s="154">
        <f>計算式2019!L99</f>
        <v>0</v>
      </c>
      <c r="K20" s="154">
        <f>計算式2019!L122</f>
        <v>0</v>
      </c>
      <c r="L20" s="118">
        <f>計算式2019!L145+(480+50)</f>
        <v>530</v>
      </c>
      <c r="M20" s="118">
        <f>計算式2019!Y99</f>
        <v>0</v>
      </c>
      <c r="N20" s="118">
        <f>計算式2019!Y122</f>
        <v>0</v>
      </c>
      <c r="O20" s="154">
        <f>計算式2019!Y145</f>
        <v>0</v>
      </c>
      <c r="P20" s="306">
        <f t="shared" si="0"/>
        <v>920</v>
      </c>
      <c r="Q20" s="70">
        <f t="shared" si="5"/>
        <v>46000</v>
      </c>
      <c r="R20" s="28"/>
      <c r="T20" s="65">
        <f t="shared" si="6"/>
        <v>4500</v>
      </c>
      <c r="U20" s="37">
        <f t="shared" si="6"/>
        <v>0</v>
      </c>
      <c r="V20" s="37">
        <f t="shared" si="6"/>
        <v>0</v>
      </c>
      <c r="W20" s="338">
        <f>80*G20</f>
        <v>24000</v>
      </c>
      <c r="X20" s="37">
        <f t="shared" si="6"/>
        <v>0</v>
      </c>
      <c r="Y20" s="37">
        <f t="shared" si="6"/>
        <v>0</v>
      </c>
      <c r="Z20" s="37">
        <f t="shared" si="2"/>
        <v>0</v>
      </c>
      <c r="AA20" s="37">
        <f t="shared" si="2"/>
        <v>0</v>
      </c>
      <c r="AB20" s="338">
        <f>($C20*0)+(480*80)+(50*40)+27000</f>
        <v>67400</v>
      </c>
      <c r="AC20" s="37">
        <f t="shared" si="2"/>
        <v>0</v>
      </c>
      <c r="AD20" s="37">
        <f t="shared" si="2"/>
        <v>0</v>
      </c>
      <c r="AE20" s="85">
        <f t="shared" si="2"/>
        <v>0</v>
      </c>
      <c r="AF20" s="94">
        <f>SUM(T20:AE20)</f>
        <v>95900</v>
      </c>
      <c r="AG20" s="91">
        <f>Q20-AF20</f>
        <v>-49900</v>
      </c>
    </row>
    <row r="21" spans="1:33" ht="20.100000000000001" customHeight="1" thickBot="1">
      <c r="A21" s="201" t="s">
        <v>33</v>
      </c>
      <c r="B21" s="284">
        <v>30</v>
      </c>
      <c r="C21" s="284">
        <v>30</v>
      </c>
      <c r="D21" s="197">
        <f>計算式2019!L24</f>
        <v>0</v>
      </c>
      <c r="E21" s="198">
        <f>計算式2019!L47</f>
        <v>0</v>
      </c>
      <c r="F21" s="198">
        <f>計算式2019!L70</f>
        <v>0</v>
      </c>
      <c r="G21" s="198">
        <f>計算式2019!Y24</f>
        <v>0</v>
      </c>
      <c r="H21" s="198">
        <f>計算式2019!Y47</f>
        <v>0</v>
      </c>
      <c r="I21" s="198">
        <f>計算式2019!Y70</f>
        <v>0</v>
      </c>
      <c r="J21" s="198">
        <f>計算式2019!L100</f>
        <v>0</v>
      </c>
      <c r="K21" s="198">
        <f>計算式2019!L123</f>
        <v>0</v>
      </c>
      <c r="L21" s="198">
        <f>計算式2019!L146</f>
        <v>340</v>
      </c>
      <c r="M21" s="198">
        <f>計算式2019!Y100</f>
        <v>0</v>
      </c>
      <c r="N21" s="198">
        <f>計算式2019!Y123</f>
        <v>0</v>
      </c>
      <c r="O21" s="198">
        <f>計算式2019!Y146</f>
        <v>0</v>
      </c>
      <c r="P21" s="307">
        <f t="shared" si="0"/>
        <v>340</v>
      </c>
      <c r="Q21" s="200">
        <f t="shared" si="5"/>
        <v>10200</v>
      </c>
      <c r="R21" s="28"/>
      <c r="T21" s="168">
        <f t="shared" si="6"/>
        <v>0</v>
      </c>
      <c r="U21" s="169">
        <f t="shared" si="6"/>
        <v>0</v>
      </c>
      <c r="V21" s="169">
        <f t="shared" si="6"/>
        <v>0</v>
      </c>
      <c r="W21" s="169">
        <f t="shared" si="6"/>
        <v>0</v>
      </c>
      <c r="X21" s="169">
        <f t="shared" si="6"/>
        <v>0</v>
      </c>
      <c r="Y21" s="169">
        <f t="shared" si="6"/>
        <v>0</v>
      </c>
      <c r="Z21" s="169">
        <f t="shared" si="2"/>
        <v>0</v>
      </c>
      <c r="AA21" s="169">
        <f t="shared" si="2"/>
        <v>0</v>
      </c>
      <c r="AB21" s="169">
        <f t="shared" si="2"/>
        <v>10200</v>
      </c>
      <c r="AC21" s="169">
        <f t="shared" si="2"/>
        <v>0</v>
      </c>
      <c r="AD21" s="169">
        <f t="shared" si="2"/>
        <v>0</v>
      </c>
      <c r="AE21" s="170">
        <f t="shared" si="2"/>
        <v>0</v>
      </c>
      <c r="AF21" s="171">
        <f>SUM(T21:AE21)</f>
        <v>10200</v>
      </c>
      <c r="AG21" s="172">
        <f t="shared" si="4"/>
        <v>0</v>
      </c>
    </row>
    <row r="22" spans="1:33" ht="22.5" customHeight="1" thickTop="1">
      <c r="A22" s="652" t="s">
        <v>34</v>
      </c>
      <c r="B22" s="654"/>
      <c r="C22" s="655"/>
      <c r="D22" s="658">
        <f>SUM(D3:D21)</f>
        <v>2555</v>
      </c>
      <c r="E22" s="646">
        <f t="shared" ref="E22:O22" si="8">SUM(E3:E21)</f>
        <v>1876</v>
      </c>
      <c r="F22" s="646">
        <f t="shared" si="8"/>
        <v>2170</v>
      </c>
      <c r="G22" s="646">
        <f t="shared" si="8"/>
        <v>3019</v>
      </c>
      <c r="H22" s="646">
        <f t="shared" si="8"/>
        <v>2734</v>
      </c>
      <c r="I22" s="646">
        <f t="shared" si="8"/>
        <v>2742</v>
      </c>
      <c r="J22" s="646">
        <f t="shared" si="8"/>
        <v>2771</v>
      </c>
      <c r="K22" s="646">
        <f t="shared" si="8"/>
        <v>2267</v>
      </c>
      <c r="L22" s="646">
        <f t="shared" si="8"/>
        <v>2889</v>
      </c>
      <c r="M22" s="646">
        <f t="shared" si="8"/>
        <v>1984</v>
      </c>
      <c r="N22" s="646">
        <f t="shared" si="8"/>
        <v>2497</v>
      </c>
      <c r="O22" s="646">
        <f t="shared" si="8"/>
        <v>2268</v>
      </c>
      <c r="P22" s="648">
        <f>SUM(P3:P21)</f>
        <v>29772</v>
      </c>
      <c r="Q22" s="650">
        <f>SUM(Q3:Q21)</f>
        <v>766406</v>
      </c>
      <c r="R22" s="28"/>
      <c r="S22" s="323" t="s">
        <v>35</v>
      </c>
      <c r="T22" s="185">
        <f>SUM(T3:T21)</f>
        <v>133867</v>
      </c>
      <c r="U22" s="186">
        <f t="shared" ref="U22:AE22" si="9">SUM(U3:U21)</f>
        <v>35141</v>
      </c>
      <c r="V22" s="186">
        <f t="shared" si="9"/>
        <v>41842</v>
      </c>
      <c r="W22" s="186">
        <f t="shared" si="9"/>
        <v>95076</v>
      </c>
      <c r="X22" s="186">
        <f t="shared" si="9"/>
        <v>54085</v>
      </c>
      <c r="Y22" s="186">
        <f t="shared" si="9"/>
        <v>51064</v>
      </c>
      <c r="Z22" s="186">
        <f t="shared" si="9"/>
        <v>48212</v>
      </c>
      <c r="AA22" s="186">
        <f t="shared" si="9"/>
        <v>44079</v>
      </c>
      <c r="AB22" s="186">
        <f t="shared" si="9"/>
        <v>116846</v>
      </c>
      <c r="AC22" s="186">
        <f t="shared" si="9"/>
        <v>55055</v>
      </c>
      <c r="AD22" s="186">
        <f t="shared" si="9"/>
        <v>46875</v>
      </c>
      <c r="AE22" s="187">
        <f t="shared" si="9"/>
        <v>94164</v>
      </c>
      <c r="AF22" s="188">
        <f>SUM(T22:AE22)</f>
        <v>816306</v>
      </c>
      <c r="AG22" s="300">
        <f>Q22-AF22</f>
        <v>-49900</v>
      </c>
    </row>
    <row r="23" spans="1:33" ht="22.5" customHeight="1" thickBot="1">
      <c r="A23" s="653"/>
      <c r="B23" s="656"/>
      <c r="C23" s="657"/>
      <c r="D23" s="659"/>
      <c r="E23" s="647"/>
      <c r="F23" s="647"/>
      <c r="G23" s="647"/>
      <c r="H23" s="647"/>
      <c r="I23" s="647"/>
      <c r="J23" s="647"/>
      <c r="K23" s="647"/>
      <c r="L23" s="647"/>
      <c r="M23" s="647"/>
      <c r="N23" s="647"/>
      <c r="O23" s="647"/>
      <c r="P23" s="649"/>
      <c r="Q23" s="651"/>
      <c r="R23" s="28"/>
      <c r="S23" s="301" t="s">
        <v>36</v>
      </c>
      <c r="T23" s="179">
        <f>INT(SUM(T22:T22+866)*1.08)</f>
        <v>145511</v>
      </c>
      <c r="U23" s="180">
        <f t="shared" ref="U23:Y23" si="10">INT(SUM(U22:U22+866)*1.08)</f>
        <v>38887</v>
      </c>
      <c r="V23" s="180">
        <f t="shared" si="10"/>
        <v>46124</v>
      </c>
      <c r="W23" s="180">
        <f t="shared" si="10"/>
        <v>103617</v>
      </c>
      <c r="X23" s="180">
        <f t="shared" si="10"/>
        <v>59347</v>
      </c>
      <c r="Y23" s="180">
        <f t="shared" si="10"/>
        <v>56084</v>
      </c>
      <c r="Z23" s="341">
        <f t="shared" ref="Z23:AE23" si="11">INT(SUM(Z22:Z22+866)*1.1)</f>
        <v>53985</v>
      </c>
      <c r="AA23" s="341">
        <f t="shared" si="11"/>
        <v>49439</v>
      </c>
      <c r="AB23" s="341">
        <f t="shared" si="11"/>
        <v>129483</v>
      </c>
      <c r="AC23" s="341">
        <f>INT(SUM(AC22:AC22+866)*1.1)</f>
        <v>61513</v>
      </c>
      <c r="AD23" s="341">
        <f t="shared" si="11"/>
        <v>52515</v>
      </c>
      <c r="AE23" s="342">
        <f t="shared" si="11"/>
        <v>104533</v>
      </c>
      <c r="AF23" s="182">
        <f>SUM(T23:AE23)</f>
        <v>901038</v>
      </c>
      <c r="AG23" s="183"/>
    </row>
    <row r="24" spans="1:33" ht="22.5" customHeight="1" thickBot="1">
      <c r="A24" s="162" t="s">
        <v>41</v>
      </c>
      <c r="B24" s="192">
        <v>205</v>
      </c>
      <c r="C24" s="192">
        <v>205</v>
      </c>
      <c r="D24" s="193">
        <f>計算式2019!L25</f>
        <v>0</v>
      </c>
      <c r="E24" s="194">
        <f>計算式2019!L48</f>
        <v>0</v>
      </c>
      <c r="F24" s="194">
        <f>計算式2019!L71</f>
        <v>0</v>
      </c>
      <c r="G24" s="194">
        <f>計算式2019!Y25</f>
        <v>0</v>
      </c>
      <c r="H24" s="194">
        <f>計算式2019!Y48</f>
        <v>200</v>
      </c>
      <c r="I24" s="194">
        <f>計算式2019!Y71</f>
        <v>0</v>
      </c>
      <c r="J24" s="194">
        <f>計算式2019!L101</f>
        <v>0</v>
      </c>
      <c r="K24" s="194">
        <f>計算式2019!L124</f>
        <v>0</v>
      </c>
      <c r="L24" s="194">
        <f>計算式2019!L147</f>
        <v>0</v>
      </c>
      <c r="M24" s="194">
        <f>計算式2019!Y101</f>
        <v>0</v>
      </c>
      <c r="N24" s="194">
        <f>計算式2019!Y124</f>
        <v>200</v>
      </c>
      <c r="O24" s="194">
        <f>計算式2019!Y147</f>
        <v>0</v>
      </c>
      <c r="P24" s="308">
        <f>SUM(D24:O24)</f>
        <v>400</v>
      </c>
      <c r="Q24" s="196">
        <f>$B24*SUM(D24:I24)+$C24*SUM(J24:O24)</f>
        <v>82000</v>
      </c>
      <c r="R24" s="28"/>
      <c r="S24" s="324" t="s">
        <v>83</v>
      </c>
      <c r="T24" s="173">
        <f t="shared" ref="T24:Y24" si="12">$B24*D24</f>
        <v>0</v>
      </c>
      <c r="U24" s="174">
        <f t="shared" si="12"/>
        <v>0</v>
      </c>
      <c r="V24" s="174">
        <f t="shared" si="12"/>
        <v>0</v>
      </c>
      <c r="W24" s="174">
        <f t="shared" si="12"/>
        <v>0</v>
      </c>
      <c r="X24" s="174">
        <f t="shared" si="12"/>
        <v>41000</v>
      </c>
      <c r="Y24" s="174">
        <f t="shared" si="12"/>
        <v>0</v>
      </c>
      <c r="Z24" s="174">
        <f t="shared" ref="Z24:AE24" si="13">$C24*J24</f>
        <v>0</v>
      </c>
      <c r="AA24" s="174">
        <f t="shared" si="13"/>
        <v>0</v>
      </c>
      <c r="AB24" s="174">
        <f t="shared" si="13"/>
        <v>0</v>
      </c>
      <c r="AC24" s="174">
        <f t="shared" si="13"/>
        <v>0</v>
      </c>
      <c r="AD24" s="174">
        <f t="shared" si="13"/>
        <v>41000</v>
      </c>
      <c r="AE24" s="175">
        <f t="shared" si="13"/>
        <v>0</v>
      </c>
      <c r="AF24" s="176">
        <f>SUM(T24:AE24)</f>
        <v>82000</v>
      </c>
      <c r="AG24" s="177">
        <f>Q25-AF22-AF24</f>
        <v>-49900</v>
      </c>
    </row>
    <row r="25" spans="1:33" ht="22.5" customHeight="1" thickBot="1">
      <c r="A25" s="18"/>
      <c r="B25" s="34"/>
      <c r="C25" s="34"/>
      <c r="D25" s="32"/>
      <c r="E25" s="32"/>
      <c r="F25" s="32"/>
      <c r="G25" s="32"/>
      <c r="H25" s="32"/>
      <c r="I25" s="32"/>
      <c r="J25" s="32"/>
      <c r="K25" s="32"/>
      <c r="L25" s="32"/>
      <c r="M25" s="32"/>
      <c r="N25" s="32"/>
      <c r="O25" s="33"/>
      <c r="P25" s="190">
        <f>P22+P24</f>
        <v>30172</v>
      </c>
      <c r="Q25" s="191">
        <f>Q22+Q24</f>
        <v>848406</v>
      </c>
      <c r="R25" s="28"/>
      <c r="T25"/>
      <c r="U25"/>
      <c r="V25"/>
      <c r="W25"/>
      <c r="X25"/>
      <c r="Y25"/>
      <c r="Z25"/>
      <c r="AA25"/>
      <c r="AB25"/>
      <c r="AC25"/>
      <c r="AD25"/>
      <c r="AE25"/>
      <c r="AF25"/>
      <c r="AG25"/>
    </row>
    <row r="26" spans="1:33">
      <c r="A26" s="36"/>
      <c r="B26" s="36"/>
      <c r="C26" s="36"/>
      <c r="D26" s="36"/>
      <c r="E26" s="32"/>
      <c r="F26" s="32"/>
      <c r="G26" s="32"/>
      <c r="H26" s="29"/>
      <c r="I26" s="29"/>
      <c r="J26" s="29"/>
      <c r="K26" s="29"/>
      <c r="L26" s="29"/>
      <c r="M26" s="29"/>
      <c r="N26" s="29"/>
      <c r="T26"/>
      <c r="U26"/>
      <c r="V26"/>
      <c r="W26"/>
      <c r="X26"/>
      <c r="Y26"/>
      <c r="Z26"/>
      <c r="AA26"/>
      <c r="AB26"/>
      <c r="AC26"/>
      <c r="AD26"/>
      <c r="AE26"/>
      <c r="AF26"/>
      <c r="AG26"/>
    </row>
    <row r="27" spans="1:33">
      <c r="T27" s="38"/>
      <c r="U27"/>
      <c r="V27"/>
      <c r="W27"/>
      <c r="X27"/>
      <c r="Y27"/>
      <c r="Z27"/>
      <c r="AA27"/>
      <c r="AB27"/>
      <c r="AC27"/>
      <c r="AD27"/>
      <c r="AE27"/>
      <c r="AF27"/>
      <c r="AG27"/>
    </row>
    <row r="28" spans="1:33" ht="18" thickBot="1">
      <c r="A28" s="5" t="s">
        <v>39</v>
      </c>
      <c r="D28" s="30"/>
      <c r="E28" s="30"/>
      <c r="F28" s="30"/>
      <c r="G28" s="30"/>
      <c r="H28" s="30"/>
      <c r="I28" s="30"/>
      <c r="J28" s="30"/>
      <c r="K28" s="30"/>
      <c r="L28" s="30"/>
      <c r="M28" s="30"/>
      <c r="N28" s="30"/>
      <c r="O28" s="30"/>
      <c r="U28"/>
      <c r="V28"/>
      <c r="W28"/>
      <c r="X28"/>
      <c r="Y28"/>
      <c r="Z28"/>
      <c r="AA28"/>
      <c r="AB28"/>
      <c r="AC28"/>
      <c r="AD28"/>
      <c r="AE28"/>
      <c r="AF28"/>
      <c r="AG28"/>
    </row>
    <row r="29" spans="1:33" ht="24.95" customHeight="1" thickBot="1">
      <c r="A29" s="76"/>
      <c r="B29" s="140"/>
      <c r="C29" s="78"/>
      <c r="D29" s="148" t="s">
        <v>76</v>
      </c>
      <c r="E29" s="77" t="s">
        <v>1</v>
      </c>
      <c r="F29" s="77" t="s">
        <v>2</v>
      </c>
      <c r="G29" s="77" t="s">
        <v>3</v>
      </c>
      <c r="H29" s="77" t="s">
        <v>4</v>
      </c>
      <c r="I29" s="77" t="s">
        <v>5</v>
      </c>
      <c r="J29" s="77" t="s">
        <v>6</v>
      </c>
      <c r="K29" s="77" t="s">
        <v>7</v>
      </c>
      <c r="L29" s="77" t="s">
        <v>8</v>
      </c>
      <c r="M29" s="77" t="s">
        <v>84</v>
      </c>
      <c r="N29" s="77" t="s">
        <v>10</v>
      </c>
      <c r="O29" s="95" t="s">
        <v>11</v>
      </c>
      <c r="P29" s="96" t="s">
        <v>40</v>
      </c>
      <c r="T29" s="31"/>
    </row>
    <row r="30" spans="1:33" s="43" customFormat="1" ht="20.100000000000001" customHeight="1">
      <c r="A30" s="312" t="s">
        <v>15</v>
      </c>
      <c r="B30" s="313"/>
      <c r="C30" s="314"/>
      <c r="D30" s="315">
        <f>COUNTA(計算式2019!B6:K6)</f>
        <v>1</v>
      </c>
      <c r="E30" s="316">
        <f>COUNTA(計算式2019!B29:K29)</f>
        <v>1</v>
      </c>
      <c r="F30" s="316">
        <f>COUNTA(計算式2019!B52:K52)</f>
        <v>1</v>
      </c>
      <c r="G30" s="316">
        <f>COUNTA(計算式2019!O6:X6)</f>
        <v>1</v>
      </c>
      <c r="H30" s="316">
        <f>COUNTA(計算式2019!O29:X29)</f>
        <v>1</v>
      </c>
      <c r="I30" s="316">
        <f>COUNTA(計算式2019!O52:X52)</f>
        <v>1</v>
      </c>
      <c r="J30" s="316">
        <f>COUNTA(計算式2019!B82:K82)</f>
        <v>1</v>
      </c>
      <c r="K30" s="316">
        <f>COUNTA(計算式2019!B105:K105)</f>
        <v>1</v>
      </c>
      <c r="L30" s="316">
        <f>COUNTA(計算式2019!B128:K128)</f>
        <v>1</v>
      </c>
      <c r="M30" s="316">
        <f>COUNTA(計算式2019!O82:X82)</f>
        <v>1</v>
      </c>
      <c r="N30" s="316">
        <f>COUNTA(計算式2019!O105:X105)</f>
        <v>1</v>
      </c>
      <c r="O30" s="316">
        <f>COUNTA(計算式2019!O128:X128)</f>
        <v>1</v>
      </c>
      <c r="P30" s="317">
        <f t="shared" ref="P30:P46" si="14">SUM(D30:O30)</f>
        <v>12</v>
      </c>
      <c r="R30" s="44"/>
      <c r="T30" s="45"/>
      <c r="U30" s="46"/>
      <c r="V30" s="46"/>
      <c r="W30" s="46"/>
      <c r="X30" s="46"/>
      <c r="Y30" s="46"/>
      <c r="Z30" s="46"/>
      <c r="AA30" s="46"/>
      <c r="AB30" s="46"/>
      <c r="AC30" s="46"/>
      <c r="AD30" s="46"/>
      <c r="AE30" s="46"/>
      <c r="AF30" s="46"/>
      <c r="AG30" s="46"/>
    </row>
    <row r="31" spans="1:33" s="43" customFormat="1" ht="20.100000000000001" customHeight="1">
      <c r="A31" s="312" t="s">
        <v>16</v>
      </c>
      <c r="B31" s="318"/>
      <c r="C31" s="319"/>
      <c r="D31" s="320">
        <f>COUNTA(計算式2019!B7:K7)</f>
        <v>1</v>
      </c>
      <c r="E31" s="321">
        <f>COUNTA(計算式2019!B30:K30)</f>
        <v>1</v>
      </c>
      <c r="F31" s="321">
        <f>COUNTA(計算式2019!B53:K53)</f>
        <v>1</v>
      </c>
      <c r="G31" s="321">
        <f>COUNTA(計算式2019!O7:X7)</f>
        <v>1</v>
      </c>
      <c r="H31" s="321">
        <f>COUNTA(計算式2019!O30:X30)</f>
        <v>1</v>
      </c>
      <c r="I31" s="321">
        <f>COUNTA(計算式2019!O53:X53)</f>
        <v>1</v>
      </c>
      <c r="J31" s="321">
        <f>COUNTA(計算式2019!B83:K83)</f>
        <v>1</v>
      </c>
      <c r="K31" s="321">
        <f>COUNTA(計算式2019!B106:K106)</f>
        <v>1</v>
      </c>
      <c r="L31" s="321">
        <f>COUNTA(計算式2019!B129:K129)</f>
        <v>1</v>
      </c>
      <c r="M31" s="321">
        <f>COUNTA(計算式2019!O83:X83)</f>
        <v>1</v>
      </c>
      <c r="N31" s="321">
        <f>COUNTA(計算式2019!O106:X106)</f>
        <v>4</v>
      </c>
      <c r="O31" s="321">
        <f>COUNTA(計算式2019!O129:X129)</f>
        <v>4</v>
      </c>
      <c r="P31" s="322">
        <f t="shared" si="14"/>
        <v>18</v>
      </c>
      <c r="R31" s="44"/>
      <c r="T31" s="45"/>
      <c r="U31" s="46"/>
      <c r="V31" s="46"/>
      <c r="W31" s="46"/>
      <c r="X31" s="46"/>
      <c r="Y31" s="46"/>
      <c r="Z31" s="46"/>
      <c r="AA31" s="46"/>
      <c r="AB31" s="46"/>
      <c r="AC31" s="46"/>
      <c r="AD31" s="46"/>
      <c r="AE31" s="46"/>
      <c r="AF31" s="46"/>
      <c r="AG31" s="46"/>
    </row>
    <row r="32" spans="1:33" s="43" customFormat="1" ht="20.100000000000001" customHeight="1">
      <c r="A32" s="312" t="s">
        <v>17</v>
      </c>
      <c r="B32" s="318"/>
      <c r="C32" s="319"/>
      <c r="D32" s="320">
        <f>COUNTA(計算式2019!B8:K8)</f>
        <v>1</v>
      </c>
      <c r="E32" s="321">
        <f>COUNTA(計算式2019!B31:K31)</f>
        <v>1</v>
      </c>
      <c r="F32" s="321">
        <f>COUNTA(計算式2019!B54:K54)</f>
        <v>1</v>
      </c>
      <c r="G32" s="321">
        <f>COUNTA(計算式2019!O8:X8)</f>
        <v>1</v>
      </c>
      <c r="H32" s="321">
        <f>COUNTA(計算式2019!O31:X31)</f>
        <v>2</v>
      </c>
      <c r="I32" s="321">
        <f>COUNTA(計算式2019!O54:X54)</f>
        <v>1</v>
      </c>
      <c r="J32" s="321">
        <f>COUNTA(計算式2019!B84:K84)</f>
        <v>1</v>
      </c>
      <c r="K32" s="321">
        <f>COUNTA(計算式2019!B107:K107)</f>
        <v>1</v>
      </c>
      <c r="L32" s="321">
        <f>COUNTA(計算式2019!B130:K130)</f>
        <v>1</v>
      </c>
      <c r="M32" s="321">
        <f>COUNTA(計算式2019!O84:X84)</f>
        <v>1</v>
      </c>
      <c r="N32" s="321">
        <f>COUNTA(計算式2019!O107:X107)</f>
        <v>4</v>
      </c>
      <c r="O32" s="321">
        <f>COUNTA(計算式2019!O130:X130)</f>
        <v>5</v>
      </c>
      <c r="P32" s="322">
        <f t="shared" si="14"/>
        <v>20</v>
      </c>
      <c r="R32" s="44"/>
      <c r="T32" s="45"/>
      <c r="U32" s="46"/>
      <c r="V32" s="46"/>
      <c r="W32" s="46"/>
      <c r="X32" s="46"/>
      <c r="Y32" s="46"/>
      <c r="Z32" s="46"/>
      <c r="AA32" s="46"/>
      <c r="AB32" s="46"/>
      <c r="AC32" s="46"/>
      <c r="AD32" s="46"/>
      <c r="AE32" s="46"/>
      <c r="AF32" s="46"/>
      <c r="AG32" s="46"/>
    </row>
    <row r="33" spans="1:33" s="43" customFormat="1" ht="20.100000000000001" customHeight="1">
      <c r="A33" s="312" t="s">
        <v>18</v>
      </c>
      <c r="B33" s="318"/>
      <c r="C33" s="319"/>
      <c r="D33" s="320">
        <f>COUNTA(計算式2019!B9:K9)</f>
        <v>0</v>
      </c>
      <c r="E33" s="321">
        <f>COUNTA(計算式2019!B32:K32)</f>
        <v>0</v>
      </c>
      <c r="F33" s="321">
        <f>COUNTA(計算式2019!B55:K55)</f>
        <v>0</v>
      </c>
      <c r="G33" s="321">
        <f>COUNTA(計算式2019!O9:X9)</f>
        <v>0</v>
      </c>
      <c r="H33" s="321">
        <f>COUNTA(計算式2019!O32:X32)</f>
        <v>0</v>
      </c>
      <c r="I33" s="321">
        <f>COUNTA(計算式2019!O55:X55)</f>
        <v>0</v>
      </c>
      <c r="J33" s="321">
        <f>COUNTA(計算式2019!B85:K85)</f>
        <v>0</v>
      </c>
      <c r="K33" s="321">
        <f>COUNTA(計算式2019!B108:K108)</f>
        <v>0</v>
      </c>
      <c r="L33" s="321">
        <f>COUNTA(計算式2019!B131:K131)</f>
        <v>0</v>
      </c>
      <c r="M33" s="321">
        <f>COUNTA(計算式2019!O85:X85)</f>
        <v>0</v>
      </c>
      <c r="N33" s="321">
        <f>COUNTA(計算式2019!O108:X108)</f>
        <v>0</v>
      </c>
      <c r="O33" s="321">
        <f>COUNTA(計算式2019!O131:X131)</f>
        <v>0</v>
      </c>
      <c r="P33" s="322">
        <f t="shared" si="14"/>
        <v>0</v>
      </c>
      <c r="R33" s="44"/>
      <c r="T33" s="45"/>
      <c r="U33" s="46"/>
      <c r="V33" s="46"/>
      <c r="W33" s="46"/>
      <c r="X33" s="46"/>
      <c r="Y33" s="46"/>
      <c r="Z33" s="46"/>
      <c r="AA33" s="46"/>
      <c r="AB33" s="46"/>
      <c r="AC33" s="46"/>
      <c r="AD33" s="46"/>
      <c r="AE33" s="46"/>
      <c r="AF33" s="46"/>
      <c r="AG33" s="46"/>
    </row>
    <row r="34" spans="1:33" s="43" customFormat="1" ht="20.100000000000001" customHeight="1">
      <c r="A34" s="312" t="s">
        <v>19</v>
      </c>
      <c r="B34" s="318"/>
      <c r="C34" s="319"/>
      <c r="D34" s="320">
        <f>COUNTA(計算式2019!B10:K10)</f>
        <v>1</v>
      </c>
      <c r="E34" s="321">
        <f>COUNTA(計算式2019!B33:K33)</f>
        <v>1</v>
      </c>
      <c r="F34" s="321">
        <f>COUNTA(計算式2019!B56:K56)</f>
        <v>1</v>
      </c>
      <c r="G34" s="321">
        <f>COUNTA(計算式2019!O10:X10)</f>
        <v>1</v>
      </c>
      <c r="H34" s="321">
        <f>COUNTA(計算式2019!O33:X33)</f>
        <v>1</v>
      </c>
      <c r="I34" s="321">
        <f>COUNTA(計算式2019!O56:X56)</f>
        <v>1</v>
      </c>
      <c r="J34" s="321">
        <f>COUNTA(計算式2019!B86:K86)</f>
        <v>1</v>
      </c>
      <c r="K34" s="321">
        <f>COUNTA(計算式2019!B109:K109)</f>
        <v>1</v>
      </c>
      <c r="L34" s="321">
        <f>COUNTA(計算式2019!B132:K132)</f>
        <v>1</v>
      </c>
      <c r="M34" s="321">
        <f>COUNTA(計算式2019!O86:X86)</f>
        <v>1</v>
      </c>
      <c r="N34" s="321">
        <f>COUNTA(計算式2019!O109:X109)</f>
        <v>4</v>
      </c>
      <c r="O34" s="321">
        <f>COUNTA(計算式2019!O132:X132)</f>
        <v>5</v>
      </c>
      <c r="P34" s="322">
        <f t="shared" si="14"/>
        <v>19</v>
      </c>
      <c r="R34" s="44"/>
      <c r="T34" s="45"/>
      <c r="U34" s="46"/>
      <c r="V34" s="46"/>
      <c r="W34" s="46"/>
      <c r="X34" s="46"/>
      <c r="Y34" s="46"/>
      <c r="Z34" s="46"/>
      <c r="AA34" s="46"/>
      <c r="AB34" s="46"/>
      <c r="AC34" s="46"/>
      <c r="AD34" s="46"/>
      <c r="AE34" s="46"/>
      <c r="AF34" s="46"/>
      <c r="AG34" s="46"/>
    </row>
    <row r="35" spans="1:33" s="43" customFormat="1" ht="20.100000000000001" customHeight="1">
      <c r="A35" s="312" t="s">
        <v>20</v>
      </c>
      <c r="B35" s="318"/>
      <c r="C35" s="319"/>
      <c r="D35" s="320">
        <f>COUNTA(計算式2019!B11:K11)</f>
        <v>0</v>
      </c>
      <c r="E35" s="321">
        <f>COUNTA(計算式2019!B34:K34)</f>
        <v>0</v>
      </c>
      <c r="F35" s="321">
        <f>COUNTA(計算式2019!B57:K57)</f>
        <v>0</v>
      </c>
      <c r="G35" s="321">
        <f>COUNTA(計算式2019!O11:X11)</f>
        <v>0</v>
      </c>
      <c r="H35" s="321">
        <f>COUNTA(計算式2019!O34:X34)</f>
        <v>0</v>
      </c>
      <c r="I35" s="321">
        <f>COUNTA(計算式2019!O57:X57)</f>
        <v>0</v>
      </c>
      <c r="J35" s="321">
        <f>COUNTA(計算式2019!B87:K87)</f>
        <v>0</v>
      </c>
      <c r="K35" s="321">
        <f>COUNTA(計算式2019!B110:K110)</f>
        <v>0</v>
      </c>
      <c r="L35" s="321">
        <f>COUNTA(計算式2019!B133:K133)</f>
        <v>0</v>
      </c>
      <c r="M35" s="321">
        <f>COUNTA(計算式2019!O87:X87)</f>
        <v>0</v>
      </c>
      <c r="N35" s="321">
        <f>COUNTA(計算式2019!O110:X110)</f>
        <v>0</v>
      </c>
      <c r="O35" s="321">
        <f>COUNTA(計算式2019!O133:X133)</f>
        <v>0</v>
      </c>
      <c r="P35" s="322">
        <f t="shared" si="14"/>
        <v>0</v>
      </c>
      <c r="R35" s="44"/>
      <c r="T35" s="45"/>
      <c r="U35" s="46"/>
      <c r="V35" s="46"/>
      <c r="W35" s="46"/>
      <c r="X35" s="46"/>
      <c r="Y35" s="46"/>
      <c r="Z35" s="46"/>
      <c r="AA35" s="46"/>
      <c r="AB35" s="46"/>
      <c r="AC35" s="46"/>
      <c r="AD35" s="46"/>
      <c r="AE35" s="46"/>
      <c r="AF35" s="46"/>
      <c r="AG35" s="46"/>
    </row>
    <row r="36" spans="1:33" ht="20.100000000000001" customHeight="1">
      <c r="A36" s="73" t="s">
        <v>21</v>
      </c>
      <c r="B36" s="143"/>
      <c r="C36" s="81"/>
      <c r="D36" s="147">
        <f>COUNTA(計算式2019!B12:K12)</f>
        <v>4</v>
      </c>
      <c r="E36" s="130">
        <f>COUNTA(計算式2019!B35:K35)</f>
        <v>5</v>
      </c>
      <c r="F36" s="130">
        <f>COUNTA(計算式2019!B58:K58)</f>
        <v>4</v>
      </c>
      <c r="G36" s="130">
        <f>COUNTA(計算式2019!O12:X12)</f>
        <v>4</v>
      </c>
      <c r="H36" s="130">
        <f>COUNTA(計算式2019!O35:X35)</f>
        <v>5</v>
      </c>
      <c r="I36" s="130">
        <f>COUNTA(計算式2019!O58:X58)</f>
        <v>4</v>
      </c>
      <c r="J36" s="130">
        <f>COUNTA(計算式2019!B88:K88)</f>
        <v>5</v>
      </c>
      <c r="K36" s="130">
        <f>COUNTA(計算式2019!B111:K111)</f>
        <v>4</v>
      </c>
      <c r="L36" s="130">
        <f>COUNTA(計算式2019!B134:K134)</f>
        <v>4</v>
      </c>
      <c r="M36" s="130">
        <f>COUNTA(計算式2019!O88:X88)</f>
        <v>5</v>
      </c>
      <c r="N36" s="130">
        <f>COUNTA(計算式2019!O111:X111)</f>
        <v>4</v>
      </c>
      <c r="O36" s="130">
        <f>COUNTA(計算式2019!O134:X134)</f>
        <v>4</v>
      </c>
      <c r="P36" s="309">
        <f t="shared" si="14"/>
        <v>52</v>
      </c>
      <c r="T36" s="31"/>
    </row>
    <row r="37" spans="1:33" ht="20.100000000000001" customHeight="1">
      <c r="A37" s="73" t="s">
        <v>22</v>
      </c>
      <c r="B37" s="143"/>
      <c r="C37" s="81"/>
      <c r="D37" s="147">
        <f>COUNTA(計算式2019!B13:K13)</f>
        <v>4</v>
      </c>
      <c r="E37" s="130">
        <f>COUNTA(計算式2019!B36:K36)</f>
        <v>5</v>
      </c>
      <c r="F37" s="130">
        <f>COUNTA(計算式2019!B59:K59)</f>
        <v>4</v>
      </c>
      <c r="G37" s="130">
        <f>COUNTA(計算式2019!O13:X13)</f>
        <v>4</v>
      </c>
      <c r="H37" s="130">
        <f>COUNTA(計算式2019!O36:X36)</f>
        <v>5</v>
      </c>
      <c r="I37" s="130">
        <f>COUNTA(計算式2019!O59:X59)</f>
        <v>4</v>
      </c>
      <c r="J37" s="130">
        <f>COUNTA(計算式2019!B89:K89)</f>
        <v>5</v>
      </c>
      <c r="K37" s="130">
        <f>COUNTA(計算式2019!B112:K112)</f>
        <v>4</v>
      </c>
      <c r="L37" s="130">
        <f>COUNTA(計算式2019!B135:K135)</f>
        <v>4</v>
      </c>
      <c r="M37" s="130">
        <f>COUNTA(計算式2019!O89:X89)</f>
        <v>5</v>
      </c>
      <c r="N37" s="130">
        <f>COUNTA(計算式2019!O112:X112)</f>
        <v>4</v>
      </c>
      <c r="O37" s="130">
        <f>COUNTA(計算式2019!O135:X135)</f>
        <v>4</v>
      </c>
      <c r="P37" s="309">
        <f t="shared" si="14"/>
        <v>52</v>
      </c>
      <c r="T37" s="31"/>
    </row>
    <row r="38" spans="1:33" ht="20.100000000000001" customHeight="1">
      <c r="A38" s="73" t="s">
        <v>23</v>
      </c>
      <c r="B38" s="143"/>
      <c r="C38" s="81"/>
      <c r="D38" s="147">
        <f>COUNTA(計算式2019!B14:K14)</f>
        <v>4</v>
      </c>
      <c r="E38" s="130">
        <f>COUNTA(計算式2019!B37:K37)</f>
        <v>5</v>
      </c>
      <c r="F38" s="130">
        <f>COUNTA(計算式2019!B60:K60)</f>
        <v>4</v>
      </c>
      <c r="G38" s="130">
        <f>COUNTA(計算式2019!O14:X14)</f>
        <v>4</v>
      </c>
      <c r="H38" s="130">
        <f>COUNTA(計算式2019!O37:X37)</f>
        <v>5</v>
      </c>
      <c r="I38" s="130">
        <f>COUNTA(計算式2019!O60:X60)</f>
        <v>4</v>
      </c>
      <c r="J38" s="130">
        <f>COUNTA(計算式2019!B90:K90)</f>
        <v>5</v>
      </c>
      <c r="K38" s="130">
        <f>COUNTA(計算式2019!B113:K113)</f>
        <v>4</v>
      </c>
      <c r="L38" s="130">
        <f>COUNTA(計算式2019!B136:K136)</f>
        <v>4</v>
      </c>
      <c r="M38" s="130">
        <f>COUNTA(計算式2019!O90:X90)</f>
        <v>5</v>
      </c>
      <c r="N38" s="130">
        <f>COUNTA(計算式2019!O113:X113)</f>
        <v>4</v>
      </c>
      <c r="O38" s="130">
        <f>COUNTA(計算式2019!O136:X136)</f>
        <v>4</v>
      </c>
      <c r="P38" s="309">
        <f t="shared" si="14"/>
        <v>52</v>
      </c>
      <c r="T38" s="31"/>
    </row>
    <row r="39" spans="1:33" ht="20.100000000000001" customHeight="1">
      <c r="A39" s="73" t="s">
        <v>24</v>
      </c>
      <c r="B39" s="143"/>
      <c r="C39" s="81"/>
      <c r="D39" s="147">
        <f>COUNTA(計算式2019!B15:K15)</f>
        <v>5</v>
      </c>
      <c r="E39" s="130">
        <f>COUNTA(計算式2019!B38:K38)</f>
        <v>4</v>
      </c>
      <c r="F39" s="130">
        <f>COUNTA(計算式2019!B61:K61)</f>
        <v>4</v>
      </c>
      <c r="G39" s="130">
        <f>COUNTA(計算式2019!O15:X15)</f>
        <v>5</v>
      </c>
      <c r="H39" s="130">
        <f>COUNTA(計算式2019!O38:X38)</f>
        <v>4</v>
      </c>
      <c r="I39" s="130">
        <f>COUNTA(計算式2019!O61:X61)</f>
        <v>4</v>
      </c>
      <c r="J39" s="130">
        <f>COUNTA(計算式2019!B91:K91)</f>
        <v>5</v>
      </c>
      <c r="K39" s="130">
        <f>COUNTA(計算式2019!B114:K114)</f>
        <v>4</v>
      </c>
      <c r="L39" s="130">
        <f>COUNTA(計算式2019!B137:K137)</f>
        <v>4</v>
      </c>
      <c r="M39" s="130">
        <f>COUNTA(計算式2019!O91:X91)</f>
        <v>4</v>
      </c>
      <c r="N39" s="130">
        <f>COUNTA(計算式2019!O114:X114)</f>
        <v>4</v>
      </c>
      <c r="O39" s="130">
        <f>COUNTA(計算式2019!O137:X137)</f>
        <v>5</v>
      </c>
      <c r="P39" s="309">
        <f t="shared" si="14"/>
        <v>52</v>
      </c>
    </row>
    <row r="40" spans="1:33" ht="20.100000000000001" customHeight="1">
      <c r="A40" s="73" t="s">
        <v>25</v>
      </c>
      <c r="B40" s="143"/>
      <c r="C40" s="81"/>
      <c r="D40" s="147">
        <f>COUNTA(計算式2019!B16:K16)</f>
        <v>0</v>
      </c>
      <c r="E40" s="130">
        <f>COUNTA(計算式2019!B39:K39)</f>
        <v>0</v>
      </c>
      <c r="F40" s="130">
        <f>COUNTA(計算式2019!B62:K62)</f>
        <v>0</v>
      </c>
      <c r="G40" s="130">
        <f>COUNTA(計算式2019!O16:X16)</f>
        <v>0</v>
      </c>
      <c r="H40" s="130">
        <f>COUNTA(計算式2019!O39:X39)</f>
        <v>0</v>
      </c>
      <c r="I40" s="130">
        <f>COUNTA(計算式2019!O62:X62)</f>
        <v>0</v>
      </c>
      <c r="J40" s="130">
        <f>COUNTA(計算式2019!B92:K92)</f>
        <v>0</v>
      </c>
      <c r="K40" s="130">
        <f>COUNTA(計算式2019!B115:K115)</f>
        <v>0</v>
      </c>
      <c r="L40" s="130">
        <f>COUNTA(計算式2019!B138:K138)</f>
        <v>0</v>
      </c>
      <c r="M40" s="130">
        <f>COUNTA(計算式2019!O92:X92)</f>
        <v>0</v>
      </c>
      <c r="N40" s="130">
        <f>COUNTA(計算式2019!O115:X115)</f>
        <v>0</v>
      </c>
      <c r="O40" s="130">
        <f>COUNTA(計算式2019!O138:X138)</f>
        <v>0</v>
      </c>
      <c r="P40" s="309">
        <f t="shared" si="14"/>
        <v>0</v>
      </c>
    </row>
    <row r="41" spans="1:33" ht="20.100000000000001" customHeight="1">
      <c r="A41" s="73" t="s">
        <v>26</v>
      </c>
      <c r="B41" s="143"/>
      <c r="C41" s="81"/>
      <c r="D41" s="147">
        <f>COUNTA(計算式2019!B17:K17)</f>
        <v>0</v>
      </c>
      <c r="E41" s="130">
        <f>COUNTA(計算式2019!B40:K40)</f>
        <v>0</v>
      </c>
      <c r="F41" s="130">
        <f>COUNTA(計算式2019!B63:K63)</f>
        <v>0</v>
      </c>
      <c r="G41" s="130">
        <f>COUNTA(計算式2019!O17:X17)</f>
        <v>1</v>
      </c>
      <c r="H41" s="130">
        <f>COUNTA(計算式2019!O40:X40)</f>
        <v>0</v>
      </c>
      <c r="I41" s="130">
        <f>COUNTA(計算式2019!O63:X63)</f>
        <v>0</v>
      </c>
      <c r="J41" s="130">
        <f>COUNTA(計算式2019!B93:K93)</f>
        <v>0</v>
      </c>
      <c r="K41" s="130">
        <f>COUNTA(計算式2019!B116:K116)</f>
        <v>0</v>
      </c>
      <c r="L41" s="130">
        <f>COUNTA(計算式2019!B139:K139)</f>
        <v>0</v>
      </c>
      <c r="M41" s="130">
        <f>COUNTA(計算式2019!O93:X93)</f>
        <v>0</v>
      </c>
      <c r="N41" s="130">
        <f>COUNTA(計算式2019!O116:X116)</f>
        <v>0</v>
      </c>
      <c r="O41" s="130">
        <f>COUNTA(計算式2019!O139:X139)</f>
        <v>1</v>
      </c>
      <c r="P41" s="309">
        <f>SUM(D41:O41)</f>
        <v>2</v>
      </c>
    </row>
    <row r="42" spans="1:33" ht="20.100000000000001" customHeight="1">
      <c r="A42" s="49" t="s">
        <v>27</v>
      </c>
      <c r="B42" s="143"/>
      <c r="C42" s="81"/>
      <c r="D42" s="147">
        <f>COUNTA(計算式2019!B18:K18)</f>
        <v>1</v>
      </c>
      <c r="E42" s="130">
        <f>COUNTA(計算式2019!B41:K41)</f>
        <v>0</v>
      </c>
      <c r="F42" s="130">
        <f>COUNTA(計算式2019!B64:K64)</f>
        <v>0</v>
      </c>
      <c r="G42" s="130">
        <f>COUNTA(計算式2019!O18:X18)</f>
        <v>0</v>
      </c>
      <c r="H42" s="130">
        <f>COUNTA(計算式2019!O41:X41)</f>
        <v>0</v>
      </c>
      <c r="I42" s="130">
        <f>COUNTA(計算式2019!O64:X64)</f>
        <v>0</v>
      </c>
      <c r="J42" s="130">
        <f>COUNTA(計算式2019!B94:K94)</f>
        <v>0</v>
      </c>
      <c r="K42" s="130">
        <f>COUNTA(計算式2019!B117:K117)</f>
        <v>0</v>
      </c>
      <c r="L42" s="130">
        <f>COUNTA(計算式2019!B140:K140)</f>
        <v>0</v>
      </c>
      <c r="M42" s="130">
        <f>COUNTA(計算式2019!O94:X94)</f>
        <v>0</v>
      </c>
      <c r="N42" s="130">
        <f>COUNTA(計算式2019!O117:X117)</f>
        <v>0</v>
      </c>
      <c r="O42" s="130">
        <f>COUNTA(計算式2019!O140:X140)</f>
        <v>0</v>
      </c>
      <c r="P42" s="309">
        <f>SUM(D42:O42)</f>
        <v>1</v>
      </c>
    </row>
    <row r="43" spans="1:33" ht="20.100000000000001" customHeight="1">
      <c r="A43" s="49" t="s">
        <v>28</v>
      </c>
      <c r="B43" s="143"/>
      <c r="C43" s="81"/>
      <c r="D43" s="147">
        <f>COUNTA(計算式2019!B19:K19)</f>
        <v>1</v>
      </c>
      <c r="E43" s="130">
        <f>COUNTA(計算式2019!B42:K42)</f>
        <v>0</v>
      </c>
      <c r="F43" s="130">
        <f>COUNTA(計算式2019!B65:K65)</f>
        <v>0</v>
      </c>
      <c r="G43" s="130">
        <f>COUNTA(計算式2019!O19:X19)</f>
        <v>1</v>
      </c>
      <c r="H43" s="130">
        <f>COUNTA(計算式2019!O42:X42)</f>
        <v>0</v>
      </c>
      <c r="I43" s="130">
        <f>COUNTA(計算式2019!O65:X65)</f>
        <v>0</v>
      </c>
      <c r="J43" s="130">
        <f>COUNTA(計算式2019!B95:K95)</f>
        <v>0</v>
      </c>
      <c r="K43" s="130">
        <f>COUNTA(計算式2019!B118:K118)</f>
        <v>0</v>
      </c>
      <c r="L43" s="130">
        <f>COUNTA(計算式2019!B141:K141)</f>
        <v>0</v>
      </c>
      <c r="M43" s="130">
        <f>COUNTA(計算式2019!O95:X95)</f>
        <v>1</v>
      </c>
      <c r="N43" s="130">
        <f>COUNTA(計算式2019!O118:X118)</f>
        <v>0</v>
      </c>
      <c r="O43" s="130">
        <f>COUNTA(計算式2019!O141:X141)</f>
        <v>0</v>
      </c>
      <c r="P43" s="309">
        <f t="shared" si="14"/>
        <v>3</v>
      </c>
    </row>
    <row r="44" spans="1:33" ht="19.5" customHeight="1">
      <c r="A44" s="39" t="s">
        <v>79</v>
      </c>
      <c r="B44" s="143"/>
      <c r="C44" s="81"/>
      <c r="D44" s="147">
        <f>COUNTA(計算式2019!B20:K20)</f>
        <v>0</v>
      </c>
      <c r="E44" s="130">
        <f>COUNTA(計算式2019!B43:K43)</f>
        <v>0</v>
      </c>
      <c r="F44" s="130">
        <f>COUNTA(計算式2019!B66:K66)</f>
        <v>0</v>
      </c>
      <c r="G44" s="130">
        <f>COUNTA(計算式2019!O20:X20)</f>
        <v>0</v>
      </c>
      <c r="H44" s="130">
        <f>COUNTA(計算式2019!O43:X43)</f>
        <v>0</v>
      </c>
      <c r="I44" s="130">
        <f>COUNTA(計算式2019!O66:X66)</f>
        <v>0</v>
      </c>
      <c r="J44" s="130">
        <f>COUNTA(計算式2019!B96:K96)</f>
        <v>0</v>
      </c>
      <c r="K44" s="130">
        <f>COUNTA(計算式2019!B119:K119)</f>
        <v>0</v>
      </c>
      <c r="L44" s="130">
        <f>COUNTA(計算式2019!B142:K142)</f>
        <v>0</v>
      </c>
      <c r="M44" s="130">
        <f>COUNTA(計算式2019!O96:X96)</f>
        <v>0</v>
      </c>
      <c r="N44" s="130">
        <f>COUNTA(計算式2019!O119:X119)</f>
        <v>0</v>
      </c>
      <c r="O44" s="130">
        <f>COUNTA(計算式2019!O142:X142)</f>
        <v>0</v>
      </c>
      <c r="P44" s="309">
        <f t="shared" si="14"/>
        <v>0</v>
      </c>
    </row>
    <row r="45" spans="1:33" ht="19.5" customHeight="1">
      <c r="A45" s="39" t="s">
        <v>85</v>
      </c>
      <c r="B45" s="143"/>
      <c r="C45" s="81"/>
      <c r="D45" s="147">
        <f>COUNTA(計算式2019!B21:K21)</f>
        <v>0</v>
      </c>
      <c r="E45" s="130">
        <f>COUNTA(計算式2019!B44:K44)</f>
        <v>0</v>
      </c>
      <c r="F45" s="130">
        <f>COUNTA(計算式2019!B67:K67)</f>
        <v>0</v>
      </c>
      <c r="G45" s="130">
        <f>COUNTA(計算式2019!O21:X21)</f>
        <v>0</v>
      </c>
      <c r="H45" s="130">
        <f>COUNTA(計算式2019!O44:X44)</f>
        <v>0</v>
      </c>
      <c r="I45" s="130">
        <f>COUNTA(計算式2019!O67:X67)</f>
        <v>0</v>
      </c>
      <c r="J45" s="130">
        <f>COUNTA(計算式2019!B97:K97)</f>
        <v>0</v>
      </c>
      <c r="K45" s="130">
        <f>COUNTA(計算式2019!B120:K120)</f>
        <v>0</v>
      </c>
      <c r="L45" s="130">
        <f>COUNTA(計算式2019!B143:K143)</f>
        <v>0</v>
      </c>
      <c r="M45" s="130">
        <f>COUNTA(計算式2019!O97:X97)</f>
        <v>0</v>
      </c>
      <c r="N45" s="130">
        <f>COUNTA(計算式2019!O120:X120)</f>
        <v>0</v>
      </c>
      <c r="O45" s="130">
        <f>COUNTA(計算式2019!O143:X143)</f>
        <v>0</v>
      </c>
      <c r="P45" s="309">
        <f t="shared" si="14"/>
        <v>0</v>
      </c>
    </row>
    <row r="46" spans="1:33" ht="20.100000000000001" customHeight="1">
      <c r="A46" s="39" t="s">
        <v>86</v>
      </c>
      <c r="B46" s="143"/>
      <c r="C46" s="81"/>
      <c r="D46" s="147">
        <f>COUNTA(計算式2019!B22:K22)</f>
        <v>0</v>
      </c>
      <c r="E46" s="130">
        <f>COUNTA(計算式2019!B45:K45)</f>
        <v>0</v>
      </c>
      <c r="F46" s="130">
        <f>COUNTA(計算式2019!B68:K68)</f>
        <v>0</v>
      </c>
      <c r="G46" s="130">
        <f>COUNTA(計算式2019!O22:X22)</f>
        <v>0</v>
      </c>
      <c r="H46" s="130">
        <f>COUNTA(計算式2019!O45:X45)</f>
        <v>0</v>
      </c>
      <c r="I46" s="130">
        <f>COUNTA(計算式2019!O68:X68)</f>
        <v>0</v>
      </c>
      <c r="J46" s="130">
        <f>COUNTA(計算式2019!B98:K98)</f>
        <v>0</v>
      </c>
      <c r="K46" s="130">
        <f>COUNTA(計算式2019!B121:K121)</f>
        <v>0</v>
      </c>
      <c r="L46" s="130">
        <f>COUNTA(計算式2019!B144:K144)</f>
        <v>0</v>
      </c>
      <c r="M46" s="130">
        <f>COUNTA(計算式2019!O98:X98)</f>
        <v>0</v>
      </c>
      <c r="N46" s="130">
        <f>COUNTA(計算式2019!O121:X121)</f>
        <v>0</v>
      </c>
      <c r="O46" s="130">
        <f>COUNTA(計算式2019!O144:X144)</f>
        <v>0</v>
      </c>
      <c r="P46" s="309">
        <f t="shared" si="14"/>
        <v>0</v>
      </c>
    </row>
    <row r="47" spans="1:33" ht="20.100000000000001" customHeight="1">
      <c r="A47" s="39" t="s">
        <v>87</v>
      </c>
      <c r="B47" s="143"/>
      <c r="C47" s="81"/>
      <c r="D47" s="147">
        <f>COUNTA(計算式2019!B23:K23)</f>
        <v>1</v>
      </c>
      <c r="E47" s="130">
        <f>COUNTA(計算式2019!B46:K46)</f>
        <v>0</v>
      </c>
      <c r="F47" s="130">
        <f>COUNTA(計算式2019!B69:K69)</f>
        <v>0</v>
      </c>
      <c r="G47" s="130">
        <f>COUNTA(計算式2019!O23:X23)</f>
        <v>1</v>
      </c>
      <c r="H47" s="130">
        <f>COUNTA(計算式2019!O46:X46)</f>
        <v>0</v>
      </c>
      <c r="I47" s="130">
        <f>COUNTA(計算式2019!O69:X69)</f>
        <v>0</v>
      </c>
      <c r="J47" s="130">
        <f>COUNTA(計算式2019!B99:K99)</f>
        <v>0</v>
      </c>
      <c r="K47" s="130">
        <f>COUNTA(計算式2019!B122:K122)</f>
        <v>0</v>
      </c>
      <c r="L47" s="130">
        <f>COUNTA(計算式2019!B145:K145)</f>
        <v>0</v>
      </c>
      <c r="M47" s="130">
        <f>COUNTA(計算式2019!O99:X99)</f>
        <v>0</v>
      </c>
      <c r="N47" s="130">
        <f>COUNTA(計算式2019!O122:X122)</f>
        <v>0</v>
      </c>
      <c r="O47" s="130">
        <f>COUNTA(計算式2019!O145:X145)</f>
        <v>0</v>
      </c>
      <c r="P47" s="309">
        <f>SUM(D47:O47)</f>
        <v>2</v>
      </c>
    </row>
    <row r="48" spans="1:33" ht="20.100000000000001" customHeight="1" thickBot="1">
      <c r="A48" s="74" t="s">
        <v>33</v>
      </c>
      <c r="B48" s="144"/>
      <c r="C48" s="82"/>
      <c r="D48" s="155">
        <f>COUNTA(計算式2019!B24:K24)</f>
        <v>0</v>
      </c>
      <c r="E48" s="131">
        <f>COUNTA(計算式2019!B47:K47)</f>
        <v>0</v>
      </c>
      <c r="F48" s="131">
        <f>COUNTA(計算式2019!B70:K70)</f>
        <v>0</v>
      </c>
      <c r="G48" s="131">
        <f>COUNTA(計算式2019!O24:X24)</f>
        <v>0</v>
      </c>
      <c r="H48" s="131">
        <f>COUNTA(計算式2019!O47:X47)</f>
        <v>0</v>
      </c>
      <c r="I48" s="131">
        <f>COUNTA(計算式2019!O70:X70)</f>
        <v>0</v>
      </c>
      <c r="J48" s="131">
        <f>COUNTA(計算式2019!B100:K100)</f>
        <v>0</v>
      </c>
      <c r="K48" s="131">
        <f>COUNTA(計算式2019!B123:K123)</f>
        <v>0</v>
      </c>
      <c r="L48" s="131">
        <f>COUNTA(計算式2019!B146:K146)</f>
        <v>1</v>
      </c>
      <c r="M48" s="131">
        <f>COUNTA(計算式2019!O100:X100)</f>
        <v>0</v>
      </c>
      <c r="N48" s="131">
        <f>COUNTA(計算式2019!O123:X123)</f>
        <v>0</v>
      </c>
      <c r="O48" s="156">
        <f>COUNTA(計算式2019!O146:X146)</f>
        <v>0</v>
      </c>
      <c r="P48" s="310">
        <f>SUM(D48:O48)</f>
        <v>1</v>
      </c>
    </row>
    <row r="49" spans="1:16" ht="20.100000000000001" customHeight="1" thickBot="1">
      <c r="A49" s="295" t="s">
        <v>41</v>
      </c>
      <c r="B49" s="296"/>
      <c r="C49" s="297"/>
      <c r="D49" s="298">
        <f>COUNTA(計算式2019!B25:K25)</f>
        <v>0</v>
      </c>
      <c r="E49" s="299">
        <f>COUNTA(計算式2019!B48:K48)</f>
        <v>0</v>
      </c>
      <c r="F49" s="299">
        <f>COUNTA(計算式2019!B71:K71)</f>
        <v>0</v>
      </c>
      <c r="G49" s="299">
        <f>COUNTA(計算式2019!O25:X25)</f>
        <v>0</v>
      </c>
      <c r="H49" s="299">
        <f>COUNTA(計算式2019!O48:X48)</f>
        <v>1</v>
      </c>
      <c r="I49" s="299">
        <f>COUNTA(計算式2019!O71:X71)</f>
        <v>0</v>
      </c>
      <c r="J49" s="299">
        <f>COUNTA(計算式2019!B101:K101)</f>
        <v>0</v>
      </c>
      <c r="K49" s="299">
        <f>COUNTA(計算式2019!B124:K124)</f>
        <v>0</v>
      </c>
      <c r="L49" s="299">
        <f>COUNTA(計算式2019!B147:K147)</f>
        <v>0</v>
      </c>
      <c r="M49" s="299">
        <f>COUNTA(計算式2019!O101:X101)</f>
        <v>0</v>
      </c>
      <c r="N49" s="299">
        <f>COUNTA(計算式2019!O124:X124)</f>
        <v>1</v>
      </c>
      <c r="O49" s="299">
        <f>COUNTA(計算式2019!O147:X147)</f>
        <v>0</v>
      </c>
      <c r="P49" s="311">
        <f>SUM(D49:O49)</f>
        <v>2</v>
      </c>
    </row>
  </sheetData>
  <mergeCells count="16">
    <mergeCell ref="G22:G23"/>
    <mergeCell ref="A22:A23"/>
    <mergeCell ref="B22:C23"/>
    <mergeCell ref="D22:D23"/>
    <mergeCell ref="E22:E23"/>
    <mergeCell ref="F22:F23"/>
    <mergeCell ref="N22:N23"/>
    <mergeCell ref="O22:O23"/>
    <mergeCell ref="P22:P23"/>
    <mergeCell ref="Q22:Q23"/>
    <mergeCell ref="H22:H23"/>
    <mergeCell ref="I22:I23"/>
    <mergeCell ref="J22:J23"/>
    <mergeCell ref="K22:K23"/>
    <mergeCell ref="L22:L23"/>
    <mergeCell ref="M22:M23"/>
  </mergeCells>
  <phoneticPr fontId="2"/>
  <conditionalFormatting sqref="P22">
    <cfRule type="expression" dxfId="5" priority="2" stopIfTrue="1">
      <formula>P22&gt;0</formula>
    </cfRule>
  </conditionalFormatting>
  <conditionalFormatting sqref="D22:O23">
    <cfRule type="expression" dxfId="4" priority="1" stopIfTrue="1">
      <formula>D22&gt;0</formula>
    </cfRule>
  </conditionalFormatting>
  <pageMargins left="0.59055118110236227" right="0.23622047244094491" top="0.19685039370078741" bottom="0.19685039370078741" header="0.11811023622047245" footer="0.11811023622047245"/>
  <pageSetup paperSize="9" scale="64" fitToWidth="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AB176"/>
  <sheetViews>
    <sheetView topLeftCell="A31" zoomScale="90" zoomScaleNormal="90" workbookViewId="0">
      <selection activeCell="P10" sqref="P10"/>
    </sheetView>
  </sheetViews>
  <sheetFormatPr defaultColWidth="9" defaultRowHeight="14.25"/>
  <cols>
    <col min="1" max="1" width="23" style="229" customWidth="1"/>
    <col min="2" max="11" width="6.25" style="229" customWidth="1"/>
    <col min="12" max="12" width="6.25" style="263" customWidth="1"/>
    <col min="13" max="13" width="6.25" style="229" customWidth="1"/>
    <col min="14" max="14" width="23" style="229" customWidth="1"/>
    <col min="15" max="24" width="6.25" style="229" customWidth="1"/>
    <col min="25" max="25" width="7" style="263" customWidth="1"/>
    <col min="26" max="16384" width="9" style="229"/>
  </cols>
  <sheetData>
    <row r="1" spans="1:25">
      <c r="A1" s="660" t="s">
        <v>88</v>
      </c>
      <c r="B1" s="660"/>
      <c r="C1" s="660"/>
      <c r="D1" s="660"/>
      <c r="E1" s="660"/>
      <c r="F1" s="660"/>
      <c r="G1" s="660"/>
      <c r="H1" s="660"/>
      <c r="I1" s="660"/>
      <c r="J1" s="660"/>
      <c r="K1" s="660"/>
      <c r="L1" s="660"/>
      <c r="M1" s="660"/>
      <c r="N1" s="660"/>
      <c r="O1" s="660"/>
      <c r="P1" s="660"/>
      <c r="Q1" s="660"/>
      <c r="R1" s="660"/>
      <c r="S1" s="660"/>
      <c r="T1" s="660"/>
      <c r="U1" s="660"/>
      <c r="V1" s="660"/>
      <c r="W1" s="660"/>
      <c r="X1" s="660"/>
      <c r="Y1" s="660"/>
    </row>
    <row r="2" spans="1:25">
      <c r="A2" s="660"/>
      <c r="B2" s="660"/>
      <c r="C2" s="660"/>
      <c r="D2" s="660"/>
      <c r="E2" s="660"/>
      <c r="F2" s="660"/>
      <c r="G2" s="660"/>
      <c r="H2" s="660"/>
      <c r="I2" s="660"/>
      <c r="J2" s="660"/>
      <c r="K2" s="660"/>
      <c r="L2" s="660"/>
      <c r="M2" s="660"/>
      <c r="N2" s="660"/>
      <c r="O2" s="660"/>
      <c r="P2" s="660"/>
      <c r="Q2" s="660"/>
      <c r="R2" s="660"/>
      <c r="S2" s="660"/>
      <c r="T2" s="660"/>
      <c r="U2" s="660"/>
      <c r="V2" s="660"/>
      <c r="W2" s="660"/>
      <c r="X2" s="660"/>
      <c r="Y2" s="660"/>
    </row>
    <row r="3" spans="1:25">
      <c r="A3" s="660"/>
      <c r="B3" s="660"/>
      <c r="C3" s="660"/>
      <c r="D3" s="660"/>
      <c r="E3" s="660"/>
      <c r="F3" s="660"/>
      <c r="G3" s="660"/>
      <c r="H3" s="660"/>
      <c r="I3" s="660"/>
      <c r="J3" s="660"/>
      <c r="K3" s="660"/>
      <c r="L3" s="660"/>
      <c r="M3" s="660"/>
      <c r="N3" s="660"/>
      <c r="O3" s="660"/>
      <c r="P3" s="660"/>
      <c r="Q3" s="660"/>
      <c r="R3" s="660"/>
      <c r="S3" s="660"/>
      <c r="T3" s="660"/>
      <c r="U3" s="660"/>
      <c r="V3" s="660"/>
      <c r="W3" s="660"/>
      <c r="X3" s="660"/>
      <c r="Y3" s="660"/>
    </row>
    <row r="4" spans="1:25" ht="15" thickBot="1">
      <c r="A4" s="660"/>
      <c r="B4" s="660"/>
      <c r="C4" s="660"/>
      <c r="D4" s="660"/>
      <c r="E4" s="660"/>
      <c r="F4" s="660"/>
      <c r="G4" s="660"/>
      <c r="H4" s="660"/>
      <c r="I4" s="660"/>
      <c r="J4" s="660"/>
      <c r="K4" s="660"/>
      <c r="L4" s="660"/>
      <c r="M4" s="660"/>
      <c r="N4" s="660"/>
      <c r="O4" s="660"/>
      <c r="P4" s="660"/>
      <c r="Q4" s="660"/>
      <c r="R4" s="660"/>
      <c r="S4" s="660"/>
      <c r="T4" s="660"/>
      <c r="U4" s="660"/>
      <c r="V4" s="660"/>
      <c r="W4" s="660"/>
      <c r="X4" s="660"/>
      <c r="Y4" s="660"/>
    </row>
    <row r="5" spans="1:25" ht="24.95" customHeight="1" thickBot="1">
      <c r="A5" s="230" t="s">
        <v>42</v>
      </c>
      <c r="B5" s="231">
        <v>1</v>
      </c>
      <c r="C5" s="232">
        <v>2</v>
      </c>
      <c r="D5" s="232">
        <v>3</v>
      </c>
      <c r="E5" s="232">
        <v>4</v>
      </c>
      <c r="F5" s="232">
        <v>5</v>
      </c>
      <c r="G5" s="233">
        <v>6</v>
      </c>
      <c r="H5" s="232">
        <v>7</v>
      </c>
      <c r="I5" s="233">
        <v>8</v>
      </c>
      <c r="J5" s="232">
        <v>9</v>
      </c>
      <c r="K5" s="233">
        <v>10</v>
      </c>
      <c r="L5" s="234" t="s">
        <v>43</v>
      </c>
      <c r="N5" s="230" t="s">
        <v>59</v>
      </c>
      <c r="O5" s="231">
        <v>1</v>
      </c>
      <c r="P5" s="232">
        <v>2</v>
      </c>
      <c r="Q5" s="232">
        <v>3</v>
      </c>
      <c r="R5" s="232">
        <v>4</v>
      </c>
      <c r="S5" s="232">
        <v>5</v>
      </c>
      <c r="T5" s="233">
        <v>6</v>
      </c>
      <c r="U5" s="232">
        <v>7</v>
      </c>
      <c r="V5" s="233">
        <v>8</v>
      </c>
      <c r="W5" s="232">
        <v>9</v>
      </c>
      <c r="X5" s="233">
        <v>10</v>
      </c>
      <c r="Y5" s="234" t="s">
        <v>43</v>
      </c>
    </row>
    <row r="6" spans="1:25" s="240" customFormat="1" ht="21.95" customHeight="1" thickTop="1">
      <c r="A6" s="235" t="s">
        <v>15</v>
      </c>
      <c r="B6" s="285">
        <v>1457</v>
      </c>
      <c r="C6" s="269"/>
      <c r="D6" s="269"/>
      <c r="E6" s="269"/>
      <c r="F6" s="269"/>
      <c r="G6" s="270"/>
      <c r="H6" s="270"/>
      <c r="I6" s="270"/>
      <c r="J6" s="270"/>
      <c r="K6" s="270"/>
      <c r="L6" s="239">
        <f t="shared" ref="L6:L24" si="0">SUM(B6:K6)</f>
        <v>1457</v>
      </c>
      <c r="N6" s="235" t="s">
        <v>15</v>
      </c>
      <c r="O6" s="285">
        <v>1756</v>
      </c>
      <c r="P6" s="237"/>
      <c r="Q6" s="237"/>
      <c r="R6" s="237"/>
      <c r="S6" s="237"/>
      <c r="T6" s="238"/>
      <c r="U6" s="238"/>
      <c r="V6" s="238"/>
      <c r="W6" s="238"/>
      <c r="X6" s="238"/>
      <c r="Y6" s="239">
        <f t="shared" ref="Y6:Y11" si="1">SUM(O6:X6)</f>
        <v>1756</v>
      </c>
    </row>
    <row r="7" spans="1:25" s="240" customFormat="1" ht="21.95" customHeight="1">
      <c r="A7" s="241" t="s">
        <v>16</v>
      </c>
      <c r="B7" s="285">
        <v>175</v>
      </c>
      <c r="C7" s="269"/>
      <c r="D7" s="269"/>
      <c r="E7" s="269"/>
      <c r="F7" s="269"/>
      <c r="G7" s="270"/>
      <c r="H7" s="270"/>
      <c r="I7" s="270"/>
      <c r="J7" s="270"/>
      <c r="K7" s="270"/>
      <c r="L7" s="239">
        <f t="shared" si="0"/>
        <v>175</v>
      </c>
      <c r="N7" s="241" t="s">
        <v>16</v>
      </c>
      <c r="O7" s="285">
        <v>240</v>
      </c>
      <c r="P7" s="237"/>
      <c r="Q7" s="237"/>
      <c r="R7" s="237"/>
      <c r="S7" s="237"/>
      <c r="T7" s="238"/>
      <c r="U7" s="238"/>
      <c r="V7" s="238"/>
      <c r="W7" s="238"/>
      <c r="X7" s="238"/>
      <c r="Y7" s="239">
        <f t="shared" si="1"/>
        <v>240</v>
      </c>
    </row>
    <row r="8" spans="1:25" s="240" customFormat="1" ht="21.95" customHeight="1">
      <c r="A8" s="241" t="s">
        <v>17</v>
      </c>
      <c r="B8" s="285">
        <v>76</v>
      </c>
      <c r="C8" s="269"/>
      <c r="D8" s="269"/>
      <c r="E8" s="269"/>
      <c r="F8" s="269"/>
      <c r="G8" s="270"/>
      <c r="H8" s="270"/>
      <c r="I8" s="270"/>
      <c r="J8" s="270"/>
      <c r="K8" s="270"/>
      <c r="L8" s="239">
        <f t="shared" si="0"/>
        <v>76</v>
      </c>
      <c r="N8" s="241" t="s">
        <v>17</v>
      </c>
      <c r="O8" s="285">
        <v>60</v>
      </c>
      <c r="P8" s="237"/>
      <c r="Q8" s="237"/>
      <c r="R8" s="237"/>
      <c r="S8" s="237"/>
      <c r="T8" s="238"/>
      <c r="U8" s="238"/>
      <c r="V8" s="238"/>
      <c r="W8" s="238"/>
      <c r="X8" s="238"/>
      <c r="Y8" s="239">
        <f t="shared" si="1"/>
        <v>60</v>
      </c>
    </row>
    <row r="9" spans="1:25" s="240" customFormat="1" ht="21.95" customHeight="1">
      <c r="A9" s="241" t="s">
        <v>18</v>
      </c>
      <c r="B9" s="236"/>
      <c r="C9" s="269"/>
      <c r="D9" s="269"/>
      <c r="E9" s="269"/>
      <c r="F9" s="269"/>
      <c r="G9" s="270"/>
      <c r="H9" s="270"/>
      <c r="I9" s="270"/>
      <c r="J9" s="270"/>
      <c r="K9" s="270"/>
      <c r="L9" s="239">
        <f t="shared" si="0"/>
        <v>0</v>
      </c>
      <c r="N9" s="241" t="s">
        <v>18</v>
      </c>
      <c r="O9" s="236"/>
      <c r="P9" s="237"/>
      <c r="Q9" s="237"/>
      <c r="R9" s="237"/>
      <c r="S9" s="237"/>
      <c r="T9" s="238"/>
      <c r="U9" s="238"/>
      <c r="V9" s="238"/>
      <c r="W9" s="238"/>
      <c r="X9" s="238"/>
      <c r="Y9" s="239">
        <f t="shared" si="1"/>
        <v>0</v>
      </c>
    </row>
    <row r="10" spans="1:25" s="240" customFormat="1" ht="21.95" customHeight="1">
      <c r="A10" s="241" t="s">
        <v>45</v>
      </c>
      <c r="B10" s="285">
        <v>153</v>
      </c>
      <c r="C10" s="269"/>
      <c r="D10" s="269"/>
      <c r="E10" s="269"/>
      <c r="F10" s="269"/>
      <c r="G10" s="270"/>
      <c r="H10" s="270"/>
      <c r="I10" s="270"/>
      <c r="J10" s="270"/>
      <c r="K10" s="270"/>
      <c r="L10" s="239">
        <f t="shared" si="0"/>
        <v>153</v>
      </c>
      <c r="N10" s="241" t="s">
        <v>45</v>
      </c>
      <c r="O10" s="285">
        <v>137</v>
      </c>
      <c r="P10" s="237"/>
      <c r="Q10" s="237"/>
      <c r="R10" s="237"/>
      <c r="S10" s="237"/>
      <c r="T10" s="238"/>
      <c r="U10" s="238"/>
      <c r="V10" s="238"/>
      <c r="W10" s="238"/>
      <c r="X10" s="238"/>
      <c r="Y10" s="239">
        <f t="shared" si="1"/>
        <v>137</v>
      </c>
    </row>
    <row r="11" spans="1:25" s="240" customFormat="1" ht="21.95" customHeight="1">
      <c r="A11" s="241" t="s">
        <v>20</v>
      </c>
      <c r="B11" s="236"/>
      <c r="C11" s="269"/>
      <c r="D11" s="269"/>
      <c r="E11" s="269"/>
      <c r="F11" s="269"/>
      <c r="G11" s="270"/>
      <c r="H11" s="270"/>
      <c r="I11" s="270"/>
      <c r="J11" s="270"/>
      <c r="K11" s="270"/>
      <c r="L11" s="239">
        <f t="shared" si="0"/>
        <v>0</v>
      </c>
      <c r="N11" s="241" t="s">
        <v>20</v>
      </c>
      <c r="O11" s="236"/>
      <c r="P11" s="237"/>
      <c r="Q11" s="237"/>
      <c r="R11" s="237"/>
      <c r="S11" s="237"/>
      <c r="T11" s="238"/>
      <c r="U11" s="238"/>
      <c r="V11" s="238"/>
      <c r="W11" s="238"/>
      <c r="X11" s="238"/>
      <c r="Y11" s="239">
        <f t="shared" si="1"/>
        <v>0</v>
      </c>
    </row>
    <row r="12" spans="1:25" ht="21.95" customHeight="1">
      <c r="A12" s="242" t="s">
        <v>21</v>
      </c>
      <c r="B12" s="277">
        <v>30</v>
      </c>
      <c r="C12" s="278">
        <v>25</v>
      </c>
      <c r="D12" s="278">
        <v>35</v>
      </c>
      <c r="E12" s="278">
        <v>30</v>
      </c>
      <c r="F12" s="269"/>
      <c r="G12" s="270"/>
      <c r="H12" s="270"/>
      <c r="I12" s="270"/>
      <c r="J12" s="270"/>
      <c r="K12" s="270"/>
      <c r="L12" s="243">
        <f t="shared" si="0"/>
        <v>120</v>
      </c>
      <c r="N12" s="242" t="s">
        <v>21</v>
      </c>
      <c r="O12" s="329">
        <v>25</v>
      </c>
      <c r="P12" s="330">
        <v>10</v>
      </c>
      <c r="Q12" s="330">
        <v>25</v>
      </c>
      <c r="R12" s="330">
        <v>20</v>
      </c>
      <c r="S12" s="205"/>
      <c r="T12" s="206"/>
      <c r="U12" s="206"/>
      <c r="V12" s="206"/>
      <c r="W12" s="206"/>
      <c r="X12" s="206"/>
      <c r="Y12" s="243">
        <f>SUM(O12:X12)</f>
        <v>80</v>
      </c>
    </row>
    <row r="13" spans="1:25" ht="21.95" customHeight="1">
      <c r="A13" s="242" t="s">
        <v>22</v>
      </c>
      <c r="B13" s="277">
        <v>22</v>
      </c>
      <c r="C13" s="278">
        <v>20</v>
      </c>
      <c r="D13" s="278">
        <v>15</v>
      </c>
      <c r="E13" s="278">
        <v>10</v>
      </c>
      <c r="F13" s="269"/>
      <c r="G13" s="270"/>
      <c r="H13" s="270"/>
      <c r="I13" s="270"/>
      <c r="J13" s="270"/>
      <c r="K13" s="270"/>
      <c r="L13" s="243">
        <f t="shared" si="0"/>
        <v>67</v>
      </c>
      <c r="N13" s="242" t="s">
        <v>22</v>
      </c>
      <c r="O13" s="329">
        <v>15</v>
      </c>
      <c r="P13" s="330">
        <v>17</v>
      </c>
      <c r="Q13" s="330">
        <v>26</v>
      </c>
      <c r="R13" s="330">
        <v>15</v>
      </c>
      <c r="S13" s="205"/>
      <c r="T13" s="206"/>
      <c r="U13" s="206"/>
      <c r="V13" s="206"/>
      <c r="W13" s="206"/>
      <c r="X13" s="206"/>
      <c r="Y13" s="243">
        <f>SUM(O13:X13)</f>
        <v>73</v>
      </c>
    </row>
    <row r="14" spans="1:25" ht="21.95" customHeight="1">
      <c r="A14" s="244" t="s">
        <v>46</v>
      </c>
      <c r="B14" s="279">
        <v>17</v>
      </c>
      <c r="C14" s="280">
        <v>15</v>
      </c>
      <c r="D14" s="280">
        <v>12</v>
      </c>
      <c r="E14" s="280">
        <v>12</v>
      </c>
      <c r="F14" s="272"/>
      <c r="G14" s="273"/>
      <c r="H14" s="273"/>
      <c r="I14" s="273"/>
      <c r="J14" s="273"/>
      <c r="K14" s="273"/>
      <c r="L14" s="243">
        <f t="shared" si="0"/>
        <v>56</v>
      </c>
      <c r="N14" s="244" t="s">
        <v>46</v>
      </c>
      <c r="O14" s="331">
        <v>13</v>
      </c>
      <c r="P14" s="332">
        <v>17</v>
      </c>
      <c r="Q14" s="332">
        <v>18</v>
      </c>
      <c r="R14" s="332">
        <v>21</v>
      </c>
      <c r="S14" s="209"/>
      <c r="T14" s="210"/>
      <c r="U14" s="210"/>
      <c r="V14" s="210"/>
      <c r="W14" s="210"/>
      <c r="X14" s="210"/>
      <c r="Y14" s="243">
        <f>SUM(O14:X14)</f>
        <v>69</v>
      </c>
    </row>
    <row r="15" spans="1:25" ht="21.95" customHeight="1">
      <c r="A15" s="244" t="s">
        <v>47</v>
      </c>
      <c r="B15" s="279">
        <v>42</v>
      </c>
      <c r="C15" s="280">
        <v>19</v>
      </c>
      <c r="D15" s="280">
        <v>21</v>
      </c>
      <c r="E15" s="280">
        <v>15</v>
      </c>
      <c r="F15" s="280">
        <v>14</v>
      </c>
      <c r="G15" s="273"/>
      <c r="H15" s="273"/>
      <c r="I15" s="273"/>
      <c r="J15" s="273"/>
      <c r="K15" s="273"/>
      <c r="L15" s="243">
        <f t="shared" si="0"/>
        <v>111</v>
      </c>
      <c r="N15" s="244" t="s">
        <v>47</v>
      </c>
      <c r="O15" s="331">
        <v>22</v>
      </c>
      <c r="P15" s="332">
        <v>25</v>
      </c>
      <c r="Q15" s="332">
        <v>19</v>
      </c>
      <c r="R15" s="332">
        <v>25</v>
      </c>
      <c r="S15" s="332">
        <v>33</v>
      </c>
      <c r="T15" s="210"/>
      <c r="U15" s="210"/>
      <c r="V15" s="210"/>
      <c r="W15" s="210"/>
      <c r="X15" s="210"/>
      <c r="Y15" s="243">
        <f>SUM(O15:X15)</f>
        <v>124</v>
      </c>
    </row>
    <row r="16" spans="1:25" ht="21.95" customHeight="1">
      <c r="A16" s="244" t="s">
        <v>48</v>
      </c>
      <c r="B16" s="271"/>
      <c r="C16" s="272"/>
      <c r="D16" s="272"/>
      <c r="E16" s="272"/>
      <c r="F16" s="272"/>
      <c r="G16" s="273"/>
      <c r="H16" s="273"/>
      <c r="I16" s="273"/>
      <c r="J16" s="273"/>
      <c r="K16" s="273"/>
      <c r="L16" s="243">
        <f t="shared" si="0"/>
        <v>0</v>
      </c>
      <c r="N16" s="244" t="s">
        <v>48</v>
      </c>
      <c r="O16" s="208"/>
      <c r="P16" s="209"/>
      <c r="Q16" s="209"/>
      <c r="R16" s="209"/>
      <c r="S16" s="209"/>
      <c r="T16" s="210"/>
      <c r="U16" s="210"/>
      <c r="V16" s="210"/>
      <c r="W16" s="210"/>
      <c r="X16" s="210"/>
      <c r="Y16" s="243">
        <f t="shared" ref="Y16:Y24" si="2">SUM(O16:X16)</f>
        <v>0</v>
      </c>
    </row>
    <row r="17" spans="1:25" ht="24.75">
      <c r="A17" s="245" t="s">
        <v>89</v>
      </c>
      <c r="B17" s="268"/>
      <c r="C17" s="272"/>
      <c r="D17" s="272"/>
      <c r="E17" s="272"/>
      <c r="F17" s="272"/>
      <c r="G17" s="273"/>
      <c r="H17" s="273"/>
      <c r="I17" s="273"/>
      <c r="J17" s="273"/>
      <c r="K17" s="273"/>
      <c r="L17" s="243">
        <f t="shared" si="0"/>
        <v>0</v>
      </c>
      <c r="N17" s="246" t="s">
        <v>89</v>
      </c>
      <c r="O17" s="331">
        <v>170</v>
      </c>
      <c r="P17" s="209"/>
      <c r="Q17" s="209"/>
      <c r="R17" s="209"/>
      <c r="S17" s="209"/>
      <c r="T17" s="210"/>
      <c r="U17" s="210"/>
      <c r="V17" s="210"/>
      <c r="W17" s="210"/>
      <c r="X17" s="210"/>
      <c r="Y17" s="243">
        <f>SUM(O17:X17)</f>
        <v>170</v>
      </c>
    </row>
    <row r="18" spans="1:25" ht="21.95" customHeight="1">
      <c r="A18" s="247" t="s">
        <v>27</v>
      </c>
      <c r="B18" s="279">
        <v>50</v>
      </c>
      <c r="C18" s="272"/>
      <c r="D18" s="272"/>
      <c r="E18" s="272"/>
      <c r="F18" s="272"/>
      <c r="G18" s="273"/>
      <c r="H18" s="273"/>
      <c r="I18" s="273"/>
      <c r="J18" s="273"/>
      <c r="K18" s="273"/>
      <c r="L18" s="243">
        <f t="shared" si="0"/>
        <v>50</v>
      </c>
      <c r="N18" s="247" t="s">
        <v>27</v>
      </c>
      <c r="O18" s="208"/>
      <c r="P18" s="209"/>
      <c r="Q18" s="209"/>
      <c r="R18" s="209"/>
      <c r="S18" s="209"/>
      <c r="T18" s="210"/>
      <c r="U18" s="210"/>
      <c r="V18" s="210"/>
      <c r="W18" s="210"/>
      <c r="X18" s="210"/>
      <c r="Y18" s="243">
        <f>SUM(O18:X18)</f>
        <v>0</v>
      </c>
    </row>
    <row r="19" spans="1:25" ht="21.95" customHeight="1">
      <c r="A19" s="247" t="s">
        <v>28</v>
      </c>
      <c r="B19" s="279">
        <v>200</v>
      </c>
      <c r="C19" s="272"/>
      <c r="D19" s="272"/>
      <c r="E19" s="272"/>
      <c r="F19" s="272"/>
      <c r="G19" s="273"/>
      <c r="H19" s="273"/>
      <c r="I19" s="273"/>
      <c r="J19" s="273"/>
      <c r="K19" s="273"/>
      <c r="L19" s="243">
        <f t="shared" si="0"/>
        <v>200</v>
      </c>
      <c r="N19" s="247" t="s">
        <v>28</v>
      </c>
      <c r="O19" s="340">
        <v>10</v>
      </c>
      <c r="P19" s="209"/>
      <c r="Q19" s="209"/>
      <c r="R19" s="209"/>
      <c r="S19" s="209"/>
      <c r="T19" s="210"/>
      <c r="U19" s="210"/>
      <c r="V19" s="210"/>
      <c r="W19" s="210"/>
      <c r="X19" s="210"/>
      <c r="Y19" s="243">
        <f t="shared" si="2"/>
        <v>10</v>
      </c>
    </row>
    <row r="20" spans="1:25" ht="21.95" customHeight="1">
      <c r="A20" s="248" t="s">
        <v>90</v>
      </c>
      <c r="B20" s="271"/>
      <c r="C20" s="272"/>
      <c r="D20" s="272"/>
      <c r="E20" s="272"/>
      <c r="F20" s="272"/>
      <c r="G20" s="273"/>
      <c r="H20" s="273"/>
      <c r="I20" s="273"/>
      <c r="J20" s="273"/>
      <c r="K20" s="273"/>
      <c r="L20" s="243">
        <f t="shared" si="0"/>
        <v>0</v>
      </c>
      <c r="N20" s="248" t="s">
        <v>90</v>
      </c>
      <c r="O20" s="208"/>
      <c r="P20" s="209"/>
      <c r="Q20" s="209"/>
      <c r="R20" s="209"/>
      <c r="S20" s="209"/>
      <c r="T20" s="210"/>
      <c r="U20" s="210"/>
      <c r="V20" s="210"/>
      <c r="W20" s="210"/>
      <c r="X20" s="210"/>
      <c r="Y20" s="243">
        <f t="shared" si="2"/>
        <v>0</v>
      </c>
    </row>
    <row r="21" spans="1:25" ht="21.95" customHeight="1">
      <c r="A21" s="248" t="s">
        <v>91</v>
      </c>
      <c r="B21" s="271"/>
      <c r="C21" s="272"/>
      <c r="D21" s="272"/>
      <c r="E21" s="272"/>
      <c r="F21" s="272"/>
      <c r="G21" s="273"/>
      <c r="H21" s="273"/>
      <c r="I21" s="273"/>
      <c r="J21" s="273"/>
      <c r="K21" s="273"/>
      <c r="L21" s="243">
        <f t="shared" si="0"/>
        <v>0</v>
      </c>
      <c r="N21" s="248" t="s">
        <v>91</v>
      </c>
      <c r="O21" s="249"/>
      <c r="P21" s="250"/>
      <c r="Q21" s="250"/>
      <c r="R21" s="250"/>
      <c r="S21" s="250"/>
      <c r="T21" s="251"/>
      <c r="U21" s="251"/>
      <c r="V21" s="251"/>
      <c r="W21" s="251"/>
      <c r="X21" s="251"/>
      <c r="Y21" s="252">
        <f t="shared" si="2"/>
        <v>0</v>
      </c>
    </row>
    <row r="22" spans="1:25" ht="21.95" customHeight="1">
      <c r="A22" s="248" t="s">
        <v>92</v>
      </c>
      <c r="B22" s="271"/>
      <c r="C22" s="272"/>
      <c r="D22" s="272"/>
      <c r="E22" s="272"/>
      <c r="F22" s="272"/>
      <c r="G22" s="273"/>
      <c r="H22" s="273"/>
      <c r="I22" s="273"/>
      <c r="J22" s="273"/>
      <c r="K22" s="273"/>
      <c r="L22" s="243">
        <f t="shared" si="0"/>
        <v>0</v>
      </c>
      <c r="N22" s="248" t="s">
        <v>92</v>
      </c>
      <c r="O22" s="249"/>
      <c r="P22" s="250"/>
      <c r="Q22" s="250"/>
      <c r="R22" s="250"/>
      <c r="S22" s="250"/>
      <c r="T22" s="251"/>
      <c r="U22" s="251"/>
      <c r="V22" s="251"/>
      <c r="W22" s="251"/>
      <c r="X22" s="251"/>
      <c r="Y22" s="243">
        <f t="shared" si="2"/>
        <v>0</v>
      </c>
    </row>
    <row r="23" spans="1:25" ht="21.95" customHeight="1">
      <c r="A23" s="248" t="s">
        <v>93</v>
      </c>
      <c r="B23" s="279">
        <v>90</v>
      </c>
      <c r="C23" s="272"/>
      <c r="D23" s="272"/>
      <c r="E23" s="272"/>
      <c r="F23" s="272"/>
      <c r="G23" s="273"/>
      <c r="H23" s="273"/>
      <c r="I23" s="273"/>
      <c r="J23" s="273"/>
      <c r="K23" s="273"/>
      <c r="L23" s="243">
        <f t="shared" si="0"/>
        <v>90</v>
      </c>
      <c r="N23" s="248" t="s">
        <v>93</v>
      </c>
      <c r="O23" s="339">
        <f>150+150</f>
        <v>300</v>
      </c>
      <c r="P23" s="250"/>
      <c r="Q23" s="250"/>
      <c r="R23" s="250"/>
      <c r="S23" s="250"/>
      <c r="T23" s="251"/>
      <c r="U23" s="251"/>
      <c r="V23" s="251"/>
      <c r="W23" s="251"/>
      <c r="X23" s="251"/>
      <c r="Y23" s="243">
        <f t="shared" si="2"/>
        <v>300</v>
      </c>
    </row>
    <row r="24" spans="1:25" ht="21.95" customHeight="1" thickBot="1">
      <c r="A24" s="327" t="s">
        <v>33</v>
      </c>
      <c r="B24" s="274"/>
      <c r="C24" s="275"/>
      <c r="D24" s="275"/>
      <c r="E24" s="275"/>
      <c r="F24" s="275"/>
      <c r="G24" s="276"/>
      <c r="H24" s="276"/>
      <c r="I24" s="276"/>
      <c r="J24" s="276"/>
      <c r="K24" s="276"/>
      <c r="L24" s="254">
        <f t="shared" si="0"/>
        <v>0</v>
      </c>
      <c r="N24" s="327" t="s">
        <v>33</v>
      </c>
      <c r="O24" s="255"/>
      <c r="P24" s="256"/>
      <c r="Q24" s="256"/>
      <c r="R24" s="256"/>
      <c r="S24" s="256"/>
      <c r="T24" s="257"/>
      <c r="U24" s="257"/>
      <c r="V24" s="257"/>
      <c r="W24" s="257"/>
      <c r="X24" s="257"/>
      <c r="Y24" s="254">
        <f t="shared" si="2"/>
        <v>0</v>
      </c>
    </row>
    <row r="25" spans="1:25" ht="25.5" thickBot="1">
      <c r="A25" s="258" t="s">
        <v>94</v>
      </c>
      <c r="B25" s="215"/>
      <c r="C25" s="216"/>
      <c r="D25" s="216"/>
      <c r="E25" s="216"/>
      <c r="F25" s="216"/>
      <c r="G25" s="217"/>
      <c r="H25" s="217"/>
      <c r="I25" s="217"/>
      <c r="J25" s="217"/>
      <c r="K25" s="217"/>
      <c r="L25" s="259">
        <f>SUM(B25:K25)</f>
        <v>0</v>
      </c>
      <c r="N25" s="260" t="s">
        <v>94</v>
      </c>
      <c r="O25" s="208"/>
      <c r="P25" s="209"/>
      <c r="Q25" s="209"/>
      <c r="R25" s="209"/>
      <c r="S25" s="209"/>
      <c r="T25" s="210"/>
      <c r="U25" s="210"/>
      <c r="V25" s="210"/>
      <c r="W25" s="210"/>
      <c r="X25" s="210"/>
      <c r="Y25" s="261">
        <f>SUM(O25:X25)</f>
        <v>0</v>
      </c>
    </row>
    <row r="26" spans="1:25" ht="25.5" customHeight="1" thickBot="1">
      <c r="A26" s="262" t="s">
        <v>54</v>
      </c>
      <c r="B26" s="215"/>
      <c r="C26" s="216"/>
      <c r="D26" s="216"/>
      <c r="E26" s="216"/>
      <c r="F26" s="216"/>
      <c r="G26" s="217"/>
      <c r="H26" s="217"/>
      <c r="I26" s="217"/>
      <c r="J26" s="217"/>
      <c r="K26" s="217"/>
      <c r="L26" s="218">
        <f>SUM(L6:L25)</f>
        <v>2555</v>
      </c>
      <c r="N26" s="262" t="s">
        <v>54</v>
      </c>
      <c r="O26" s="215"/>
      <c r="P26" s="216"/>
      <c r="Q26" s="216"/>
      <c r="R26" s="216"/>
      <c r="S26" s="216"/>
      <c r="T26" s="217"/>
      <c r="U26" s="217"/>
      <c r="V26" s="217"/>
      <c r="W26" s="217"/>
      <c r="X26" s="217"/>
      <c r="Y26" s="218">
        <f>SUM(Y6:Y25)</f>
        <v>3019</v>
      </c>
    </row>
    <row r="27" spans="1:25" ht="15" customHeight="1" thickBot="1"/>
    <row r="28" spans="1:25" ht="24.95" customHeight="1" thickBot="1">
      <c r="A28" s="230" t="s">
        <v>55</v>
      </c>
      <c r="B28" s="231">
        <v>1</v>
      </c>
      <c r="C28" s="232">
        <v>2</v>
      </c>
      <c r="D28" s="232">
        <v>3</v>
      </c>
      <c r="E28" s="232">
        <v>4</v>
      </c>
      <c r="F28" s="232">
        <v>5</v>
      </c>
      <c r="G28" s="233">
        <v>6</v>
      </c>
      <c r="H28" s="232">
        <v>7</v>
      </c>
      <c r="I28" s="233">
        <v>8</v>
      </c>
      <c r="J28" s="232">
        <v>9</v>
      </c>
      <c r="K28" s="233">
        <v>10</v>
      </c>
      <c r="L28" s="234" t="s">
        <v>43</v>
      </c>
      <c r="N28" s="230" t="s">
        <v>61</v>
      </c>
      <c r="O28" s="231">
        <v>1</v>
      </c>
      <c r="P28" s="232">
        <v>2</v>
      </c>
      <c r="Q28" s="232">
        <v>3</v>
      </c>
      <c r="R28" s="232">
        <v>4</v>
      </c>
      <c r="S28" s="232">
        <v>5</v>
      </c>
      <c r="T28" s="233">
        <v>6</v>
      </c>
      <c r="U28" s="232">
        <v>7</v>
      </c>
      <c r="V28" s="233">
        <v>8</v>
      </c>
      <c r="W28" s="232">
        <v>9</v>
      </c>
      <c r="X28" s="233">
        <v>10</v>
      </c>
      <c r="Y28" s="234" t="s">
        <v>43</v>
      </c>
    </row>
    <row r="29" spans="1:25" s="240" customFormat="1" ht="21.95" customHeight="1" thickTop="1">
      <c r="A29" s="241" t="s">
        <v>15</v>
      </c>
      <c r="B29" s="285">
        <v>1251</v>
      </c>
      <c r="C29" s="237"/>
      <c r="D29" s="237"/>
      <c r="E29" s="237"/>
      <c r="F29" s="237"/>
      <c r="G29" s="238"/>
      <c r="H29" s="238"/>
      <c r="I29" s="238"/>
      <c r="J29" s="238"/>
      <c r="K29" s="238"/>
      <c r="L29" s="239">
        <f t="shared" ref="L29:L35" si="3">SUM(B29:K29)</f>
        <v>1251</v>
      </c>
      <c r="N29" s="241" t="s">
        <v>15</v>
      </c>
      <c r="O29" s="285">
        <f>1701+84</f>
        <v>1785</v>
      </c>
      <c r="P29" s="237"/>
      <c r="Q29" s="237"/>
      <c r="R29" s="237"/>
      <c r="S29" s="237"/>
      <c r="T29" s="238"/>
      <c r="U29" s="238"/>
      <c r="V29" s="238"/>
      <c r="W29" s="238"/>
      <c r="X29" s="238"/>
      <c r="Y29" s="239">
        <f t="shared" ref="Y29:Y34" si="4">SUM(O29:X29)</f>
        <v>1785</v>
      </c>
    </row>
    <row r="30" spans="1:25" s="240" customFormat="1" ht="21.95" customHeight="1">
      <c r="A30" s="241" t="s">
        <v>16</v>
      </c>
      <c r="B30" s="285">
        <v>160</v>
      </c>
      <c r="C30" s="237"/>
      <c r="D30" s="237"/>
      <c r="E30" s="237"/>
      <c r="F30" s="237"/>
      <c r="G30" s="238"/>
      <c r="H30" s="238"/>
      <c r="I30" s="238"/>
      <c r="J30" s="238"/>
      <c r="K30" s="238"/>
      <c r="L30" s="239">
        <f t="shared" si="3"/>
        <v>160</v>
      </c>
      <c r="N30" s="241" t="s">
        <v>16</v>
      </c>
      <c r="O30" s="285">
        <v>210</v>
      </c>
      <c r="P30" s="237"/>
      <c r="Q30" s="237"/>
      <c r="R30" s="237"/>
      <c r="S30" s="237"/>
      <c r="T30" s="238"/>
      <c r="U30" s="238"/>
      <c r="V30" s="238"/>
      <c r="W30" s="238"/>
      <c r="X30" s="238"/>
      <c r="Y30" s="239">
        <f t="shared" si="4"/>
        <v>210</v>
      </c>
    </row>
    <row r="31" spans="1:25" s="240" customFormat="1" ht="21.95" customHeight="1">
      <c r="A31" s="241" t="s">
        <v>17</v>
      </c>
      <c r="B31" s="285">
        <v>28</v>
      </c>
      <c r="C31" s="237"/>
      <c r="D31" s="237"/>
      <c r="E31" s="237"/>
      <c r="F31" s="237"/>
      <c r="G31" s="238"/>
      <c r="H31" s="238"/>
      <c r="I31" s="238"/>
      <c r="J31" s="238"/>
      <c r="K31" s="238"/>
      <c r="L31" s="239">
        <f t="shared" si="3"/>
        <v>28</v>
      </c>
      <c r="N31" s="241" t="s">
        <v>17</v>
      </c>
      <c r="O31" s="285">
        <v>100</v>
      </c>
      <c r="P31" s="237" t="s">
        <v>95</v>
      </c>
      <c r="Q31" s="237"/>
      <c r="R31" s="237"/>
      <c r="S31" s="237"/>
      <c r="T31" s="238"/>
      <c r="U31" s="238"/>
      <c r="V31" s="238"/>
      <c r="W31" s="238"/>
      <c r="X31" s="238"/>
      <c r="Y31" s="239">
        <f t="shared" si="4"/>
        <v>100</v>
      </c>
    </row>
    <row r="32" spans="1:25" s="240" customFormat="1" ht="21.95" customHeight="1">
      <c r="A32" s="241" t="s">
        <v>18</v>
      </c>
      <c r="B32" s="236"/>
      <c r="C32" s="237"/>
      <c r="D32" s="237"/>
      <c r="E32" s="237"/>
      <c r="F32" s="237"/>
      <c r="G32" s="238"/>
      <c r="H32" s="238"/>
      <c r="I32" s="238"/>
      <c r="J32" s="238"/>
      <c r="K32" s="238"/>
      <c r="L32" s="239">
        <f t="shared" si="3"/>
        <v>0</v>
      </c>
      <c r="N32" s="241" t="s">
        <v>18</v>
      </c>
      <c r="O32" s="236"/>
      <c r="P32" s="237"/>
      <c r="Q32" s="237"/>
      <c r="R32" s="237"/>
      <c r="S32" s="237"/>
      <c r="T32" s="238"/>
      <c r="U32" s="238"/>
      <c r="V32" s="238"/>
      <c r="W32" s="238"/>
      <c r="X32" s="238"/>
      <c r="Y32" s="239">
        <f t="shared" si="4"/>
        <v>0</v>
      </c>
    </row>
    <row r="33" spans="1:25" s="240" customFormat="1" ht="21.95" customHeight="1">
      <c r="A33" s="241" t="s">
        <v>45</v>
      </c>
      <c r="B33" s="285">
        <v>102</v>
      </c>
      <c r="C33" s="237"/>
      <c r="D33" s="237"/>
      <c r="E33" s="237"/>
      <c r="F33" s="237"/>
      <c r="G33" s="238"/>
      <c r="H33" s="238"/>
      <c r="I33" s="238"/>
      <c r="J33" s="238"/>
      <c r="K33" s="238"/>
      <c r="L33" s="239">
        <f t="shared" si="3"/>
        <v>102</v>
      </c>
      <c r="N33" s="241" t="s">
        <v>45</v>
      </c>
      <c r="O33" s="285">
        <v>139</v>
      </c>
      <c r="P33" s="237"/>
      <c r="Q33" s="237"/>
      <c r="R33" s="237"/>
      <c r="S33" s="237"/>
      <c r="T33" s="238"/>
      <c r="U33" s="238"/>
      <c r="V33" s="238"/>
      <c r="W33" s="238"/>
      <c r="X33" s="238"/>
      <c r="Y33" s="239">
        <f t="shared" si="4"/>
        <v>139</v>
      </c>
    </row>
    <row r="34" spans="1:25" s="240" customFormat="1" ht="21.95" customHeight="1">
      <c r="A34" s="241" t="s">
        <v>20</v>
      </c>
      <c r="B34" s="236"/>
      <c r="C34" s="237"/>
      <c r="D34" s="237"/>
      <c r="E34" s="237"/>
      <c r="F34" s="237"/>
      <c r="G34" s="238"/>
      <c r="H34" s="238"/>
      <c r="I34" s="238"/>
      <c r="J34" s="238"/>
      <c r="K34" s="238"/>
      <c r="L34" s="239">
        <f t="shared" si="3"/>
        <v>0</v>
      </c>
      <c r="N34" s="241" t="s">
        <v>20</v>
      </c>
      <c r="O34" s="236"/>
      <c r="P34" s="237"/>
      <c r="Q34" s="237"/>
      <c r="R34" s="237"/>
      <c r="S34" s="237"/>
      <c r="T34" s="238"/>
      <c r="U34" s="238"/>
      <c r="V34" s="238"/>
      <c r="W34" s="238"/>
      <c r="X34" s="238"/>
      <c r="Y34" s="239">
        <f t="shared" si="4"/>
        <v>0</v>
      </c>
    </row>
    <row r="35" spans="1:25" ht="21.95" customHeight="1">
      <c r="A35" s="242" t="s">
        <v>21</v>
      </c>
      <c r="B35" s="329">
        <v>40</v>
      </c>
      <c r="C35" s="330">
        <v>48</v>
      </c>
      <c r="D35" s="330">
        <v>30</v>
      </c>
      <c r="E35" s="330">
        <v>16</v>
      </c>
      <c r="F35" s="330">
        <v>40</v>
      </c>
      <c r="G35" s="206"/>
      <c r="H35" s="206"/>
      <c r="I35" s="206"/>
      <c r="J35" s="206"/>
      <c r="K35" s="206"/>
      <c r="L35" s="243">
        <f t="shared" si="3"/>
        <v>174</v>
      </c>
      <c r="N35" s="242" t="s">
        <v>21</v>
      </c>
      <c r="O35" s="329">
        <v>35</v>
      </c>
      <c r="P35" s="330">
        <v>35</v>
      </c>
      <c r="Q35" s="330">
        <v>40</v>
      </c>
      <c r="R35" s="330">
        <v>32</v>
      </c>
      <c r="S35" s="330">
        <v>30</v>
      </c>
      <c r="T35" s="206"/>
      <c r="U35" s="206"/>
      <c r="V35" s="206"/>
      <c r="W35" s="206"/>
      <c r="X35" s="206"/>
      <c r="Y35" s="243">
        <f>SUM(O35:X35)</f>
        <v>172</v>
      </c>
    </row>
    <row r="36" spans="1:25" ht="21.95" customHeight="1">
      <c r="A36" s="242" t="s">
        <v>22</v>
      </c>
      <c r="B36" s="329">
        <v>16</v>
      </c>
      <c r="C36" s="330">
        <v>9</v>
      </c>
      <c r="D36" s="330">
        <v>6</v>
      </c>
      <c r="E36" s="330">
        <v>9</v>
      </c>
      <c r="F36" s="330">
        <v>20</v>
      </c>
      <c r="G36" s="206"/>
      <c r="H36" s="206"/>
      <c r="I36" s="206"/>
      <c r="J36" s="206"/>
      <c r="K36" s="206"/>
      <c r="L36" s="243">
        <f>SUM(B36:K36)</f>
        <v>60</v>
      </c>
      <c r="N36" s="242" t="s">
        <v>22</v>
      </c>
      <c r="O36" s="329">
        <v>20</v>
      </c>
      <c r="P36" s="330">
        <v>25</v>
      </c>
      <c r="Q36" s="330">
        <v>27</v>
      </c>
      <c r="R36" s="330">
        <v>20</v>
      </c>
      <c r="S36" s="330">
        <v>10</v>
      </c>
      <c r="T36" s="206"/>
      <c r="U36" s="206"/>
      <c r="V36" s="206"/>
      <c r="W36" s="206"/>
      <c r="X36" s="206"/>
      <c r="Y36" s="243">
        <f>SUM(O36:X36)</f>
        <v>102</v>
      </c>
    </row>
    <row r="37" spans="1:25" ht="21.95" customHeight="1">
      <c r="A37" s="244" t="s">
        <v>46</v>
      </c>
      <c r="B37" s="331">
        <v>7</v>
      </c>
      <c r="C37" s="332">
        <v>12</v>
      </c>
      <c r="D37" s="332">
        <v>10</v>
      </c>
      <c r="E37" s="332">
        <v>16</v>
      </c>
      <c r="F37" s="332">
        <v>21</v>
      </c>
      <c r="G37" s="210"/>
      <c r="H37" s="210"/>
      <c r="I37" s="210"/>
      <c r="J37" s="210"/>
      <c r="K37" s="210"/>
      <c r="L37" s="243">
        <f>SUM(B37:K37)</f>
        <v>66</v>
      </c>
      <c r="N37" s="244" t="s">
        <v>46</v>
      </c>
      <c r="O37" s="331">
        <v>19</v>
      </c>
      <c r="P37" s="332">
        <v>32</v>
      </c>
      <c r="Q37" s="332">
        <v>30</v>
      </c>
      <c r="R37" s="332">
        <v>23</v>
      </c>
      <c r="S37" s="332">
        <v>20</v>
      </c>
      <c r="T37" s="210"/>
      <c r="U37" s="210"/>
      <c r="V37" s="210"/>
      <c r="W37" s="210"/>
      <c r="X37" s="210"/>
      <c r="Y37" s="243">
        <f>SUM(O37:X37)</f>
        <v>124</v>
      </c>
    </row>
    <row r="38" spans="1:25" ht="21.95" customHeight="1">
      <c r="A38" s="244" t="s">
        <v>47</v>
      </c>
      <c r="B38" s="331">
        <v>5</v>
      </c>
      <c r="C38" s="332">
        <v>5</v>
      </c>
      <c r="D38" s="332">
        <v>14</v>
      </c>
      <c r="E38" s="332">
        <v>11</v>
      </c>
      <c r="F38" s="335"/>
      <c r="G38" s="210"/>
      <c r="H38" s="210"/>
      <c r="I38" s="210"/>
      <c r="J38" s="210"/>
      <c r="K38" s="210"/>
      <c r="L38" s="243">
        <f>SUM(B38:K38)</f>
        <v>35</v>
      </c>
      <c r="N38" s="244" t="s">
        <v>47</v>
      </c>
      <c r="O38" s="331">
        <v>28</v>
      </c>
      <c r="P38" s="332">
        <v>27</v>
      </c>
      <c r="Q38" s="332">
        <v>22</v>
      </c>
      <c r="R38" s="332">
        <v>25</v>
      </c>
      <c r="S38" s="209"/>
      <c r="T38" s="210"/>
      <c r="U38" s="210"/>
      <c r="V38" s="210"/>
      <c r="W38" s="210"/>
      <c r="X38" s="210"/>
      <c r="Y38" s="243">
        <f>SUM(O38:X38)</f>
        <v>102</v>
      </c>
    </row>
    <row r="39" spans="1:25" ht="21.95" customHeight="1">
      <c r="A39" s="244" t="s">
        <v>48</v>
      </c>
      <c r="B39" s="208"/>
      <c r="C39" s="209"/>
      <c r="D39" s="209"/>
      <c r="E39" s="209"/>
      <c r="F39" s="209"/>
      <c r="G39" s="210"/>
      <c r="H39" s="210"/>
      <c r="I39" s="210"/>
      <c r="J39" s="210"/>
      <c r="K39" s="210"/>
      <c r="L39" s="243">
        <f t="shared" ref="L39:L46" si="5">SUM(B39:K39)</f>
        <v>0</v>
      </c>
      <c r="N39" s="244" t="s">
        <v>48</v>
      </c>
      <c r="O39" s="208"/>
      <c r="P39" s="209"/>
      <c r="Q39" s="209"/>
      <c r="R39" s="209"/>
      <c r="S39" s="209"/>
      <c r="T39" s="210"/>
      <c r="U39" s="210"/>
      <c r="V39" s="210"/>
      <c r="W39" s="210"/>
      <c r="X39" s="210"/>
      <c r="Y39" s="243">
        <f t="shared" ref="Y39:Y45" si="6">SUM(O39:X39)</f>
        <v>0</v>
      </c>
    </row>
    <row r="40" spans="1:25" ht="24.75">
      <c r="A40" s="246" t="s">
        <v>89</v>
      </c>
      <c r="B40" s="334"/>
      <c r="C40" s="209"/>
      <c r="D40" s="209"/>
      <c r="E40" s="209"/>
      <c r="F40" s="209"/>
      <c r="G40" s="210"/>
      <c r="H40" s="210"/>
      <c r="I40" s="210"/>
      <c r="J40" s="210"/>
      <c r="K40" s="210"/>
      <c r="L40" s="243">
        <f>SUM(B40:K40)</f>
        <v>0</v>
      </c>
      <c r="N40" s="246" t="s">
        <v>89</v>
      </c>
      <c r="O40" s="335"/>
      <c r="P40" s="209"/>
      <c r="Q40" s="209"/>
      <c r="R40" s="209"/>
      <c r="S40" s="209"/>
      <c r="T40" s="210"/>
      <c r="U40" s="210"/>
      <c r="V40" s="210"/>
      <c r="W40" s="210"/>
      <c r="X40" s="210"/>
      <c r="Y40" s="243">
        <f>SUM(O40:X40)</f>
        <v>0</v>
      </c>
    </row>
    <row r="41" spans="1:25" ht="21.95" customHeight="1">
      <c r="A41" s="247" t="s">
        <v>27</v>
      </c>
      <c r="B41" s="208"/>
      <c r="C41" s="209"/>
      <c r="D41" s="209"/>
      <c r="E41" s="209"/>
      <c r="F41" s="209"/>
      <c r="G41" s="210"/>
      <c r="H41" s="210"/>
      <c r="I41" s="210"/>
      <c r="J41" s="210"/>
      <c r="K41" s="210"/>
      <c r="L41" s="243">
        <f>SUM(B41:K41)</f>
        <v>0</v>
      </c>
      <c r="N41" s="247" t="s">
        <v>27</v>
      </c>
      <c r="O41" s="208"/>
      <c r="P41" s="209"/>
      <c r="Q41" s="209"/>
      <c r="R41" s="209"/>
      <c r="S41" s="209"/>
      <c r="T41" s="210"/>
      <c r="U41" s="210"/>
      <c r="V41" s="210"/>
      <c r="W41" s="210"/>
      <c r="X41" s="210"/>
      <c r="Y41" s="243">
        <f>SUM(O41:X41)</f>
        <v>0</v>
      </c>
    </row>
    <row r="42" spans="1:25" ht="21.95" customHeight="1">
      <c r="A42" s="247" t="s">
        <v>28</v>
      </c>
      <c r="B42" s="208"/>
      <c r="C42" s="209"/>
      <c r="D42" s="209"/>
      <c r="E42" s="209"/>
      <c r="F42" s="209"/>
      <c r="G42" s="210"/>
      <c r="H42" s="210"/>
      <c r="I42" s="210"/>
      <c r="J42" s="210"/>
      <c r="K42" s="210"/>
      <c r="L42" s="243">
        <f t="shared" si="5"/>
        <v>0</v>
      </c>
      <c r="N42" s="247" t="s">
        <v>28</v>
      </c>
      <c r="O42" s="208"/>
      <c r="P42" s="209"/>
      <c r="Q42" s="209"/>
      <c r="R42" s="209"/>
      <c r="S42" s="209"/>
      <c r="T42" s="210"/>
      <c r="U42" s="210"/>
      <c r="V42" s="210"/>
      <c r="W42" s="210"/>
      <c r="X42" s="210"/>
      <c r="Y42" s="243">
        <f t="shared" si="6"/>
        <v>0</v>
      </c>
    </row>
    <row r="43" spans="1:25" ht="21.95" customHeight="1">
      <c r="A43" s="248" t="s">
        <v>90</v>
      </c>
      <c r="B43" s="208"/>
      <c r="C43" s="209"/>
      <c r="D43" s="209"/>
      <c r="E43" s="209"/>
      <c r="F43" s="209"/>
      <c r="G43" s="210"/>
      <c r="H43" s="210"/>
      <c r="I43" s="210"/>
      <c r="J43" s="210"/>
      <c r="K43" s="210"/>
      <c r="L43" s="243">
        <f t="shared" si="5"/>
        <v>0</v>
      </c>
      <c r="N43" s="248" t="s">
        <v>90</v>
      </c>
      <c r="O43" s="208"/>
      <c r="P43" s="209"/>
      <c r="Q43" s="209"/>
      <c r="R43" s="209"/>
      <c r="S43" s="209"/>
      <c r="T43" s="210"/>
      <c r="U43" s="210"/>
      <c r="V43" s="210"/>
      <c r="W43" s="210"/>
      <c r="X43" s="210"/>
      <c r="Y43" s="243">
        <f t="shared" si="6"/>
        <v>0</v>
      </c>
    </row>
    <row r="44" spans="1:25" ht="21.95" customHeight="1">
      <c r="A44" s="248" t="s">
        <v>91</v>
      </c>
      <c r="B44" s="208"/>
      <c r="C44" s="209"/>
      <c r="D44" s="209"/>
      <c r="E44" s="209"/>
      <c r="F44" s="209"/>
      <c r="G44" s="210"/>
      <c r="H44" s="210"/>
      <c r="I44" s="210"/>
      <c r="J44" s="210"/>
      <c r="K44" s="210"/>
      <c r="L44" s="243">
        <f t="shared" si="5"/>
        <v>0</v>
      </c>
      <c r="N44" s="248" t="s">
        <v>91</v>
      </c>
      <c r="O44" s="249"/>
      <c r="P44" s="250"/>
      <c r="Q44" s="250"/>
      <c r="R44" s="250"/>
      <c r="S44" s="250"/>
      <c r="T44" s="251"/>
      <c r="U44" s="251"/>
      <c r="V44" s="251"/>
      <c r="W44" s="251"/>
      <c r="X44" s="251"/>
      <c r="Y44" s="252">
        <f t="shared" si="6"/>
        <v>0</v>
      </c>
    </row>
    <row r="45" spans="1:25" ht="21.95" customHeight="1">
      <c r="A45" s="248" t="s">
        <v>92</v>
      </c>
      <c r="B45" s="208"/>
      <c r="C45" s="209"/>
      <c r="D45" s="209"/>
      <c r="E45" s="209"/>
      <c r="F45" s="209"/>
      <c r="G45" s="210"/>
      <c r="H45" s="210"/>
      <c r="I45" s="210"/>
      <c r="J45" s="210"/>
      <c r="K45" s="210"/>
      <c r="L45" s="243">
        <f t="shared" si="5"/>
        <v>0</v>
      </c>
      <c r="N45" s="248" t="s">
        <v>92</v>
      </c>
      <c r="O45" s="249"/>
      <c r="P45" s="250"/>
      <c r="Q45" s="250"/>
      <c r="R45" s="250"/>
      <c r="S45" s="250"/>
      <c r="T45" s="251"/>
      <c r="U45" s="251"/>
      <c r="V45" s="251"/>
      <c r="W45" s="251"/>
      <c r="X45" s="251"/>
      <c r="Y45" s="252">
        <f t="shared" si="6"/>
        <v>0</v>
      </c>
    </row>
    <row r="46" spans="1:25" ht="21.95" customHeight="1">
      <c r="A46" s="248" t="s">
        <v>93</v>
      </c>
      <c r="B46" s="208"/>
      <c r="C46" s="209"/>
      <c r="D46" s="209"/>
      <c r="E46" s="209"/>
      <c r="F46" s="209"/>
      <c r="G46" s="210"/>
      <c r="H46" s="210"/>
      <c r="I46" s="210"/>
      <c r="J46" s="210"/>
      <c r="K46" s="210"/>
      <c r="L46" s="243">
        <f t="shared" si="5"/>
        <v>0</v>
      </c>
      <c r="N46" s="248" t="s">
        <v>93</v>
      </c>
      <c r="O46" s="249"/>
      <c r="P46" s="250"/>
      <c r="Q46" s="250"/>
      <c r="R46" s="250"/>
      <c r="S46" s="250"/>
      <c r="T46" s="251"/>
      <c r="U46" s="251"/>
      <c r="V46" s="251"/>
      <c r="W46" s="251"/>
      <c r="X46" s="251"/>
      <c r="Y46" s="243">
        <f>SUM(O46:X46)</f>
        <v>0</v>
      </c>
    </row>
    <row r="47" spans="1:25" ht="21.95" customHeight="1" thickBot="1">
      <c r="A47" s="327" t="s">
        <v>33</v>
      </c>
      <c r="B47" s="211"/>
      <c r="C47" s="212"/>
      <c r="D47" s="212"/>
      <c r="E47" s="212"/>
      <c r="F47" s="212"/>
      <c r="G47" s="213"/>
      <c r="H47" s="213"/>
      <c r="I47" s="213"/>
      <c r="J47" s="213"/>
      <c r="K47" s="213"/>
      <c r="L47" s="254">
        <f>SUM(B47:K47)</f>
        <v>0</v>
      </c>
      <c r="N47" s="327" t="s">
        <v>33</v>
      </c>
      <c r="O47" s="255"/>
      <c r="P47" s="256"/>
      <c r="Q47" s="256"/>
      <c r="R47" s="256"/>
      <c r="S47" s="256"/>
      <c r="T47" s="257"/>
      <c r="U47" s="257"/>
      <c r="V47" s="257"/>
      <c r="W47" s="257"/>
      <c r="X47" s="257"/>
      <c r="Y47" s="254">
        <f>SUM(O47:X47)</f>
        <v>0</v>
      </c>
    </row>
    <row r="48" spans="1:25" ht="25.5" thickBot="1">
      <c r="A48" s="258" t="s">
        <v>94</v>
      </c>
      <c r="B48" s="215"/>
      <c r="C48" s="216"/>
      <c r="D48" s="216"/>
      <c r="E48" s="216"/>
      <c r="F48" s="216"/>
      <c r="G48" s="217"/>
      <c r="H48" s="217"/>
      <c r="I48" s="217"/>
      <c r="J48" s="217"/>
      <c r="K48" s="217"/>
      <c r="L48" s="259">
        <f>SUM(B48:K48)</f>
        <v>0</v>
      </c>
      <c r="N48" s="258" t="s">
        <v>94</v>
      </c>
      <c r="O48" s="325">
        <v>200</v>
      </c>
      <c r="P48" s="216"/>
      <c r="Q48" s="216"/>
      <c r="R48" s="216"/>
      <c r="S48" s="216"/>
      <c r="T48" s="217"/>
      <c r="U48" s="217"/>
      <c r="V48" s="217"/>
      <c r="W48" s="217"/>
      <c r="X48" s="217"/>
      <c r="Y48" s="259">
        <f>SUM(O48:X48)</f>
        <v>200</v>
      </c>
    </row>
    <row r="49" spans="1:25" ht="25.5" customHeight="1" thickBot="1">
      <c r="A49" s="262" t="s">
        <v>54</v>
      </c>
      <c r="B49" s="215"/>
      <c r="C49" s="216"/>
      <c r="D49" s="216"/>
      <c r="E49" s="216"/>
      <c r="F49" s="216"/>
      <c r="G49" s="217"/>
      <c r="H49" s="217"/>
      <c r="I49" s="217"/>
      <c r="J49" s="217"/>
      <c r="K49" s="217"/>
      <c r="L49" s="218">
        <f>SUM(L29:L48)</f>
        <v>1876</v>
      </c>
      <c r="N49" s="262" t="s">
        <v>54</v>
      </c>
      <c r="O49" s="215"/>
      <c r="P49" s="216"/>
      <c r="Q49" s="216"/>
      <c r="R49" s="216"/>
      <c r="S49" s="216"/>
      <c r="T49" s="217"/>
      <c r="U49" s="217"/>
      <c r="V49" s="217"/>
      <c r="W49" s="217"/>
      <c r="X49" s="217"/>
      <c r="Y49" s="218">
        <f>SUM(Y29:Y48)</f>
        <v>2934</v>
      </c>
    </row>
    <row r="50" spans="1:25" ht="15" customHeight="1" thickBot="1">
      <c r="L50" s="264"/>
      <c r="Y50" s="264"/>
    </row>
    <row r="51" spans="1:25" ht="24.95" customHeight="1" thickBot="1">
      <c r="A51" s="230" t="s">
        <v>57</v>
      </c>
      <c r="B51" s="231">
        <v>1</v>
      </c>
      <c r="C51" s="232">
        <v>2</v>
      </c>
      <c r="D51" s="232">
        <v>3</v>
      </c>
      <c r="E51" s="232">
        <v>4</v>
      </c>
      <c r="F51" s="232">
        <v>5</v>
      </c>
      <c r="G51" s="233">
        <v>6</v>
      </c>
      <c r="H51" s="232">
        <v>7</v>
      </c>
      <c r="I51" s="233">
        <v>8</v>
      </c>
      <c r="J51" s="232">
        <v>9</v>
      </c>
      <c r="K51" s="233">
        <v>10</v>
      </c>
      <c r="L51" s="234" t="s">
        <v>43</v>
      </c>
      <c r="N51" s="230" t="s">
        <v>63</v>
      </c>
      <c r="O51" s="231">
        <v>1</v>
      </c>
      <c r="P51" s="232">
        <v>2</v>
      </c>
      <c r="Q51" s="232">
        <v>3</v>
      </c>
      <c r="R51" s="232">
        <v>4</v>
      </c>
      <c r="S51" s="232">
        <v>5</v>
      </c>
      <c r="T51" s="233">
        <v>6</v>
      </c>
      <c r="U51" s="232">
        <v>7</v>
      </c>
      <c r="V51" s="233">
        <v>8</v>
      </c>
      <c r="W51" s="232">
        <v>9</v>
      </c>
      <c r="X51" s="233">
        <v>10</v>
      </c>
      <c r="Y51" s="234" t="s">
        <v>43</v>
      </c>
    </row>
    <row r="52" spans="1:25" s="240" customFormat="1" ht="21.95" customHeight="1" thickTop="1">
      <c r="A52" s="241" t="s">
        <v>15</v>
      </c>
      <c r="B52" s="285">
        <v>1367</v>
      </c>
      <c r="C52" s="237"/>
      <c r="D52" s="237"/>
      <c r="E52" s="237"/>
      <c r="F52" s="237"/>
      <c r="G52" s="238"/>
      <c r="H52" s="238"/>
      <c r="I52" s="238"/>
      <c r="J52" s="238"/>
      <c r="K52" s="238"/>
      <c r="L52" s="239">
        <f t="shared" ref="L52:L58" si="7">SUM(B52:K52)</f>
        <v>1367</v>
      </c>
      <c r="N52" s="241" t="s">
        <v>15</v>
      </c>
      <c r="O52" s="285">
        <v>1814</v>
      </c>
      <c r="P52" s="237"/>
      <c r="Q52" s="237"/>
      <c r="R52" s="237"/>
      <c r="S52" s="237"/>
      <c r="T52" s="238"/>
      <c r="U52" s="238"/>
      <c r="V52" s="238"/>
      <c r="W52" s="238"/>
      <c r="X52" s="238"/>
      <c r="Y52" s="239">
        <f t="shared" ref="Y52:Y57" si="8">SUM(O52:X52)</f>
        <v>1814</v>
      </c>
    </row>
    <row r="53" spans="1:25" s="240" customFormat="1" ht="21.95" customHeight="1">
      <c r="A53" s="241" t="s">
        <v>16</v>
      </c>
      <c r="B53" s="285">
        <v>185</v>
      </c>
      <c r="C53" s="237"/>
      <c r="D53" s="237"/>
      <c r="E53" s="237"/>
      <c r="F53" s="237"/>
      <c r="G53" s="238"/>
      <c r="H53" s="238"/>
      <c r="I53" s="238"/>
      <c r="J53" s="238"/>
      <c r="K53" s="238"/>
      <c r="L53" s="239">
        <f t="shared" si="7"/>
        <v>185</v>
      </c>
      <c r="N53" s="241" t="s">
        <v>16</v>
      </c>
      <c r="O53" s="285">
        <v>290</v>
      </c>
      <c r="P53" s="237"/>
      <c r="Q53" s="237"/>
      <c r="R53" s="237"/>
      <c r="S53" s="237"/>
      <c r="T53" s="238"/>
      <c r="U53" s="238"/>
      <c r="V53" s="238"/>
      <c r="W53" s="238"/>
      <c r="X53" s="238"/>
      <c r="Y53" s="239">
        <f t="shared" si="8"/>
        <v>290</v>
      </c>
    </row>
    <row r="54" spans="1:25" s="240" customFormat="1" ht="21.95" customHeight="1">
      <c r="A54" s="241" t="s">
        <v>17</v>
      </c>
      <c r="B54" s="285">
        <v>55</v>
      </c>
      <c r="C54" s="237"/>
      <c r="D54" s="237"/>
      <c r="E54" s="237"/>
      <c r="F54" s="237"/>
      <c r="G54" s="238"/>
      <c r="H54" s="238"/>
      <c r="I54" s="238"/>
      <c r="J54" s="238"/>
      <c r="K54" s="238"/>
      <c r="L54" s="239">
        <f t="shared" si="7"/>
        <v>55</v>
      </c>
      <c r="N54" s="241" t="s">
        <v>17</v>
      </c>
      <c r="O54" s="285">
        <v>52</v>
      </c>
      <c r="P54" s="237"/>
      <c r="Q54" s="237"/>
      <c r="R54" s="237"/>
      <c r="S54" s="237"/>
      <c r="T54" s="238"/>
      <c r="U54" s="238"/>
      <c r="V54" s="238"/>
      <c r="W54" s="238"/>
      <c r="X54" s="238"/>
      <c r="Y54" s="239">
        <f t="shared" si="8"/>
        <v>52</v>
      </c>
    </row>
    <row r="55" spans="1:25" s="240" customFormat="1" ht="21.95" customHeight="1">
      <c r="A55" s="241" t="s">
        <v>18</v>
      </c>
      <c r="B55" s="236"/>
      <c r="C55" s="237"/>
      <c r="D55" s="237"/>
      <c r="E55" s="237"/>
      <c r="F55" s="237"/>
      <c r="G55" s="238"/>
      <c r="H55" s="238"/>
      <c r="I55" s="238"/>
      <c r="J55" s="238"/>
      <c r="K55" s="238"/>
      <c r="L55" s="239">
        <f t="shared" si="7"/>
        <v>0</v>
      </c>
      <c r="N55" s="241" t="s">
        <v>18</v>
      </c>
      <c r="O55" s="236"/>
      <c r="P55" s="237"/>
      <c r="Q55" s="237"/>
      <c r="R55" s="237"/>
      <c r="S55" s="237"/>
      <c r="T55" s="238"/>
      <c r="U55" s="238"/>
      <c r="V55" s="238"/>
      <c r="W55" s="238"/>
      <c r="X55" s="238"/>
      <c r="Y55" s="239">
        <f t="shared" si="8"/>
        <v>0</v>
      </c>
    </row>
    <row r="56" spans="1:25" s="240" customFormat="1" ht="21.95" customHeight="1">
      <c r="A56" s="241" t="s">
        <v>45</v>
      </c>
      <c r="B56" s="285">
        <v>215</v>
      </c>
      <c r="C56" s="237"/>
      <c r="D56" s="237"/>
      <c r="E56" s="237"/>
      <c r="F56" s="237"/>
      <c r="G56" s="238"/>
      <c r="H56" s="238"/>
      <c r="I56" s="238"/>
      <c r="J56" s="238"/>
      <c r="K56" s="238"/>
      <c r="L56" s="239">
        <f t="shared" si="7"/>
        <v>215</v>
      </c>
      <c r="N56" s="241" t="s">
        <v>45</v>
      </c>
      <c r="O56" s="285">
        <v>229</v>
      </c>
      <c r="P56" s="237"/>
      <c r="Q56" s="237"/>
      <c r="R56" s="237"/>
      <c r="S56" s="237"/>
      <c r="T56" s="238"/>
      <c r="U56" s="238"/>
      <c r="V56" s="238"/>
      <c r="W56" s="238"/>
      <c r="X56" s="238"/>
      <c r="Y56" s="239">
        <f t="shared" si="8"/>
        <v>229</v>
      </c>
    </row>
    <row r="57" spans="1:25" s="240" customFormat="1" ht="21.95" customHeight="1">
      <c r="A57" s="241" t="s">
        <v>20</v>
      </c>
      <c r="B57" s="236"/>
      <c r="C57" s="237"/>
      <c r="D57" s="237"/>
      <c r="E57" s="237"/>
      <c r="F57" s="237"/>
      <c r="G57" s="238"/>
      <c r="H57" s="238"/>
      <c r="I57" s="238"/>
      <c r="J57" s="238"/>
      <c r="K57" s="238"/>
      <c r="L57" s="239">
        <f t="shared" si="7"/>
        <v>0</v>
      </c>
      <c r="N57" s="241" t="s">
        <v>20</v>
      </c>
      <c r="O57" s="236"/>
      <c r="P57" s="237"/>
      <c r="Q57" s="237"/>
      <c r="R57" s="237"/>
      <c r="S57" s="237"/>
      <c r="T57" s="238"/>
      <c r="U57" s="238"/>
      <c r="V57" s="238"/>
      <c r="W57" s="238"/>
      <c r="X57" s="238"/>
      <c r="Y57" s="239">
        <f t="shared" si="8"/>
        <v>0</v>
      </c>
    </row>
    <row r="58" spans="1:25" ht="21.95" customHeight="1">
      <c r="A58" s="242" t="s">
        <v>21</v>
      </c>
      <c r="B58" s="329">
        <v>20</v>
      </c>
      <c r="C58" s="330">
        <v>20</v>
      </c>
      <c r="D58" s="330">
        <v>30</v>
      </c>
      <c r="E58" s="330">
        <v>30</v>
      </c>
      <c r="F58" s="205"/>
      <c r="G58" s="206"/>
      <c r="H58" s="206"/>
      <c r="I58" s="206"/>
      <c r="J58" s="206"/>
      <c r="K58" s="206"/>
      <c r="L58" s="243">
        <f t="shared" si="7"/>
        <v>100</v>
      </c>
      <c r="N58" s="242" t="s">
        <v>21</v>
      </c>
      <c r="O58" s="329">
        <v>30</v>
      </c>
      <c r="P58" s="330">
        <v>35</v>
      </c>
      <c r="Q58" s="330">
        <v>30</v>
      </c>
      <c r="R58" s="330">
        <v>30</v>
      </c>
      <c r="S58" s="205"/>
      <c r="T58" s="206"/>
      <c r="U58" s="206"/>
      <c r="V58" s="206"/>
      <c r="W58" s="206"/>
      <c r="X58" s="206"/>
      <c r="Y58" s="243">
        <f>SUM(O58:X58)</f>
        <v>125</v>
      </c>
    </row>
    <row r="59" spans="1:25" ht="21.95" customHeight="1">
      <c r="A59" s="242" t="s">
        <v>22</v>
      </c>
      <c r="B59" s="329">
        <v>20</v>
      </c>
      <c r="C59" s="330">
        <v>17</v>
      </c>
      <c r="D59" s="330">
        <v>18</v>
      </c>
      <c r="E59" s="330">
        <v>22</v>
      </c>
      <c r="F59" s="205"/>
      <c r="G59" s="206"/>
      <c r="H59" s="206"/>
      <c r="I59" s="206"/>
      <c r="J59" s="206"/>
      <c r="K59" s="206"/>
      <c r="L59" s="243">
        <f>SUM(B59:K59)</f>
        <v>77</v>
      </c>
      <c r="N59" s="242" t="s">
        <v>22</v>
      </c>
      <c r="O59" s="329">
        <v>18</v>
      </c>
      <c r="P59" s="330">
        <v>15</v>
      </c>
      <c r="Q59" s="330">
        <v>24</v>
      </c>
      <c r="R59" s="330">
        <v>15</v>
      </c>
      <c r="S59" s="205"/>
      <c r="T59" s="206"/>
      <c r="U59" s="206"/>
      <c r="V59" s="206"/>
      <c r="W59" s="206"/>
      <c r="X59" s="206"/>
      <c r="Y59" s="243">
        <f>SUM(O59:X59)</f>
        <v>72</v>
      </c>
    </row>
    <row r="60" spans="1:25" ht="21.95" customHeight="1">
      <c r="A60" s="244" t="s">
        <v>46</v>
      </c>
      <c r="B60" s="331">
        <v>20</v>
      </c>
      <c r="C60" s="332">
        <v>11</v>
      </c>
      <c r="D60" s="332">
        <v>17</v>
      </c>
      <c r="E60" s="332">
        <v>16</v>
      </c>
      <c r="F60" s="209"/>
      <c r="G60" s="210"/>
      <c r="H60" s="210"/>
      <c r="I60" s="210"/>
      <c r="J60" s="210"/>
      <c r="K60" s="210"/>
      <c r="L60" s="243">
        <f>SUM(B60:K60)</f>
        <v>64</v>
      </c>
      <c r="N60" s="244" t="s">
        <v>46</v>
      </c>
      <c r="O60" s="331">
        <v>20</v>
      </c>
      <c r="P60" s="332">
        <v>11</v>
      </c>
      <c r="Q60" s="332">
        <v>16</v>
      </c>
      <c r="R60" s="332">
        <v>12</v>
      </c>
      <c r="S60" s="209"/>
      <c r="T60" s="210"/>
      <c r="U60" s="210"/>
      <c r="V60" s="210"/>
      <c r="W60" s="210"/>
      <c r="X60" s="210"/>
      <c r="Y60" s="243">
        <f>SUM(O60:X60)</f>
        <v>59</v>
      </c>
    </row>
    <row r="61" spans="1:25" ht="21.95" customHeight="1">
      <c r="A61" s="244" t="s">
        <v>47</v>
      </c>
      <c r="B61" s="331">
        <v>11</v>
      </c>
      <c r="C61" s="332">
        <v>26</v>
      </c>
      <c r="D61" s="332">
        <v>54</v>
      </c>
      <c r="E61" s="332">
        <v>16</v>
      </c>
      <c r="F61" s="209"/>
      <c r="G61" s="210"/>
      <c r="H61" s="210"/>
      <c r="I61" s="210"/>
      <c r="J61" s="210"/>
      <c r="K61" s="210"/>
      <c r="L61" s="243">
        <f>SUM(B61:K61)</f>
        <v>107</v>
      </c>
      <c r="N61" s="244" t="s">
        <v>47</v>
      </c>
      <c r="O61" s="331">
        <v>29</v>
      </c>
      <c r="P61" s="332">
        <v>15</v>
      </c>
      <c r="Q61" s="332">
        <v>34</v>
      </c>
      <c r="R61" s="332">
        <v>23</v>
      </c>
      <c r="S61" s="209"/>
      <c r="T61" s="210"/>
      <c r="U61" s="210"/>
      <c r="V61" s="210"/>
      <c r="W61" s="210"/>
      <c r="X61" s="210"/>
      <c r="Y61" s="243">
        <f>SUM(O61:X61)</f>
        <v>101</v>
      </c>
    </row>
    <row r="62" spans="1:25" ht="21.95" customHeight="1">
      <c r="A62" s="244" t="s">
        <v>48</v>
      </c>
      <c r="B62" s="208"/>
      <c r="C62" s="209"/>
      <c r="D62" s="209"/>
      <c r="E62" s="209"/>
      <c r="F62" s="209"/>
      <c r="G62" s="210"/>
      <c r="H62" s="210"/>
      <c r="I62" s="210"/>
      <c r="J62" s="210"/>
      <c r="K62" s="210"/>
      <c r="L62" s="243">
        <f t="shared" ref="L62:L69" si="9">SUM(B62:K62)</f>
        <v>0</v>
      </c>
      <c r="N62" s="244" t="s">
        <v>48</v>
      </c>
      <c r="O62" s="208"/>
      <c r="P62" s="209"/>
      <c r="Q62" s="209"/>
      <c r="R62" s="209"/>
      <c r="S62" s="209"/>
      <c r="T62" s="210"/>
      <c r="U62" s="210"/>
      <c r="V62" s="210"/>
      <c r="W62" s="210"/>
      <c r="X62" s="210"/>
      <c r="Y62" s="243">
        <f t="shared" ref="Y62:Y68" si="10">SUM(O62:X62)</f>
        <v>0</v>
      </c>
    </row>
    <row r="63" spans="1:25" ht="24.75">
      <c r="A63" s="246" t="s">
        <v>89</v>
      </c>
      <c r="B63" s="334"/>
      <c r="C63" s="209"/>
      <c r="D63" s="209"/>
      <c r="E63" s="209"/>
      <c r="F63" s="209"/>
      <c r="G63" s="210"/>
      <c r="H63" s="210"/>
      <c r="I63" s="210"/>
      <c r="J63" s="210"/>
      <c r="K63" s="210"/>
      <c r="L63" s="243">
        <f>SUM(B63:K63)</f>
        <v>0</v>
      </c>
      <c r="N63" s="246" t="s">
        <v>89</v>
      </c>
      <c r="O63" s="334"/>
      <c r="P63" s="209"/>
      <c r="Q63" s="209"/>
      <c r="R63" s="209"/>
      <c r="S63" s="209"/>
      <c r="T63" s="210"/>
      <c r="U63" s="210"/>
      <c r="V63" s="210"/>
      <c r="W63" s="210"/>
      <c r="X63" s="210"/>
      <c r="Y63" s="243">
        <f>SUM(O63:X63)</f>
        <v>0</v>
      </c>
    </row>
    <row r="64" spans="1:25" ht="21.95" customHeight="1">
      <c r="A64" s="247" t="s">
        <v>27</v>
      </c>
      <c r="B64" s="208"/>
      <c r="C64" s="209"/>
      <c r="D64" s="209"/>
      <c r="E64" s="209"/>
      <c r="F64" s="209"/>
      <c r="G64" s="210"/>
      <c r="H64" s="210"/>
      <c r="I64" s="210"/>
      <c r="J64" s="210"/>
      <c r="K64" s="210"/>
      <c r="L64" s="243">
        <f>SUM(B64:K64)</f>
        <v>0</v>
      </c>
      <c r="N64" s="247" t="s">
        <v>27</v>
      </c>
      <c r="O64" s="208"/>
      <c r="P64" s="209"/>
      <c r="Q64" s="209"/>
      <c r="R64" s="209"/>
      <c r="S64" s="209"/>
      <c r="T64" s="210"/>
      <c r="U64" s="210"/>
      <c r="V64" s="210"/>
      <c r="W64" s="210"/>
      <c r="X64" s="210"/>
      <c r="Y64" s="243">
        <f>SUM(O64:X64)</f>
        <v>0</v>
      </c>
    </row>
    <row r="65" spans="1:28" ht="21.95" customHeight="1">
      <c r="A65" s="247" t="s">
        <v>28</v>
      </c>
      <c r="B65" s="208"/>
      <c r="C65" s="209"/>
      <c r="D65" s="209"/>
      <c r="E65" s="209"/>
      <c r="F65" s="209"/>
      <c r="G65" s="210"/>
      <c r="H65" s="210"/>
      <c r="I65" s="210"/>
      <c r="J65" s="210"/>
      <c r="K65" s="210"/>
      <c r="L65" s="243">
        <f t="shared" si="9"/>
        <v>0</v>
      </c>
      <c r="N65" s="247" t="s">
        <v>28</v>
      </c>
      <c r="O65" s="208"/>
      <c r="P65" s="209"/>
      <c r="Q65" s="209"/>
      <c r="R65" s="209"/>
      <c r="S65" s="209"/>
      <c r="T65" s="210"/>
      <c r="U65" s="210"/>
      <c r="V65" s="210"/>
      <c r="W65" s="210"/>
      <c r="X65" s="210"/>
      <c r="Y65" s="243">
        <f t="shared" si="10"/>
        <v>0</v>
      </c>
    </row>
    <row r="66" spans="1:28" ht="21.95" customHeight="1">
      <c r="A66" s="248" t="s">
        <v>90</v>
      </c>
      <c r="B66" s="208"/>
      <c r="C66" s="209"/>
      <c r="D66" s="209"/>
      <c r="E66" s="209"/>
      <c r="F66" s="209"/>
      <c r="G66" s="210"/>
      <c r="H66" s="210"/>
      <c r="I66" s="210"/>
      <c r="J66" s="210"/>
      <c r="K66" s="210"/>
      <c r="L66" s="243">
        <f t="shared" si="9"/>
        <v>0</v>
      </c>
      <c r="N66" s="248" t="s">
        <v>90</v>
      </c>
      <c r="O66" s="208"/>
      <c r="P66" s="209"/>
      <c r="Q66" s="209"/>
      <c r="R66" s="209"/>
      <c r="S66" s="209"/>
      <c r="T66" s="210"/>
      <c r="U66" s="210"/>
      <c r="V66" s="210"/>
      <c r="W66" s="210"/>
      <c r="X66" s="210"/>
      <c r="Y66" s="243">
        <f t="shared" si="10"/>
        <v>0</v>
      </c>
    </row>
    <row r="67" spans="1:28" ht="21.95" customHeight="1">
      <c r="A67" s="248" t="s">
        <v>91</v>
      </c>
      <c r="B67" s="208"/>
      <c r="C67" s="209"/>
      <c r="D67" s="209"/>
      <c r="E67" s="209"/>
      <c r="F67" s="209"/>
      <c r="G67" s="210"/>
      <c r="H67" s="210"/>
      <c r="I67" s="210"/>
      <c r="J67" s="210"/>
      <c r="K67" s="210"/>
      <c r="L67" s="243">
        <f t="shared" si="9"/>
        <v>0</v>
      </c>
      <c r="N67" s="248" t="s">
        <v>91</v>
      </c>
      <c r="O67" s="249"/>
      <c r="P67" s="250"/>
      <c r="Q67" s="250"/>
      <c r="R67" s="250"/>
      <c r="S67" s="250"/>
      <c r="T67" s="251"/>
      <c r="U67" s="251"/>
      <c r="V67" s="251"/>
      <c r="W67" s="251"/>
      <c r="X67" s="251"/>
      <c r="Y67" s="252">
        <f t="shared" si="10"/>
        <v>0</v>
      </c>
    </row>
    <row r="68" spans="1:28" ht="21.95" customHeight="1">
      <c r="A68" s="248" t="s">
        <v>92</v>
      </c>
      <c r="B68" s="208"/>
      <c r="C68" s="209"/>
      <c r="D68" s="209"/>
      <c r="E68" s="209"/>
      <c r="F68" s="209"/>
      <c r="G68" s="210"/>
      <c r="H68" s="210"/>
      <c r="I68" s="210"/>
      <c r="J68" s="210"/>
      <c r="K68" s="210"/>
      <c r="L68" s="243">
        <f t="shared" si="9"/>
        <v>0</v>
      </c>
      <c r="N68" s="248" t="s">
        <v>92</v>
      </c>
      <c r="O68" s="249"/>
      <c r="P68" s="250"/>
      <c r="Q68" s="250"/>
      <c r="R68" s="250"/>
      <c r="S68" s="250"/>
      <c r="T68" s="251"/>
      <c r="U68" s="251"/>
      <c r="V68" s="251"/>
      <c r="W68" s="251"/>
      <c r="X68" s="251"/>
      <c r="Y68" s="252">
        <f t="shared" si="10"/>
        <v>0</v>
      </c>
    </row>
    <row r="69" spans="1:28" ht="21.95" customHeight="1">
      <c r="A69" s="248" t="s">
        <v>93</v>
      </c>
      <c r="B69" s="208"/>
      <c r="C69" s="209"/>
      <c r="D69" s="209"/>
      <c r="E69" s="209"/>
      <c r="F69" s="209"/>
      <c r="G69" s="210"/>
      <c r="H69" s="210"/>
      <c r="I69" s="210"/>
      <c r="J69" s="210"/>
      <c r="K69" s="210"/>
      <c r="L69" s="243">
        <f t="shared" si="9"/>
        <v>0</v>
      </c>
      <c r="N69" s="248" t="s">
        <v>93</v>
      </c>
      <c r="O69" s="336"/>
      <c r="P69" s="250"/>
      <c r="Q69" s="250"/>
      <c r="R69" s="250"/>
      <c r="S69" s="250"/>
      <c r="T69" s="251"/>
      <c r="U69" s="251"/>
      <c r="V69" s="251"/>
      <c r="W69" s="251"/>
      <c r="X69" s="251"/>
      <c r="Y69" s="243">
        <f>SUM(O69:X69)</f>
        <v>0</v>
      </c>
    </row>
    <row r="70" spans="1:28" ht="21.95" customHeight="1" thickBot="1">
      <c r="A70" s="327" t="s">
        <v>33</v>
      </c>
      <c r="B70" s="211"/>
      <c r="C70" s="212"/>
      <c r="D70" s="212"/>
      <c r="E70" s="212"/>
      <c r="F70" s="212"/>
      <c r="G70" s="213"/>
      <c r="H70" s="213"/>
      <c r="I70" s="213"/>
      <c r="J70" s="213"/>
      <c r="K70" s="213"/>
      <c r="L70" s="254">
        <f>SUM(B70:K70)</f>
        <v>0</v>
      </c>
      <c r="N70" s="327" t="s">
        <v>33</v>
      </c>
      <c r="O70" s="337"/>
      <c r="P70" s="256"/>
      <c r="Q70" s="256"/>
      <c r="R70" s="256"/>
      <c r="S70" s="256"/>
      <c r="T70" s="257"/>
      <c r="U70" s="257"/>
      <c r="V70" s="257"/>
      <c r="W70" s="257"/>
      <c r="X70" s="257"/>
      <c r="Y70" s="254">
        <f>SUM(O70:X70)</f>
        <v>0</v>
      </c>
    </row>
    <row r="71" spans="1:28" ht="25.5" thickBot="1">
      <c r="A71" s="258" t="s">
        <v>94</v>
      </c>
      <c r="B71" s="215"/>
      <c r="C71" s="216"/>
      <c r="D71" s="216"/>
      <c r="E71" s="216"/>
      <c r="F71" s="216"/>
      <c r="G71" s="217"/>
      <c r="H71" s="217"/>
      <c r="I71" s="217"/>
      <c r="J71" s="217"/>
      <c r="K71" s="217"/>
      <c r="L71" s="265">
        <f>SUM(B71:K71)</f>
        <v>0</v>
      </c>
      <c r="N71" s="258" t="s">
        <v>94</v>
      </c>
      <c r="O71" s="215"/>
      <c r="P71" s="216"/>
      <c r="Q71" s="216"/>
      <c r="R71" s="216"/>
      <c r="S71" s="216"/>
      <c r="T71" s="217"/>
      <c r="U71" s="217"/>
      <c r="V71" s="217"/>
      <c r="W71" s="217"/>
      <c r="X71" s="217"/>
      <c r="Y71" s="265">
        <f>SUM(O71:X71)</f>
        <v>0</v>
      </c>
    </row>
    <row r="72" spans="1:28" ht="25.5" customHeight="1" thickBot="1">
      <c r="A72" s="262" t="s">
        <v>54</v>
      </c>
      <c r="B72" s="215"/>
      <c r="C72" s="216"/>
      <c r="D72" s="216"/>
      <c r="E72" s="216"/>
      <c r="F72" s="216"/>
      <c r="G72" s="217"/>
      <c r="H72" s="217"/>
      <c r="I72" s="217"/>
      <c r="J72" s="217"/>
      <c r="K72" s="217"/>
      <c r="L72" s="218">
        <f>SUM(L52:L71)</f>
        <v>2170</v>
      </c>
      <c r="N72" s="262" t="s">
        <v>54</v>
      </c>
      <c r="O72" s="215"/>
      <c r="P72" s="216"/>
      <c r="Q72" s="216"/>
      <c r="R72" s="216"/>
      <c r="S72" s="216"/>
      <c r="T72" s="217"/>
      <c r="U72" s="217"/>
      <c r="V72" s="217"/>
      <c r="W72" s="217"/>
      <c r="X72" s="217"/>
      <c r="Y72" s="218">
        <f>SUM(Y52:Y71)</f>
        <v>2742</v>
      </c>
    </row>
    <row r="73" spans="1:28" ht="15" customHeight="1"/>
    <row r="74" spans="1:28" ht="15" customHeight="1"/>
    <row r="75" spans="1:28" ht="15" customHeight="1"/>
    <row r="76" spans="1:28">
      <c r="A76" s="660" t="s">
        <v>96</v>
      </c>
      <c r="B76" s="660"/>
      <c r="C76" s="660"/>
      <c r="D76" s="660"/>
      <c r="E76" s="660"/>
      <c r="F76" s="660"/>
      <c r="G76" s="660"/>
      <c r="H76" s="660"/>
      <c r="I76" s="660"/>
      <c r="J76" s="660"/>
      <c r="K76" s="660"/>
      <c r="L76" s="660"/>
      <c r="M76" s="660"/>
      <c r="N76" s="660"/>
      <c r="O76" s="660"/>
      <c r="P76" s="660"/>
      <c r="Q76" s="660"/>
      <c r="R76" s="660"/>
      <c r="S76" s="660"/>
      <c r="T76" s="660"/>
      <c r="U76" s="660"/>
      <c r="V76" s="660"/>
      <c r="W76" s="660"/>
      <c r="X76" s="660"/>
      <c r="Y76" s="660"/>
    </row>
    <row r="77" spans="1:28">
      <c r="A77" s="660"/>
      <c r="B77" s="660"/>
      <c r="C77" s="660"/>
      <c r="D77" s="660"/>
      <c r="E77" s="660"/>
      <c r="F77" s="660"/>
      <c r="G77" s="660"/>
      <c r="H77" s="660"/>
      <c r="I77" s="660"/>
      <c r="J77" s="660"/>
      <c r="K77" s="660"/>
      <c r="L77" s="660"/>
      <c r="M77" s="660"/>
      <c r="N77" s="660"/>
      <c r="O77" s="660"/>
      <c r="P77" s="660"/>
      <c r="Q77" s="660"/>
      <c r="R77" s="660"/>
      <c r="S77" s="660"/>
      <c r="T77" s="660"/>
      <c r="U77" s="660"/>
      <c r="V77" s="660"/>
      <c r="W77" s="660"/>
      <c r="X77" s="660"/>
      <c r="Y77" s="660"/>
    </row>
    <row r="78" spans="1:28">
      <c r="A78" s="660"/>
      <c r="B78" s="660"/>
      <c r="C78" s="660"/>
      <c r="D78" s="660"/>
      <c r="E78" s="660"/>
      <c r="F78" s="660"/>
      <c r="G78" s="660"/>
      <c r="H78" s="660"/>
      <c r="I78" s="660"/>
      <c r="J78" s="660"/>
      <c r="K78" s="660"/>
      <c r="L78" s="660"/>
      <c r="M78" s="660"/>
      <c r="N78" s="660"/>
      <c r="O78" s="660"/>
      <c r="P78" s="660"/>
      <c r="Q78" s="660"/>
      <c r="R78" s="660"/>
      <c r="S78" s="660"/>
      <c r="T78" s="660"/>
      <c r="U78" s="660"/>
      <c r="V78" s="660"/>
      <c r="W78" s="660"/>
      <c r="X78" s="660"/>
      <c r="Y78" s="660"/>
    </row>
    <row r="79" spans="1:28">
      <c r="A79" s="660"/>
      <c r="B79" s="660"/>
      <c r="C79" s="660"/>
      <c r="D79" s="660"/>
      <c r="E79" s="660"/>
      <c r="F79" s="660"/>
      <c r="G79" s="660"/>
      <c r="H79" s="660"/>
      <c r="I79" s="660"/>
      <c r="J79" s="660"/>
      <c r="K79" s="660"/>
      <c r="L79" s="660"/>
      <c r="M79" s="660"/>
      <c r="N79" s="660"/>
      <c r="O79" s="660"/>
      <c r="P79" s="660"/>
      <c r="Q79" s="660"/>
      <c r="R79" s="660"/>
      <c r="S79" s="660"/>
      <c r="T79" s="660"/>
      <c r="U79" s="660"/>
      <c r="V79" s="660"/>
      <c r="W79" s="660"/>
      <c r="X79" s="660"/>
      <c r="Y79" s="660"/>
    </row>
    <row r="80" spans="1:28" ht="30" customHeight="1" thickBot="1">
      <c r="AA80" s="266"/>
      <c r="AB80" s="266"/>
    </row>
    <row r="81" spans="1:28" ht="24.95" customHeight="1" thickBot="1">
      <c r="A81" s="230" t="s">
        <v>44</v>
      </c>
      <c r="B81" s="231">
        <v>1</v>
      </c>
      <c r="C81" s="232">
        <v>2</v>
      </c>
      <c r="D81" s="232">
        <v>3</v>
      </c>
      <c r="E81" s="232">
        <v>4</v>
      </c>
      <c r="F81" s="232">
        <v>5</v>
      </c>
      <c r="G81" s="233">
        <v>6</v>
      </c>
      <c r="H81" s="232">
        <v>7</v>
      </c>
      <c r="I81" s="233">
        <v>8</v>
      </c>
      <c r="J81" s="232">
        <v>9</v>
      </c>
      <c r="K81" s="233">
        <v>10</v>
      </c>
      <c r="L81" s="234" t="s">
        <v>43</v>
      </c>
      <c r="N81" s="230" t="s">
        <v>60</v>
      </c>
      <c r="O81" s="231">
        <v>1</v>
      </c>
      <c r="P81" s="232">
        <v>2</v>
      </c>
      <c r="Q81" s="232">
        <v>3</v>
      </c>
      <c r="R81" s="232">
        <v>4</v>
      </c>
      <c r="S81" s="232">
        <v>5</v>
      </c>
      <c r="T81" s="233">
        <v>6</v>
      </c>
      <c r="U81" s="232">
        <v>7</v>
      </c>
      <c r="V81" s="233">
        <v>8</v>
      </c>
      <c r="W81" s="232">
        <v>9</v>
      </c>
      <c r="X81" s="233">
        <v>10</v>
      </c>
      <c r="Y81" s="234" t="s">
        <v>43</v>
      </c>
      <c r="AA81" s="267"/>
      <c r="AB81" s="267"/>
    </row>
    <row r="82" spans="1:28" s="240" customFormat="1" ht="21.95" customHeight="1" thickTop="1">
      <c r="A82" s="241" t="s">
        <v>15</v>
      </c>
      <c r="B82" s="285">
        <v>1632</v>
      </c>
      <c r="C82" s="237"/>
      <c r="D82" s="237"/>
      <c r="E82" s="237"/>
      <c r="F82" s="237"/>
      <c r="G82" s="238"/>
      <c r="H82" s="238"/>
      <c r="I82" s="238"/>
      <c r="J82" s="238"/>
      <c r="K82" s="238"/>
      <c r="L82" s="239">
        <f t="shared" ref="L82:L87" si="11">SUM(B82:K82)</f>
        <v>1632</v>
      </c>
      <c r="N82" s="241" t="s">
        <v>15</v>
      </c>
      <c r="O82" s="236">
        <v>1230</v>
      </c>
      <c r="P82" s="237"/>
      <c r="Q82" s="237"/>
      <c r="R82" s="237"/>
      <c r="S82" s="237"/>
      <c r="T82" s="238"/>
      <c r="U82" s="238"/>
      <c r="V82" s="238"/>
      <c r="W82" s="238"/>
      <c r="X82" s="238"/>
      <c r="Y82" s="239">
        <f t="shared" ref="Y82:Y101" si="12">SUM(O82:X82)</f>
        <v>1230</v>
      </c>
    </row>
    <row r="83" spans="1:28" s="240" customFormat="1" ht="21.95" customHeight="1">
      <c r="A83" s="241" t="s">
        <v>16</v>
      </c>
      <c r="B83" s="285">
        <v>270</v>
      </c>
      <c r="C83" s="237"/>
      <c r="D83" s="237"/>
      <c r="E83" s="237"/>
      <c r="F83" s="237"/>
      <c r="G83" s="238"/>
      <c r="H83" s="238"/>
      <c r="I83" s="238"/>
      <c r="J83" s="238"/>
      <c r="K83" s="238"/>
      <c r="L83" s="239">
        <f t="shared" si="11"/>
        <v>270</v>
      </c>
      <c r="N83" s="241" t="s">
        <v>16</v>
      </c>
      <c r="O83" s="236">
        <v>180</v>
      </c>
      <c r="P83" s="237"/>
      <c r="Q83" s="237"/>
      <c r="R83" s="237"/>
      <c r="S83" s="237"/>
      <c r="T83" s="238"/>
      <c r="U83" s="238"/>
      <c r="V83" s="238"/>
      <c r="W83" s="238"/>
      <c r="X83" s="238"/>
      <c r="Y83" s="239">
        <f t="shared" si="12"/>
        <v>180</v>
      </c>
    </row>
    <row r="84" spans="1:28" s="240" customFormat="1" ht="21.95" customHeight="1">
      <c r="A84" s="241" t="s">
        <v>17</v>
      </c>
      <c r="B84" s="285">
        <v>90</v>
      </c>
      <c r="C84" s="237"/>
      <c r="D84" s="237"/>
      <c r="E84" s="237"/>
      <c r="F84" s="237"/>
      <c r="G84" s="238"/>
      <c r="H84" s="238"/>
      <c r="I84" s="238"/>
      <c r="J84" s="238"/>
      <c r="K84" s="238"/>
      <c r="L84" s="239">
        <f t="shared" si="11"/>
        <v>90</v>
      </c>
      <c r="N84" s="241" t="s">
        <v>17</v>
      </c>
      <c r="O84" s="236">
        <v>49</v>
      </c>
      <c r="P84" s="237"/>
      <c r="Q84" s="237"/>
      <c r="R84" s="237"/>
      <c r="S84" s="237"/>
      <c r="T84" s="238"/>
      <c r="U84" s="238"/>
      <c r="V84" s="238"/>
      <c r="W84" s="238"/>
      <c r="X84" s="238"/>
      <c r="Y84" s="239">
        <f t="shared" si="12"/>
        <v>49</v>
      </c>
    </row>
    <row r="85" spans="1:28" s="240" customFormat="1" ht="21.95" customHeight="1">
      <c r="A85" s="241" t="s">
        <v>18</v>
      </c>
      <c r="B85" s="236"/>
      <c r="C85" s="237"/>
      <c r="D85" s="237"/>
      <c r="E85" s="237"/>
      <c r="F85" s="237"/>
      <c r="G85" s="238"/>
      <c r="H85" s="238"/>
      <c r="I85" s="238"/>
      <c r="J85" s="238"/>
      <c r="K85" s="238"/>
      <c r="L85" s="239">
        <f t="shared" si="11"/>
        <v>0</v>
      </c>
      <c r="N85" s="241" t="s">
        <v>18</v>
      </c>
      <c r="O85" s="236"/>
      <c r="P85" s="237"/>
      <c r="Q85" s="237"/>
      <c r="R85" s="237"/>
      <c r="S85" s="237"/>
      <c r="T85" s="238"/>
      <c r="U85" s="238"/>
      <c r="V85" s="238"/>
      <c r="W85" s="238"/>
      <c r="X85" s="238"/>
      <c r="Y85" s="239">
        <f t="shared" si="12"/>
        <v>0</v>
      </c>
    </row>
    <row r="86" spans="1:28" s="240" customFormat="1" ht="21.95" customHeight="1">
      <c r="A86" s="241" t="s">
        <v>45</v>
      </c>
      <c r="B86" s="285">
        <v>427</v>
      </c>
      <c r="C86" s="237"/>
      <c r="D86" s="237"/>
      <c r="E86" s="237"/>
      <c r="F86" s="237"/>
      <c r="G86" s="238"/>
      <c r="H86" s="238"/>
      <c r="I86" s="238"/>
      <c r="J86" s="238"/>
      <c r="K86" s="238"/>
      <c r="L86" s="239">
        <f t="shared" si="11"/>
        <v>427</v>
      </c>
      <c r="N86" s="241" t="s">
        <v>45</v>
      </c>
      <c r="O86" s="236">
        <v>143</v>
      </c>
      <c r="P86" s="237"/>
      <c r="Q86" s="237"/>
      <c r="R86" s="237"/>
      <c r="S86" s="237"/>
      <c r="T86" s="238"/>
      <c r="U86" s="238"/>
      <c r="V86" s="238"/>
      <c r="W86" s="238"/>
      <c r="X86" s="238"/>
      <c r="Y86" s="239">
        <f t="shared" si="12"/>
        <v>143</v>
      </c>
    </row>
    <row r="87" spans="1:28" s="240" customFormat="1" ht="21.95" customHeight="1">
      <c r="A87" s="241" t="s">
        <v>20</v>
      </c>
      <c r="B87" s="236"/>
      <c r="C87" s="237"/>
      <c r="D87" s="237"/>
      <c r="E87" s="237"/>
      <c r="F87" s="237"/>
      <c r="G87" s="238"/>
      <c r="H87" s="238"/>
      <c r="I87" s="238"/>
      <c r="J87" s="238"/>
      <c r="K87" s="238"/>
      <c r="L87" s="239">
        <f t="shared" si="11"/>
        <v>0</v>
      </c>
      <c r="N87" s="241" t="s">
        <v>20</v>
      </c>
      <c r="O87" s="236"/>
      <c r="P87" s="237"/>
      <c r="Q87" s="237"/>
      <c r="R87" s="237"/>
      <c r="S87" s="237"/>
      <c r="T87" s="238"/>
      <c r="U87" s="238"/>
      <c r="V87" s="238"/>
      <c r="W87" s="238"/>
      <c r="X87" s="238"/>
      <c r="Y87" s="239">
        <f t="shared" si="12"/>
        <v>0</v>
      </c>
    </row>
    <row r="88" spans="1:28" ht="21.95" customHeight="1">
      <c r="A88" s="242" t="s">
        <v>21</v>
      </c>
      <c r="B88" s="329">
        <v>30</v>
      </c>
      <c r="C88" s="330">
        <v>22</v>
      </c>
      <c r="D88" s="330">
        <v>15</v>
      </c>
      <c r="E88" s="330">
        <v>15</v>
      </c>
      <c r="F88" s="343">
        <v>15</v>
      </c>
      <c r="G88" s="206"/>
      <c r="H88" s="206"/>
      <c r="I88" s="206"/>
      <c r="J88" s="206"/>
      <c r="K88" s="206"/>
      <c r="L88" s="243">
        <f>SUM(B88:K88)</f>
        <v>97</v>
      </c>
      <c r="N88" s="242" t="s">
        <v>21</v>
      </c>
      <c r="O88" s="329">
        <v>2</v>
      </c>
      <c r="P88" s="330">
        <v>12</v>
      </c>
      <c r="Q88" s="330">
        <v>13</v>
      </c>
      <c r="R88" s="330">
        <v>17</v>
      </c>
      <c r="S88" s="330">
        <v>16</v>
      </c>
      <c r="T88" s="206"/>
      <c r="U88" s="206"/>
      <c r="V88" s="206"/>
      <c r="W88" s="206"/>
      <c r="X88" s="206"/>
      <c r="Y88" s="243">
        <f t="shared" si="12"/>
        <v>60</v>
      </c>
    </row>
    <row r="89" spans="1:28" ht="21.95" customHeight="1">
      <c r="A89" s="242" t="s">
        <v>22</v>
      </c>
      <c r="B89" s="329">
        <v>23</v>
      </c>
      <c r="C89" s="330">
        <v>16</v>
      </c>
      <c r="D89" s="330">
        <v>10</v>
      </c>
      <c r="E89" s="330">
        <v>5</v>
      </c>
      <c r="F89" s="343">
        <v>20</v>
      </c>
      <c r="G89" s="206"/>
      <c r="H89" s="206"/>
      <c r="I89" s="206"/>
      <c r="J89" s="206"/>
      <c r="K89" s="206"/>
      <c r="L89" s="243">
        <f>SUM(B89:K89)</f>
        <v>74</v>
      </c>
      <c r="N89" s="242" t="s">
        <v>22</v>
      </c>
      <c r="O89" s="329">
        <v>2</v>
      </c>
      <c r="P89" s="330">
        <v>8</v>
      </c>
      <c r="Q89" s="330">
        <v>10</v>
      </c>
      <c r="R89" s="330">
        <v>10</v>
      </c>
      <c r="S89" s="330">
        <v>10</v>
      </c>
      <c r="T89" s="206"/>
      <c r="U89" s="206"/>
      <c r="V89" s="206"/>
      <c r="W89" s="206"/>
      <c r="X89" s="206"/>
      <c r="Y89" s="243">
        <f t="shared" si="12"/>
        <v>40</v>
      </c>
    </row>
    <row r="90" spans="1:28" ht="21.95" customHeight="1">
      <c r="A90" s="244" t="s">
        <v>46</v>
      </c>
      <c r="B90" s="331">
        <v>15</v>
      </c>
      <c r="C90" s="332">
        <v>17</v>
      </c>
      <c r="D90" s="332">
        <v>11</v>
      </c>
      <c r="E90" s="332">
        <v>12</v>
      </c>
      <c r="F90" s="344">
        <v>15</v>
      </c>
      <c r="G90" s="210"/>
      <c r="H90" s="210"/>
      <c r="I90" s="210"/>
      <c r="J90" s="210"/>
      <c r="K90" s="210"/>
      <c r="L90" s="243">
        <f>SUM(B90:K90)</f>
        <v>70</v>
      </c>
      <c r="N90" s="244" t="s">
        <v>46</v>
      </c>
      <c r="O90" s="331">
        <v>1</v>
      </c>
      <c r="P90" s="332">
        <v>7</v>
      </c>
      <c r="Q90" s="332">
        <v>7</v>
      </c>
      <c r="R90" s="332">
        <v>15</v>
      </c>
      <c r="S90" s="332">
        <v>15</v>
      </c>
      <c r="T90" s="210"/>
      <c r="U90" s="210"/>
      <c r="V90" s="210"/>
      <c r="W90" s="210"/>
      <c r="X90" s="210"/>
      <c r="Y90" s="243">
        <f t="shared" si="12"/>
        <v>45</v>
      </c>
      <c r="AA90" s="267"/>
      <c r="AB90" s="267"/>
    </row>
    <row r="91" spans="1:28" ht="21.95" customHeight="1">
      <c r="A91" s="244" t="s">
        <v>47</v>
      </c>
      <c r="B91" s="331">
        <v>27</v>
      </c>
      <c r="C91" s="332">
        <v>31</v>
      </c>
      <c r="D91" s="332">
        <v>16</v>
      </c>
      <c r="E91" s="332">
        <v>16</v>
      </c>
      <c r="F91" s="332">
        <v>21</v>
      </c>
      <c r="G91" s="210"/>
      <c r="H91" s="210"/>
      <c r="I91" s="210"/>
      <c r="J91" s="210"/>
      <c r="K91" s="210"/>
      <c r="L91" s="243">
        <f>SUM(B91:K91)</f>
        <v>111</v>
      </c>
      <c r="N91" s="244" t="s">
        <v>47</v>
      </c>
      <c r="O91" s="331">
        <v>18</v>
      </c>
      <c r="P91" s="332">
        <v>11</v>
      </c>
      <c r="Q91" s="332">
        <v>95</v>
      </c>
      <c r="R91" s="332">
        <v>63</v>
      </c>
      <c r="S91" s="209"/>
      <c r="T91" s="210"/>
      <c r="U91" s="210"/>
      <c r="V91" s="210"/>
      <c r="W91" s="210"/>
      <c r="X91" s="210"/>
      <c r="Y91" s="243">
        <f t="shared" si="12"/>
        <v>187</v>
      </c>
      <c r="AA91" s="267"/>
      <c r="AB91" s="267"/>
    </row>
    <row r="92" spans="1:28" ht="21.95" customHeight="1">
      <c r="A92" s="244" t="s">
        <v>48</v>
      </c>
      <c r="B92" s="208"/>
      <c r="C92" s="209"/>
      <c r="D92" s="209"/>
      <c r="E92" s="209"/>
      <c r="F92" s="209"/>
      <c r="G92" s="210"/>
      <c r="H92" s="210"/>
      <c r="I92" s="210"/>
      <c r="J92" s="210"/>
      <c r="K92" s="210"/>
      <c r="L92" s="243">
        <f t="shared" ref="L92:L99" si="13">SUM(B92:K92)</f>
        <v>0</v>
      </c>
      <c r="N92" s="244" t="s">
        <v>48</v>
      </c>
      <c r="O92" s="208"/>
      <c r="P92" s="209"/>
      <c r="Q92" s="209"/>
      <c r="R92" s="209"/>
      <c r="S92" s="209"/>
      <c r="T92" s="210"/>
      <c r="U92" s="210"/>
      <c r="V92" s="210"/>
      <c r="W92" s="210"/>
      <c r="X92" s="210"/>
      <c r="Y92" s="243">
        <f t="shared" si="12"/>
        <v>0</v>
      </c>
      <c r="AA92" s="267"/>
      <c r="AB92" s="267"/>
    </row>
    <row r="93" spans="1:28" ht="24.75">
      <c r="A93" s="246" t="s">
        <v>89</v>
      </c>
      <c r="B93" s="208"/>
      <c r="C93" s="209"/>
      <c r="D93" s="209"/>
      <c r="E93" s="209"/>
      <c r="F93" s="209"/>
      <c r="G93" s="210"/>
      <c r="H93" s="210"/>
      <c r="I93" s="210"/>
      <c r="J93" s="210"/>
      <c r="K93" s="210"/>
      <c r="L93" s="243">
        <f>SUM(B93:K93)</f>
        <v>0</v>
      </c>
      <c r="N93" s="246" t="s">
        <v>89</v>
      </c>
      <c r="O93" s="208"/>
      <c r="P93" s="209"/>
      <c r="Q93" s="209"/>
      <c r="R93" s="209"/>
      <c r="S93" s="209"/>
      <c r="T93" s="210"/>
      <c r="U93" s="210"/>
      <c r="V93" s="210"/>
      <c r="W93" s="210"/>
      <c r="X93" s="210"/>
      <c r="Y93" s="243">
        <f t="shared" si="12"/>
        <v>0</v>
      </c>
    </row>
    <row r="94" spans="1:28" ht="21.95" customHeight="1">
      <c r="A94" s="244" t="s">
        <v>27</v>
      </c>
      <c r="B94" s="208"/>
      <c r="C94" s="209"/>
      <c r="D94" s="209"/>
      <c r="E94" s="209"/>
      <c r="F94" s="209"/>
      <c r="G94" s="210"/>
      <c r="H94" s="210"/>
      <c r="I94" s="210"/>
      <c r="J94" s="210"/>
      <c r="K94" s="210"/>
      <c r="L94" s="243">
        <f>SUM(B94:K94)</f>
        <v>0</v>
      </c>
      <c r="N94" s="244" t="s">
        <v>27</v>
      </c>
      <c r="O94" s="208"/>
      <c r="P94" s="209"/>
      <c r="Q94" s="209"/>
      <c r="R94" s="209"/>
      <c r="S94" s="209"/>
      <c r="T94" s="210"/>
      <c r="U94" s="210"/>
      <c r="V94" s="210"/>
      <c r="W94" s="210"/>
      <c r="X94" s="210"/>
      <c r="Y94" s="243">
        <f t="shared" si="12"/>
        <v>0</v>
      </c>
      <c r="AA94" s="267"/>
      <c r="AB94" s="267"/>
    </row>
    <row r="95" spans="1:28" ht="21.95" customHeight="1">
      <c r="A95" s="244" t="s">
        <v>28</v>
      </c>
      <c r="B95" s="208"/>
      <c r="C95" s="209"/>
      <c r="D95" s="209"/>
      <c r="E95" s="209"/>
      <c r="F95" s="209"/>
      <c r="G95" s="210"/>
      <c r="H95" s="210"/>
      <c r="I95" s="210"/>
      <c r="J95" s="210"/>
      <c r="K95" s="210"/>
      <c r="L95" s="243">
        <f t="shared" si="13"/>
        <v>0</v>
      </c>
      <c r="N95" s="244" t="s">
        <v>28</v>
      </c>
      <c r="O95" s="340">
        <v>50</v>
      </c>
      <c r="P95" s="209"/>
      <c r="Q95" s="209"/>
      <c r="R95" s="209"/>
      <c r="S95" s="209"/>
      <c r="T95" s="210"/>
      <c r="U95" s="210"/>
      <c r="V95" s="210"/>
      <c r="W95" s="210"/>
      <c r="X95" s="210"/>
      <c r="Y95" s="243">
        <f t="shared" si="12"/>
        <v>50</v>
      </c>
      <c r="AA95" s="267"/>
      <c r="AB95" s="267"/>
    </row>
    <row r="96" spans="1:28" ht="21.95" customHeight="1">
      <c r="A96" s="248" t="s">
        <v>90</v>
      </c>
      <c r="B96" s="208"/>
      <c r="C96" s="209"/>
      <c r="D96" s="209"/>
      <c r="E96" s="209"/>
      <c r="F96" s="209"/>
      <c r="G96" s="210"/>
      <c r="H96" s="210"/>
      <c r="I96" s="210"/>
      <c r="J96" s="210"/>
      <c r="K96" s="210"/>
      <c r="L96" s="243">
        <f t="shared" si="13"/>
        <v>0</v>
      </c>
      <c r="N96" s="248" t="s">
        <v>90</v>
      </c>
      <c r="O96" s="208"/>
      <c r="P96" s="209"/>
      <c r="Q96" s="209"/>
      <c r="R96" s="209"/>
      <c r="S96" s="209"/>
      <c r="T96" s="210"/>
      <c r="U96" s="210"/>
      <c r="V96" s="210"/>
      <c r="W96" s="210"/>
      <c r="X96" s="210"/>
      <c r="Y96" s="243">
        <f t="shared" si="12"/>
        <v>0</v>
      </c>
    </row>
    <row r="97" spans="1:25" ht="21.95" customHeight="1">
      <c r="A97" s="248" t="s">
        <v>91</v>
      </c>
      <c r="B97" s="208"/>
      <c r="C97" s="209"/>
      <c r="D97" s="209"/>
      <c r="E97" s="209"/>
      <c r="F97" s="209"/>
      <c r="G97" s="210"/>
      <c r="H97" s="210"/>
      <c r="I97" s="210"/>
      <c r="J97" s="210"/>
      <c r="K97" s="210"/>
      <c r="L97" s="243">
        <f t="shared" si="13"/>
        <v>0</v>
      </c>
      <c r="N97" s="248" t="s">
        <v>91</v>
      </c>
      <c r="O97" s="208"/>
      <c r="P97" s="209"/>
      <c r="Q97" s="209"/>
      <c r="R97" s="209"/>
      <c r="S97" s="209"/>
      <c r="T97" s="210"/>
      <c r="U97" s="210"/>
      <c r="V97" s="210"/>
      <c r="W97" s="210"/>
      <c r="X97" s="210"/>
      <c r="Y97" s="243">
        <f t="shared" si="12"/>
        <v>0</v>
      </c>
    </row>
    <row r="98" spans="1:25" ht="21.95" customHeight="1">
      <c r="A98" s="248" t="s">
        <v>92</v>
      </c>
      <c r="B98" s="208"/>
      <c r="C98" s="209"/>
      <c r="D98" s="209"/>
      <c r="E98" s="209"/>
      <c r="F98" s="209"/>
      <c r="G98" s="210"/>
      <c r="H98" s="210"/>
      <c r="I98" s="210"/>
      <c r="J98" s="210"/>
      <c r="K98" s="210"/>
      <c r="L98" s="243">
        <f t="shared" si="13"/>
        <v>0</v>
      </c>
      <c r="N98" s="248" t="s">
        <v>92</v>
      </c>
      <c r="O98" s="208"/>
      <c r="P98" s="209"/>
      <c r="Q98" s="209"/>
      <c r="R98" s="209"/>
      <c r="S98" s="209"/>
      <c r="T98" s="210"/>
      <c r="U98" s="210"/>
      <c r="V98" s="210"/>
      <c r="W98" s="210"/>
      <c r="X98" s="210"/>
      <c r="Y98" s="243">
        <f t="shared" si="12"/>
        <v>0</v>
      </c>
    </row>
    <row r="99" spans="1:25" ht="21.95" customHeight="1">
      <c r="A99" s="248" t="s">
        <v>93</v>
      </c>
      <c r="B99" s="208"/>
      <c r="C99" s="209"/>
      <c r="D99" s="209"/>
      <c r="E99" s="209"/>
      <c r="F99" s="209"/>
      <c r="G99" s="210"/>
      <c r="H99" s="210"/>
      <c r="I99" s="210"/>
      <c r="J99" s="210"/>
      <c r="K99" s="210"/>
      <c r="L99" s="243">
        <f t="shared" si="13"/>
        <v>0</v>
      </c>
      <c r="N99" s="248" t="s">
        <v>93</v>
      </c>
      <c r="O99" s="208"/>
      <c r="P99" s="209"/>
      <c r="Q99" s="209"/>
      <c r="R99" s="209"/>
      <c r="S99" s="209"/>
      <c r="T99" s="210"/>
      <c r="U99" s="210"/>
      <c r="V99" s="210"/>
      <c r="W99" s="210"/>
      <c r="X99" s="210"/>
      <c r="Y99" s="243">
        <f t="shared" si="12"/>
        <v>0</v>
      </c>
    </row>
    <row r="100" spans="1:25" ht="21.95" customHeight="1" thickBot="1">
      <c r="A100" s="327" t="s">
        <v>33</v>
      </c>
      <c r="B100" s="211"/>
      <c r="C100" s="212"/>
      <c r="D100" s="212"/>
      <c r="E100" s="212"/>
      <c r="F100" s="212"/>
      <c r="G100" s="213"/>
      <c r="H100" s="213"/>
      <c r="I100" s="213"/>
      <c r="J100" s="213"/>
      <c r="K100" s="213"/>
      <c r="L100" s="254">
        <f>SUM(B100:K100)</f>
        <v>0</v>
      </c>
      <c r="N100" s="327" t="s">
        <v>33</v>
      </c>
      <c r="O100" s="211"/>
      <c r="P100" s="212"/>
      <c r="Q100" s="212"/>
      <c r="R100" s="212"/>
      <c r="S100" s="212"/>
      <c r="T100" s="213"/>
      <c r="U100" s="213"/>
      <c r="V100" s="213"/>
      <c r="W100" s="213"/>
      <c r="X100" s="213"/>
      <c r="Y100" s="254">
        <f t="shared" si="12"/>
        <v>0</v>
      </c>
    </row>
    <row r="101" spans="1:25" ht="25.5" thickBot="1">
      <c r="A101" s="258" t="s">
        <v>94</v>
      </c>
      <c r="B101" s="215"/>
      <c r="C101" s="216"/>
      <c r="D101" s="216"/>
      <c r="E101" s="216"/>
      <c r="F101" s="216"/>
      <c r="G101" s="217"/>
      <c r="H101" s="217"/>
      <c r="I101" s="217"/>
      <c r="J101" s="217"/>
      <c r="K101" s="217"/>
      <c r="L101" s="265">
        <f>SUM(B101:K101)</f>
        <v>0</v>
      </c>
      <c r="N101" s="258" t="s">
        <v>94</v>
      </c>
      <c r="O101" s="215"/>
      <c r="P101" s="216"/>
      <c r="Q101" s="216"/>
      <c r="R101" s="216"/>
      <c r="S101" s="216"/>
      <c r="T101" s="217"/>
      <c r="U101" s="217"/>
      <c r="V101" s="217"/>
      <c r="W101" s="217"/>
      <c r="X101" s="217"/>
      <c r="Y101" s="265">
        <f t="shared" si="12"/>
        <v>0</v>
      </c>
    </row>
    <row r="102" spans="1:25" ht="25.5" customHeight="1" thickBot="1">
      <c r="A102" s="262" t="s">
        <v>54</v>
      </c>
      <c r="B102" s="215"/>
      <c r="C102" s="216"/>
      <c r="D102" s="216"/>
      <c r="E102" s="216"/>
      <c r="F102" s="216"/>
      <c r="G102" s="217"/>
      <c r="H102" s="217"/>
      <c r="I102" s="217"/>
      <c r="J102" s="217"/>
      <c r="K102" s="217"/>
      <c r="L102" s="218">
        <f>SUM(L82:L101)</f>
        <v>2771</v>
      </c>
      <c r="N102" s="262" t="s">
        <v>54</v>
      </c>
      <c r="O102" s="215"/>
      <c r="P102" s="216"/>
      <c r="Q102" s="216"/>
      <c r="R102" s="216"/>
      <c r="S102" s="216"/>
      <c r="T102" s="217"/>
      <c r="U102" s="217"/>
      <c r="V102" s="217"/>
      <c r="W102" s="217"/>
      <c r="X102" s="217"/>
      <c r="Y102" s="218">
        <f>SUM(Y82:Y101)</f>
        <v>1984</v>
      </c>
    </row>
    <row r="103" spans="1:25" ht="15" customHeight="1" thickBot="1"/>
    <row r="104" spans="1:25" ht="24.95" customHeight="1" thickBot="1">
      <c r="A104" s="230" t="s">
        <v>56</v>
      </c>
      <c r="B104" s="231">
        <v>1</v>
      </c>
      <c r="C104" s="232">
        <v>2</v>
      </c>
      <c r="D104" s="232">
        <v>3</v>
      </c>
      <c r="E104" s="232">
        <v>4</v>
      </c>
      <c r="F104" s="232">
        <v>5</v>
      </c>
      <c r="G104" s="233">
        <v>6</v>
      </c>
      <c r="H104" s="232">
        <v>7</v>
      </c>
      <c r="I104" s="233">
        <v>8</v>
      </c>
      <c r="J104" s="232">
        <v>9</v>
      </c>
      <c r="K104" s="233">
        <v>10</v>
      </c>
      <c r="L104" s="234" t="s">
        <v>43</v>
      </c>
      <c r="N104" s="230" t="s">
        <v>62</v>
      </c>
      <c r="O104" s="231">
        <v>1</v>
      </c>
      <c r="P104" s="232">
        <v>2</v>
      </c>
      <c r="Q104" s="232">
        <v>3</v>
      </c>
      <c r="R104" s="232">
        <v>4</v>
      </c>
      <c r="S104" s="232">
        <v>5</v>
      </c>
      <c r="T104" s="233">
        <v>6</v>
      </c>
      <c r="U104" s="232">
        <v>7</v>
      </c>
      <c r="V104" s="233">
        <v>8</v>
      </c>
      <c r="W104" s="232">
        <v>9</v>
      </c>
      <c r="X104" s="233">
        <v>10</v>
      </c>
      <c r="Y104" s="234" t="s">
        <v>43</v>
      </c>
    </row>
    <row r="105" spans="1:25" s="240" customFormat="1" ht="21.95" customHeight="1" thickTop="1">
      <c r="A105" s="241" t="s">
        <v>15</v>
      </c>
      <c r="B105" s="285">
        <v>1559</v>
      </c>
      <c r="C105" s="237"/>
      <c r="D105" s="237"/>
      <c r="E105" s="237"/>
      <c r="F105" s="237"/>
      <c r="G105" s="238"/>
      <c r="H105" s="238"/>
      <c r="I105" s="238"/>
      <c r="J105" s="238"/>
      <c r="K105" s="238"/>
      <c r="L105" s="239">
        <f t="shared" ref="L105:L124" si="14">SUM(B105:K105)</f>
        <v>1559</v>
      </c>
      <c r="N105" s="241" t="s">
        <v>15</v>
      </c>
      <c r="O105" s="236">
        <v>1230</v>
      </c>
      <c r="P105" s="237"/>
      <c r="Q105" s="237"/>
      <c r="R105" s="237"/>
      <c r="S105" s="237"/>
      <c r="T105" s="238"/>
      <c r="U105" s="238"/>
      <c r="V105" s="238"/>
      <c r="W105" s="238"/>
      <c r="X105" s="238"/>
      <c r="Y105" s="239">
        <f t="shared" ref="Y105:Y124" si="15">SUM(O105:X105)</f>
        <v>1230</v>
      </c>
    </row>
    <row r="106" spans="1:25" s="240" customFormat="1" ht="21.95" customHeight="1">
      <c r="A106" s="241" t="s">
        <v>16</v>
      </c>
      <c r="B106" s="285">
        <v>200</v>
      </c>
      <c r="C106" s="237"/>
      <c r="D106" s="237"/>
      <c r="E106" s="237"/>
      <c r="F106" s="237"/>
      <c r="G106" s="238"/>
      <c r="H106" s="238"/>
      <c r="I106" s="238"/>
      <c r="J106" s="238"/>
      <c r="K106" s="238"/>
      <c r="L106" s="239">
        <f t="shared" si="14"/>
        <v>200</v>
      </c>
      <c r="N106" s="241" t="s">
        <v>16</v>
      </c>
      <c r="O106" s="236">
        <v>70</v>
      </c>
      <c r="P106" s="237">
        <v>150</v>
      </c>
      <c r="Q106" s="237">
        <v>50</v>
      </c>
      <c r="R106" s="237">
        <v>50</v>
      </c>
      <c r="S106" s="237"/>
      <c r="T106" s="238"/>
      <c r="U106" s="238"/>
      <c r="V106" s="238"/>
      <c r="W106" s="238"/>
      <c r="X106" s="238"/>
      <c r="Y106" s="239">
        <f t="shared" si="15"/>
        <v>320</v>
      </c>
    </row>
    <row r="107" spans="1:25" s="240" customFormat="1" ht="21.95" customHeight="1">
      <c r="A107" s="241" t="s">
        <v>17</v>
      </c>
      <c r="B107" s="285">
        <v>36</v>
      </c>
      <c r="C107" s="237"/>
      <c r="D107" s="237"/>
      <c r="E107" s="237"/>
      <c r="F107" s="237"/>
      <c r="G107" s="238"/>
      <c r="H107" s="238"/>
      <c r="I107" s="238"/>
      <c r="J107" s="238"/>
      <c r="K107" s="238"/>
      <c r="L107" s="239">
        <f t="shared" si="14"/>
        <v>36</v>
      </c>
      <c r="N107" s="241" t="s">
        <v>17</v>
      </c>
      <c r="O107" s="236">
        <v>12</v>
      </c>
      <c r="P107" s="237">
        <v>23</v>
      </c>
      <c r="Q107" s="237">
        <v>14</v>
      </c>
      <c r="R107" s="237">
        <v>23</v>
      </c>
      <c r="S107" s="237"/>
      <c r="T107" s="238"/>
      <c r="U107" s="238"/>
      <c r="V107" s="238"/>
      <c r="W107" s="238"/>
      <c r="X107" s="238"/>
      <c r="Y107" s="239">
        <f t="shared" si="15"/>
        <v>72</v>
      </c>
    </row>
    <row r="108" spans="1:25" s="240" customFormat="1" ht="21.95" customHeight="1">
      <c r="A108" s="241" t="s">
        <v>18</v>
      </c>
      <c r="B108" s="236"/>
      <c r="C108" s="237"/>
      <c r="D108" s="237"/>
      <c r="E108" s="237"/>
      <c r="F108" s="237"/>
      <c r="G108" s="238"/>
      <c r="H108" s="238"/>
      <c r="I108" s="238"/>
      <c r="J108" s="238"/>
      <c r="K108" s="238"/>
      <c r="L108" s="239">
        <f t="shared" si="14"/>
        <v>0</v>
      </c>
      <c r="N108" s="241" t="s">
        <v>18</v>
      </c>
      <c r="O108" s="236"/>
      <c r="P108" s="237"/>
      <c r="Q108" s="237"/>
      <c r="R108" s="237"/>
      <c r="S108" s="237"/>
      <c r="T108" s="238"/>
      <c r="U108" s="238"/>
      <c r="V108" s="238"/>
      <c r="W108" s="238"/>
      <c r="X108" s="238"/>
      <c r="Y108" s="239">
        <f t="shared" si="15"/>
        <v>0</v>
      </c>
    </row>
    <row r="109" spans="1:25" s="240" customFormat="1" ht="21.95" customHeight="1">
      <c r="A109" s="241" t="s">
        <v>45</v>
      </c>
      <c r="B109" s="285">
        <v>147</v>
      </c>
      <c r="C109" s="237"/>
      <c r="D109" s="237"/>
      <c r="E109" s="237"/>
      <c r="F109" s="237"/>
      <c r="G109" s="238"/>
      <c r="H109" s="238"/>
      <c r="I109" s="238"/>
      <c r="J109" s="238"/>
      <c r="K109" s="238"/>
      <c r="L109" s="239">
        <f t="shared" si="14"/>
        <v>147</v>
      </c>
      <c r="N109" s="241" t="s">
        <v>45</v>
      </c>
      <c r="O109" s="236">
        <v>34</v>
      </c>
      <c r="P109" s="237">
        <v>45</v>
      </c>
      <c r="Q109" s="237">
        <v>32</v>
      </c>
      <c r="R109" s="237">
        <v>110</v>
      </c>
      <c r="S109" s="237"/>
      <c r="T109" s="238"/>
      <c r="U109" s="238"/>
      <c r="V109" s="238"/>
      <c r="W109" s="238"/>
      <c r="X109" s="238"/>
      <c r="Y109" s="239">
        <f t="shared" si="15"/>
        <v>221</v>
      </c>
    </row>
    <row r="110" spans="1:25" s="240" customFormat="1" ht="21.95" customHeight="1">
      <c r="A110" s="241" t="s">
        <v>20</v>
      </c>
      <c r="B110" s="236"/>
      <c r="C110" s="237"/>
      <c r="D110" s="237"/>
      <c r="E110" s="237"/>
      <c r="F110" s="237"/>
      <c r="G110" s="238"/>
      <c r="H110" s="238"/>
      <c r="I110" s="238"/>
      <c r="J110" s="238"/>
      <c r="K110" s="238"/>
      <c r="L110" s="239">
        <f t="shared" si="14"/>
        <v>0</v>
      </c>
      <c r="N110" s="241" t="s">
        <v>20</v>
      </c>
      <c r="O110" s="236"/>
      <c r="P110" s="237"/>
      <c r="Q110" s="237"/>
      <c r="R110" s="237"/>
      <c r="S110" s="237"/>
      <c r="T110" s="238"/>
      <c r="U110" s="238"/>
      <c r="V110" s="238"/>
      <c r="W110" s="238"/>
      <c r="X110" s="238"/>
      <c r="Y110" s="239">
        <f t="shared" si="15"/>
        <v>0</v>
      </c>
    </row>
    <row r="111" spans="1:25" ht="21.95" customHeight="1">
      <c r="A111" s="242" t="s">
        <v>21</v>
      </c>
      <c r="B111" s="329">
        <v>32</v>
      </c>
      <c r="C111" s="330">
        <v>22</v>
      </c>
      <c r="D111" s="330">
        <v>35</v>
      </c>
      <c r="E111" s="330">
        <v>20</v>
      </c>
      <c r="F111" s="221"/>
      <c r="G111" s="206"/>
      <c r="H111" s="206"/>
      <c r="I111" s="206"/>
      <c r="J111" s="206"/>
      <c r="K111" s="206"/>
      <c r="L111" s="243">
        <f t="shared" si="14"/>
        <v>109</v>
      </c>
      <c r="N111" s="242" t="s">
        <v>21</v>
      </c>
      <c r="O111" s="329">
        <v>30</v>
      </c>
      <c r="P111" s="330">
        <v>25</v>
      </c>
      <c r="Q111" s="330">
        <v>30</v>
      </c>
      <c r="R111" s="330">
        <v>24</v>
      </c>
      <c r="S111" s="205"/>
      <c r="T111" s="206"/>
      <c r="U111" s="206"/>
      <c r="V111" s="206"/>
      <c r="W111" s="206"/>
      <c r="X111" s="206"/>
      <c r="Y111" s="243">
        <f t="shared" si="15"/>
        <v>109</v>
      </c>
    </row>
    <row r="112" spans="1:25" ht="21.95" customHeight="1">
      <c r="A112" s="242" t="s">
        <v>22</v>
      </c>
      <c r="B112" s="329">
        <v>13</v>
      </c>
      <c r="C112" s="330">
        <v>15</v>
      </c>
      <c r="D112" s="330">
        <v>15</v>
      </c>
      <c r="E112" s="330">
        <v>17</v>
      </c>
      <c r="F112" s="221"/>
      <c r="G112" s="206"/>
      <c r="H112" s="206"/>
      <c r="I112" s="206"/>
      <c r="J112" s="206"/>
      <c r="K112" s="206"/>
      <c r="L112" s="243">
        <f t="shared" si="14"/>
        <v>60</v>
      </c>
      <c r="N112" s="242" t="s">
        <v>22</v>
      </c>
      <c r="O112" s="329">
        <v>12</v>
      </c>
      <c r="P112" s="330">
        <v>10</v>
      </c>
      <c r="Q112" s="330">
        <v>15</v>
      </c>
      <c r="R112" s="330">
        <v>18</v>
      </c>
      <c r="S112" s="205"/>
      <c r="T112" s="206"/>
      <c r="U112" s="206"/>
      <c r="V112" s="206"/>
      <c r="W112" s="206"/>
      <c r="X112" s="206"/>
      <c r="Y112" s="243">
        <f t="shared" si="15"/>
        <v>55</v>
      </c>
    </row>
    <row r="113" spans="1:28" ht="21.95" customHeight="1">
      <c r="A113" s="244" t="s">
        <v>46</v>
      </c>
      <c r="B113" s="331">
        <v>17</v>
      </c>
      <c r="C113" s="332">
        <v>17</v>
      </c>
      <c r="D113" s="332">
        <v>20</v>
      </c>
      <c r="E113" s="332">
        <v>16</v>
      </c>
      <c r="F113" s="335"/>
      <c r="G113" s="210"/>
      <c r="H113" s="210"/>
      <c r="I113" s="210"/>
      <c r="J113" s="210"/>
      <c r="K113" s="210"/>
      <c r="L113" s="243">
        <f t="shared" si="14"/>
        <v>70</v>
      </c>
      <c r="N113" s="244" t="s">
        <v>46</v>
      </c>
      <c r="O113" s="331">
        <v>21</v>
      </c>
      <c r="P113" s="332">
        <v>28</v>
      </c>
      <c r="Q113" s="332">
        <v>14</v>
      </c>
      <c r="R113" s="332">
        <v>10</v>
      </c>
      <c r="S113" s="209"/>
      <c r="T113" s="210"/>
      <c r="U113" s="210"/>
      <c r="V113" s="210"/>
      <c r="W113" s="210"/>
      <c r="X113" s="210"/>
      <c r="Y113" s="243">
        <f t="shared" si="15"/>
        <v>73</v>
      </c>
      <c r="AA113" s="267"/>
      <c r="AB113" s="267"/>
    </row>
    <row r="114" spans="1:28" ht="21.95" customHeight="1">
      <c r="A114" s="244" t="s">
        <v>47</v>
      </c>
      <c r="B114" s="331">
        <v>23</v>
      </c>
      <c r="C114" s="332">
        <v>23</v>
      </c>
      <c r="D114" s="332">
        <v>24</v>
      </c>
      <c r="E114" s="332">
        <v>16</v>
      </c>
      <c r="F114" s="209"/>
      <c r="G114" s="210"/>
      <c r="H114" s="210"/>
      <c r="I114" s="210"/>
      <c r="J114" s="210"/>
      <c r="K114" s="210"/>
      <c r="L114" s="243">
        <f t="shared" si="14"/>
        <v>86</v>
      </c>
      <c r="N114" s="244" t="s">
        <v>47</v>
      </c>
      <c r="O114" s="331">
        <v>22</v>
      </c>
      <c r="P114" s="332">
        <v>54</v>
      </c>
      <c r="Q114" s="332">
        <v>25</v>
      </c>
      <c r="R114" s="332">
        <v>31</v>
      </c>
      <c r="S114" s="209"/>
      <c r="T114" s="210"/>
      <c r="U114" s="210"/>
      <c r="V114" s="210"/>
      <c r="W114" s="210"/>
      <c r="X114" s="210"/>
      <c r="Y114" s="243">
        <f t="shared" si="15"/>
        <v>132</v>
      </c>
      <c r="AA114" s="267"/>
      <c r="AB114" s="267"/>
    </row>
    <row r="115" spans="1:28" ht="21.95" customHeight="1">
      <c r="A115" s="244" t="s">
        <v>48</v>
      </c>
      <c r="B115" s="208"/>
      <c r="C115" s="209"/>
      <c r="D115" s="209"/>
      <c r="E115" s="209"/>
      <c r="F115" s="209"/>
      <c r="G115" s="210"/>
      <c r="H115" s="210"/>
      <c r="I115" s="210"/>
      <c r="J115" s="210"/>
      <c r="K115" s="210"/>
      <c r="L115" s="243">
        <f t="shared" si="14"/>
        <v>0</v>
      </c>
      <c r="N115" s="244" t="s">
        <v>48</v>
      </c>
      <c r="O115" s="208"/>
      <c r="P115" s="209"/>
      <c r="Q115" s="209"/>
      <c r="R115" s="209"/>
      <c r="S115" s="209"/>
      <c r="T115" s="210"/>
      <c r="U115" s="210"/>
      <c r="V115" s="210"/>
      <c r="W115" s="210"/>
      <c r="X115" s="210"/>
      <c r="Y115" s="243">
        <f t="shared" si="15"/>
        <v>0</v>
      </c>
    </row>
    <row r="116" spans="1:28" ht="24.75">
      <c r="A116" s="246" t="s">
        <v>89</v>
      </c>
      <c r="B116" s="334"/>
      <c r="C116" s="209"/>
      <c r="D116" s="209"/>
      <c r="E116" s="209"/>
      <c r="F116" s="209"/>
      <c r="G116" s="210"/>
      <c r="H116" s="210"/>
      <c r="I116" s="210"/>
      <c r="J116" s="210"/>
      <c r="K116" s="210"/>
      <c r="L116" s="243">
        <f t="shared" si="14"/>
        <v>0</v>
      </c>
      <c r="N116" s="246" t="s">
        <v>89</v>
      </c>
      <c r="P116" s="209"/>
      <c r="Q116" s="209"/>
      <c r="R116" s="209"/>
      <c r="S116" s="209"/>
      <c r="T116" s="210"/>
      <c r="U116" s="210"/>
      <c r="V116" s="210"/>
      <c r="W116" s="210"/>
      <c r="X116" s="210"/>
      <c r="Y116" s="243">
        <f t="shared" si="15"/>
        <v>0</v>
      </c>
    </row>
    <row r="117" spans="1:28" ht="21.95" customHeight="1">
      <c r="A117" s="244" t="s">
        <v>27</v>
      </c>
      <c r="B117" s="208"/>
      <c r="C117" s="209"/>
      <c r="D117" s="209"/>
      <c r="E117" s="209"/>
      <c r="F117" s="209"/>
      <c r="G117" s="210"/>
      <c r="H117" s="210"/>
      <c r="I117" s="210"/>
      <c r="J117" s="210"/>
      <c r="K117" s="210"/>
      <c r="L117" s="243">
        <f t="shared" si="14"/>
        <v>0</v>
      </c>
      <c r="N117" s="244" t="s">
        <v>27</v>
      </c>
      <c r="O117" s="208"/>
      <c r="P117" s="209"/>
      <c r="Q117" s="209"/>
      <c r="R117" s="209"/>
      <c r="S117" s="209"/>
      <c r="T117" s="210"/>
      <c r="U117" s="210"/>
      <c r="V117" s="210"/>
      <c r="W117" s="210"/>
      <c r="X117" s="210"/>
      <c r="Y117" s="243">
        <f t="shared" si="15"/>
        <v>0</v>
      </c>
    </row>
    <row r="118" spans="1:28" ht="21.95" customHeight="1">
      <c r="A118" s="244" t="s">
        <v>28</v>
      </c>
      <c r="B118" s="208"/>
      <c r="C118" s="209"/>
      <c r="D118" s="209"/>
      <c r="E118" s="209"/>
      <c r="F118" s="209"/>
      <c r="G118" s="210"/>
      <c r="H118" s="210"/>
      <c r="I118" s="210"/>
      <c r="J118" s="210"/>
      <c r="K118" s="210"/>
      <c r="L118" s="243">
        <f t="shared" si="14"/>
        <v>0</v>
      </c>
      <c r="N118" s="244" t="s">
        <v>28</v>
      </c>
      <c r="O118" s="208"/>
      <c r="P118" s="209"/>
      <c r="Q118" s="209"/>
      <c r="R118" s="209"/>
      <c r="S118" s="209"/>
      <c r="T118" s="210"/>
      <c r="U118" s="210"/>
      <c r="V118" s="210"/>
      <c r="W118" s="210"/>
      <c r="X118" s="210"/>
      <c r="Y118" s="243">
        <f t="shared" si="15"/>
        <v>0</v>
      </c>
    </row>
    <row r="119" spans="1:28" ht="21.95" customHeight="1">
      <c r="A119" s="248" t="s">
        <v>90</v>
      </c>
      <c r="B119" s="208"/>
      <c r="C119" s="209"/>
      <c r="D119" s="209"/>
      <c r="E119" s="209"/>
      <c r="F119" s="209"/>
      <c r="G119" s="210"/>
      <c r="H119" s="210"/>
      <c r="I119" s="210"/>
      <c r="J119" s="210"/>
      <c r="K119" s="210"/>
      <c r="L119" s="243">
        <f t="shared" si="14"/>
        <v>0</v>
      </c>
      <c r="N119" s="248" t="s">
        <v>90</v>
      </c>
      <c r="O119" s="208"/>
      <c r="P119" s="209"/>
      <c r="Q119" s="209"/>
      <c r="R119" s="209"/>
      <c r="S119" s="209"/>
      <c r="T119" s="210"/>
      <c r="U119" s="210"/>
      <c r="V119" s="210"/>
      <c r="W119" s="210"/>
      <c r="X119" s="210"/>
      <c r="Y119" s="243">
        <f t="shared" si="15"/>
        <v>0</v>
      </c>
    </row>
    <row r="120" spans="1:28" ht="21.95" customHeight="1">
      <c r="A120" s="248" t="s">
        <v>91</v>
      </c>
      <c r="B120" s="208"/>
      <c r="C120" s="209"/>
      <c r="D120" s="209"/>
      <c r="E120" s="209"/>
      <c r="F120" s="209"/>
      <c r="G120" s="210"/>
      <c r="H120" s="210"/>
      <c r="I120" s="210"/>
      <c r="J120" s="210"/>
      <c r="K120" s="210"/>
      <c r="L120" s="243">
        <f t="shared" si="14"/>
        <v>0</v>
      </c>
      <c r="N120" s="248" t="s">
        <v>91</v>
      </c>
      <c r="O120" s="208"/>
      <c r="P120" s="209"/>
      <c r="Q120" s="209"/>
      <c r="R120" s="209"/>
      <c r="S120" s="209"/>
      <c r="T120" s="210"/>
      <c r="U120" s="210"/>
      <c r="V120" s="210"/>
      <c r="W120" s="210"/>
      <c r="X120" s="210"/>
      <c r="Y120" s="243">
        <f t="shared" si="15"/>
        <v>0</v>
      </c>
    </row>
    <row r="121" spans="1:28" ht="21.95" customHeight="1">
      <c r="A121" s="248" t="s">
        <v>92</v>
      </c>
      <c r="B121" s="208"/>
      <c r="C121" s="209"/>
      <c r="D121" s="209"/>
      <c r="E121" s="209"/>
      <c r="F121" s="209"/>
      <c r="G121" s="210"/>
      <c r="H121" s="210"/>
      <c r="I121" s="210"/>
      <c r="J121" s="210"/>
      <c r="K121" s="210"/>
      <c r="L121" s="243">
        <f t="shared" si="14"/>
        <v>0</v>
      </c>
      <c r="N121" s="248" t="s">
        <v>92</v>
      </c>
      <c r="O121" s="208"/>
      <c r="P121" s="209"/>
      <c r="Q121" s="209"/>
      <c r="R121" s="209"/>
      <c r="S121" s="209"/>
      <c r="T121" s="210"/>
      <c r="U121" s="210"/>
      <c r="V121" s="210"/>
      <c r="W121" s="210"/>
      <c r="X121" s="210"/>
      <c r="Y121" s="243">
        <f t="shared" si="15"/>
        <v>0</v>
      </c>
    </row>
    <row r="122" spans="1:28" ht="21.95" customHeight="1">
      <c r="A122" s="248" t="s">
        <v>93</v>
      </c>
      <c r="B122" s="208"/>
      <c r="C122" s="209"/>
      <c r="D122" s="209"/>
      <c r="E122" s="209"/>
      <c r="F122" s="209"/>
      <c r="G122" s="210"/>
      <c r="H122" s="210"/>
      <c r="I122" s="210"/>
      <c r="J122" s="210"/>
      <c r="K122" s="210"/>
      <c r="L122" s="243">
        <f t="shared" si="14"/>
        <v>0</v>
      </c>
      <c r="N122" s="248" t="s">
        <v>93</v>
      </c>
      <c r="O122" s="208"/>
      <c r="P122" s="209"/>
      <c r="Q122" s="209"/>
      <c r="R122" s="209"/>
      <c r="S122" s="209"/>
      <c r="T122" s="210"/>
      <c r="U122" s="210"/>
      <c r="V122" s="210"/>
      <c r="W122" s="210"/>
      <c r="X122" s="210"/>
      <c r="Y122" s="243">
        <f t="shared" si="15"/>
        <v>0</v>
      </c>
    </row>
    <row r="123" spans="1:28" ht="21.95" customHeight="1" thickBot="1">
      <c r="A123" s="327" t="s">
        <v>33</v>
      </c>
      <c r="B123" s="211"/>
      <c r="C123" s="212"/>
      <c r="D123" s="212"/>
      <c r="E123" s="212"/>
      <c r="F123" s="212"/>
      <c r="G123" s="213"/>
      <c r="H123" s="213"/>
      <c r="I123" s="213"/>
      <c r="J123" s="213"/>
      <c r="K123" s="213"/>
      <c r="L123" s="254">
        <f t="shared" si="14"/>
        <v>0</v>
      </c>
      <c r="N123" s="327" t="s">
        <v>33</v>
      </c>
      <c r="O123" s="211"/>
      <c r="P123" s="212"/>
      <c r="Q123" s="212"/>
      <c r="R123" s="212"/>
      <c r="S123" s="212"/>
      <c r="T123" s="213"/>
      <c r="U123" s="213"/>
      <c r="V123" s="213"/>
      <c r="W123" s="213"/>
      <c r="X123" s="213"/>
      <c r="Y123" s="254">
        <f t="shared" si="15"/>
        <v>0</v>
      </c>
    </row>
    <row r="124" spans="1:28" ht="25.5" thickBot="1">
      <c r="A124" s="258" t="s">
        <v>94</v>
      </c>
      <c r="B124" s="215"/>
      <c r="C124" s="216"/>
      <c r="D124" s="216"/>
      <c r="E124" s="216"/>
      <c r="F124" s="216"/>
      <c r="G124" s="217"/>
      <c r="H124" s="217"/>
      <c r="I124" s="217"/>
      <c r="J124" s="217"/>
      <c r="K124" s="217"/>
      <c r="L124" s="259">
        <f t="shared" si="14"/>
        <v>0</v>
      </c>
      <c r="N124" s="258" t="s">
        <v>94</v>
      </c>
      <c r="O124" s="333">
        <v>200</v>
      </c>
      <c r="P124" s="216"/>
      <c r="Q124" s="216"/>
      <c r="R124" s="216"/>
      <c r="S124" s="216"/>
      <c r="T124" s="217"/>
      <c r="U124" s="217"/>
      <c r="V124" s="217"/>
      <c r="W124" s="217"/>
      <c r="X124" s="217"/>
      <c r="Y124" s="259">
        <f t="shared" si="15"/>
        <v>200</v>
      </c>
    </row>
    <row r="125" spans="1:28" ht="25.5" customHeight="1" thickBot="1">
      <c r="A125" s="262" t="s">
        <v>54</v>
      </c>
      <c r="B125" s="215"/>
      <c r="C125" s="216"/>
      <c r="D125" s="216"/>
      <c r="E125" s="216"/>
      <c r="F125" s="216"/>
      <c r="G125" s="217"/>
      <c r="H125" s="217"/>
      <c r="I125" s="217"/>
      <c r="J125" s="217"/>
      <c r="K125" s="217"/>
      <c r="L125" s="218">
        <f>SUM(L105:L124)</f>
        <v>2267</v>
      </c>
      <c r="N125" s="262" t="s">
        <v>54</v>
      </c>
      <c r="O125" s="215"/>
      <c r="P125" s="216"/>
      <c r="Q125" s="216"/>
      <c r="R125" s="216"/>
      <c r="S125" s="216"/>
      <c r="T125" s="217"/>
      <c r="U125" s="217"/>
      <c r="V125" s="217"/>
      <c r="W125" s="217"/>
      <c r="X125" s="217"/>
      <c r="Y125" s="218">
        <f>SUM(Y105:Y124)</f>
        <v>2412</v>
      </c>
    </row>
    <row r="126" spans="1:28" ht="15" thickBot="1"/>
    <row r="127" spans="1:28" ht="24.95" customHeight="1" thickBot="1">
      <c r="A127" s="230" t="s">
        <v>58</v>
      </c>
      <c r="B127" s="231">
        <v>1</v>
      </c>
      <c r="C127" s="232">
        <v>2</v>
      </c>
      <c r="D127" s="232">
        <v>3</v>
      </c>
      <c r="E127" s="232">
        <v>4</v>
      </c>
      <c r="F127" s="232">
        <v>5</v>
      </c>
      <c r="G127" s="233">
        <v>6</v>
      </c>
      <c r="H127" s="232">
        <v>7</v>
      </c>
      <c r="I127" s="233">
        <v>8</v>
      </c>
      <c r="J127" s="232">
        <v>9</v>
      </c>
      <c r="K127" s="233">
        <v>10</v>
      </c>
      <c r="L127" s="234" t="s">
        <v>43</v>
      </c>
      <c r="N127" s="230" t="s">
        <v>64</v>
      </c>
      <c r="O127" s="231">
        <v>1</v>
      </c>
      <c r="P127" s="232">
        <v>2</v>
      </c>
      <c r="Q127" s="232">
        <v>3</v>
      </c>
      <c r="R127" s="232">
        <v>4</v>
      </c>
      <c r="S127" s="232">
        <v>5</v>
      </c>
      <c r="T127" s="233">
        <v>6</v>
      </c>
      <c r="U127" s="232">
        <v>7</v>
      </c>
      <c r="V127" s="233">
        <v>8</v>
      </c>
      <c r="W127" s="232">
        <v>9</v>
      </c>
      <c r="X127" s="233">
        <v>10</v>
      </c>
      <c r="Y127" s="234" t="s">
        <v>43</v>
      </c>
    </row>
    <row r="128" spans="1:28" s="240" customFormat="1" ht="21.95" customHeight="1" thickTop="1">
      <c r="A128" s="241" t="s">
        <v>15</v>
      </c>
      <c r="B128" s="285">
        <v>1336</v>
      </c>
      <c r="C128" s="237"/>
      <c r="D128" s="237"/>
      <c r="E128" s="237"/>
      <c r="F128" s="237"/>
      <c r="G128" s="238"/>
      <c r="H128" s="238"/>
      <c r="I128" s="238"/>
      <c r="J128" s="238"/>
      <c r="K128" s="238"/>
      <c r="L128" s="239">
        <f t="shared" ref="L128:L147" si="16">SUM(B128:K128)</f>
        <v>1336</v>
      </c>
      <c r="N128" s="241" t="s">
        <v>15</v>
      </c>
      <c r="O128" s="236">
        <v>1049</v>
      </c>
      <c r="P128" s="237"/>
      <c r="Q128" s="237"/>
      <c r="R128" s="237"/>
      <c r="S128" s="237"/>
      <c r="T128" s="238"/>
      <c r="U128" s="238"/>
      <c r="V128" s="238"/>
      <c r="W128" s="238"/>
      <c r="X128" s="238"/>
      <c r="Y128" s="239">
        <f t="shared" ref="Y128:Y147" si="17">SUM(O128:X128)</f>
        <v>1049</v>
      </c>
    </row>
    <row r="129" spans="1:25" s="240" customFormat="1" ht="21.95" customHeight="1">
      <c r="A129" s="241" t="s">
        <v>16</v>
      </c>
      <c r="B129" s="285">
        <v>165</v>
      </c>
      <c r="C129" s="237"/>
      <c r="D129" s="237"/>
      <c r="E129" s="237"/>
      <c r="F129" s="237"/>
      <c r="G129" s="238"/>
      <c r="H129" s="238"/>
      <c r="I129" s="238"/>
      <c r="J129" s="238"/>
      <c r="K129" s="238"/>
      <c r="L129" s="239">
        <f t="shared" si="16"/>
        <v>165</v>
      </c>
      <c r="N129" s="241" t="s">
        <v>16</v>
      </c>
      <c r="O129" s="236">
        <v>40</v>
      </c>
      <c r="P129" s="237">
        <v>45</v>
      </c>
      <c r="Q129" s="237">
        <v>30</v>
      </c>
      <c r="R129" s="237">
        <v>40</v>
      </c>
      <c r="S129" s="237"/>
      <c r="T129" s="238"/>
      <c r="U129" s="238"/>
      <c r="V129" s="238"/>
      <c r="W129" s="238"/>
      <c r="X129" s="238"/>
      <c r="Y129" s="239">
        <f t="shared" si="17"/>
        <v>155</v>
      </c>
    </row>
    <row r="130" spans="1:25" s="240" customFormat="1" ht="21.95" customHeight="1">
      <c r="A130" s="241" t="s">
        <v>17</v>
      </c>
      <c r="B130" s="285">
        <v>44</v>
      </c>
      <c r="C130" s="237"/>
      <c r="D130" s="237"/>
      <c r="E130" s="237"/>
      <c r="F130" s="237"/>
      <c r="G130" s="238"/>
      <c r="H130" s="238"/>
      <c r="I130" s="238"/>
      <c r="J130" s="238"/>
      <c r="K130" s="238"/>
      <c r="L130" s="239">
        <f t="shared" si="16"/>
        <v>44</v>
      </c>
      <c r="N130" s="241" t="s">
        <v>17</v>
      </c>
      <c r="O130" s="236">
        <v>22</v>
      </c>
      <c r="P130" s="237">
        <v>15</v>
      </c>
      <c r="Q130" s="237">
        <v>12</v>
      </c>
      <c r="R130" s="237">
        <v>12</v>
      </c>
      <c r="S130" s="237">
        <v>10</v>
      </c>
      <c r="T130" s="238"/>
      <c r="U130" s="238"/>
      <c r="V130" s="238"/>
      <c r="W130" s="238"/>
      <c r="X130" s="238"/>
      <c r="Y130" s="239">
        <f t="shared" si="17"/>
        <v>71</v>
      </c>
    </row>
    <row r="131" spans="1:25" s="240" customFormat="1" ht="21.95" customHeight="1">
      <c r="A131" s="241" t="s">
        <v>18</v>
      </c>
      <c r="B131" s="236"/>
      <c r="C131" s="237"/>
      <c r="D131" s="237"/>
      <c r="E131" s="237"/>
      <c r="F131" s="237"/>
      <c r="G131" s="238"/>
      <c r="H131" s="238"/>
      <c r="I131" s="238"/>
      <c r="J131" s="238"/>
      <c r="K131" s="238"/>
      <c r="L131" s="239">
        <f t="shared" si="16"/>
        <v>0</v>
      </c>
      <c r="N131" s="241" t="s">
        <v>18</v>
      </c>
      <c r="O131" s="236"/>
      <c r="P131" s="237"/>
      <c r="Q131" s="237"/>
      <c r="R131" s="237"/>
      <c r="S131" s="237"/>
      <c r="T131" s="238"/>
      <c r="U131" s="238"/>
      <c r="V131" s="238"/>
      <c r="W131" s="238"/>
      <c r="X131" s="238"/>
      <c r="Y131" s="239">
        <f t="shared" si="17"/>
        <v>0</v>
      </c>
    </row>
    <row r="132" spans="1:25" s="240" customFormat="1" ht="21.95" customHeight="1">
      <c r="A132" s="241" t="s">
        <v>45</v>
      </c>
      <c r="B132" s="285">
        <v>170</v>
      </c>
      <c r="C132" s="237"/>
      <c r="D132" s="237"/>
      <c r="E132" s="237"/>
      <c r="F132" s="237"/>
      <c r="G132" s="238"/>
      <c r="H132" s="238"/>
      <c r="I132" s="238"/>
      <c r="J132" s="238"/>
      <c r="K132" s="238"/>
      <c r="L132" s="239">
        <f t="shared" si="16"/>
        <v>170</v>
      </c>
      <c r="N132" s="241" t="s">
        <v>45</v>
      </c>
      <c r="O132" s="236">
        <v>85</v>
      </c>
      <c r="P132" s="237">
        <v>37</v>
      </c>
      <c r="Q132" s="237">
        <v>38</v>
      </c>
      <c r="R132" s="237">
        <v>23</v>
      </c>
      <c r="S132" s="237">
        <v>34</v>
      </c>
      <c r="T132" s="238"/>
      <c r="U132" s="238"/>
      <c r="V132" s="238"/>
      <c r="W132" s="238"/>
      <c r="X132" s="238"/>
      <c r="Y132" s="239">
        <f t="shared" si="17"/>
        <v>217</v>
      </c>
    </row>
    <row r="133" spans="1:25" s="240" customFormat="1" ht="21.95" customHeight="1">
      <c r="A133" s="241" t="s">
        <v>20</v>
      </c>
      <c r="B133" s="236"/>
      <c r="C133" s="237"/>
      <c r="D133" s="237"/>
      <c r="E133" s="237"/>
      <c r="F133" s="237"/>
      <c r="G133" s="238"/>
      <c r="H133" s="238"/>
      <c r="I133" s="238"/>
      <c r="J133" s="238"/>
      <c r="K133" s="238"/>
      <c r="L133" s="239">
        <f t="shared" si="16"/>
        <v>0</v>
      </c>
      <c r="N133" s="241" t="s">
        <v>20</v>
      </c>
      <c r="O133" s="236"/>
      <c r="P133" s="237"/>
      <c r="Q133" s="237"/>
      <c r="R133" s="237"/>
      <c r="S133" s="237"/>
      <c r="T133" s="238"/>
      <c r="U133" s="238"/>
      <c r="V133" s="238"/>
      <c r="W133" s="238"/>
      <c r="X133" s="238"/>
      <c r="Y133" s="239">
        <f t="shared" si="17"/>
        <v>0</v>
      </c>
    </row>
    <row r="134" spans="1:25" ht="21.95" customHeight="1">
      <c r="A134" s="242" t="s">
        <v>21</v>
      </c>
      <c r="B134" s="329">
        <v>25</v>
      </c>
      <c r="C134" s="330">
        <v>23</v>
      </c>
      <c r="D134" s="330">
        <v>35</v>
      </c>
      <c r="E134" s="330">
        <v>23</v>
      </c>
      <c r="F134" s="205"/>
      <c r="G134" s="206"/>
      <c r="H134" s="206"/>
      <c r="I134" s="206"/>
      <c r="J134" s="206"/>
      <c r="K134" s="206"/>
      <c r="L134" s="243">
        <f t="shared" si="16"/>
        <v>106</v>
      </c>
      <c r="N134" s="242" t="s">
        <v>21</v>
      </c>
      <c r="O134" s="220">
        <v>16</v>
      </c>
      <c r="P134" s="221">
        <v>20</v>
      </c>
      <c r="Q134" s="221">
        <v>15</v>
      </c>
      <c r="R134" s="221">
        <v>6</v>
      </c>
      <c r="S134" s="205"/>
      <c r="T134" s="206"/>
      <c r="U134" s="206"/>
      <c r="V134" s="206"/>
      <c r="W134" s="206"/>
      <c r="X134" s="206"/>
      <c r="Y134" s="243">
        <f t="shared" si="17"/>
        <v>57</v>
      </c>
    </row>
    <row r="135" spans="1:25" ht="21.95" customHeight="1">
      <c r="A135" s="242" t="s">
        <v>22</v>
      </c>
      <c r="B135" s="329">
        <v>16</v>
      </c>
      <c r="C135" s="330">
        <v>19</v>
      </c>
      <c r="D135" s="330">
        <v>15</v>
      </c>
      <c r="E135" s="330">
        <v>10</v>
      </c>
      <c r="F135" s="205"/>
      <c r="G135" s="206"/>
      <c r="H135" s="206"/>
      <c r="I135" s="206"/>
      <c r="J135" s="206"/>
      <c r="K135" s="206"/>
      <c r="L135" s="243">
        <f t="shared" si="16"/>
        <v>60</v>
      </c>
      <c r="N135" s="242" t="s">
        <v>22</v>
      </c>
      <c r="O135" s="220">
        <v>8</v>
      </c>
      <c r="P135" s="221">
        <v>15</v>
      </c>
      <c r="Q135" s="221">
        <v>5</v>
      </c>
      <c r="R135" s="221">
        <v>9</v>
      </c>
      <c r="S135" s="205"/>
      <c r="T135" s="206"/>
      <c r="U135" s="206"/>
      <c r="V135" s="206"/>
      <c r="W135" s="206"/>
      <c r="X135" s="206"/>
      <c r="Y135" s="243">
        <f t="shared" si="17"/>
        <v>37</v>
      </c>
    </row>
    <row r="136" spans="1:25" ht="21.95" customHeight="1">
      <c r="A136" s="244" t="s">
        <v>46</v>
      </c>
      <c r="B136" s="331">
        <v>16</v>
      </c>
      <c r="C136" s="332">
        <v>13</v>
      </c>
      <c r="D136" s="332">
        <v>13</v>
      </c>
      <c r="E136" s="332">
        <v>7</v>
      </c>
      <c r="F136" s="209"/>
      <c r="G136" s="210"/>
      <c r="H136" s="210"/>
      <c r="I136" s="210"/>
      <c r="J136" s="210"/>
      <c r="K136" s="210"/>
      <c r="L136" s="243">
        <f t="shared" si="16"/>
        <v>49</v>
      </c>
      <c r="N136" s="244" t="s">
        <v>46</v>
      </c>
      <c r="O136" s="334">
        <v>10</v>
      </c>
      <c r="P136" s="335">
        <v>5</v>
      </c>
      <c r="Q136" s="335">
        <v>2</v>
      </c>
      <c r="R136" s="335">
        <v>13</v>
      </c>
      <c r="S136" s="209"/>
      <c r="T136" s="210"/>
      <c r="U136" s="210"/>
      <c r="V136" s="210"/>
      <c r="W136" s="210"/>
      <c r="X136" s="210"/>
      <c r="Y136" s="243">
        <f t="shared" si="17"/>
        <v>30</v>
      </c>
    </row>
    <row r="137" spans="1:25" ht="21.95" customHeight="1">
      <c r="A137" s="244" t="s">
        <v>47</v>
      </c>
      <c r="B137" s="331">
        <v>19</v>
      </c>
      <c r="C137" s="332">
        <v>22</v>
      </c>
      <c r="D137" s="332">
        <v>33</v>
      </c>
      <c r="E137" s="332">
        <v>15</v>
      </c>
      <c r="F137" s="209"/>
      <c r="G137" s="210"/>
      <c r="H137" s="210"/>
      <c r="I137" s="210"/>
      <c r="J137" s="210"/>
      <c r="K137" s="210"/>
      <c r="L137" s="243">
        <f t="shared" si="16"/>
        <v>89</v>
      </c>
      <c r="N137" s="244" t="s">
        <v>47</v>
      </c>
      <c r="O137" s="334">
        <v>38</v>
      </c>
      <c r="P137" s="335">
        <v>25</v>
      </c>
      <c r="Q137" s="335">
        <v>26</v>
      </c>
      <c r="R137" s="335">
        <v>34</v>
      </c>
      <c r="S137" s="209">
        <v>19</v>
      </c>
      <c r="T137" s="210"/>
      <c r="U137" s="210"/>
      <c r="V137" s="210"/>
      <c r="W137" s="210"/>
      <c r="X137" s="210"/>
      <c r="Y137" s="243">
        <f t="shared" si="17"/>
        <v>142</v>
      </c>
    </row>
    <row r="138" spans="1:25" ht="21.95" customHeight="1">
      <c r="A138" s="244" t="s">
        <v>48</v>
      </c>
      <c r="B138" s="208"/>
      <c r="C138" s="209"/>
      <c r="D138" s="209"/>
      <c r="E138" s="209"/>
      <c r="F138" s="209"/>
      <c r="G138" s="210"/>
      <c r="H138" s="210"/>
      <c r="I138" s="210"/>
      <c r="J138" s="210"/>
      <c r="K138" s="210"/>
      <c r="L138" s="243">
        <f t="shared" si="16"/>
        <v>0</v>
      </c>
      <c r="N138" s="244" t="s">
        <v>48</v>
      </c>
      <c r="O138" s="208"/>
      <c r="P138" s="209"/>
      <c r="Q138" s="209"/>
      <c r="R138" s="209"/>
      <c r="S138" s="209"/>
      <c r="T138" s="210"/>
      <c r="U138" s="210"/>
      <c r="V138" s="210"/>
      <c r="W138" s="210"/>
      <c r="X138" s="210"/>
      <c r="Y138" s="243">
        <f t="shared" si="17"/>
        <v>0</v>
      </c>
    </row>
    <row r="139" spans="1:25" ht="24.75">
      <c r="A139" s="246" t="s">
        <v>89</v>
      </c>
      <c r="B139" s="334"/>
      <c r="C139" s="209"/>
      <c r="D139" s="209"/>
      <c r="E139" s="209"/>
      <c r="F139" s="209"/>
      <c r="G139" s="210"/>
      <c r="H139" s="210"/>
      <c r="I139" s="210"/>
      <c r="J139" s="210"/>
      <c r="K139" s="210"/>
      <c r="L139" s="243">
        <f t="shared" si="16"/>
        <v>0</v>
      </c>
      <c r="N139" s="246" t="s">
        <v>89</v>
      </c>
      <c r="O139" s="334">
        <v>510</v>
      </c>
      <c r="P139" s="209"/>
      <c r="Q139" s="209"/>
      <c r="R139" s="209"/>
      <c r="S139" s="209"/>
      <c r="T139" s="210"/>
      <c r="U139" s="210"/>
      <c r="V139" s="210"/>
      <c r="W139" s="210"/>
      <c r="X139" s="210"/>
      <c r="Y139" s="243">
        <f t="shared" si="17"/>
        <v>510</v>
      </c>
    </row>
    <row r="140" spans="1:25" ht="21.95" customHeight="1">
      <c r="A140" s="244" t="s">
        <v>27</v>
      </c>
      <c r="B140" s="208"/>
      <c r="C140" s="209"/>
      <c r="D140" s="209"/>
      <c r="E140" s="209"/>
      <c r="F140" s="209"/>
      <c r="G140" s="210"/>
      <c r="H140" s="210"/>
      <c r="I140" s="210"/>
      <c r="J140" s="210"/>
      <c r="K140" s="210"/>
      <c r="L140" s="243">
        <f t="shared" si="16"/>
        <v>0</v>
      </c>
      <c r="N140" s="244" t="s">
        <v>27</v>
      </c>
      <c r="O140" s="208"/>
      <c r="P140" s="209"/>
      <c r="Q140" s="209"/>
      <c r="R140" s="209"/>
      <c r="S140" s="209"/>
      <c r="T140" s="210"/>
      <c r="U140" s="210"/>
      <c r="V140" s="210"/>
      <c r="W140" s="210"/>
      <c r="X140" s="210"/>
      <c r="Y140" s="243">
        <f t="shared" si="17"/>
        <v>0</v>
      </c>
    </row>
    <row r="141" spans="1:25" ht="21.95" customHeight="1">
      <c r="A141" s="244" t="s">
        <v>28</v>
      </c>
      <c r="B141" s="208"/>
      <c r="C141" s="209"/>
      <c r="D141" s="209"/>
      <c r="E141" s="209"/>
      <c r="F141" s="209"/>
      <c r="G141" s="210"/>
      <c r="H141" s="210"/>
      <c r="I141" s="210"/>
      <c r="J141" s="210"/>
      <c r="K141" s="210"/>
      <c r="L141" s="243">
        <f t="shared" si="16"/>
        <v>0</v>
      </c>
      <c r="N141" s="244" t="s">
        <v>28</v>
      </c>
      <c r="O141" s="208"/>
      <c r="P141" s="209"/>
      <c r="Q141" s="209"/>
      <c r="R141" s="209"/>
      <c r="S141" s="209"/>
      <c r="T141" s="210"/>
      <c r="U141" s="210"/>
      <c r="V141" s="210"/>
      <c r="W141" s="210"/>
      <c r="X141" s="210"/>
      <c r="Y141" s="243">
        <f t="shared" si="17"/>
        <v>0</v>
      </c>
    </row>
    <row r="142" spans="1:25" ht="21.95" customHeight="1">
      <c r="A142" s="248" t="s">
        <v>90</v>
      </c>
      <c r="B142" s="208"/>
      <c r="C142" s="209"/>
      <c r="D142" s="209"/>
      <c r="E142" s="209"/>
      <c r="F142" s="209"/>
      <c r="G142" s="210"/>
      <c r="H142" s="210"/>
      <c r="I142" s="210"/>
      <c r="J142" s="210"/>
      <c r="K142" s="210"/>
      <c r="L142" s="243">
        <f t="shared" si="16"/>
        <v>0</v>
      </c>
      <c r="N142" s="248" t="s">
        <v>90</v>
      </c>
      <c r="O142" s="208"/>
      <c r="P142" s="209"/>
      <c r="Q142" s="209"/>
      <c r="R142" s="209"/>
      <c r="S142" s="209"/>
      <c r="T142" s="210"/>
      <c r="U142" s="210"/>
      <c r="V142" s="210"/>
      <c r="W142" s="210"/>
      <c r="X142" s="210"/>
      <c r="Y142" s="243">
        <f t="shared" si="17"/>
        <v>0</v>
      </c>
    </row>
    <row r="143" spans="1:25" ht="21.95" customHeight="1">
      <c r="A143" s="248" t="s">
        <v>91</v>
      </c>
      <c r="B143" s="208"/>
      <c r="C143" s="209"/>
      <c r="D143" s="209"/>
      <c r="E143" s="209"/>
      <c r="F143" s="209"/>
      <c r="G143" s="210"/>
      <c r="H143" s="210"/>
      <c r="I143" s="210"/>
      <c r="J143" s="210"/>
      <c r="K143" s="210"/>
      <c r="L143" s="243">
        <f t="shared" si="16"/>
        <v>0</v>
      </c>
      <c r="N143" s="248" t="s">
        <v>91</v>
      </c>
      <c r="O143" s="208"/>
      <c r="P143" s="209"/>
      <c r="Q143" s="209"/>
      <c r="R143" s="209"/>
      <c r="S143" s="209"/>
      <c r="T143" s="210"/>
      <c r="U143" s="210"/>
      <c r="V143" s="210"/>
      <c r="W143" s="210"/>
      <c r="X143" s="210"/>
      <c r="Y143" s="243">
        <f t="shared" si="17"/>
        <v>0</v>
      </c>
    </row>
    <row r="144" spans="1:25" ht="21.95" customHeight="1">
      <c r="A144" s="248" t="s">
        <v>92</v>
      </c>
      <c r="B144" s="208"/>
      <c r="C144" s="209"/>
      <c r="D144" s="209"/>
      <c r="E144" s="209"/>
      <c r="F144" s="209"/>
      <c r="G144" s="210"/>
      <c r="H144" s="210"/>
      <c r="I144" s="210"/>
      <c r="J144" s="210"/>
      <c r="K144" s="210"/>
      <c r="L144" s="243">
        <f t="shared" si="16"/>
        <v>0</v>
      </c>
      <c r="N144" s="248" t="s">
        <v>92</v>
      </c>
      <c r="O144" s="208"/>
      <c r="P144" s="209"/>
      <c r="Q144" s="209"/>
      <c r="R144" s="209"/>
      <c r="S144" s="209"/>
      <c r="T144" s="210"/>
      <c r="U144" s="210"/>
      <c r="V144" s="210"/>
      <c r="W144" s="210"/>
      <c r="X144" s="210"/>
      <c r="Y144" s="243">
        <f t="shared" si="17"/>
        <v>0</v>
      </c>
    </row>
    <row r="145" spans="1:25" ht="21.95" customHeight="1">
      <c r="A145" s="248" t="s">
        <v>93</v>
      </c>
      <c r="B145" s="208"/>
      <c r="C145" s="209"/>
      <c r="D145" s="209"/>
      <c r="E145" s="209"/>
      <c r="F145" s="209"/>
      <c r="G145" s="210"/>
      <c r="H145" s="210"/>
      <c r="I145" s="210"/>
      <c r="J145" s="210"/>
      <c r="K145" s="210"/>
      <c r="L145" s="243">
        <f t="shared" si="16"/>
        <v>0</v>
      </c>
      <c r="N145" s="248" t="s">
        <v>93</v>
      </c>
      <c r="O145" s="208"/>
      <c r="P145" s="209"/>
      <c r="Q145" s="209"/>
      <c r="R145" s="209"/>
      <c r="S145" s="209"/>
      <c r="T145" s="210"/>
      <c r="U145" s="210"/>
      <c r="V145" s="210"/>
      <c r="W145" s="210"/>
      <c r="X145" s="210"/>
      <c r="Y145" s="243">
        <f t="shared" si="17"/>
        <v>0</v>
      </c>
    </row>
    <row r="146" spans="1:25" ht="21.95" customHeight="1" thickBot="1">
      <c r="A146" s="327" t="s">
        <v>33</v>
      </c>
      <c r="B146" s="345">
        <v>340</v>
      </c>
      <c r="C146" s="212"/>
      <c r="D146" s="212"/>
      <c r="E146" s="212"/>
      <c r="F146" s="212"/>
      <c r="G146" s="213"/>
      <c r="H146" s="213"/>
      <c r="I146" s="213"/>
      <c r="J146" s="213"/>
      <c r="K146" s="213"/>
      <c r="L146" s="254">
        <f t="shared" si="16"/>
        <v>340</v>
      </c>
      <c r="N146" s="327" t="s">
        <v>33</v>
      </c>
      <c r="O146" s="211"/>
      <c r="P146" s="212"/>
      <c r="Q146" s="212"/>
      <c r="R146" s="212"/>
      <c r="S146" s="212"/>
      <c r="T146" s="213"/>
      <c r="U146" s="213"/>
      <c r="V146" s="213"/>
      <c r="W146" s="213"/>
      <c r="X146" s="213"/>
      <c r="Y146" s="254">
        <f t="shared" si="17"/>
        <v>0</v>
      </c>
    </row>
    <row r="147" spans="1:25" ht="25.5" thickBot="1">
      <c r="A147" s="258" t="s">
        <v>94</v>
      </c>
      <c r="B147" s="215"/>
      <c r="C147" s="216"/>
      <c r="D147" s="216"/>
      <c r="E147" s="216"/>
      <c r="F147" s="216"/>
      <c r="G147" s="217"/>
      <c r="H147" s="217"/>
      <c r="I147" s="217"/>
      <c r="J147" s="217"/>
      <c r="K147" s="217"/>
      <c r="L147" s="265">
        <f t="shared" si="16"/>
        <v>0</v>
      </c>
      <c r="N147" s="258" t="s">
        <v>94</v>
      </c>
      <c r="O147" s="215"/>
      <c r="P147" s="216"/>
      <c r="Q147" s="216"/>
      <c r="R147" s="216"/>
      <c r="S147" s="216"/>
      <c r="T147" s="217"/>
      <c r="U147" s="217"/>
      <c r="V147" s="217"/>
      <c r="W147" s="217"/>
      <c r="X147" s="217"/>
      <c r="Y147" s="265">
        <f t="shared" si="17"/>
        <v>0</v>
      </c>
    </row>
    <row r="148" spans="1:25" ht="25.5" customHeight="1" thickBot="1">
      <c r="A148" s="262" t="s">
        <v>54</v>
      </c>
      <c r="B148" s="215"/>
      <c r="C148" s="216"/>
      <c r="D148" s="216"/>
      <c r="E148" s="216"/>
      <c r="F148" s="216"/>
      <c r="G148" s="217"/>
      <c r="H148" s="217"/>
      <c r="I148" s="217"/>
      <c r="J148" s="217"/>
      <c r="K148" s="217"/>
      <c r="L148" s="218">
        <f>SUM(L128:L147)</f>
        <v>2359</v>
      </c>
      <c r="N148" s="262" t="s">
        <v>54</v>
      </c>
      <c r="O148" s="215"/>
      <c r="P148" s="216"/>
      <c r="Q148" s="216"/>
      <c r="R148" s="216"/>
      <c r="S148" s="216"/>
      <c r="T148" s="217"/>
      <c r="U148" s="217"/>
      <c r="V148" s="217"/>
      <c r="W148" s="217"/>
      <c r="X148" s="217"/>
      <c r="Y148" s="218">
        <f>SUM(Y128:Y147)</f>
        <v>2268</v>
      </c>
    </row>
    <row r="153" spans="1:25" ht="15" thickBot="1"/>
    <row r="154" spans="1:25" ht="19.5" thickBot="1">
      <c r="A154" s="230" t="s">
        <v>13</v>
      </c>
      <c r="B154" s="231">
        <v>4</v>
      </c>
      <c r="C154" s="232">
        <v>5</v>
      </c>
      <c r="D154" s="232">
        <v>6</v>
      </c>
      <c r="E154" s="232">
        <v>7</v>
      </c>
      <c r="F154" s="232">
        <v>8</v>
      </c>
      <c r="G154" s="233">
        <v>9</v>
      </c>
      <c r="H154" s="232">
        <v>10</v>
      </c>
      <c r="I154" s="233">
        <v>11</v>
      </c>
      <c r="J154" s="232">
        <v>12</v>
      </c>
      <c r="K154" s="233">
        <v>1</v>
      </c>
      <c r="L154" s="233">
        <v>2</v>
      </c>
      <c r="M154" s="233">
        <v>3</v>
      </c>
      <c r="N154" s="234" t="s">
        <v>43</v>
      </c>
    </row>
    <row r="155" spans="1:25" ht="25.5" customHeight="1" thickTop="1">
      <c r="A155" s="241" t="s">
        <v>15</v>
      </c>
      <c r="B155" s="220">
        <f>L6</f>
        <v>1457</v>
      </c>
      <c r="C155" s="221">
        <f>L29</f>
        <v>1251</v>
      </c>
      <c r="D155" s="221">
        <f>L52</f>
        <v>1367</v>
      </c>
      <c r="E155" s="221">
        <f>Y6</f>
        <v>1756</v>
      </c>
      <c r="F155" s="221">
        <f>Y29</f>
        <v>1785</v>
      </c>
      <c r="G155" s="222">
        <f>Y52</f>
        <v>1814</v>
      </c>
      <c r="H155" s="222">
        <f>L82</f>
        <v>1632</v>
      </c>
      <c r="I155" s="222">
        <f>L105</f>
        <v>1559</v>
      </c>
      <c r="J155" s="222">
        <f>L128</f>
        <v>1336</v>
      </c>
      <c r="K155" s="222">
        <f>Y82</f>
        <v>1230</v>
      </c>
      <c r="L155" s="222">
        <f>Y105</f>
        <v>1230</v>
      </c>
      <c r="M155" s="222">
        <f>Y128</f>
        <v>1049</v>
      </c>
      <c r="N155" s="207">
        <f>SUM(B155:M155)</f>
        <v>17466</v>
      </c>
    </row>
    <row r="156" spans="1:25" ht="25.5" customHeight="1">
      <c r="A156" s="241" t="s">
        <v>16</v>
      </c>
      <c r="B156" s="220">
        <f t="shared" ref="B156:B173" si="18">L7</f>
        <v>175</v>
      </c>
      <c r="C156" s="221">
        <f t="shared" ref="C156:C173" si="19">L30</f>
        <v>160</v>
      </c>
      <c r="D156" s="221">
        <f t="shared" ref="D156:D173" si="20">L53</f>
        <v>185</v>
      </c>
      <c r="E156" s="221">
        <f t="shared" ref="E156:E173" si="21">Y7</f>
        <v>240</v>
      </c>
      <c r="F156" s="221">
        <f t="shared" ref="F156:F173" si="22">Y30</f>
        <v>210</v>
      </c>
      <c r="G156" s="222">
        <f t="shared" ref="G156:G173" si="23">Y53</f>
        <v>290</v>
      </c>
      <c r="H156" s="222">
        <f t="shared" ref="H156:H173" si="24">L83</f>
        <v>270</v>
      </c>
      <c r="I156" s="222">
        <f t="shared" ref="I156:I173" si="25">L106</f>
        <v>200</v>
      </c>
      <c r="J156" s="222">
        <f t="shared" ref="J156:J173" si="26">L129</f>
        <v>165</v>
      </c>
      <c r="K156" s="222">
        <f t="shared" ref="K156:K173" si="27">Y83</f>
        <v>180</v>
      </c>
      <c r="L156" s="222">
        <f t="shared" ref="L156:L173" si="28">Y106</f>
        <v>320</v>
      </c>
      <c r="M156" s="222">
        <f t="shared" ref="M156:M173" si="29">Y129</f>
        <v>155</v>
      </c>
      <c r="N156" s="207">
        <f t="shared" ref="N156:N176" si="30">SUM(B156:M156)</f>
        <v>2550</v>
      </c>
    </row>
    <row r="157" spans="1:25" ht="25.5" customHeight="1">
      <c r="A157" s="241" t="s">
        <v>17</v>
      </c>
      <c r="B157" s="220">
        <f t="shared" si="18"/>
        <v>76</v>
      </c>
      <c r="C157" s="221">
        <f t="shared" si="19"/>
        <v>28</v>
      </c>
      <c r="D157" s="221">
        <f t="shared" si="20"/>
        <v>55</v>
      </c>
      <c r="E157" s="221">
        <f t="shared" si="21"/>
        <v>60</v>
      </c>
      <c r="F157" s="221">
        <f t="shared" si="22"/>
        <v>100</v>
      </c>
      <c r="G157" s="222">
        <f t="shared" si="23"/>
        <v>52</v>
      </c>
      <c r="H157" s="222">
        <f t="shared" si="24"/>
        <v>90</v>
      </c>
      <c r="I157" s="222">
        <f t="shared" si="25"/>
        <v>36</v>
      </c>
      <c r="J157" s="222">
        <f t="shared" si="26"/>
        <v>44</v>
      </c>
      <c r="K157" s="222">
        <f t="shared" si="27"/>
        <v>49</v>
      </c>
      <c r="L157" s="222">
        <f t="shared" si="28"/>
        <v>72</v>
      </c>
      <c r="M157" s="222">
        <f t="shared" si="29"/>
        <v>71</v>
      </c>
      <c r="N157" s="207">
        <f t="shared" si="30"/>
        <v>733</v>
      </c>
    </row>
    <row r="158" spans="1:25" ht="25.5" customHeight="1">
      <c r="A158" s="241" t="s">
        <v>18</v>
      </c>
      <c r="B158" s="220">
        <f t="shared" si="18"/>
        <v>0</v>
      </c>
      <c r="C158" s="221">
        <f t="shared" si="19"/>
        <v>0</v>
      </c>
      <c r="D158" s="221">
        <f t="shared" si="20"/>
        <v>0</v>
      </c>
      <c r="E158" s="221">
        <f t="shared" si="21"/>
        <v>0</v>
      </c>
      <c r="F158" s="221">
        <f t="shared" si="22"/>
        <v>0</v>
      </c>
      <c r="G158" s="222">
        <f t="shared" si="23"/>
        <v>0</v>
      </c>
      <c r="H158" s="222">
        <f t="shared" si="24"/>
        <v>0</v>
      </c>
      <c r="I158" s="222">
        <f t="shared" si="25"/>
        <v>0</v>
      </c>
      <c r="J158" s="222">
        <f t="shared" si="26"/>
        <v>0</v>
      </c>
      <c r="K158" s="222">
        <f t="shared" si="27"/>
        <v>0</v>
      </c>
      <c r="L158" s="222">
        <f t="shared" si="28"/>
        <v>0</v>
      </c>
      <c r="M158" s="222">
        <f t="shared" si="29"/>
        <v>0</v>
      </c>
      <c r="N158" s="207">
        <f t="shared" si="30"/>
        <v>0</v>
      </c>
    </row>
    <row r="159" spans="1:25" ht="25.5" customHeight="1">
      <c r="A159" s="241" t="s">
        <v>45</v>
      </c>
      <c r="B159" s="220">
        <f t="shared" si="18"/>
        <v>153</v>
      </c>
      <c r="C159" s="221">
        <f t="shared" si="19"/>
        <v>102</v>
      </c>
      <c r="D159" s="221">
        <f t="shared" si="20"/>
        <v>215</v>
      </c>
      <c r="E159" s="221">
        <f t="shared" si="21"/>
        <v>137</v>
      </c>
      <c r="F159" s="221">
        <f t="shared" si="22"/>
        <v>139</v>
      </c>
      <c r="G159" s="222">
        <f t="shared" si="23"/>
        <v>229</v>
      </c>
      <c r="H159" s="222">
        <f t="shared" si="24"/>
        <v>427</v>
      </c>
      <c r="I159" s="222">
        <f t="shared" si="25"/>
        <v>147</v>
      </c>
      <c r="J159" s="222">
        <f t="shared" si="26"/>
        <v>170</v>
      </c>
      <c r="K159" s="222">
        <f t="shared" si="27"/>
        <v>143</v>
      </c>
      <c r="L159" s="222">
        <f t="shared" si="28"/>
        <v>221</v>
      </c>
      <c r="M159" s="222">
        <f t="shared" si="29"/>
        <v>217</v>
      </c>
      <c r="N159" s="207">
        <f t="shared" si="30"/>
        <v>2300</v>
      </c>
    </row>
    <row r="160" spans="1:25" ht="25.5" customHeight="1">
      <c r="A160" s="241" t="s">
        <v>20</v>
      </c>
      <c r="B160" s="220">
        <f t="shared" si="18"/>
        <v>0</v>
      </c>
      <c r="C160" s="221">
        <f t="shared" si="19"/>
        <v>0</v>
      </c>
      <c r="D160" s="221">
        <f t="shared" si="20"/>
        <v>0</v>
      </c>
      <c r="E160" s="221">
        <f t="shared" si="21"/>
        <v>0</v>
      </c>
      <c r="F160" s="221">
        <f t="shared" si="22"/>
        <v>0</v>
      </c>
      <c r="G160" s="222">
        <f t="shared" si="23"/>
        <v>0</v>
      </c>
      <c r="H160" s="222">
        <f t="shared" si="24"/>
        <v>0</v>
      </c>
      <c r="I160" s="222">
        <f t="shared" si="25"/>
        <v>0</v>
      </c>
      <c r="J160" s="222">
        <f t="shared" si="26"/>
        <v>0</v>
      </c>
      <c r="K160" s="222">
        <f t="shared" si="27"/>
        <v>0</v>
      </c>
      <c r="L160" s="222">
        <f t="shared" si="28"/>
        <v>0</v>
      </c>
      <c r="M160" s="222">
        <f t="shared" si="29"/>
        <v>0</v>
      </c>
      <c r="N160" s="207">
        <f t="shared" si="30"/>
        <v>0</v>
      </c>
    </row>
    <row r="161" spans="1:14" ht="25.5" customHeight="1">
      <c r="A161" s="242" t="s">
        <v>21</v>
      </c>
      <c r="B161" s="204">
        <f t="shared" si="18"/>
        <v>120</v>
      </c>
      <c r="C161" s="205">
        <f t="shared" si="19"/>
        <v>174</v>
      </c>
      <c r="D161" s="205">
        <f t="shared" si="20"/>
        <v>100</v>
      </c>
      <c r="E161" s="205">
        <f t="shared" si="21"/>
        <v>80</v>
      </c>
      <c r="F161" s="205">
        <f t="shared" si="22"/>
        <v>172</v>
      </c>
      <c r="G161" s="206">
        <f t="shared" si="23"/>
        <v>125</v>
      </c>
      <c r="H161" s="206">
        <f t="shared" si="24"/>
        <v>97</v>
      </c>
      <c r="I161" s="206">
        <f t="shared" si="25"/>
        <v>109</v>
      </c>
      <c r="J161" s="206">
        <f t="shared" si="26"/>
        <v>106</v>
      </c>
      <c r="K161" s="206">
        <f t="shared" si="27"/>
        <v>60</v>
      </c>
      <c r="L161" s="206">
        <f t="shared" si="28"/>
        <v>109</v>
      </c>
      <c r="M161" s="206">
        <f t="shared" si="29"/>
        <v>57</v>
      </c>
      <c r="N161" s="207">
        <f t="shared" si="30"/>
        <v>1309</v>
      </c>
    </row>
    <row r="162" spans="1:14" ht="25.5" customHeight="1">
      <c r="A162" s="242" t="s">
        <v>22</v>
      </c>
      <c r="B162" s="204">
        <f t="shared" si="18"/>
        <v>67</v>
      </c>
      <c r="C162" s="205">
        <f t="shared" si="19"/>
        <v>60</v>
      </c>
      <c r="D162" s="205">
        <f t="shared" si="20"/>
        <v>77</v>
      </c>
      <c r="E162" s="205">
        <f t="shared" si="21"/>
        <v>73</v>
      </c>
      <c r="F162" s="205">
        <f t="shared" si="22"/>
        <v>102</v>
      </c>
      <c r="G162" s="206">
        <f t="shared" si="23"/>
        <v>72</v>
      </c>
      <c r="H162" s="206">
        <f t="shared" si="24"/>
        <v>74</v>
      </c>
      <c r="I162" s="206">
        <f t="shared" si="25"/>
        <v>60</v>
      </c>
      <c r="J162" s="206">
        <f t="shared" si="26"/>
        <v>60</v>
      </c>
      <c r="K162" s="206">
        <f t="shared" si="27"/>
        <v>40</v>
      </c>
      <c r="L162" s="206">
        <f t="shared" si="28"/>
        <v>55</v>
      </c>
      <c r="M162" s="206">
        <f t="shared" si="29"/>
        <v>37</v>
      </c>
      <c r="N162" s="207">
        <f t="shared" si="30"/>
        <v>777</v>
      </c>
    </row>
    <row r="163" spans="1:14" ht="25.5" customHeight="1">
      <c r="A163" s="244" t="s">
        <v>46</v>
      </c>
      <c r="B163" s="208">
        <f t="shared" si="18"/>
        <v>56</v>
      </c>
      <c r="C163" s="209">
        <f t="shared" si="19"/>
        <v>66</v>
      </c>
      <c r="D163" s="209">
        <f t="shared" si="20"/>
        <v>64</v>
      </c>
      <c r="E163" s="209">
        <f t="shared" si="21"/>
        <v>69</v>
      </c>
      <c r="F163" s="205">
        <f t="shared" si="22"/>
        <v>124</v>
      </c>
      <c r="G163" s="210">
        <f t="shared" si="23"/>
        <v>59</v>
      </c>
      <c r="H163" s="210">
        <f t="shared" si="24"/>
        <v>70</v>
      </c>
      <c r="I163" s="210">
        <f t="shared" si="25"/>
        <v>70</v>
      </c>
      <c r="J163" s="210">
        <f t="shared" si="26"/>
        <v>49</v>
      </c>
      <c r="K163" s="210">
        <f t="shared" si="27"/>
        <v>45</v>
      </c>
      <c r="L163" s="210">
        <f t="shared" si="28"/>
        <v>73</v>
      </c>
      <c r="M163" s="210">
        <f t="shared" si="29"/>
        <v>30</v>
      </c>
      <c r="N163" s="207">
        <f t="shared" si="30"/>
        <v>775</v>
      </c>
    </row>
    <row r="164" spans="1:14" ht="25.5" customHeight="1">
      <c r="A164" s="244" t="s">
        <v>47</v>
      </c>
      <c r="B164" s="208">
        <f t="shared" si="18"/>
        <v>111</v>
      </c>
      <c r="C164" s="209">
        <f t="shared" si="19"/>
        <v>35</v>
      </c>
      <c r="D164" s="209">
        <f t="shared" si="20"/>
        <v>107</v>
      </c>
      <c r="E164" s="209">
        <f t="shared" si="21"/>
        <v>124</v>
      </c>
      <c r="F164" s="209">
        <f t="shared" si="22"/>
        <v>102</v>
      </c>
      <c r="G164" s="210">
        <f t="shared" si="23"/>
        <v>101</v>
      </c>
      <c r="H164" s="210">
        <f t="shared" si="24"/>
        <v>111</v>
      </c>
      <c r="I164" s="210">
        <f t="shared" si="25"/>
        <v>86</v>
      </c>
      <c r="J164" s="210">
        <f t="shared" si="26"/>
        <v>89</v>
      </c>
      <c r="K164" s="210">
        <f t="shared" si="27"/>
        <v>187</v>
      </c>
      <c r="L164" s="210">
        <f t="shared" si="28"/>
        <v>132</v>
      </c>
      <c r="M164" s="210">
        <f t="shared" si="29"/>
        <v>142</v>
      </c>
      <c r="N164" s="207">
        <f t="shared" si="30"/>
        <v>1327</v>
      </c>
    </row>
    <row r="165" spans="1:14" ht="25.5" customHeight="1">
      <c r="A165" s="244" t="s">
        <v>48</v>
      </c>
      <c r="B165" s="208">
        <f t="shared" si="18"/>
        <v>0</v>
      </c>
      <c r="C165" s="209">
        <f t="shared" si="19"/>
        <v>0</v>
      </c>
      <c r="D165" s="209">
        <f t="shared" si="20"/>
        <v>0</v>
      </c>
      <c r="E165" s="209">
        <f t="shared" si="21"/>
        <v>0</v>
      </c>
      <c r="F165" s="209">
        <f t="shared" si="22"/>
        <v>0</v>
      </c>
      <c r="G165" s="210">
        <f t="shared" si="23"/>
        <v>0</v>
      </c>
      <c r="H165" s="210">
        <f t="shared" si="24"/>
        <v>0</v>
      </c>
      <c r="I165" s="210">
        <f t="shared" si="25"/>
        <v>0</v>
      </c>
      <c r="J165" s="210">
        <f t="shared" si="26"/>
        <v>0</v>
      </c>
      <c r="K165" s="210">
        <f t="shared" si="27"/>
        <v>0</v>
      </c>
      <c r="L165" s="210">
        <f t="shared" si="28"/>
        <v>0</v>
      </c>
      <c r="M165" s="210">
        <f t="shared" si="29"/>
        <v>0</v>
      </c>
      <c r="N165" s="207">
        <f t="shared" si="30"/>
        <v>0</v>
      </c>
    </row>
    <row r="166" spans="1:14" ht="25.5" customHeight="1">
      <c r="A166" s="246" t="s">
        <v>89</v>
      </c>
      <c r="B166" s="208">
        <f t="shared" si="18"/>
        <v>0</v>
      </c>
      <c r="C166" s="208">
        <f t="shared" si="19"/>
        <v>0</v>
      </c>
      <c r="D166" s="209">
        <f t="shared" si="20"/>
        <v>0</v>
      </c>
      <c r="E166" s="209">
        <f t="shared" si="21"/>
        <v>170</v>
      </c>
      <c r="F166" s="209">
        <f t="shared" si="22"/>
        <v>0</v>
      </c>
      <c r="G166" s="210">
        <f t="shared" si="23"/>
        <v>0</v>
      </c>
      <c r="H166" s="210">
        <f t="shared" si="24"/>
        <v>0</v>
      </c>
      <c r="I166" s="210">
        <f t="shared" si="25"/>
        <v>0</v>
      </c>
      <c r="J166" s="210">
        <f t="shared" si="26"/>
        <v>0</v>
      </c>
      <c r="K166" s="210">
        <f t="shared" si="27"/>
        <v>0</v>
      </c>
      <c r="L166" s="210">
        <f t="shared" si="28"/>
        <v>0</v>
      </c>
      <c r="M166" s="210">
        <f t="shared" si="29"/>
        <v>510</v>
      </c>
      <c r="N166" s="207">
        <f t="shared" si="30"/>
        <v>680</v>
      </c>
    </row>
    <row r="167" spans="1:14" ht="25.5" customHeight="1">
      <c r="A167" s="244" t="s">
        <v>27</v>
      </c>
      <c r="B167" s="208">
        <f t="shared" si="18"/>
        <v>50</v>
      </c>
      <c r="C167" s="209">
        <f t="shared" si="19"/>
        <v>0</v>
      </c>
      <c r="D167" s="209">
        <f t="shared" si="20"/>
        <v>0</v>
      </c>
      <c r="E167" s="209">
        <f t="shared" si="21"/>
        <v>0</v>
      </c>
      <c r="F167" s="209">
        <f t="shared" si="22"/>
        <v>0</v>
      </c>
      <c r="G167" s="210">
        <f t="shared" si="23"/>
        <v>0</v>
      </c>
      <c r="H167" s="210">
        <f t="shared" si="24"/>
        <v>0</v>
      </c>
      <c r="I167" s="210">
        <f t="shared" si="25"/>
        <v>0</v>
      </c>
      <c r="J167" s="210">
        <f t="shared" si="26"/>
        <v>0</v>
      </c>
      <c r="K167" s="210">
        <f t="shared" si="27"/>
        <v>0</v>
      </c>
      <c r="L167" s="210">
        <f t="shared" si="28"/>
        <v>0</v>
      </c>
      <c r="M167" s="210">
        <f t="shared" si="29"/>
        <v>0</v>
      </c>
      <c r="N167" s="207">
        <f t="shared" si="30"/>
        <v>50</v>
      </c>
    </row>
    <row r="168" spans="1:14" ht="25.5" customHeight="1">
      <c r="A168" s="244" t="s">
        <v>28</v>
      </c>
      <c r="B168" s="208">
        <f t="shared" si="18"/>
        <v>200</v>
      </c>
      <c r="C168" s="209">
        <f t="shared" si="19"/>
        <v>0</v>
      </c>
      <c r="D168" s="209">
        <f t="shared" si="20"/>
        <v>0</v>
      </c>
      <c r="E168" s="209">
        <f t="shared" si="21"/>
        <v>10</v>
      </c>
      <c r="F168" s="209">
        <f t="shared" si="22"/>
        <v>0</v>
      </c>
      <c r="G168" s="210">
        <f t="shared" si="23"/>
        <v>0</v>
      </c>
      <c r="H168" s="210">
        <f t="shared" si="24"/>
        <v>0</v>
      </c>
      <c r="I168" s="210">
        <f t="shared" si="25"/>
        <v>0</v>
      </c>
      <c r="J168" s="210">
        <f t="shared" si="26"/>
        <v>0</v>
      </c>
      <c r="K168" s="210">
        <f t="shared" si="27"/>
        <v>50</v>
      </c>
      <c r="L168" s="210">
        <f t="shared" si="28"/>
        <v>0</v>
      </c>
      <c r="M168" s="210">
        <f t="shared" si="29"/>
        <v>0</v>
      </c>
      <c r="N168" s="207">
        <f t="shared" si="30"/>
        <v>260</v>
      </c>
    </row>
    <row r="169" spans="1:14" ht="25.5" customHeight="1">
      <c r="A169" s="248" t="s">
        <v>90</v>
      </c>
      <c r="B169" s="208">
        <f t="shared" si="18"/>
        <v>0</v>
      </c>
      <c r="C169" s="209">
        <f t="shared" si="19"/>
        <v>0</v>
      </c>
      <c r="D169" s="209">
        <f t="shared" si="20"/>
        <v>0</v>
      </c>
      <c r="E169" s="209">
        <f t="shared" si="21"/>
        <v>0</v>
      </c>
      <c r="F169" s="209">
        <f t="shared" si="22"/>
        <v>0</v>
      </c>
      <c r="G169" s="210">
        <f t="shared" si="23"/>
        <v>0</v>
      </c>
      <c r="H169" s="210">
        <f t="shared" si="24"/>
        <v>0</v>
      </c>
      <c r="I169" s="210">
        <f t="shared" si="25"/>
        <v>0</v>
      </c>
      <c r="J169" s="210">
        <f t="shared" si="26"/>
        <v>0</v>
      </c>
      <c r="K169" s="210">
        <f t="shared" si="27"/>
        <v>0</v>
      </c>
      <c r="L169" s="210">
        <f t="shared" si="28"/>
        <v>0</v>
      </c>
      <c r="M169" s="210">
        <f t="shared" si="29"/>
        <v>0</v>
      </c>
      <c r="N169" s="207">
        <f t="shared" si="30"/>
        <v>0</v>
      </c>
    </row>
    <row r="170" spans="1:14" ht="25.5" customHeight="1">
      <c r="A170" s="248" t="s">
        <v>91</v>
      </c>
      <c r="B170" s="208">
        <f t="shared" si="18"/>
        <v>0</v>
      </c>
      <c r="C170" s="209">
        <f t="shared" si="19"/>
        <v>0</v>
      </c>
      <c r="D170" s="209">
        <f t="shared" si="20"/>
        <v>0</v>
      </c>
      <c r="E170" s="209">
        <f t="shared" si="21"/>
        <v>0</v>
      </c>
      <c r="F170" s="209">
        <f t="shared" si="22"/>
        <v>0</v>
      </c>
      <c r="G170" s="210">
        <f t="shared" si="23"/>
        <v>0</v>
      </c>
      <c r="H170" s="210">
        <f t="shared" si="24"/>
        <v>0</v>
      </c>
      <c r="I170" s="210">
        <f t="shared" si="25"/>
        <v>0</v>
      </c>
      <c r="J170" s="210">
        <f t="shared" si="26"/>
        <v>0</v>
      </c>
      <c r="K170" s="210">
        <f t="shared" si="27"/>
        <v>0</v>
      </c>
      <c r="L170" s="210">
        <f t="shared" si="28"/>
        <v>0</v>
      </c>
      <c r="M170" s="210">
        <f t="shared" si="29"/>
        <v>0</v>
      </c>
      <c r="N170" s="207">
        <f t="shared" si="30"/>
        <v>0</v>
      </c>
    </row>
    <row r="171" spans="1:14" ht="25.5" customHeight="1">
      <c r="A171" s="248" t="s">
        <v>92</v>
      </c>
      <c r="B171" s="208">
        <f t="shared" si="18"/>
        <v>0</v>
      </c>
      <c r="C171" s="209">
        <f t="shared" si="19"/>
        <v>0</v>
      </c>
      <c r="D171" s="209">
        <f t="shared" si="20"/>
        <v>0</v>
      </c>
      <c r="E171" s="209">
        <f t="shared" si="21"/>
        <v>0</v>
      </c>
      <c r="F171" s="209">
        <f t="shared" si="22"/>
        <v>0</v>
      </c>
      <c r="G171" s="210">
        <f t="shared" si="23"/>
        <v>0</v>
      </c>
      <c r="H171" s="210">
        <f t="shared" si="24"/>
        <v>0</v>
      </c>
      <c r="I171" s="210">
        <f t="shared" si="25"/>
        <v>0</v>
      </c>
      <c r="J171" s="210">
        <f t="shared" si="26"/>
        <v>0</v>
      </c>
      <c r="K171" s="210">
        <f t="shared" si="27"/>
        <v>0</v>
      </c>
      <c r="L171" s="210">
        <f t="shared" si="28"/>
        <v>0</v>
      </c>
      <c r="M171" s="210">
        <f t="shared" si="29"/>
        <v>0</v>
      </c>
      <c r="N171" s="207">
        <f t="shared" si="30"/>
        <v>0</v>
      </c>
    </row>
    <row r="172" spans="1:14" ht="25.5" customHeight="1">
      <c r="A172" s="248" t="s">
        <v>93</v>
      </c>
      <c r="B172" s="208">
        <f t="shared" si="18"/>
        <v>90</v>
      </c>
      <c r="C172" s="209">
        <f t="shared" si="19"/>
        <v>0</v>
      </c>
      <c r="D172" s="209">
        <f t="shared" si="20"/>
        <v>0</v>
      </c>
      <c r="E172" s="209">
        <f t="shared" si="21"/>
        <v>300</v>
      </c>
      <c r="F172" s="209">
        <f t="shared" si="22"/>
        <v>0</v>
      </c>
      <c r="G172" s="210">
        <f t="shared" si="23"/>
        <v>0</v>
      </c>
      <c r="H172" s="210">
        <f t="shared" si="24"/>
        <v>0</v>
      </c>
      <c r="I172" s="210">
        <f t="shared" si="25"/>
        <v>0</v>
      </c>
      <c r="J172" s="210">
        <f t="shared" si="26"/>
        <v>0</v>
      </c>
      <c r="K172" s="210">
        <f t="shared" si="27"/>
        <v>0</v>
      </c>
      <c r="L172" s="210">
        <f t="shared" si="28"/>
        <v>0</v>
      </c>
      <c r="M172" s="210">
        <f t="shared" si="29"/>
        <v>0</v>
      </c>
      <c r="N172" s="207">
        <f t="shared" si="30"/>
        <v>390</v>
      </c>
    </row>
    <row r="173" spans="1:14" ht="25.5" customHeight="1" thickBot="1">
      <c r="A173" s="253" t="s">
        <v>33</v>
      </c>
      <c r="B173" s="211">
        <f t="shared" si="18"/>
        <v>0</v>
      </c>
      <c r="C173" s="212">
        <f t="shared" si="19"/>
        <v>0</v>
      </c>
      <c r="D173" s="212">
        <f t="shared" si="20"/>
        <v>0</v>
      </c>
      <c r="E173" s="212">
        <f t="shared" si="21"/>
        <v>0</v>
      </c>
      <c r="F173" s="212">
        <f t="shared" si="22"/>
        <v>0</v>
      </c>
      <c r="G173" s="213">
        <f t="shared" si="23"/>
        <v>0</v>
      </c>
      <c r="H173" s="213">
        <f t="shared" si="24"/>
        <v>0</v>
      </c>
      <c r="I173" s="213">
        <f t="shared" si="25"/>
        <v>0</v>
      </c>
      <c r="J173" s="213">
        <f t="shared" si="26"/>
        <v>340</v>
      </c>
      <c r="K173" s="213">
        <f t="shared" si="27"/>
        <v>0</v>
      </c>
      <c r="L173" s="213">
        <f t="shared" si="28"/>
        <v>0</v>
      </c>
      <c r="M173" s="213">
        <f t="shared" si="29"/>
        <v>0</v>
      </c>
      <c r="N173" s="214">
        <f t="shared" si="30"/>
        <v>340</v>
      </c>
    </row>
    <row r="174" spans="1:14" ht="25.5" customHeight="1" thickBot="1">
      <c r="A174" s="262" t="s">
        <v>54</v>
      </c>
      <c r="B174" s="215">
        <f>SUM(B155:B173)</f>
        <v>2555</v>
      </c>
      <c r="C174" s="215">
        <f t="shared" ref="C174:M174" si="31">SUM(C155:C173)</f>
        <v>1876</v>
      </c>
      <c r="D174" s="215">
        <f t="shared" si="31"/>
        <v>2170</v>
      </c>
      <c r="E174" s="215">
        <f t="shared" si="31"/>
        <v>3019</v>
      </c>
      <c r="F174" s="215">
        <f t="shared" si="31"/>
        <v>2734</v>
      </c>
      <c r="G174" s="215">
        <f t="shared" si="31"/>
        <v>2742</v>
      </c>
      <c r="H174" s="215">
        <f t="shared" si="31"/>
        <v>2771</v>
      </c>
      <c r="I174" s="215">
        <f t="shared" si="31"/>
        <v>2267</v>
      </c>
      <c r="J174" s="215">
        <f t="shared" si="31"/>
        <v>2359</v>
      </c>
      <c r="K174" s="215">
        <f t="shared" si="31"/>
        <v>1984</v>
      </c>
      <c r="L174" s="215">
        <f t="shared" si="31"/>
        <v>2212</v>
      </c>
      <c r="M174" s="215">
        <f t="shared" si="31"/>
        <v>2268</v>
      </c>
      <c r="N174" s="219">
        <f t="shared" si="30"/>
        <v>28957</v>
      </c>
    </row>
    <row r="175" spans="1:14" ht="25.5" customHeight="1" thickBot="1">
      <c r="A175" s="258" t="s">
        <v>94</v>
      </c>
      <c r="B175" s="215">
        <f>L25</f>
        <v>0</v>
      </c>
      <c r="C175" s="216">
        <f>L48</f>
        <v>0</v>
      </c>
      <c r="D175" s="216">
        <f>L71</f>
        <v>0</v>
      </c>
      <c r="E175" s="216">
        <f>Y25</f>
        <v>0</v>
      </c>
      <c r="F175" s="216">
        <f>Y48</f>
        <v>200</v>
      </c>
      <c r="G175" s="217">
        <f>Y71</f>
        <v>0</v>
      </c>
      <c r="H175" s="217">
        <f>L101</f>
        <v>0</v>
      </c>
      <c r="I175" s="217">
        <f>L124</f>
        <v>0</v>
      </c>
      <c r="J175" s="217">
        <f>L147</f>
        <v>0</v>
      </c>
      <c r="K175" s="217">
        <f>Y101</f>
        <v>0</v>
      </c>
      <c r="L175" s="217">
        <f>Y124</f>
        <v>200</v>
      </c>
      <c r="M175" s="217">
        <f>Y147</f>
        <v>0</v>
      </c>
      <c r="N175" s="218">
        <f t="shared" si="30"/>
        <v>400</v>
      </c>
    </row>
    <row r="176" spans="1:14" ht="25.5" customHeight="1" thickBot="1">
      <c r="A176" s="262" t="s">
        <v>65</v>
      </c>
      <c r="B176" s="215">
        <f>SUM(B174:B175)</f>
        <v>2555</v>
      </c>
      <c r="C176" s="215">
        <f t="shared" ref="C176:M176" si="32">SUM(C174:C175)</f>
        <v>1876</v>
      </c>
      <c r="D176" s="215">
        <f t="shared" si="32"/>
        <v>2170</v>
      </c>
      <c r="E176" s="215">
        <f t="shared" si="32"/>
        <v>3019</v>
      </c>
      <c r="F176" s="215">
        <f t="shared" si="32"/>
        <v>2934</v>
      </c>
      <c r="G176" s="215">
        <f t="shared" si="32"/>
        <v>2742</v>
      </c>
      <c r="H176" s="215">
        <f t="shared" si="32"/>
        <v>2771</v>
      </c>
      <c r="I176" s="215">
        <f t="shared" si="32"/>
        <v>2267</v>
      </c>
      <c r="J176" s="215">
        <f t="shared" si="32"/>
        <v>2359</v>
      </c>
      <c r="K176" s="215">
        <f t="shared" si="32"/>
        <v>1984</v>
      </c>
      <c r="L176" s="215">
        <f t="shared" si="32"/>
        <v>2412</v>
      </c>
      <c r="M176" s="215">
        <f t="shared" si="32"/>
        <v>2268</v>
      </c>
      <c r="N176" s="218">
        <f t="shared" si="30"/>
        <v>29357</v>
      </c>
    </row>
  </sheetData>
  <mergeCells count="2">
    <mergeCell ref="A1:Y4"/>
    <mergeCell ref="A76:Y79"/>
  </mergeCells>
  <phoneticPr fontId="2"/>
  <printOptions horizontalCentered="1" verticalCentered="1"/>
  <pageMargins left="0.23622047244094488" right="0.23622047244094488" top="0.59055118110236215" bottom="0.39370078740157483" header="0.19685039370078741" footer="0.19685039370078741"/>
  <pageSetup paperSize="8" scale="73" orientation="landscape" r:id="rId1"/>
  <headerFooter alignWithMargins="0"/>
  <rowBreaks count="1" manualBreakCount="1">
    <brk id="74"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AG49"/>
  <sheetViews>
    <sheetView showGridLines="0" zoomScaleNormal="100" workbookViewId="0">
      <pane xSplit="3" ySplit="2" topLeftCell="D3" activePane="bottomRight" state="frozen"/>
      <selection pane="topRight" activeCell="P10" sqref="P10"/>
      <selection pane="bottomLeft" activeCell="P10" sqref="P10"/>
      <selection pane="bottomRight" activeCell="P10" sqref="P10"/>
    </sheetView>
  </sheetViews>
  <sheetFormatPr defaultColWidth="9" defaultRowHeight="14.25"/>
  <cols>
    <col min="1" max="1" width="17.625" customWidth="1"/>
    <col min="2" max="2" width="8.5" style="30" bestFit="1" customWidth="1"/>
    <col min="3" max="3" width="8.5" style="30" customWidth="1"/>
    <col min="4" max="5" width="9.625" customWidth="1"/>
    <col min="6" max="15" width="8.625" customWidth="1"/>
    <col min="16" max="16" width="11.625" bestFit="1" customWidth="1"/>
    <col min="17" max="17" width="10" customWidth="1"/>
    <col min="18" max="18" width="4" customWidth="1"/>
    <col min="19" max="19" width="12.875" customWidth="1"/>
    <col min="20" max="29" width="9" style="30" customWidth="1"/>
    <col min="30" max="30" width="9.75" style="30" bestFit="1" customWidth="1"/>
    <col min="31" max="31" width="10.75" style="30" bestFit="1" customWidth="1"/>
    <col min="32" max="32" width="13" style="30" bestFit="1" customWidth="1"/>
    <col min="33" max="33" width="9.125" style="30" bestFit="1" customWidth="1"/>
  </cols>
  <sheetData>
    <row r="1" spans="1:33" ht="23.25" customHeight="1" thickBot="1">
      <c r="A1" s="5" t="s">
        <v>97</v>
      </c>
      <c r="D1" s="30"/>
      <c r="E1" s="30"/>
      <c r="F1" s="30"/>
      <c r="G1" s="30"/>
      <c r="H1" s="30"/>
      <c r="I1" s="30"/>
      <c r="J1" s="30"/>
      <c r="K1" s="30"/>
      <c r="L1" s="30"/>
      <c r="M1" s="30"/>
      <c r="N1" s="30"/>
      <c r="O1" s="30"/>
      <c r="P1" s="30"/>
      <c r="Q1" s="30"/>
      <c r="R1" s="6"/>
      <c r="T1" s="5" t="s">
        <v>98</v>
      </c>
    </row>
    <row r="2" spans="1:33" ht="24.95" customHeight="1" thickBot="1">
      <c r="A2" s="71"/>
      <c r="B2" s="139" t="s">
        <v>68</v>
      </c>
      <c r="C2" s="139" t="s">
        <v>69</v>
      </c>
      <c r="D2" s="108" t="s">
        <v>99</v>
      </c>
      <c r="E2" s="108" t="s">
        <v>1</v>
      </c>
      <c r="F2" s="108" t="s">
        <v>2</v>
      </c>
      <c r="G2" s="108" t="s">
        <v>3</v>
      </c>
      <c r="H2" s="108" t="s">
        <v>4</v>
      </c>
      <c r="I2" s="108" t="s">
        <v>5</v>
      </c>
      <c r="J2" s="108" t="s">
        <v>6</v>
      </c>
      <c r="K2" s="108" t="s">
        <v>7</v>
      </c>
      <c r="L2" s="108" t="s">
        <v>8</v>
      </c>
      <c r="M2" s="108" t="s">
        <v>77</v>
      </c>
      <c r="N2" s="108" t="s">
        <v>10</v>
      </c>
      <c r="O2" s="109" t="s">
        <v>11</v>
      </c>
      <c r="P2" s="109" t="s">
        <v>70</v>
      </c>
      <c r="Q2" s="110" t="s">
        <v>12</v>
      </c>
      <c r="R2" s="27"/>
      <c r="T2" s="119" t="s">
        <v>99</v>
      </c>
      <c r="U2" s="120" t="s">
        <v>1</v>
      </c>
      <c r="V2" s="120" t="s">
        <v>2</v>
      </c>
      <c r="W2" s="120" t="s">
        <v>3</v>
      </c>
      <c r="X2" s="120" t="s">
        <v>4</v>
      </c>
      <c r="Y2" s="120" t="s">
        <v>5</v>
      </c>
      <c r="Z2" s="120" t="s">
        <v>6</v>
      </c>
      <c r="AA2" s="120" t="s">
        <v>7</v>
      </c>
      <c r="AB2" s="120" t="s">
        <v>8</v>
      </c>
      <c r="AC2" s="120" t="s">
        <v>78</v>
      </c>
      <c r="AD2" s="120" t="s">
        <v>10</v>
      </c>
      <c r="AE2" s="104" t="s">
        <v>11</v>
      </c>
      <c r="AF2" s="75" t="s">
        <v>13</v>
      </c>
      <c r="AG2" s="86" t="s">
        <v>14</v>
      </c>
    </row>
    <row r="3" spans="1:33" s="43" customFormat="1" ht="20.100000000000001" customHeight="1" thickTop="1">
      <c r="A3" s="66" t="s">
        <v>15</v>
      </c>
      <c r="B3" s="281">
        <v>19</v>
      </c>
      <c r="C3" s="281">
        <v>19</v>
      </c>
      <c r="D3" s="286">
        <f>計算式2018!L6</f>
        <v>1871</v>
      </c>
      <c r="E3" s="286">
        <f>計算式2018!L29</f>
        <v>1864</v>
      </c>
      <c r="F3" s="286">
        <f>計算式2018!L52</f>
        <v>1681</v>
      </c>
      <c r="G3" s="286">
        <f>計算式2018!Y6</f>
        <v>2053</v>
      </c>
      <c r="H3" s="286">
        <f>計算式2018!Y29</f>
        <v>1820</v>
      </c>
      <c r="I3" s="286">
        <f>計算式2018!Y52</f>
        <v>1673</v>
      </c>
      <c r="J3" s="286">
        <f>計算式2018!L82</f>
        <v>1607</v>
      </c>
      <c r="K3" s="286">
        <f>計算式2018!L105</f>
        <v>1826</v>
      </c>
      <c r="L3" s="286">
        <f>計算式2018!L128</f>
        <v>1626</v>
      </c>
      <c r="M3" s="286">
        <f>計算式2018!Y82</f>
        <v>1383</v>
      </c>
      <c r="N3" s="286">
        <f>計算式2018!Y105</f>
        <v>1469</v>
      </c>
      <c r="O3" s="287">
        <f>計算式2018!Y128</f>
        <v>1759</v>
      </c>
      <c r="P3" s="302">
        <f t="shared" ref="P3:P21" si="0">SUM(D3:O3)</f>
        <v>20632</v>
      </c>
      <c r="Q3" s="288">
        <f>$B3*SUM(D3:I3)+$C3*SUM(J3:O3)</f>
        <v>392008</v>
      </c>
      <c r="R3" s="44"/>
      <c r="T3" s="121">
        <f t="shared" ref="T3:Y18" si="1">$B3*D3</f>
        <v>35549</v>
      </c>
      <c r="U3" s="122">
        <f t="shared" si="1"/>
        <v>35416</v>
      </c>
      <c r="V3" s="122">
        <f t="shared" si="1"/>
        <v>31939</v>
      </c>
      <c r="W3" s="122">
        <f t="shared" si="1"/>
        <v>39007</v>
      </c>
      <c r="X3" s="122">
        <f t="shared" si="1"/>
        <v>34580</v>
      </c>
      <c r="Y3" s="122">
        <f t="shared" si="1"/>
        <v>31787</v>
      </c>
      <c r="Z3" s="122">
        <f t="shared" ref="Z3:Z21" si="2">$C3*J3</f>
        <v>30533</v>
      </c>
      <c r="AA3" s="122">
        <f t="shared" ref="AA3:AE18" si="3">$C3*K3</f>
        <v>34694</v>
      </c>
      <c r="AB3" s="122">
        <f t="shared" si="3"/>
        <v>30894</v>
      </c>
      <c r="AC3" s="122">
        <f t="shared" si="3"/>
        <v>26277</v>
      </c>
      <c r="AD3" s="122">
        <f t="shared" si="3"/>
        <v>27911</v>
      </c>
      <c r="AE3" s="105">
        <f t="shared" si="3"/>
        <v>33421</v>
      </c>
      <c r="AF3" s="123">
        <f t="shared" ref="AF3:AF8" si="4">SUM(T3:AE3)</f>
        <v>392008</v>
      </c>
      <c r="AG3" s="87">
        <f t="shared" ref="AG3:AG21" si="5">Q3-AF3</f>
        <v>0</v>
      </c>
    </row>
    <row r="4" spans="1:33" s="43" customFormat="1" ht="20.100000000000001" customHeight="1">
      <c r="A4" s="66" t="s">
        <v>16</v>
      </c>
      <c r="B4" s="282">
        <v>0</v>
      </c>
      <c r="C4" s="282">
        <v>0</v>
      </c>
      <c r="D4" s="289">
        <f>計算式2018!L7</f>
        <v>195</v>
      </c>
      <c r="E4" s="289">
        <f>計算式2018!L30</f>
        <v>185</v>
      </c>
      <c r="F4" s="289">
        <f>計算式2018!L53</f>
        <v>175</v>
      </c>
      <c r="G4" s="289">
        <f>計算式2018!Y7</f>
        <v>185</v>
      </c>
      <c r="H4" s="289">
        <f>計算式2018!Y30</f>
        <v>175</v>
      </c>
      <c r="I4" s="289">
        <f>計算式2018!Y53</f>
        <v>145</v>
      </c>
      <c r="J4" s="289">
        <f>計算式2018!L83</f>
        <v>225</v>
      </c>
      <c r="K4" s="289">
        <f>計算式2018!L106</f>
        <v>220</v>
      </c>
      <c r="L4" s="289">
        <f>計算式2018!L129</f>
        <v>155</v>
      </c>
      <c r="M4" s="289">
        <f>計算式2018!Y83</f>
        <v>280</v>
      </c>
      <c r="N4" s="289">
        <f>計算式2018!Y106</f>
        <v>190</v>
      </c>
      <c r="O4" s="290">
        <f>計算式2018!Y129</f>
        <v>220</v>
      </c>
      <c r="P4" s="303">
        <f t="shared" si="0"/>
        <v>2350</v>
      </c>
      <c r="Q4" s="291">
        <f t="shared" ref="Q4:Q21" si="6">$B4*SUM(D4:I4)+$C4*SUM(J4:O4)</f>
        <v>0</v>
      </c>
      <c r="R4" s="44"/>
      <c r="T4" s="63">
        <f t="shared" si="1"/>
        <v>0</v>
      </c>
      <c r="U4" s="48">
        <f t="shared" si="1"/>
        <v>0</v>
      </c>
      <c r="V4" s="48">
        <f t="shared" si="1"/>
        <v>0</v>
      </c>
      <c r="W4" s="48">
        <f t="shared" si="1"/>
        <v>0</v>
      </c>
      <c r="X4" s="48">
        <f t="shared" si="1"/>
        <v>0</v>
      </c>
      <c r="Y4" s="48">
        <f t="shared" si="1"/>
        <v>0</v>
      </c>
      <c r="Z4" s="48">
        <f t="shared" si="2"/>
        <v>0</v>
      </c>
      <c r="AA4" s="48">
        <f t="shared" si="3"/>
        <v>0</v>
      </c>
      <c r="AB4" s="48">
        <f t="shared" si="3"/>
        <v>0</v>
      </c>
      <c r="AC4" s="48">
        <f t="shared" si="3"/>
        <v>0</v>
      </c>
      <c r="AD4" s="48">
        <f t="shared" si="3"/>
        <v>0</v>
      </c>
      <c r="AE4" s="83">
        <f t="shared" si="3"/>
        <v>0</v>
      </c>
      <c r="AF4" s="92">
        <f t="shared" si="4"/>
        <v>0</v>
      </c>
      <c r="AG4" s="88">
        <f t="shared" si="5"/>
        <v>0</v>
      </c>
    </row>
    <row r="5" spans="1:33" s="43" customFormat="1" ht="20.100000000000001" customHeight="1">
      <c r="A5" s="66" t="s">
        <v>17</v>
      </c>
      <c r="B5" s="282">
        <v>12</v>
      </c>
      <c r="C5" s="282">
        <v>12</v>
      </c>
      <c r="D5" s="289">
        <f>計算式2018!L8</f>
        <v>71</v>
      </c>
      <c r="E5" s="289">
        <f>計算式2018!L31</f>
        <v>62</v>
      </c>
      <c r="F5" s="289">
        <f>計算式2018!L54</f>
        <v>53</v>
      </c>
      <c r="G5" s="289">
        <f>計算式2018!Y8</f>
        <v>52</v>
      </c>
      <c r="H5" s="289">
        <f>計算式2018!Y31</f>
        <v>43</v>
      </c>
      <c r="I5" s="289">
        <f>計算式2018!Y54</f>
        <v>47</v>
      </c>
      <c r="J5" s="289">
        <f>計算式2018!L84</f>
        <v>64</v>
      </c>
      <c r="K5" s="289">
        <f>計算式2018!L107</f>
        <v>138</v>
      </c>
      <c r="L5" s="289">
        <f>計算式2018!L130</f>
        <v>177</v>
      </c>
      <c r="M5" s="289">
        <f>計算式2018!Y84</f>
        <v>129</v>
      </c>
      <c r="N5" s="289">
        <f>計算式2018!Y107</f>
        <v>108</v>
      </c>
      <c r="O5" s="290">
        <f>計算式2018!Y130</f>
        <v>106</v>
      </c>
      <c r="P5" s="303">
        <f t="shared" si="0"/>
        <v>1050</v>
      </c>
      <c r="Q5" s="291">
        <f t="shared" si="6"/>
        <v>12600</v>
      </c>
      <c r="R5" s="44"/>
      <c r="T5" s="63">
        <f>INT($B5*D5)</f>
        <v>852</v>
      </c>
      <c r="U5" s="48">
        <f t="shared" si="1"/>
        <v>744</v>
      </c>
      <c r="V5" s="48">
        <f t="shared" si="1"/>
        <v>636</v>
      </c>
      <c r="W5" s="48">
        <f>INT($B5*G5)</f>
        <v>624</v>
      </c>
      <c r="X5" s="48">
        <f>INT($B5*H5)</f>
        <v>516</v>
      </c>
      <c r="Y5" s="48">
        <f>INT($B5*I5)</f>
        <v>564</v>
      </c>
      <c r="Z5" s="48">
        <f t="shared" si="2"/>
        <v>768</v>
      </c>
      <c r="AA5" s="48">
        <f t="shared" si="3"/>
        <v>1656</v>
      </c>
      <c r="AB5" s="48">
        <f t="shared" si="3"/>
        <v>2124</v>
      </c>
      <c r="AC5" s="48">
        <f t="shared" si="3"/>
        <v>1548</v>
      </c>
      <c r="AD5" s="48">
        <f t="shared" si="3"/>
        <v>1296</v>
      </c>
      <c r="AE5" s="83">
        <f t="shared" si="3"/>
        <v>1272</v>
      </c>
      <c r="AF5" s="92">
        <f t="shared" si="4"/>
        <v>12600</v>
      </c>
      <c r="AG5" s="88">
        <f>Q5-AF5</f>
        <v>0</v>
      </c>
    </row>
    <row r="6" spans="1:33" s="43" customFormat="1" ht="20.100000000000001" customHeight="1">
      <c r="A6" s="66" t="s">
        <v>18</v>
      </c>
      <c r="B6" s="282">
        <v>0</v>
      </c>
      <c r="C6" s="282">
        <v>0</v>
      </c>
      <c r="D6" s="289">
        <f>計算式2018!L9</f>
        <v>0</v>
      </c>
      <c r="E6" s="290">
        <f>計算式2018!L32</f>
        <v>0</v>
      </c>
      <c r="F6" s="290">
        <f>計算式2018!L55</f>
        <v>0</v>
      </c>
      <c r="G6" s="290">
        <f>計算式2018!Y9</f>
        <v>0</v>
      </c>
      <c r="H6" s="290">
        <f>計算式2018!Y32</f>
        <v>0</v>
      </c>
      <c r="I6" s="290">
        <f>計算式2018!Y55</f>
        <v>0</v>
      </c>
      <c r="J6" s="290">
        <f>計算式2018!L85</f>
        <v>0</v>
      </c>
      <c r="K6" s="290">
        <f>計算式2018!L108</f>
        <v>0</v>
      </c>
      <c r="L6" s="290">
        <f>計算式2018!L131</f>
        <v>0</v>
      </c>
      <c r="M6" s="290">
        <f>計算式2018!Y85</f>
        <v>0</v>
      </c>
      <c r="N6" s="290">
        <f>計算式2018!Y108</f>
        <v>0</v>
      </c>
      <c r="O6" s="290">
        <f>計算式2018!Y131</f>
        <v>0</v>
      </c>
      <c r="P6" s="303">
        <f t="shared" si="0"/>
        <v>0</v>
      </c>
      <c r="Q6" s="291">
        <f t="shared" si="6"/>
        <v>0</v>
      </c>
      <c r="R6" s="44"/>
      <c r="T6" s="63">
        <f t="shared" ref="T6:T21" si="7">$B6*D6</f>
        <v>0</v>
      </c>
      <c r="U6" s="48">
        <f t="shared" si="1"/>
        <v>0</v>
      </c>
      <c r="V6" s="48">
        <f t="shared" si="1"/>
        <v>0</v>
      </c>
      <c r="W6" s="48">
        <f t="shared" si="1"/>
        <v>0</v>
      </c>
      <c r="X6" s="48">
        <f t="shared" si="1"/>
        <v>0</v>
      </c>
      <c r="Y6" s="48">
        <f t="shared" si="1"/>
        <v>0</v>
      </c>
      <c r="Z6" s="48">
        <f t="shared" si="2"/>
        <v>0</v>
      </c>
      <c r="AA6" s="48">
        <f t="shared" si="3"/>
        <v>0</v>
      </c>
      <c r="AB6" s="48">
        <f t="shared" si="3"/>
        <v>0</v>
      </c>
      <c r="AC6" s="48">
        <f t="shared" si="3"/>
        <v>0</v>
      </c>
      <c r="AD6" s="48">
        <f t="shared" si="3"/>
        <v>0</v>
      </c>
      <c r="AE6" s="83">
        <f t="shared" si="3"/>
        <v>0</v>
      </c>
      <c r="AF6" s="92">
        <f t="shared" si="4"/>
        <v>0</v>
      </c>
      <c r="AG6" s="88">
        <f t="shared" si="5"/>
        <v>0</v>
      </c>
    </row>
    <row r="7" spans="1:33" s="43" customFormat="1" ht="20.100000000000001" customHeight="1">
      <c r="A7" s="66" t="s">
        <v>19</v>
      </c>
      <c r="B7" s="282">
        <v>0</v>
      </c>
      <c r="C7" s="282">
        <v>0</v>
      </c>
      <c r="D7" s="289">
        <f>計算式2018!L10</f>
        <v>257</v>
      </c>
      <c r="E7" s="289">
        <f>計算式2018!L33</f>
        <v>157</v>
      </c>
      <c r="F7" s="289">
        <f>計算式2018!L56</f>
        <v>102</v>
      </c>
      <c r="G7" s="289">
        <f>計算式2018!Y10</f>
        <v>202</v>
      </c>
      <c r="H7" s="289">
        <f>計算式2018!Y33</f>
        <v>116</v>
      </c>
      <c r="I7" s="289">
        <f>計算式2018!Y56</f>
        <v>91</v>
      </c>
      <c r="J7" s="289">
        <f>計算式2018!L86</f>
        <v>349</v>
      </c>
      <c r="K7" s="289">
        <f>計算式2018!L109</f>
        <v>0</v>
      </c>
      <c r="L7" s="289">
        <f>計算式2018!L132</f>
        <v>113</v>
      </c>
      <c r="M7" s="289">
        <f>計算式2018!Y86</f>
        <v>92</v>
      </c>
      <c r="N7" s="289">
        <f>計算式2018!Y109</f>
        <v>141</v>
      </c>
      <c r="O7" s="290">
        <f>計算式2018!Y132</f>
        <v>125</v>
      </c>
      <c r="P7" s="303">
        <f t="shared" si="0"/>
        <v>1745</v>
      </c>
      <c r="Q7" s="291">
        <f t="shared" si="6"/>
        <v>0</v>
      </c>
      <c r="R7" s="44"/>
      <c r="T7" s="63">
        <f t="shared" si="7"/>
        <v>0</v>
      </c>
      <c r="U7" s="48">
        <f t="shared" si="1"/>
        <v>0</v>
      </c>
      <c r="V7" s="48">
        <f t="shared" si="1"/>
        <v>0</v>
      </c>
      <c r="W7" s="48">
        <f t="shared" si="1"/>
        <v>0</v>
      </c>
      <c r="X7" s="48">
        <f t="shared" si="1"/>
        <v>0</v>
      </c>
      <c r="Y7" s="48">
        <f t="shared" si="1"/>
        <v>0</v>
      </c>
      <c r="Z7" s="48">
        <f t="shared" si="2"/>
        <v>0</v>
      </c>
      <c r="AA7" s="48">
        <f t="shared" si="3"/>
        <v>0</v>
      </c>
      <c r="AB7" s="48">
        <f t="shared" si="3"/>
        <v>0</v>
      </c>
      <c r="AC7" s="48">
        <f t="shared" si="3"/>
        <v>0</v>
      </c>
      <c r="AD7" s="48">
        <f t="shared" si="3"/>
        <v>0</v>
      </c>
      <c r="AE7" s="83">
        <f t="shared" si="3"/>
        <v>0</v>
      </c>
      <c r="AF7" s="92">
        <f t="shared" si="4"/>
        <v>0</v>
      </c>
      <c r="AG7" s="88">
        <f t="shared" si="5"/>
        <v>0</v>
      </c>
    </row>
    <row r="8" spans="1:33" s="43" customFormat="1" ht="20.100000000000001" customHeight="1" thickBot="1">
      <c r="A8" s="68" t="s">
        <v>20</v>
      </c>
      <c r="B8" s="283">
        <v>0</v>
      </c>
      <c r="C8" s="283">
        <v>0</v>
      </c>
      <c r="D8" s="292">
        <f>計算式2018!L11</f>
        <v>0</v>
      </c>
      <c r="E8" s="293">
        <f>計算式2018!L34</f>
        <v>0</v>
      </c>
      <c r="F8" s="293">
        <f>計算式2018!L57</f>
        <v>0</v>
      </c>
      <c r="G8" s="293">
        <f>計算式2018!Y11</f>
        <v>0</v>
      </c>
      <c r="H8" s="293">
        <f>計算式2018!Y34</f>
        <v>0</v>
      </c>
      <c r="I8" s="293">
        <f>計算式2018!Y57</f>
        <v>0</v>
      </c>
      <c r="J8" s="293">
        <f>計算式2018!L87</f>
        <v>0</v>
      </c>
      <c r="K8" s="293">
        <f>計算式2018!L110</f>
        <v>0</v>
      </c>
      <c r="L8" s="293">
        <f>計算式2018!L133</f>
        <v>0</v>
      </c>
      <c r="M8" s="293">
        <f>計算式2018!Y87</f>
        <v>0</v>
      </c>
      <c r="N8" s="293">
        <f>計算式2018!Y110</f>
        <v>0</v>
      </c>
      <c r="O8" s="293">
        <f>計算式2018!Y133</f>
        <v>0</v>
      </c>
      <c r="P8" s="304">
        <f t="shared" si="0"/>
        <v>0</v>
      </c>
      <c r="Q8" s="294">
        <f t="shared" si="6"/>
        <v>0</v>
      </c>
      <c r="R8" s="44"/>
      <c r="T8" s="64">
        <f t="shared" si="7"/>
        <v>0</v>
      </c>
      <c r="U8" s="62">
        <f t="shared" si="1"/>
        <v>0</v>
      </c>
      <c r="V8" s="62">
        <f t="shared" si="1"/>
        <v>0</v>
      </c>
      <c r="W8" s="62">
        <f t="shared" si="1"/>
        <v>0</v>
      </c>
      <c r="X8" s="62">
        <f t="shared" si="1"/>
        <v>0</v>
      </c>
      <c r="Y8" s="62">
        <f t="shared" si="1"/>
        <v>0</v>
      </c>
      <c r="Z8" s="62">
        <f t="shared" si="2"/>
        <v>0</v>
      </c>
      <c r="AA8" s="62">
        <f t="shared" si="3"/>
        <v>0</v>
      </c>
      <c r="AB8" s="62">
        <f t="shared" si="3"/>
        <v>0</v>
      </c>
      <c r="AC8" s="62">
        <f t="shared" si="3"/>
        <v>0</v>
      </c>
      <c r="AD8" s="62">
        <f t="shared" si="3"/>
        <v>0</v>
      </c>
      <c r="AE8" s="84">
        <f t="shared" si="3"/>
        <v>0</v>
      </c>
      <c r="AF8" s="93">
        <f t="shared" si="4"/>
        <v>0</v>
      </c>
      <c r="AG8" s="89">
        <f t="shared" si="5"/>
        <v>0</v>
      </c>
    </row>
    <row r="9" spans="1:33" ht="20.100000000000001" customHeight="1" thickTop="1">
      <c r="A9" s="72" t="s">
        <v>21</v>
      </c>
      <c r="B9" s="281">
        <v>20</v>
      </c>
      <c r="C9" s="281">
        <v>20</v>
      </c>
      <c r="D9" s="115">
        <f>計算式2018!L12</f>
        <v>90</v>
      </c>
      <c r="E9" s="115">
        <f>計算式2018!L35</f>
        <v>150</v>
      </c>
      <c r="F9" s="115">
        <f>計算式2018!L58</f>
        <v>88</v>
      </c>
      <c r="G9" s="115">
        <f>計算式2018!Y12</f>
        <v>96</v>
      </c>
      <c r="H9" s="115">
        <f>計算式2018!Y35</f>
        <v>139</v>
      </c>
      <c r="I9" s="115">
        <f>計算式2018!Y58</f>
        <v>78</v>
      </c>
      <c r="J9" s="115">
        <f>計算式2018!L88</f>
        <v>63</v>
      </c>
      <c r="K9" s="115">
        <f>計算式2018!L111</f>
        <v>121</v>
      </c>
      <c r="L9" s="115">
        <f>計算式2018!L134</f>
        <v>68</v>
      </c>
      <c r="M9" s="115">
        <f>計算式2018!Y88</f>
        <v>53</v>
      </c>
      <c r="N9" s="115">
        <f>計算式2018!Y111</f>
        <v>67</v>
      </c>
      <c r="O9" s="153">
        <f>計算式2018!Y134</f>
        <v>75</v>
      </c>
      <c r="P9" s="305">
        <f t="shared" si="0"/>
        <v>1088</v>
      </c>
      <c r="Q9" s="117">
        <f t="shared" si="6"/>
        <v>21760</v>
      </c>
      <c r="R9" s="28"/>
      <c r="T9" s="124">
        <f t="shared" si="7"/>
        <v>1800</v>
      </c>
      <c r="U9" s="125">
        <f t="shared" si="1"/>
        <v>3000</v>
      </c>
      <c r="V9" s="125">
        <f t="shared" si="1"/>
        <v>1760</v>
      </c>
      <c r="W9" s="125">
        <f t="shared" si="1"/>
        <v>1920</v>
      </c>
      <c r="X9" s="125">
        <f t="shared" si="1"/>
        <v>2780</v>
      </c>
      <c r="Y9" s="125">
        <f t="shared" si="1"/>
        <v>1560</v>
      </c>
      <c r="Z9" s="125">
        <f t="shared" si="2"/>
        <v>1260</v>
      </c>
      <c r="AA9" s="125">
        <f t="shared" si="3"/>
        <v>2420</v>
      </c>
      <c r="AB9" s="125">
        <f t="shared" si="3"/>
        <v>1360</v>
      </c>
      <c r="AC9" s="125">
        <f t="shared" si="3"/>
        <v>1060</v>
      </c>
      <c r="AD9" s="125">
        <f t="shared" si="3"/>
        <v>1340</v>
      </c>
      <c r="AE9" s="106">
        <f t="shared" si="3"/>
        <v>1500</v>
      </c>
      <c r="AF9" s="126">
        <f>SUM(T9:AE9)</f>
        <v>21760</v>
      </c>
      <c r="AG9" s="90">
        <f t="shared" si="5"/>
        <v>0</v>
      </c>
    </row>
    <row r="10" spans="1:33" ht="20.100000000000001" customHeight="1">
      <c r="A10" s="73" t="s">
        <v>22</v>
      </c>
      <c r="B10" s="282">
        <v>20</v>
      </c>
      <c r="C10" s="282">
        <v>20</v>
      </c>
      <c r="D10" s="118">
        <f>計算式2018!L13</f>
        <v>79</v>
      </c>
      <c r="E10" s="118">
        <f>計算式2018!L36</f>
        <v>117</v>
      </c>
      <c r="F10" s="118">
        <f>計算式2018!L59</f>
        <v>69</v>
      </c>
      <c r="G10" s="118">
        <f>計算式2018!Y13</f>
        <v>86</v>
      </c>
      <c r="H10" s="118">
        <f>計算式2018!Y36</f>
        <v>104</v>
      </c>
      <c r="I10" s="118">
        <f>計算式2018!Y59</f>
        <v>79</v>
      </c>
      <c r="J10" s="118">
        <f>計算式2018!L89</f>
        <v>58</v>
      </c>
      <c r="K10" s="118">
        <f>計算式2018!L112</f>
        <v>119</v>
      </c>
      <c r="L10" s="118">
        <f>計算式2018!L135</f>
        <v>87</v>
      </c>
      <c r="M10" s="118">
        <f>計算式2018!Y89</f>
        <v>57</v>
      </c>
      <c r="N10" s="118">
        <f>計算式2018!Y112</f>
        <v>60</v>
      </c>
      <c r="O10" s="154">
        <f>計算式2018!Y135</f>
        <v>65</v>
      </c>
      <c r="P10" s="306">
        <f t="shared" si="0"/>
        <v>980</v>
      </c>
      <c r="Q10" s="70">
        <f t="shared" si="6"/>
        <v>19600</v>
      </c>
      <c r="R10" s="28"/>
      <c r="T10" s="65">
        <f t="shared" si="7"/>
        <v>1580</v>
      </c>
      <c r="U10" s="37">
        <f t="shared" si="1"/>
        <v>2340</v>
      </c>
      <c r="V10" s="37">
        <f t="shared" si="1"/>
        <v>1380</v>
      </c>
      <c r="W10" s="37">
        <f t="shared" si="1"/>
        <v>1720</v>
      </c>
      <c r="X10" s="37">
        <f t="shared" si="1"/>
        <v>2080</v>
      </c>
      <c r="Y10" s="37">
        <f t="shared" si="1"/>
        <v>1580</v>
      </c>
      <c r="Z10" s="37">
        <f t="shared" si="2"/>
        <v>1160</v>
      </c>
      <c r="AA10" s="37">
        <f t="shared" si="3"/>
        <v>2380</v>
      </c>
      <c r="AB10" s="37">
        <f t="shared" si="3"/>
        <v>1740</v>
      </c>
      <c r="AC10" s="37">
        <f t="shared" si="3"/>
        <v>1140</v>
      </c>
      <c r="AD10" s="37">
        <f t="shared" si="3"/>
        <v>1200</v>
      </c>
      <c r="AE10" s="85">
        <f t="shared" si="3"/>
        <v>1300</v>
      </c>
      <c r="AF10" s="94">
        <f>SUM(T10:AE10)</f>
        <v>19600</v>
      </c>
      <c r="AG10" s="91">
        <f t="shared" si="5"/>
        <v>0</v>
      </c>
    </row>
    <row r="11" spans="1:33" ht="20.100000000000001" customHeight="1">
      <c r="A11" s="73" t="s">
        <v>23</v>
      </c>
      <c r="B11" s="282">
        <v>20</v>
      </c>
      <c r="C11" s="282">
        <v>20</v>
      </c>
      <c r="D11" s="118">
        <f>計算式2018!L14</f>
        <v>61</v>
      </c>
      <c r="E11" s="118">
        <f>計算式2018!L37</f>
        <v>72</v>
      </c>
      <c r="F11" s="118">
        <f>計算式2018!L60</f>
        <v>62</v>
      </c>
      <c r="G11" s="118">
        <f>計算式2018!Y14</f>
        <v>75</v>
      </c>
      <c r="H11" s="118">
        <f>計算式2018!Y37</f>
        <v>77</v>
      </c>
      <c r="I11" s="118">
        <f>計算式2018!Y60</f>
        <v>56</v>
      </c>
      <c r="J11" s="118">
        <f>計算式2018!L90</f>
        <v>66</v>
      </c>
      <c r="K11" s="118">
        <f>計算式2018!L113</f>
        <v>121</v>
      </c>
      <c r="L11" s="118">
        <f>計算式2018!L136</f>
        <v>80</v>
      </c>
      <c r="M11" s="118">
        <f>計算式2018!Y90</f>
        <v>63</v>
      </c>
      <c r="N11" s="118">
        <f>計算式2018!Y113</f>
        <v>90</v>
      </c>
      <c r="O11" s="154">
        <f>計算式2018!Y136</f>
        <v>74</v>
      </c>
      <c r="P11" s="306">
        <f t="shared" si="0"/>
        <v>897</v>
      </c>
      <c r="Q11" s="70">
        <f t="shared" si="6"/>
        <v>17940</v>
      </c>
      <c r="R11" s="28"/>
      <c r="T11" s="65">
        <f t="shared" si="7"/>
        <v>1220</v>
      </c>
      <c r="U11" s="37">
        <f t="shared" si="1"/>
        <v>1440</v>
      </c>
      <c r="V11" s="37">
        <f t="shared" si="1"/>
        <v>1240</v>
      </c>
      <c r="W11" s="37">
        <f t="shared" si="1"/>
        <v>1500</v>
      </c>
      <c r="X11" s="37">
        <f t="shared" si="1"/>
        <v>1540</v>
      </c>
      <c r="Y11" s="37">
        <f t="shared" si="1"/>
        <v>1120</v>
      </c>
      <c r="Z11" s="37">
        <f t="shared" si="2"/>
        <v>1320</v>
      </c>
      <c r="AA11" s="37">
        <f t="shared" si="3"/>
        <v>2420</v>
      </c>
      <c r="AB11" s="37">
        <f t="shared" si="3"/>
        <v>1600</v>
      </c>
      <c r="AC11" s="37">
        <f t="shared" si="3"/>
        <v>1260</v>
      </c>
      <c r="AD11" s="37">
        <f t="shared" si="3"/>
        <v>1800</v>
      </c>
      <c r="AE11" s="85">
        <f t="shared" si="3"/>
        <v>1480</v>
      </c>
      <c r="AF11" s="94">
        <f t="shared" ref="AF11:AF19" si="8">SUM(T11:AE11)</f>
        <v>17940</v>
      </c>
      <c r="AG11" s="91">
        <f t="shared" si="5"/>
        <v>0</v>
      </c>
    </row>
    <row r="12" spans="1:33" ht="20.100000000000001" customHeight="1">
      <c r="A12" s="73" t="s">
        <v>24</v>
      </c>
      <c r="B12" s="282">
        <v>50</v>
      </c>
      <c r="C12" s="282">
        <v>50</v>
      </c>
      <c r="D12" s="118">
        <f>計算式2018!L15</f>
        <v>94</v>
      </c>
      <c r="E12" s="118">
        <f>計算式2018!L38</f>
        <v>101</v>
      </c>
      <c r="F12" s="118">
        <f>計算式2018!L61</f>
        <v>84</v>
      </c>
      <c r="G12" s="118">
        <f>計算式2018!Y15</f>
        <v>84</v>
      </c>
      <c r="H12" s="118">
        <f>計算式2018!Y38</f>
        <v>87</v>
      </c>
      <c r="I12" s="118">
        <f>計算式2018!Y61</f>
        <v>102</v>
      </c>
      <c r="J12" s="118">
        <f>計算式2018!L91</f>
        <v>98</v>
      </c>
      <c r="K12" s="118">
        <f>計算式2018!L114</f>
        <v>94</v>
      </c>
      <c r="L12" s="118">
        <f>計算式2018!L137</f>
        <v>102</v>
      </c>
      <c r="M12" s="118">
        <f>計算式2018!Y91</f>
        <v>76</v>
      </c>
      <c r="N12" s="118">
        <f>計算式2018!Y114</f>
        <v>131</v>
      </c>
      <c r="O12" s="154">
        <f>計算式2018!Y137</f>
        <v>76</v>
      </c>
      <c r="P12" s="306">
        <f t="shared" si="0"/>
        <v>1129</v>
      </c>
      <c r="Q12" s="70">
        <f t="shared" si="6"/>
        <v>56450</v>
      </c>
      <c r="R12" s="28"/>
      <c r="T12" s="65">
        <f t="shared" si="7"/>
        <v>4700</v>
      </c>
      <c r="U12" s="37">
        <f t="shared" si="1"/>
        <v>5050</v>
      </c>
      <c r="V12" s="37">
        <f t="shared" si="1"/>
        <v>4200</v>
      </c>
      <c r="W12" s="37">
        <f t="shared" si="1"/>
        <v>4200</v>
      </c>
      <c r="X12" s="37">
        <f t="shared" si="1"/>
        <v>4350</v>
      </c>
      <c r="Y12" s="37">
        <f t="shared" si="1"/>
        <v>5100</v>
      </c>
      <c r="Z12" s="37">
        <f t="shared" si="2"/>
        <v>4900</v>
      </c>
      <c r="AA12" s="37">
        <f t="shared" si="3"/>
        <v>4700</v>
      </c>
      <c r="AB12" s="37">
        <f t="shared" si="3"/>
        <v>5100</v>
      </c>
      <c r="AC12" s="37">
        <f t="shared" si="3"/>
        <v>3800</v>
      </c>
      <c r="AD12" s="37">
        <f t="shared" si="3"/>
        <v>6550</v>
      </c>
      <c r="AE12" s="85">
        <f t="shared" si="3"/>
        <v>3800</v>
      </c>
      <c r="AF12" s="94">
        <f t="shared" si="8"/>
        <v>56450</v>
      </c>
      <c r="AG12" s="91">
        <f>Q12-AF12</f>
        <v>0</v>
      </c>
    </row>
    <row r="13" spans="1:33" ht="20.100000000000001" customHeight="1">
      <c r="A13" s="73" t="s">
        <v>25</v>
      </c>
      <c r="B13" s="282">
        <v>100</v>
      </c>
      <c r="C13" s="282">
        <v>100</v>
      </c>
      <c r="D13" s="118">
        <f>計算式2018!L16</f>
        <v>0</v>
      </c>
      <c r="E13" s="154">
        <f>計算式2018!L39</f>
        <v>0</v>
      </c>
      <c r="F13" s="154">
        <f>計算式2018!L62</f>
        <v>0</v>
      </c>
      <c r="G13" s="154">
        <f>計算式2018!Y16</f>
        <v>0</v>
      </c>
      <c r="H13" s="154">
        <f>計算式2018!Y39</f>
        <v>0</v>
      </c>
      <c r="I13" s="154">
        <f>計算式2018!Y62</f>
        <v>0</v>
      </c>
      <c r="J13" s="154">
        <f>計算式2018!L92</f>
        <v>0</v>
      </c>
      <c r="K13" s="154">
        <f>計算式2018!L115</f>
        <v>0</v>
      </c>
      <c r="L13" s="154">
        <f>計算式2018!L138</f>
        <v>0</v>
      </c>
      <c r="M13" s="154">
        <f>計算式2018!Y92</f>
        <v>0</v>
      </c>
      <c r="N13" s="154">
        <f>計算式2018!Y115</f>
        <v>0</v>
      </c>
      <c r="O13" s="154">
        <f>計算式2018!Y138</f>
        <v>0</v>
      </c>
      <c r="P13" s="306">
        <f t="shared" si="0"/>
        <v>0</v>
      </c>
      <c r="Q13" s="70">
        <f t="shared" si="6"/>
        <v>0</v>
      </c>
      <c r="R13" s="28"/>
      <c r="T13" s="65">
        <f t="shared" si="7"/>
        <v>0</v>
      </c>
      <c r="U13" s="37">
        <f t="shared" si="1"/>
        <v>0</v>
      </c>
      <c r="V13" s="37">
        <f t="shared" si="1"/>
        <v>0</v>
      </c>
      <c r="W13" s="37">
        <f t="shared" si="1"/>
        <v>0</v>
      </c>
      <c r="X13" s="37">
        <f t="shared" si="1"/>
        <v>0</v>
      </c>
      <c r="Y13" s="37">
        <f t="shared" si="1"/>
        <v>0</v>
      </c>
      <c r="Z13" s="37">
        <f t="shared" si="2"/>
        <v>0</v>
      </c>
      <c r="AA13" s="37">
        <f t="shared" si="3"/>
        <v>0</v>
      </c>
      <c r="AB13" s="37">
        <f t="shared" si="3"/>
        <v>0</v>
      </c>
      <c r="AC13" s="37">
        <f t="shared" si="3"/>
        <v>0</v>
      </c>
      <c r="AD13" s="37">
        <f t="shared" si="3"/>
        <v>0</v>
      </c>
      <c r="AE13" s="85">
        <f t="shared" si="3"/>
        <v>0</v>
      </c>
      <c r="AF13" s="94">
        <f t="shared" si="8"/>
        <v>0</v>
      </c>
      <c r="AG13" s="91">
        <f>Q13-AF13</f>
        <v>0</v>
      </c>
    </row>
    <row r="14" spans="1:33" ht="19.5" customHeight="1">
      <c r="A14" s="73" t="s">
        <v>26</v>
      </c>
      <c r="B14" s="282">
        <v>104</v>
      </c>
      <c r="C14" s="282">
        <v>104</v>
      </c>
      <c r="D14" s="118">
        <f>計算式2018!L17</f>
        <v>0</v>
      </c>
      <c r="E14" s="118">
        <f>計算式2018!L40</f>
        <v>140</v>
      </c>
      <c r="F14" s="118">
        <f>計算式2018!L63</f>
        <v>70</v>
      </c>
      <c r="G14" s="118">
        <f>計算式2018!Y17</f>
        <v>60</v>
      </c>
      <c r="H14" s="118">
        <f>計算式2018!Y40</f>
        <v>120</v>
      </c>
      <c r="I14" s="118">
        <f>計算式2018!Y63</f>
        <v>100</v>
      </c>
      <c r="J14" s="118">
        <f>計算式2018!L93</f>
        <v>0</v>
      </c>
      <c r="K14" s="118">
        <f>計算式2018!L116</f>
        <v>110</v>
      </c>
      <c r="L14" s="118">
        <f>計算式2018!L139</f>
        <v>160</v>
      </c>
      <c r="M14" s="154">
        <f>計算式2018!Y93</f>
        <v>0</v>
      </c>
      <c r="N14" s="118">
        <f>計算式2018!Y116</f>
        <v>0</v>
      </c>
      <c r="O14" s="154">
        <f>計算式2018!Y139</f>
        <v>250</v>
      </c>
      <c r="P14" s="306">
        <f t="shared" si="0"/>
        <v>1010</v>
      </c>
      <c r="Q14" s="70">
        <f t="shared" si="6"/>
        <v>105040</v>
      </c>
      <c r="R14" s="28"/>
      <c r="T14" s="65">
        <f t="shared" si="7"/>
        <v>0</v>
      </c>
      <c r="U14" s="37">
        <f t="shared" si="1"/>
        <v>14560</v>
      </c>
      <c r="V14" s="37">
        <f t="shared" si="1"/>
        <v>7280</v>
      </c>
      <c r="W14" s="37">
        <f t="shared" si="1"/>
        <v>6240</v>
      </c>
      <c r="X14" s="37">
        <f t="shared" si="1"/>
        <v>12480</v>
      </c>
      <c r="Y14" s="37">
        <f t="shared" si="1"/>
        <v>10400</v>
      </c>
      <c r="Z14" s="37">
        <f t="shared" si="2"/>
        <v>0</v>
      </c>
      <c r="AA14" s="37">
        <f t="shared" si="3"/>
        <v>11440</v>
      </c>
      <c r="AB14" s="37">
        <f t="shared" si="3"/>
        <v>16640</v>
      </c>
      <c r="AC14" s="37">
        <f t="shared" si="3"/>
        <v>0</v>
      </c>
      <c r="AD14" s="37">
        <f t="shared" si="3"/>
        <v>0</v>
      </c>
      <c r="AE14" s="85">
        <f t="shared" si="3"/>
        <v>26000</v>
      </c>
      <c r="AF14" s="94">
        <f t="shared" si="8"/>
        <v>105040</v>
      </c>
      <c r="AG14" s="91">
        <f t="shared" si="5"/>
        <v>0</v>
      </c>
    </row>
    <row r="15" spans="1:33" ht="20.100000000000001" customHeight="1">
      <c r="A15" s="49" t="s">
        <v>27</v>
      </c>
      <c r="B15" s="282">
        <v>700</v>
      </c>
      <c r="C15" s="282">
        <v>700</v>
      </c>
      <c r="D15" s="118">
        <f>計算式2018!L18</f>
        <v>0</v>
      </c>
      <c r="E15" s="118">
        <f>計算式2018!L41</f>
        <v>0</v>
      </c>
      <c r="F15" s="154">
        <f>計算式2018!L64</f>
        <v>0</v>
      </c>
      <c r="G15" s="154">
        <f>計算式2018!Y18</f>
        <v>0</v>
      </c>
      <c r="H15" s="118">
        <f>計算式2018!Y41</f>
        <v>0</v>
      </c>
      <c r="I15" s="154">
        <f>計算式2018!Y64</f>
        <v>0</v>
      </c>
      <c r="J15" s="118">
        <f>計算式2018!L94</f>
        <v>0</v>
      </c>
      <c r="K15" s="118">
        <f>計算式2018!L117</f>
        <v>0</v>
      </c>
      <c r="L15" s="118">
        <f>計算式2018!L140</f>
        <v>0</v>
      </c>
      <c r="M15" s="154">
        <f>計算式2018!Y94</f>
        <v>0</v>
      </c>
      <c r="N15" s="118">
        <f>計算式2018!Y117</f>
        <v>0</v>
      </c>
      <c r="O15" s="154">
        <f>計算式2018!Y140</f>
        <v>0</v>
      </c>
      <c r="P15" s="306">
        <f t="shared" si="0"/>
        <v>0</v>
      </c>
      <c r="Q15" s="70">
        <f t="shared" si="6"/>
        <v>0</v>
      </c>
      <c r="R15" s="28"/>
      <c r="T15" s="65">
        <f t="shared" si="7"/>
        <v>0</v>
      </c>
      <c r="U15" s="37">
        <f t="shared" si="1"/>
        <v>0</v>
      </c>
      <c r="V15" s="37">
        <f t="shared" si="1"/>
        <v>0</v>
      </c>
      <c r="W15" s="37">
        <f t="shared" si="1"/>
        <v>0</v>
      </c>
      <c r="X15" s="37">
        <f t="shared" si="1"/>
        <v>0</v>
      </c>
      <c r="Y15" s="37">
        <f t="shared" si="1"/>
        <v>0</v>
      </c>
      <c r="Z15" s="37">
        <f t="shared" si="2"/>
        <v>0</v>
      </c>
      <c r="AA15" s="37">
        <f t="shared" si="3"/>
        <v>0</v>
      </c>
      <c r="AB15" s="37">
        <f t="shared" si="3"/>
        <v>0</v>
      </c>
      <c r="AC15" s="37">
        <f t="shared" si="3"/>
        <v>0</v>
      </c>
      <c r="AD15" s="37">
        <f t="shared" si="3"/>
        <v>0</v>
      </c>
      <c r="AE15" s="85">
        <f t="shared" si="3"/>
        <v>0</v>
      </c>
      <c r="AF15" s="94">
        <f t="shared" si="8"/>
        <v>0</v>
      </c>
      <c r="AG15" s="91">
        <f t="shared" si="5"/>
        <v>0</v>
      </c>
    </row>
    <row r="16" spans="1:33" ht="20.100000000000001" customHeight="1">
      <c r="A16" s="49" t="s">
        <v>28</v>
      </c>
      <c r="B16" s="282">
        <v>250</v>
      </c>
      <c r="C16" s="282">
        <v>250</v>
      </c>
      <c r="D16" s="118">
        <f>計算式2018!L19</f>
        <v>0</v>
      </c>
      <c r="E16" s="118">
        <f>計算式2018!L42</f>
        <v>0</v>
      </c>
      <c r="F16" s="154">
        <f>計算式2018!L65</f>
        <v>0</v>
      </c>
      <c r="G16" s="154">
        <f>計算式2018!Y19</f>
        <v>0</v>
      </c>
      <c r="H16" s="118">
        <f>計算式2018!Y42</f>
        <v>0</v>
      </c>
      <c r="I16" s="154">
        <f>計算式2018!Y65</f>
        <v>0</v>
      </c>
      <c r="J16" s="118">
        <f>計算式2018!L95</f>
        <v>0</v>
      </c>
      <c r="K16" s="118">
        <f>計算式2018!L118</f>
        <v>0</v>
      </c>
      <c r="L16" s="118">
        <f>計算式2018!L141</f>
        <v>0</v>
      </c>
      <c r="M16" s="154">
        <f>計算式2018!Y95</f>
        <v>0</v>
      </c>
      <c r="N16" s="118">
        <f>計算式2018!Y118</f>
        <v>0</v>
      </c>
      <c r="O16" s="154">
        <f>計算式2018!Y141</f>
        <v>0</v>
      </c>
      <c r="P16" s="306">
        <f t="shared" si="0"/>
        <v>0</v>
      </c>
      <c r="Q16" s="70">
        <f t="shared" si="6"/>
        <v>0</v>
      </c>
      <c r="R16" s="28"/>
      <c r="T16" s="65">
        <f t="shared" si="7"/>
        <v>0</v>
      </c>
      <c r="U16" s="37">
        <f t="shared" si="1"/>
        <v>0</v>
      </c>
      <c r="V16" s="37">
        <f t="shared" si="1"/>
        <v>0</v>
      </c>
      <c r="W16" s="37">
        <f t="shared" si="1"/>
        <v>0</v>
      </c>
      <c r="X16" s="37">
        <f t="shared" si="1"/>
        <v>0</v>
      </c>
      <c r="Y16" s="37">
        <f t="shared" si="1"/>
        <v>0</v>
      </c>
      <c r="Z16" s="37">
        <f t="shared" si="2"/>
        <v>0</v>
      </c>
      <c r="AA16" s="37">
        <f t="shared" si="3"/>
        <v>0</v>
      </c>
      <c r="AB16" s="37">
        <f t="shared" si="3"/>
        <v>0</v>
      </c>
      <c r="AC16" s="37">
        <f t="shared" si="3"/>
        <v>0</v>
      </c>
      <c r="AD16" s="37">
        <f t="shared" si="3"/>
        <v>0</v>
      </c>
      <c r="AE16" s="85">
        <f t="shared" si="3"/>
        <v>0</v>
      </c>
      <c r="AF16" s="94">
        <f t="shared" si="8"/>
        <v>0</v>
      </c>
      <c r="AG16" s="91">
        <f t="shared" si="5"/>
        <v>0</v>
      </c>
    </row>
    <row r="17" spans="1:33" ht="19.5" customHeight="1">
      <c r="A17" s="39" t="s">
        <v>79</v>
      </c>
      <c r="B17" s="282">
        <v>70</v>
      </c>
      <c r="C17" s="282">
        <v>70</v>
      </c>
      <c r="D17" s="118">
        <f>計算式2018!L20</f>
        <v>0</v>
      </c>
      <c r="E17" s="154">
        <f>計算式2018!L43</f>
        <v>0</v>
      </c>
      <c r="F17" s="118">
        <f>計算式2018!L66</f>
        <v>0</v>
      </c>
      <c r="G17" s="154">
        <f>計算式2018!Y20</f>
        <v>0</v>
      </c>
      <c r="H17" s="154">
        <f>計算式2018!Y43</f>
        <v>0</v>
      </c>
      <c r="I17" s="154">
        <f>計算式2018!Y66</f>
        <v>0</v>
      </c>
      <c r="J17" s="118">
        <f>計算式2018!L96</f>
        <v>0</v>
      </c>
      <c r="K17" s="118">
        <f>計算式2018!L119</f>
        <v>0</v>
      </c>
      <c r="L17" s="154">
        <f>計算式2018!L142</f>
        <v>0</v>
      </c>
      <c r="M17" s="154">
        <f>計算式2018!Y96</f>
        <v>0</v>
      </c>
      <c r="N17" s="154">
        <f>計算式2018!Y119</f>
        <v>0</v>
      </c>
      <c r="O17" s="154">
        <f>計算式2018!Y142</f>
        <v>0</v>
      </c>
      <c r="P17" s="306">
        <f t="shared" si="0"/>
        <v>0</v>
      </c>
      <c r="Q17" s="70">
        <f t="shared" si="6"/>
        <v>0</v>
      </c>
      <c r="R17" s="28"/>
      <c r="T17" s="65">
        <f t="shared" si="7"/>
        <v>0</v>
      </c>
      <c r="U17" s="37">
        <f t="shared" si="1"/>
        <v>0</v>
      </c>
      <c r="V17" s="37">
        <f t="shared" si="1"/>
        <v>0</v>
      </c>
      <c r="W17" s="37">
        <f t="shared" si="1"/>
        <v>0</v>
      </c>
      <c r="X17" s="37">
        <f t="shared" si="1"/>
        <v>0</v>
      </c>
      <c r="Y17" s="37">
        <f t="shared" si="1"/>
        <v>0</v>
      </c>
      <c r="Z17" s="37">
        <f t="shared" si="2"/>
        <v>0</v>
      </c>
      <c r="AA17" s="37">
        <f t="shared" si="3"/>
        <v>0</v>
      </c>
      <c r="AB17" s="37">
        <f t="shared" si="3"/>
        <v>0</v>
      </c>
      <c r="AC17" s="37">
        <f t="shared" si="3"/>
        <v>0</v>
      </c>
      <c r="AD17" s="37">
        <f t="shared" si="3"/>
        <v>0</v>
      </c>
      <c r="AE17" s="85">
        <f t="shared" si="3"/>
        <v>0</v>
      </c>
      <c r="AF17" s="94">
        <f t="shared" si="8"/>
        <v>0</v>
      </c>
      <c r="AG17" s="91">
        <f t="shared" si="5"/>
        <v>0</v>
      </c>
    </row>
    <row r="18" spans="1:33" ht="20.100000000000001" customHeight="1">
      <c r="A18" s="49" t="s">
        <v>80</v>
      </c>
      <c r="B18" s="282">
        <v>30</v>
      </c>
      <c r="C18" s="282">
        <v>30</v>
      </c>
      <c r="D18" s="118">
        <f>計算式2018!L21</f>
        <v>0</v>
      </c>
      <c r="E18" s="154">
        <f>計算式2018!L44</f>
        <v>0</v>
      </c>
      <c r="F18" s="118">
        <f>計算式2018!L67</f>
        <v>0</v>
      </c>
      <c r="G18" s="154">
        <f>計算式2018!Y21</f>
        <v>0</v>
      </c>
      <c r="H18" s="154">
        <f>計算式2018!Y44</f>
        <v>0</v>
      </c>
      <c r="I18" s="154">
        <f>計算式2018!Y67</f>
        <v>0</v>
      </c>
      <c r="J18" s="154">
        <f>計算式2018!L97</f>
        <v>0</v>
      </c>
      <c r="K18" s="154">
        <f>計算式2018!L120</f>
        <v>0</v>
      </c>
      <c r="L18" s="154">
        <f>計算式2018!L143</f>
        <v>0</v>
      </c>
      <c r="M18" s="154">
        <f>計算式2018!Y97</f>
        <v>0</v>
      </c>
      <c r="N18" s="154">
        <f>計算式2018!Y120</f>
        <v>0</v>
      </c>
      <c r="O18" s="154">
        <f>計算式2018!Y143</f>
        <v>0</v>
      </c>
      <c r="P18" s="306">
        <f t="shared" si="0"/>
        <v>0</v>
      </c>
      <c r="Q18" s="70">
        <f t="shared" si="6"/>
        <v>0</v>
      </c>
      <c r="R18" s="28"/>
      <c r="T18" s="65">
        <f t="shared" si="7"/>
        <v>0</v>
      </c>
      <c r="U18" s="37">
        <f t="shared" si="1"/>
        <v>0</v>
      </c>
      <c r="V18" s="37">
        <f t="shared" si="1"/>
        <v>0</v>
      </c>
      <c r="W18" s="37">
        <f t="shared" si="1"/>
        <v>0</v>
      </c>
      <c r="X18" s="37">
        <f t="shared" si="1"/>
        <v>0</v>
      </c>
      <c r="Y18" s="37">
        <f t="shared" si="1"/>
        <v>0</v>
      </c>
      <c r="Z18" s="37">
        <f t="shared" si="2"/>
        <v>0</v>
      </c>
      <c r="AA18" s="37">
        <f t="shared" si="3"/>
        <v>0</v>
      </c>
      <c r="AB18" s="37">
        <f t="shared" si="3"/>
        <v>0</v>
      </c>
      <c r="AC18" s="37">
        <f t="shared" si="3"/>
        <v>0</v>
      </c>
      <c r="AD18" s="37">
        <f t="shared" si="3"/>
        <v>0</v>
      </c>
      <c r="AE18" s="85">
        <f t="shared" si="3"/>
        <v>0</v>
      </c>
      <c r="AF18" s="94">
        <f t="shared" si="8"/>
        <v>0</v>
      </c>
      <c r="AG18" s="91">
        <f t="shared" si="5"/>
        <v>0</v>
      </c>
    </row>
    <row r="19" spans="1:33" ht="20.100000000000001" customHeight="1">
      <c r="A19" s="39" t="s">
        <v>81</v>
      </c>
      <c r="B19" s="282">
        <v>30</v>
      </c>
      <c r="C19" s="282">
        <v>30</v>
      </c>
      <c r="D19" s="118">
        <f>計算式2018!L22</f>
        <v>0</v>
      </c>
      <c r="E19" s="154">
        <f>計算式2018!L45</f>
        <v>0</v>
      </c>
      <c r="F19" s="118">
        <f>計算式2018!L68</f>
        <v>0</v>
      </c>
      <c r="G19" s="154">
        <f>計算式2018!Y22</f>
        <v>0</v>
      </c>
      <c r="H19" s="154">
        <f>計算式2018!Y45</f>
        <v>0</v>
      </c>
      <c r="I19" s="154">
        <f>計算式2018!Y68</f>
        <v>0</v>
      </c>
      <c r="J19" s="154">
        <f>計算式2018!L98</f>
        <v>0</v>
      </c>
      <c r="K19" s="154">
        <f>計算式2018!L121</f>
        <v>0</v>
      </c>
      <c r="L19" s="118">
        <f>計算式2018!L144</f>
        <v>0</v>
      </c>
      <c r="M19" s="154">
        <f>計算式2018!Y98</f>
        <v>0</v>
      </c>
      <c r="N19" s="118">
        <f>計算式2018!Y121</f>
        <v>0</v>
      </c>
      <c r="O19" s="154">
        <f>計算式2018!Y144</f>
        <v>0</v>
      </c>
      <c r="P19" s="306">
        <f t="shared" si="0"/>
        <v>0</v>
      </c>
      <c r="Q19" s="70">
        <f t="shared" si="6"/>
        <v>0</v>
      </c>
      <c r="R19" s="28"/>
      <c r="T19" s="65">
        <f t="shared" si="7"/>
        <v>0</v>
      </c>
      <c r="U19" s="37">
        <f t="shared" ref="U19:Y21" si="9">$B19*E19</f>
        <v>0</v>
      </c>
      <c r="V19" s="37">
        <f t="shared" si="9"/>
        <v>0</v>
      </c>
      <c r="W19" s="37">
        <f t="shared" si="9"/>
        <v>0</v>
      </c>
      <c r="X19" s="37">
        <f t="shared" si="9"/>
        <v>0</v>
      </c>
      <c r="Y19" s="37">
        <f t="shared" si="9"/>
        <v>0</v>
      </c>
      <c r="Z19" s="37">
        <f t="shared" si="2"/>
        <v>0</v>
      </c>
      <c r="AA19" s="37">
        <f t="shared" ref="AA19:AE21" si="10">$C19*K19</f>
        <v>0</v>
      </c>
      <c r="AB19" s="37">
        <f t="shared" si="10"/>
        <v>0</v>
      </c>
      <c r="AC19" s="37">
        <f t="shared" si="10"/>
        <v>0</v>
      </c>
      <c r="AD19" s="37">
        <f t="shared" si="10"/>
        <v>0</v>
      </c>
      <c r="AE19" s="85">
        <f t="shared" si="10"/>
        <v>0</v>
      </c>
      <c r="AF19" s="94">
        <f t="shared" si="8"/>
        <v>0</v>
      </c>
      <c r="AG19" s="91">
        <f t="shared" si="5"/>
        <v>0</v>
      </c>
    </row>
    <row r="20" spans="1:33" ht="20.100000000000001" customHeight="1">
      <c r="A20" s="49" t="s">
        <v>82</v>
      </c>
      <c r="B20" s="282">
        <v>50</v>
      </c>
      <c r="C20" s="282">
        <v>50</v>
      </c>
      <c r="D20" s="118">
        <f>計算式2018!L23</f>
        <v>930</v>
      </c>
      <c r="E20" s="118">
        <f>計算式2018!L46</f>
        <v>0</v>
      </c>
      <c r="F20" s="154">
        <f>計算式2018!L69</f>
        <v>0</v>
      </c>
      <c r="G20" s="154">
        <f>計算式2018!Y23</f>
        <v>0</v>
      </c>
      <c r="H20" s="154">
        <f>計算式2018!Y46</f>
        <v>0</v>
      </c>
      <c r="I20" s="154">
        <f>計算式2018!Y69</f>
        <v>390</v>
      </c>
      <c r="J20" s="154">
        <f>計算式2018!L99</f>
        <v>0</v>
      </c>
      <c r="K20" s="154">
        <f>計算式2018!L122</f>
        <v>0</v>
      </c>
      <c r="L20" s="118">
        <f>計算式2018!L145</f>
        <v>0</v>
      </c>
      <c r="M20" s="118">
        <f>計算式2018!Y99</f>
        <v>0</v>
      </c>
      <c r="N20" s="118">
        <f>計算式2018!Y122</f>
        <v>0</v>
      </c>
      <c r="O20" s="154">
        <f>計算式2018!Y145</f>
        <v>0</v>
      </c>
      <c r="P20" s="306">
        <f t="shared" si="0"/>
        <v>1320</v>
      </c>
      <c r="Q20" s="70">
        <f t="shared" si="6"/>
        <v>66000</v>
      </c>
      <c r="R20" s="28"/>
      <c r="T20" s="65">
        <f t="shared" si="7"/>
        <v>46500</v>
      </c>
      <c r="U20" s="37">
        <f t="shared" si="9"/>
        <v>0</v>
      </c>
      <c r="V20" s="37">
        <f t="shared" si="9"/>
        <v>0</v>
      </c>
      <c r="W20" s="37">
        <f t="shared" si="9"/>
        <v>0</v>
      </c>
      <c r="X20" s="37">
        <f t="shared" si="9"/>
        <v>0</v>
      </c>
      <c r="Y20" s="37">
        <f t="shared" si="9"/>
        <v>19500</v>
      </c>
      <c r="Z20" s="37">
        <f t="shared" si="2"/>
        <v>0</v>
      </c>
      <c r="AA20" s="37">
        <f t="shared" si="10"/>
        <v>0</v>
      </c>
      <c r="AB20" s="37">
        <f t="shared" si="10"/>
        <v>0</v>
      </c>
      <c r="AC20" s="37">
        <f t="shared" si="10"/>
        <v>0</v>
      </c>
      <c r="AD20" s="37">
        <f t="shared" si="10"/>
        <v>0</v>
      </c>
      <c r="AE20" s="85">
        <f t="shared" si="10"/>
        <v>0</v>
      </c>
      <c r="AF20" s="94">
        <f>SUM(T20:AE20)</f>
        <v>66000</v>
      </c>
      <c r="AG20" s="91">
        <f>Q20-AF20</f>
        <v>0</v>
      </c>
    </row>
    <row r="21" spans="1:33" ht="20.100000000000001" customHeight="1" thickBot="1">
      <c r="A21" s="201" t="s">
        <v>33</v>
      </c>
      <c r="B21" s="284">
        <v>30</v>
      </c>
      <c r="C21" s="284">
        <v>30</v>
      </c>
      <c r="D21" s="197">
        <f>計算式2018!L24</f>
        <v>0</v>
      </c>
      <c r="E21" s="198">
        <f>計算式2018!L47</f>
        <v>0</v>
      </c>
      <c r="F21" s="198">
        <f>計算式2018!L70</f>
        <v>0</v>
      </c>
      <c r="G21" s="198">
        <f>計算式2018!Y24</f>
        <v>0</v>
      </c>
      <c r="H21" s="198">
        <f>計算式2018!Y47</f>
        <v>0</v>
      </c>
      <c r="I21" s="198">
        <f>計算式2018!Y70</f>
        <v>1180</v>
      </c>
      <c r="J21" s="198">
        <f>計算式2018!L100</f>
        <v>0</v>
      </c>
      <c r="K21" s="198">
        <f>計算式2018!L123</f>
        <v>0</v>
      </c>
      <c r="L21" s="198">
        <f>計算式2018!L146</f>
        <v>0</v>
      </c>
      <c r="M21" s="198">
        <f>計算式2018!Y100</f>
        <v>0</v>
      </c>
      <c r="N21" s="198">
        <f>計算式2018!Y123</f>
        <v>0</v>
      </c>
      <c r="O21" s="198">
        <f>計算式2018!Y146</f>
        <v>0</v>
      </c>
      <c r="P21" s="307">
        <f t="shared" si="0"/>
        <v>1180</v>
      </c>
      <c r="Q21" s="200">
        <f t="shared" si="6"/>
        <v>35400</v>
      </c>
      <c r="R21" s="28"/>
      <c r="T21" s="168">
        <f t="shared" si="7"/>
        <v>0</v>
      </c>
      <c r="U21" s="169">
        <f t="shared" si="9"/>
        <v>0</v>
      </c>
      <c r="V21" s="169">
        <f t="shared" si="9"/>
        <v>0</v>
      </c>
      <c r="W21" s="169">
        <f t="shared" si="9"/>
        <v>0</v>
      </c>
      <c r="X21" s="169">
        <f t="shared" si="9"/>
        <v>0</v>
      </c>
      <c r="Y21" s="169">
        <f t="shared" si="9"/>
        <v>35400</v>
      </c>
      <c r="Z21" s="169">
        <f t="shared" si="2"/>
        <v>0</v>
      </c>
      <c r="AA21" s="169">
        <f t="shared" si="10"/>
        <v>0</v>
      </c>
      <c r="AB21" s="169">
        <f t="shared" si="10"/>
        <v>0</v>
      </c>
      <c r="AC21" s="169">
        <f t="shared" si="10"/>
        <v>0</v>
      </c>
      <c r="AD21" s="169">
        <f t="shared" si="10"/>
        <v>0</v>
      </c>
      <c r="AE21" s="170">
        <f t="shared" si="10"/>
        <v>0</v>
      </c>
      <c r="AF21" s="171">
        <f>SUM(T21:AE21)</f>
        <v>35400</v>
      </c>
      <c r="AG21" s="172">
        <f t="shared" si="5"/>
        <v>0</v>
      </c>
    </row>
    <row r="22" spans="1:33" ht="22.5" customHeight="1" thickTop="1">
      <c r="A22" s="652" t="s">
        <v>34</v>
      </c>
      <c r="B22" s="654"/>
      <c r="C22" s="655"/>
      <c r="D22" s="658">
        <f>SUM(D3:D21)</f>
        <v>3648</v>
      </c>
      <c r="E22" s="646">
        <f t="shared" ref="E22:O22" si="11">SUM(E3:E21)</f>
        <v>2848</v>
      </c>
      <c r="F22" s="646">
        <f t="shared" si="11"/>
        <v>2384</v>
      </c>
      <c r="G22" s="646">
        <f t="shared" si="11"/>
        <v>2893</v>
      </c>
      <c r="H22" s="646">
        <f t="shared" si="11"/>
        <v>2681</v>
      </c>
      <c r="I22" s="646">
        <f t="shared" si="11"/>
        <v>3941</v>
      </c>
      <c r="J22" s="646">
        <f t="shared" si="11"/>
        <v>2530</v>
      </c>
      <c r="K22" s="646">
        <f t="shared" si="11"/>
        <v>2749</v>
      </c>
      <c r="L22" s="646">
        <f t="shared" si="11"/>
        <v>2568</v>
      </c>
      <c r="M22" s="646">
        <f t="shared" si="11"/>
        <v>2133</v>
      </c>
      <c r="N22" s="646">
        <f t="shared" si="11"/>
        <v>2256</v>
      </c>
      <c r="O22" s="646">
        <f t="shared" si="11"/>
        <v>2750</v>
      </c>
      <c r="P22" s="648">
        <f>SUM(P3:P21)</f>
        <v>33381</v>
      </c>
      <c r="Q22" s="650">
        <f>SUM(Q3:Q21)</f>
        <v>726798</v>
      </c>
      <c r="R22" s="28"/>
      <c r="S22" s="323" t="s">
        <v>35</v>
      </c>
      <c r="T22" s="185">
        <f>SUM(T3:T21)</f>
        <v>92201</v>
      </c>
      <c r="U22" s="186">
        <f t="shared" ref="U22:AE22" si="12">SUM(U3:U21)</f>
        <v>62550</v>
      </c>
      <c r="V22" s="186">
        <f t="shared" si="12"/>
        <v>48435</v>
      </c>
      <c r="W22" s="186">
        <f t="shared" si="12"/>
        <v>55211</v>
      </c>
      <c r="X22" s="186">
        <f t="shared" si="12"/>
        <v>58326</v>
      </c>
      <c r="Y22" s="186">
        <f t="shared" si="12"/>
        <v>107011</v>
      </c>
      <c r="Z22" s="186">
        <f t="shared" si="12"/>
        <v>39941</v>
      </c>
      <c r="AA22" s="186">
        <f t="shared" si="12"/>
        <v>59710</v>
      </c>
      <c r="AB22" s="186">
        <f t="shared" si="12"/>
        <v>59458</v>
      </c>
      <c r="AC22" s="186">
        <f t="shared" si="12"/>
        <v>35085</v>
      </c>
      <c r="AD22" s="186">
        <f t="shared" si="12"/>
        <v>40097</v>
      </c>
      <c r="AE22" s="187">
        <f t="shared" si="12"/>
        <v>68773</v>
      </c>
      <c r="AF22" s="188">
        <f>SUM(T22:AE22)</f>
        <v>726798</v>
      </c>
      <c r="AG22" s="300">
        <f>Q22-AF22</f>
        <v>0</v>
      </c>
    </row>
    <row r="23" spans="1:33" ht="22.5" customHeight="1" thickBot="1">
      <c r="A23" s="653"/>
      <c r="B23" s="656"/>
      <c r="C23" s="657"/>
      <c r="D23" s="659"/>
      <c r="E23" s="647"/>
      <c r="F23" s="647"/>
      <c r="G23" s="647"/>
      <c r="H23" s="647"/>
      <c r="I23" s="647"/>
      <c r="J23" s="647"/>
      <c r="K23" s="647"/>
      <c r="L23" s="647"/>
      <c r="M23" s="647"/>
      <c r="N23" s="647"/>
      <c r="O23" s="647"/>
      <c r="P23" s="649"/>
      <c r="Q23" s="651"/>
      <c r="R23" s="28"/>
      <c r="S23" s="301" t="s">
        <v>36</v>
      </c>
      <c r="T23" s="179">
        <f>INT(SUM(T22:T22+850)*1.08)</f>
        <v>100495</v>
      </c>
      <c r="U23" s="180">
        <f t="shared" ref="U23:AE23" si="13">INT(SUM(U22:U22+850)*1.08)</f>
        <v>68472</v>
      </c>
      <c r="V23" s="180">
        <f t="shared" si="13"/>
        <v>53227</v>
      </c>
      <c r="W23" s="180">
        <f t="shared" si="13"/>
        <v>60545</v>
      </c>
      <c r="X23" s="180">
        <f t="shared" si="13"/>
        <v>63910</v>
      </c>
      <c r="Y23" s="180">
        <f t="shared" si="13"/>
        <v>116489</v>
      </c>
      <c r="Z23" s="180">
        <f t="shared" si="13"/>
        <v>44054</v>
      </c>
      <c r="AA23" s="180">
        <f t="shared" si="13"/>
        <v>65404</v>
      </c>
      <c r="AB23" s="180">
        <f t="shared" si="13"/>
        <v>65132</v>
      </c>
      <c r="AC23" s="180">
        <f t="shared" si="13"/>
        <v>38809</v>
      </c>
      <c r="AD23" s="180">
        <f t="shared" si="13"/>
        <v>44222</v>
      </c>
      <c r="AE23" s="181">
        <f t="shared" si="13"/>
        <v>75192</v>
      </c>
      <c r="AF23" s="182">
        <f>SUM(T23:AE23)</f>
        <v>795951</v>
      </c>
      <c r="AG23" s="183"/>
    </row>
    <row r="24" spans="1:33" ht="22.5" customHeight="1" thickBot="1">
      <c r="A24" s="162" t="s">
        <v>41</v>
      </c>
      <c r="B24" s="192">
        <v>205</v>
      </c>
      <c r="C24" s="192">
        <v>205</v>
      </c>
      <c r="D24" s="193">
        <f>計算式2018!L25</f>
        <v>0</v>
      </c>
      <c r="E24" s="194">
        <f>計算式2018!L48</f>
        <v>0</v>
      </c>
      <c r="F24" s="194">
        <f>計算式2018!L71</f>
        <v>0</v>
      </c>
      <c r="G24" s="194">
        <f>計算式2018!Y25</f>
        <v>0</v>
      </c>
      <c r="H24" s="194">
        <f>計算式2018!Y48</f>
        <v>266</v>
      </c>
      <c r="I24" s="194">
        <f>計算式2018!Y71</f>
        <v>0</v>
      </c>
      <c r="J24" s="194">
        <f>計算式2018!L101</f>
        <v>0</v>
      </c>
      <c r="K24" s="194">
        <f>計算式2018!L124</f>
        <v>0</v>
      </c>
      <c r="L24" s="194">
        <f>計算式2018!L147</f>
        <v>0</v>
      </c>
      <c r="M24" s="194">
        <f>計算式2018!Y101</f>
        <v>0</v>
      </c>
      <c r="N24" s="194">
        <f>計算式2018!Y124</f>
        <v>0</v>
      </c>
      <c r="O24" s="194">
        <f>計算式2018!Y147</f>
        <v>0</v>
      </c>
      <c r="P24" s="308">
        <f>SUM(D24:O24)</f>
        <v>266</v>
      </c>
      <c r="Q24" s="196">
        <f>$B24*SUM(D24:I24)+$C24*SUM(J24:O24)</f>
        <v>54530</v>
      </c>
      <c r="R24" s="28"/>
      <c r="S24" s="324" t="s">
        <v>83</v>
      </c>
      <c r="T24" s="173">
        <f t="shared" ref="T24:Y24" si="14">$B24*D24</f>
        <v>0</v>
      </c>
      <c r="U24" s="174">
        <f t="shared" si="14"/>
        <v>0</v>
      </c>
      <c r="V24" s="174">
        <f t="shared" si="14"/>
        <v>0</v>
      </c>
      <c r="W24" s="174">
        <f t="shared" si="14"/>
        <v>0</v>
      </c>
      <c r="X24" s="174">
        <f t="shared" si="14"/>
        <v>54530</v>
      </c>
      <c r="Y24" s="174">
        <f t="shared" si="14"/>
        <v>0</v>
      </c>
      <c r="Z24" s="174">
        <f t="shared" ref="Z24:AE24" si="15">$C24*J24</f>
        <v>0</v>
      </c>
      <c r="AA24" s="174">
        <f t="shared" si="15"/>
        <v>0</v>
      </c>
      <c r="AB24" s="174">
        <f t="shared" si="15"/>
        <v>0</v>
      </c>
      <c r="AC24" s="174">
        <f t="shared" si="15"/>
        <v>0</v>
      </c>
      <c r="AD24" s="174">
        <f t="shared" si="15"/>
        <v>0</v>
      </c>
      <c r="AE24" s="175">
        <f t="shared" si="15"/>
        <v>0</v>
      </c>
      <c r="AF24" s="176">
        <f>SUM(T24:AE24)</f>
        <v>54530</v>
      </c>
      <c r="AG24" s="177">
        <f>Q25-AF22-AF24</f>
        <v>0</v>
      </c>
    </row>
    <row r="25" spans="1:33" ht="22.5" customHeight="1" thickBot="1">
      <c r="A25" s="18"/>
      <c r="B25" s="34"/>
      <c r="C25" s="34"/>
      <c r="D25" s="32"/>
      <c r="E25" s="32"/>
      <c r="F25" s="32"/>
      <c r="G25" s="32"/>
      <c r="H25" s="32"/>
      <c r="I25" s="32"/>
      <c r="J25" s="32"/>
      <c r="K25" s="32"/>
      <c r="L25" s="32"/>
      <c r="M25" s="32"/>
      <c r="N25" s="32"/>
      <c r="O25" s="33"/>
      <c r="P25" s="190">
        <f>P22+P24</f>
        <v>33647</v>
      </c>
      <c r="Q25" s="191">
        <f>Q22+Q24</f>
        <v>781328</v>
      </c>
      <c r="R25" s="28"/>
      <c r="T25"/>
      <c r="U25"/>
      <c r="V25"/>
      <c r="W25"/>
      <c r="X25"/>
      <c r="Y25"/>
      <c r="Z25"/>
      <c r="AA25"/>
      <c r="AB25"/>
      <c r="AC25"/>
      <c r="AD25"/>
      <c r="AE25"/>
      <c r="AF25"/>
      <c r="AG25"/>
    </row>
    <row r="26" spans="1:33">
      <c r="A26" s="36"/>
      <c r="B26" s="36"/>
      <c r="C26" s="36"/>
      <c r="D26" s="36"/>
      <c r="E26" s="32"/>
      <c r="F26" s="32"/>
      <c r="G26" s="32"/>
      <c r="H26" s="29"/>
      <c r="I26" s="29"/>
      <c r="J26" s="29"/>
      <c r="K26" s="29"/>
      <c r="L26" s="29"/>
      <c r="M26" s="29"/>
      <c r="N26" s="29"/>
      <c r="T26"/>
      <c r="U26"/>
      <c r="V26"/>
      <c r="W26"/>
      <c r="X26"/>
      <c r="Y26"/>
      <c r="Z26"/>
      <c r="AA26"/>
      <c r="AB26"/>
      <c r="AC26"/>
      <c r="AD26"/>
      <c r="AE26"/>
      <c r="AF26"/>
      <c r="AG26"/>
    </row>
    <row r="27" spans="1:33">
      <c r="T27" s="38"/>
      <c r="U27"/>
      <c r="V27"/>
      <c r="W27"/>
      <c r="X27"/>
      <c r="Y27"/>
      <c r="Z27"/>
      <c r="AA27"/>
      <c r="AB27"/>
      <c r="AC27"/>
      <c r="AD27"/>
      <c r="AE27"/>
      <c r="AF27"/>
      <c r="AG27"/>
    </row>
    <row r="28" spans="1:33" ht="18" thickBot="1">
      <c r="A28" s="5" t="s">
        <v>39</v>
      </c>
      <c r="D28" s="30"/>
      <c r="E28" s="30"/>
      <c r="F28" s="30"/>
      <c r="G28" s="30"/>
      <c r="H28" s="30"/>
      <c r="I28" s="30"/>
      <c r="J28" s="30"/>
      <c r="K28" s="30"/>
      <c r="L28" s="30"/>
      <c r="M28" s="30"/>
      <c r="N28" s="30"/>
      <c r="O28" s="30"/>
      <c r="U28"/>
      <c r="V28"/>
      <c r="W28"/>
      <c r="X28"/>
      <c r="Y28"/>
      <c r="Z28"/>
      <c r="AA28"/>
      <c r="AB28"/>
      <c r="AC28"/>
      <c r="AD28"/>
      <c r="AE28"/>
      <c r="AF28"/>
      <c r="AG28"/>
    </row>
    <row r="29" spans="1:33" ht="24.95" customHeight="1" thickBot="1">
      <c r="A29" s="76"/>
      <c r="B29" s="140"/>
      <c r="C29" s="78"/>
      <c r="D29" s="148" t="s">
        <v>99</v>
      </c>
      <c r="E29" s="77" t="s">
        <v>1</v>
      </c>
      <c r="F29" s="77" t="s">
        <v>2</v>
      </c>
      <c r="G29" s="77" t="s">
        <v>3</v>
      </c>
      <c r="H29" s="77" t="s">
        <v>4</v>
      </c>
      <c r="I29" s="77" t="s">
        <v>5</v>
      </c>
      <c r="J29" s="77" t="s">
        <v>6</v>
      </c>
      <c r="K29" s="77" t="s">
        <v>7</v>
      </c>
      <c r="L29" s="77" t="s">
        <v>8</v>
      </c>
      <c r="M29" s="77" t="s">
        <v>84</v>
      </c>
      <c r="N29" s="77" t="s">
        <v>10</v>
      </c>
      <c r="O29" s="95" t="s">
        <v>11</v>
      </c>
      <c r="P29" s="96" t="s">
        <v>40</v>
      </c>
      <c r="T29" s="31"/>
    </row>
    <row r="30" spans="1:33" s="43" customFormat="1" ht="20.100000000000001" customHeight="1">
      <c r="A30" s="312" t="s">
        <v>15</v>
      </c>
      <c r="B30" s="313"/>
      <c r="C30" s="314"/>
      <c r="D30" s="315">
        <f>COUNTA(計算式2018!B6:K6)</f>
        <v>1</v>
      </c>
      <c r="E30" s="316">
        <f>COUNTA(計算式2018!B29:K29)</f>
        <v>1</v>
      </c>
      <c r="F30" s="316">
        <f>COUNTA(計算式2018!B52:K52)</f>
        <v>1</v>
      </c>
      <c r="G30" s="316">
        <f>COUNTA(計算式2018!O6:X6)</f>
        <v>1</v>
      </c>
      <c r="H30" s="316">
        <f>COUNTA(計算式2018!O29:X29)</f>
        <v>1</v>
      </c>
      <c r="I30" s="316">
        <f>COUNTA(計算式2018!O52:X52)</f>
        <v>1</v>
      </c>
      <c r="J30" s="316">
        <f>COUNTA(計算式2018!B82:K82)</f>
        <v>1</v>
      </c>
      <c r="K30" s="316">
        <f>COUNTA(計算式2018!B105:K105)</f>
        <v>1</v>
      </c>
      <c r="L30" s="316">
        <f>COUNTA(計算式2018!B128:K128)</f>
        <v>1</v>
      </c>
      <c r="M30" s="316">
        <f>COUNTA(計算式2018!O82:X82)</f>
        <v>1</v>
      </c>
      <c r="N30" s="316">
        <f>COUNTA(計算式2018!O105:X105)</f>
        <v>1</v>
      </c>
      <c r="O30" s="316">
        <f>COUNTA(計算式2018!O128:X128)</f>
        <v>1</v>
      </c>
      <c r="P30" s="317">
        <f t="shared" ref="P30:P46" si="16">SUM(D30:O30)</f>
        <v>12</v>
      </c>
      <c r="R30" s="44"/>
      <c r="T30" s="45"/>
      <c r="U30" s="46"/>
      <c r="V30" s="46"/>
      <c r="W30" s="46"/>
      <c r="X30" s="46"/>
      <c r="Y30" s="46"/>
      <c r="Z30" s="46"/>
      <c r="AA30" s="46"/>
      <c r="AB30" s="46"/>
      <c r="AC30" s="46"/>
      <c r="AD30" s="46"/>
      <c r="AE30" s="46"/>
      <c r="AF30" s="46"/>
      <c r="AG30" s="46"/>
    </row>
    <row r="31" spans="1:33" s="43" customFormat="1" ht="20.100000000000001" customHeight="1">
      <c r="A31" s="312" t="s">
        <v>16</v>
      </c>
      <c r="B31" s="318"/>
      <c r="C31" s="319"/>
      <c r="D31" s="320">
        <f>COUNTA(計算式2018!B7:K7)</f>
        <v>1</v>
      </c>
      <c r="E31" s="321">
        <f>COUNTA(計算式2018!B30:K30)</f>
        <v>1</v>
      </c>
      <c r="F31" s="321">
        <f>COUNTA(計算式2018!B53:K53)</f>
        <v>1</v>
      </c>
      <c r="G31" s="321">
        <f>COUNTA(計算式2018!O7:X7)</f>
        <v>1</v>
      </c>
      <c r="H31" s="321">
        <f>COUNTA(計算式2018!O30:X30)</f>
        <v>1</v>
      </c>
      <c r="I31" s="321">
        <f>COUNTA(計算式2018!O53:X53)</f>
        <v>1</v>
      </c>
      <c r="J31" s="321">
        <f>COUNTA(計算式2018!B83:K83)</f>
        <v>1</v>
      </c>
      <c r="K31" s="321">
        <f>COUNTA(計算式2018!B106:K106)</f>
        <v>1</v>
      </c>
      <c r="L31" s="321">
        <f>COUNTA(計算式2018!B129:K129)</f>
        <v>1</v>
      </c>
      <c r="M31" s="321">
        <f>COUNTA(計算式2018!O83:X83)</f>
        <v>1</v>
      </c>
      <c r="N31" s="321">
        <f>COUNTA(計算式2018!O106:X106)</f>
        <v>1</v>
      </c>
      <c r="O31" s="321">
        <f>COUNTA(計算式2018!O129:X129)</f>
        <v>1</v>
      </c>
      <c r="P31" s="322">
        <f t="shared" si="16"/>
        <v>12</v>
      </c>
      <c r="R31" s="44"/>
      <c r="T31" s="45"/>
      <c r="U31" s="46"/>
      <c r="V31" s="46"/>
      <c r="W31" s="46"/>
      <c r="X31" s="46"/>
      <c r="Y31" s="46"/>
      <c r="Z31" s="46"/>
      <c r="AA31" s="46"/>
      <c r="AB31" s="46"/>
      <c r="AC31" s="46"/>
      <c r="AD31" s="46"/>
      <c r="AE31" s="46"/>
      <c r="AF31" s="46"/>
      <c r="AG31" s="46"/>
    </row>
    <row r="32" spans="1:33" s="43" customFormat="1" ht="20.100000000000001" customHeight="1">
      <c r="A32" s="312" t="s">
        <v>17</v>
      </c>
      <c r="B32" s="318"/>
      <c r="C32" s="319"/>
      <c r="D32" s="320">
        <f>COUNTA(計算式2018!B8:K8)</f>
        <v>1</v>
      </c>
      <c r="E32" s="321">
        <f>COUNTA(計算式2018!B31:K31)</f>
        <v>1</v>
      </c>
      <c r="F32" s="321">
        <f>COUNTA(計算式2018!B54:K54)</f>
        <v>1</v>
      </c>
      <c r="G32" s="321">
        <f>COUNTA(計算式2018!O8:X8)</f>
        <v>1</v>
      </c>
      <c r="H32" s="321">
        <f>COUNTA(計算式2018!O31:X31)</f>
        <v>1</v>
      </c>
      <c r="I32" s="321">
        <f>COUNTA(計算式2018!O54:X54)</f>
        <v>1</v>
      </c>
      <c r="J32" s="321">
        <f>COUNTA(計算式2018!B84:K84)</f>
        <v>1</v>
      </c>
      <c r="K32" s="321">
        <f>COUNTA(計算式2018!B107:K107)</f>
        <v>1</v>
      </c>
      <c r="L32" s="321">
        <f>COUNTA(計算式2018!B130:K130)</f>
        <v>1</v>
      </c>
      <c r="M32" s="321">
        <f>COUNTA(計算式2018!O84:X84)</f>
        <v>1</v>
      </c>
      <c r="N32" s="321">
        <f>COUNTA(計算式2018!O107:X107)</f>
        <v>1</v>
      </c>
      <c r="O32" s="321">
        <f>COUNTA(計算式2018!O130:X130)</f>
        <v>1</v>
      </c>
      <c r="P32" s="322">
        <f t="shared" si="16"/>
        <v>12</v>
      </c>
      <c r="R32" s="44"/>
      <c r="T32" s="45"/>
      <c r="U32" s="46"/>
      <c r="V32" s="46"/>
      <c r="W32" s="46"/>
      <c r="X32" s="46"/>
      <c r="Y32" s="46"/>
      <c r="Z32" s="46"/>
      <c r="AA32" s="46"/>
      <c r="AB32" s="46"/>
      <c r="AC32" s="46"/>
      <c r="AD32" s="46"/>
      <c r="AE32" s="46"/>
      <c r="AF32" s="46"/>
      <c r="AG32" s="46"/>
    </row>
    <row r="33" spans="1:33" s="43" customFormat="1" ht="20.100000000000001" customHeight="1">
      <c r="A33" s="312" t="s">
        <v>18</v>
      </c>
      <c r="B33" s="318"/>
      <c r="C33" s="319"/>
      <c r="D33" s="320">
        <f>COUNTA(計算式2018!B9:K9)</f>
        <v>0</v>
      </c>
      <c r="E33" s="321">
        <f>COUNTA(計算式2018!B32:K32)</f>
        <v>0</v>
      </c>
      <c r="F33" s="321">
        <f>COUNTA(計算式2018!B55:K55)</f>
        <v>0</v>
      </c>
      <c r="G33" s="321">
        <f>COUNTA(計算式2018!O9:X9)</f>
        <v>0</v>
      </c>
      <c r="H33" s="321">
        <f>COUNTA(計算式2018!O32:X32)</f>
        <v>0</v>
      </c>
      <c r="I33" s="321">
        <f>COUNTA(計算式2018!O55:X55)</f>
        <v>0</v>
      </c>
      <c r="J33" s="321">
        <f>COUNTA(計算式2018!B85:K85)</f>
        <v>0</v>
      </c>
      <c r="K33" s="321">
        <f>COUNTA(計算式2018!B108:K108)</f>
        <v>0</v>
      </c>
      <c r="L33" s="321">
        <f>COUNTA(計算式2018!B131:K131)</f>
        <v>0</v>
      </c>
      <c r="M33" s="321">
        <f>COUNTA(計算式2018!O85:X85)</f>
        <v>0</v>
      </c>
      <c r="N33" s="321">
        <f>COUNTA(計算式2018!O108:X108)</f>
        <v>0</v>
      </c>
      <c r="O33" s="321">
        <f>COUNTA(計算式2018!O131:X131)</f>
        <v>0</v>
      </c>
      <c r="P33" s="322">
        <f t="shared" si="16"/>
        <v>0</v>
      </c>
      <c r="R33" s="44"/>
      <c r="T33" s="45"/>
      <c r="U33" s="46"/>
      <c r="V33" s="46"/>
      <c r="W33" s="46"/>
      <c r="X33" s="46"/>
      <c r="Y33" s="46"/>
      <c r="Z33" s="46"/>
      <c r="AA33" s="46"/>
      <c r="AB33" s="46"/>
      <c r="AC33" s="46"/>
      <c r="AD33" s="46"/>
      <c r="AE33" s="46"/>
      <c r="AF33" s="46"/>
      <c r="AG33" s="46"/>
    </row>
    <row r="34" spans="1:33" s="43" customFormat="1" ht="20.100000000000001" customHeight="1">
      <c r="A34" s="312" t="s">
        <v>19</v>
      </c>
      <c r="B34" s="318"/>
      <c r="C34" s="319"/>
      <c r="D34" s="320">
        <f>COUNTA(計算式2018!B10:K10)</f>
        <v>1</v>
      </c>
      <c r="E34" s="321">
        <f>COUNTA(計算式2018!B33:K33)</f>
        <v>1</v>
      </c>
      <c r="F34" s="321">
        <f>COUNTA(計算式2018!B56:K56)</f>
        <v>1</v>
      </c>
      <c r="G34" s="321">
        <f>COUNTA(計算式2018!O10:X10)</f>
        <v>1</v>
      </c>
      <c r="H34" s="321">
        <f>COUNTA(計算式2018!O33:X33)</f>
        <v>1</v>
      </c>
      <c r="I34" s="321">
        <f>COUNTA(計算式2018!O56:X56)</f>
        <v>1</v>
      </c>
      <c r="J34" s="321">
        <f>COUNTA(計算式2018!B86:K86)</f>
        <v>1</v>
      </c>
      <c r="K34" s="321">
        <f>COUNTA(計算式2018!B109:K109)</f>
        <v>0</v>
      </c>
      <c r="L34" s="321">
        <f>COUNTA(計算式2018!B132:K132)</f>
        <v>1</v>
      </c>
      <c r="M34" s="321">
        <f>COUNTA(計算式2018!O86:X86)</f>
        <v>1</v>
      </c>
      <c r="N34" s="321">
        <f>COUNTA(計算式2018!O109:X109)</f>
        <v>1</v>
      </c>
      <c r="O34" s="321">
        <f>COUNTA(計算式2018!O132:X132)</f>
        <v>1</v>
      </c>
      <c r="P34" s="322">
        <f t="shared" si="16"/>
        <v>11</v>
      </c>
      <c r="R34" s="44"/>
      <c r="T34" s="45"/>
      <c r="U34" s="46"/>
      <c r="V34" s="46"/>
      <c r="W34" s="46"/>
      <c r="X34" s="46"/>
      <c r="Y34" s="46"/>
      <c r="Z34" s="46"/>
      <c r="AA34" s="46"/>
      <c r="AB34" s="46"/>
      <c r="AC34" s="46"/>
      <c r="AD34" s="46"/>
      <c r="AE34" s="46"/>
      <c r="AF34" s="46"/>
      <c r="AG34" s="46"/>
    </row>
    <row r="35" spans="1:33" s="43" customFormat="1" ht="20.100000000000001" customHeight="1">
      <c r="A35" s="312" t="s">
        <v>20</v>
      </c>
      <c r="B35" s="318"/>
      <c r="C35" s="319"/>
      <c r="D35" s="320">
        <f>COUNTA(計算式2018!B11:K11)</f>
        <v>0</v>
      </c>
      <c r="E35" s="321">
        <f>COUNTA(計算式2018!B34:K34)</f>
        <v>0</v>
      </c>
      <c r="F35" s="321">
        <f>COUNTA(計算式2018!B57:K57)</f>
        <v>0</v>
      </c>
      <c r="G35" s="321">
        <f>COUNTA(計算式2018!O11:X11)</f>
        <v>0</v>
      </c>
      <c r="H35" s="321">
        <f>COUNTA(計算式2018!O34:X34)</f>
        <v>0</v>
      </c>
      <c r="I35" s="321">
        <f>COUNTA(計算式2018!O57:X57)</f>
        <v>0</v>
      </c>
      <c r="J35" s="321">
        <f>COUNTA(計算式2018!B87:K87)</f>
        <v>0</v>
      </c>
      <c r="K35" s="321">
        <f>COUNTA(計算式2018!B110:K110)</f>
        <v>0</v>
      </c>
      <c r="L35" s="321">
        <f>COUNTA(計算式2018!B133:K133)</f>
        <v>0</v>
      </c>
      <c r="M35" s="321">
        <f>COUNTA(計算式2018!O87:X87)</f>
        <v>0</v>
      </c>
      <c r="N35" s="321">
        <f>COUNTA(計算式2018!O110:X110)</f>
        <v>0</v>
      </c>
      <c r="O35" s="321">
        <f>COUNTA(計算式2018!O133:X133)</f>
        <v>0</v>
      </c>
      <c r="P35" s="322">
        <f t="shared" si="16"/>
        <v>0</v>
      </c>
      <c r="R35" s="44"/>
      <c r="T35" s="45"/>
      <c r="U35" s="46"/>
      <c r="V35" s="46"/>
      <c r="W35" s="46"/>
      <c r="X35" s="46"/>
      <c r="Y35" s="46"/>
      <c r="Z35" s="46"/>
      <c r="AA35" s="46"/>
      <c r="AB35" s="46"/>
      <c r="AC35" s="46"/>
      <c r="AD35" s="46"/>
      <c r="AE35" s="46"/>
      <c r="AF35" s="46"/>
      <c r="AG35" s="46"/>
    </row>
    <row r="36" spans="1:33" ht="20.100000000000001" customHeight="1">
      <c r="A36" s="73" t="s">
        <v>21</v>
      </c>
      <c r="B36" s="143"/>
      <c r="C36" s="81"/>
      <c r="D36" s="147">
        <f>COUNTA(計算式2018!B12:K12)</f>
        <v>4</v>
      </c>
      <c r="E36" s="130">
        <f>COUNTA(計算式2018!B35:K35)</f>
        <v>5</v>
      </c>
      <c r="F36" s="130">
        <f>COUNTA(計算式2018!B58:K58)</f>
        <v>4</v>
      </c>
      <c r="G36" s="130">
        <f>COUNTA(計算式2018!O12:X12)</f>
        <v>4</v>
      </c>
      <c r="H36" s="130">
        <f>COUNTA(計算式2018!O35:X35)</f>
        <v>5</v>
      </c>
      <c r="I36" s="130">
        <f>COUNTA(計算式2018!O58:X58)</f>
        <v>4</v>
      </c>
      <c r="J36" s="130">
        <f>COUNTA(計算式2018!B88:K88)</f>
        <v>4</v>
      </c>
      <c r="K36" s="130">
        <f>COUNTA(計算式2018!B111:K111)</f>
        <v>5</v>
      </c>
      <c r="L36" s="130">
        <f>COUNTA(計算式2018!B134:K134)</f>
        <v>4</v>
      </c>
      <c r="M36" s="130">
        <f>COUNTA(計算式2018!O88:X88)</f>
        <v>5</v>
      </c>
      <c r="N36" s="130">
        <f>COUNTA(計算式2018!O111:X111)</f>
        <v>4</v>
      </c>
      <c r="O36" s="130">
        <f>COUNTA(計算式2018!O134:X134)</f>
        <v>4</v>
      </c>
      <c r="P36" s="309">
        <f t="shared" si="16"/>
        <v>52</v>
      </c>
      <c r="T36" s="31"/>
    </row>
    <row r="37" spans="1:33" ht="20.100000000000001" customHeight="1">
      <c r="A37" s="73" t="s">
        <v>22</v>
      </c>
      <c r="B37" s="143"/>
      <c r="C37" s="81"/>
      <c r="D37" s="147">
        <f>COUNTA(計算式2018!B13:K13)</f>
        <v>4</v>
      </c>
      <c r="E37" s="130">
        <f>COUNTA(計算式2018!B36:K36)</f>
        <v>5</v>
      </c>
      <c r="F37" s="130">
        <f>COUNTA(計算式2018!B59:K59)</f>
        <v>4</v>
      </c>
      <c r="G37" s="130">
        <f>COUNTA(計算式2018!O13:X13)</f>
        <v>4</v>
      </c>
      <c r="H37" s="130">
        <f>COUNTA(計算式2018!O36:X36)</f>
        <v>5</v>
      </c>
      <c r="I37" s="130">
        <f>COUNTA(計算式2018!O59:X59)</f>
        <v>4</v>
      </c>
      <c r="J37" s="130">
        <f>COUNTA(計算式2018!B89:K89)</f>
        <v>4</v>
      </c>
      <c r="K37" s="130">
        <f>COUNTA(計算式2018!B112:K112)</f>
        <v>5</v>
      </c>
      <c r="L37" s="130">
        <f>COUNTA(計算式2018!B135:K135)</f>
        <v>4</v>
      </c>
      <c r="M37" s="130">
        <f>COUNTA(計算式2018!O89:X89)</f>
        <v>5</v>
      </c>
      <c r="N37" s="130">
        <f>COUNTA(計算式2018!O112:X112)</f>
        <v>4</v>
      </c>
      <c r="O37" s="130">
        <f>COUNTA(計算式2018!O135:X135)</f>
        <v>4</v>
      </c>
      <c r="P37" s="309">
        <f t="shared" si="16"/>
        <v>52</v>
      </c>
      <c r="T37" s="31"/>
    </row>
    <row r="38" spans="1:33" ht="20.100000000000001" customHeight="1">
      <c r="A38" s="73" t="s">
        <v>23</v>
      </c>
      <c r="B38" s="143"/>
      <c r="C38" s="81"/>
      <c r="D38" s="147">
        <f>COUNTA(計算式2018!B14:K14)</f>
        <v>4</v>
      </c>
      <c r="E38" s="130">
        <f>COUNTA(計算式2018!B37:K37)</f>
        <v>5</v>
      </c>
      <c r="F38" s="130">
        <f>COUNTA(計算式2018!B60:K60)</f>
        <v>4</v>
      </c>
      <c r="G38" s="130">
        <f>COUNTA(計算式2018!O14:X14)</f>
        <v>4</v>
      </c>
      <c r="H38" s="130">
        <f>COUNTA(計算式2018!O37:X37)</f>
        <v>5</v>
      </c>
      <c r="I38" s="130">
        <f>COUNTA(計算式2018!O60:X60)</f>
        <v>4</v>
      </c>
      <c r="J38" s="130">
        <f>COUNTA(計算式2018!B90:K90)</f>
        <v>4</v>
      </c>
      <c r="K38" s="130">
        <f>COUNTA(計算式2018!B113:K113)</f>
        <v>5</v>
      </c>
      <c r="L38" s="130">
        <f>COUNTA(計算式2018!B136:K136)</f>
        <v>4</v>
      </c>
      <c r="M38" s="130">
        <f>COUNTA(計算式2018!O90:X90)</f>
        <v>5</v>
      </c>
      <c r="N38" s="130">
        <f>COUNTA(計算式2018!O113:X113)</f>
        <v>4</v>
      </c>
      <c r="O38" s="130">
        <f>COUNTA(計算式2018!O136:X136)</f>
        <v>4</v>
      </c>
      <c r="P38" s="309">
        <f t="shared" si="16"/>
        <v>52</v>
      </c>
      <c r="T38" s="31"/>
    </row>
    <row r="39" spans="1:33" ht="20.100000000000001" customHeight="1">
      <c r="A39" s="73" t="s">
        <v>24</v>
      </c>
      <c r="B39" s="143"/>
      <c r="C39" s="81"/>
      <c r="D39" s="147">
        <f>COUNTA(計算式2018!B15:K15)</f>
        <v>4</v>
      </c>
      <c r="E39" s="130">
        <f>COUNTA(計算式2018!B38:K38)</f>
        <v>5</v>
      </c>
      <c r="F39" s="130">
        <f>COUNTA(計算式2018!B61:K61)</f>
        <v>4</v>
      </c>
      <c r="G39" s="130">
        <f>COUNTA(計算式2018!O15:X15)</f>
        <v>5</v>
      </c>
      <c r="H39" s="130">
        <f>COUNTA(計算式2018!O38:X38)</f>
        <v>4</v>
      </c>
      <c r="I39" s="130">
        <f>COUNTA(計算式2018!O61:X61)</f>
        <v>4</v>
      </c>
      <c r="J39" s="130">
        <f>COUNTA(計算式2018!B91:K91)</f>
        <v>5</v>
      </c>
      <c r="K39" s="130">
        <f>COUNTA(計算式2018!B114:K114)</f>
        <v>4</v>
      </c>
      <c r="L39" s="130">
        <f>COUNTA(計算式2018!B137:K137)</f>
        <v>4</v>
      </c>
      <c r="M39" s="130">
        <f>COUNTA(計算式2018!O91:X91)</f>
        <v>4</v>
      </c>
      <c r="N39" s="130">
        <f>COUNTA(計算式2018!O114:X114)</f>
        <v>4</v>
      </c>
      <c r="O39" s="130">
        <f>COUNTA(計算式2018!O137:X137)</f>
        <v>4</v>
      </c>
      <c r="P39" s="309">
        <f t="shared" si="16"/>
        <v>51</v>
      </c>
    </row>
    <row r="40" spans="1:33" ht="20.100000000000001" customHeight="1">
      <c r="A40" s="73" t="s">
        <v>25</v>
      </c>
      <c r="B40" s="143"/>
      <c r="C40" s="81"/>
      <c r="D40" s="147">
        <f>COUNTA(計算式2018!B16:K16)</f>
        <v>0</v>
      </c>
      <c r="E40" s="130">
        <f>COUNTA(計算式2018!B39:K39)</f>
        <v>0</v>
      </c>
      <c r="F40" s="130">
        <f>COUNTA(計算式2018!B62:K62)</f>
        <v>0</v>
      </c>
      <c r="G40" s="130">
        <f>COUNTA(計算式2018!O16:X16)</f>
        <v>0</v>
      </c>
      <c r="H40" s="130">
        <f>COUNTA(計算式2018!O39:X39)</f>
        <v>0</v>
      </c>
      <c r="I40" s="130">
        <f>COUNTA(計算式2018!O62:X62)</f>
        <v>0</v>
      </c>
      <c r="J40" s="130">
        <f>COUNTA(計算式2018!B92:K92)</f>
        <v>0</v>
      </c>
      <c r="K40" s="130">
        <f>COUNTA(計算式2018!B115:K115)</f>
        <v>0</v>
      </c>
      <c r="L40" s="130">
        <f>COUNTA(計算式2018!B138:K138)</f>
        <v>0</v>
      </c>
      <c r="M40" s="130">
        <f>COUNTA(計算式2018!O92:X92)</f>
        <v>0</v>
      </c>
      <c r="N40" s="130">
        <f>COUNTA(計算式2018!O115:X115)</f>
        <v>0</v>
      </c>
      <c r="O40" s="130">
        <f>COUNTA(計算式2018!O138:X138)</f>
        <v>0</v>
      </c>
      <c r="P40" s="309">
        <f t="shared" si="16"/>
        <v>0</v>
      </c>
    </row>
    <row r="41" spans="1:33" ht="20.100000000000001" customHeight="1">
      <c r="A41" s="73" t="s">
        <v>26</v>
      </c>
      <c r="B41" s="143"/>
      <c r="C41" s="81"/>
      <c r="D41" s="147">
        <f>COUNTA(計算式2018!B17:K17)</f>
        <v>0</v>
      </c>
      <c r="E41" s="130">
        <f>COUNTA(計算式2018!B40:K40)</f>
        <v>1</v>
      </c>
      <c r="F41" s="130">
        <f>COUNTA(計算式2018!B63:K63)</f>
        <v>1</v>
      </c>
      <c r="G41" s="130">
        <f>COUNTA(計算式2018!O17:X17)</f>
        <v>1</v>
      </c>
      <c r="H41" s="130">
        <f>COUNTA(計算式2018!O40:X40)</f>
        <v>1</v>
      </c>
      <c r="I41" s="130">
        <f>COUNTA(計算式2018!O63:X63)</f>
        <v>1</v>
      </c>
      <c r="J41" s="130">
        <f>COUNTA(計算式2018!B93:K93)</f>
        <v>0</v>
      </c>
      <c r="K41" s="130">
        <f>COUNTA(計算式2018!B116:K116)</f>
        <v>1</v>
      </c>
      <c r="L41" s="130">
        <f>COUNTA(計算式2018!B139:K139)</f>
        <v>1</v>
      </c>
      <c r="M41" s="130">
        <f>COUNTA(計算式2018!O93:X93)</f>
        <v>0</v>
      </c>
      <c r="N41" s="130">
        <f>COUNTA(計算式2018!O116:X116)</f>
        <v>0</v>
      </c>
      <c r="O41" s="130">
        <f>COUNTA(計算式2018!O139:X139)</f>
        <v>1</v>
      </c>
      <c r="P41" s="309">
        <f>SUM(D41:O41)</f>
        <v>8</v>
      </c>
    </row>
    <row r="42" spans="1:33" ht="20.100000000000001" customHeight="1">
      <c r="A42" s="49" t="s">
        <v>27</v>
      </c>
      <c r="B42" s="143"/>
      <c r="C42" s="81"/>
      <c r="D42" s="147">
        <f>COUNTA(計算式2018!B18:K18)</f>
        <v>0</v>
      </c>
      <c r="E42" s="130">
        <f>COUNTA(計算式2018!B41:K41)</f>
        <v>0</v>
      </c>
      <c r="F42" s="130">
        <f>COUNTA(計算式2018!B64:K64)</f>
        <v>0</v>
      </c>
      <c r="G42" s="130">
        <f>COUNTA(計算式2018!O18:X18)</f>
        <v>0</v>
      </c>
      <c r="H42" s="130">
        <f>COUNTA(計算式2018!O41:X41)</f>
        <v>0</v>
      </c>
      <c r="I42" s="130">
        <f>COUNTA(計算式2018!O64:X64)</f>
        <v>0</v>
      </c>
      <c r="J42" s="130">
        <f>COUNTA(計算式2018!B94:K94)</f>
        <v>0</v>
      </c>
      <c r="K42" s="130">
        <f>COUNTA(計算式2018!B117:K117)</f>
        <v>0</v>
      </c>
      <c r="L42" s="130">
        <f>COUNTA(計算式2018!B140:K140)</f>
        <v>0</v>
      </c>
      <c r="M42" s="130">
        <f>COUNTA(計算式2018!O94:X94)</f>
        <v>0</v>
      </c>
      <c r="N42" s="130">
        <f>COUNTA(計算式2018!O117:X117)</f>
        <v>0</v>
      </c>
      <c r="O42" s="130">
        <f>COUNTA(計算式2018!O140:X140)</f>
        <v>0</v>
      </c>
      <c r="P42" s="309">
        <f>SUM(D42:O42)</f>
        <v>0</v>
      </c>
    </row>
    <row r="43" spans="1:33" ht="20.100000000000001" customHeight="1">
      <c r="A43" s="49" t="s">
        <v>28</v>
      </c>
      <c r="B43" s="143"/>
      <c r="C43" s="81"/>
      <c r="D43" s="147">
        <f>COUNTA(計算式2018!B19:K19)</f>
        <v>0</v>
      </c>
      <c r="E43" s="130">
        <f>COUNTA(計算式2018!B42:K42)</f>
        <v>0</v>
      </c>
      <c r="F43" s="130">
        <f>COUNTA(計算式2018!B65:K65)</f>
        <v>0</v>
      </c>
      <c r="G43" s="130">
        <f>COUNTA(計算式2018!O19:X19)</f>
        <v>0</v>
      </c>
      <c r="H43" s="130">
        <f>COUNTA(計算式2018!O42:X42)</f>
        <v>0</v>
      </c>
      <c r="I43" s="130">
        <f>COUNTA(計算式2018!O65:X65)</f>
        <v>0</v>
      </c>
      <c r="J43" s="130">
        <f>COUNTA(計算式2018!B95:K95)</f>
        <v>0</v>
      </c>
      <c r="K43" s="130">
        <f>COUNTA(計算式2018!B118:K118)</f>
        <v>0</v>
      </c>
      <c r="L43" s="130">
        <f>COUNTA(計算式2018!B141:K141)</f>
        <v>0</v>
      </c>
      <c r="M43" s="130">
        <f>COUNTA(計算式2018!O95:X95)</f>
        <v>0</v>
      </c>
      <c r="N43" s="130">
        <f>COUNTA(計算式2018!O118:X118)</f>
        <v>0</v>
      </c>
      <c r="O43" s="130">
        <f>COUNTA(計算式2018!O141:X141)</f>
        <v>0</v>
      </c>
      <c r="P43" s="309">
        <f t="shared" si="16"/>
        <v>0</v>
      </c>
    </row>
    <row r="44" spans="1:33" ht="19.5" customHeight="1">
      <c r="A44" s="39" t="s">
        <v>79</v>
      </c>
      <c r="B44" s="143"/>
      <c r="C44" s="81"/>
      <c r="D44" s="147">
        <f>COUNTA(計算式2018!B20:K20)</f>
        <v>0</v>
      </c>
      <c r="E44" s="130">
        <f>COUNTA(計算式2018!B43:K43)</f>
        <v>0</v>
      </c>
      <c r="F44" s="130">
        <f>COUNTA(計算式2018!B66:K66)</f>
        <v>0</v>
      </c>
      <c r="G44" s="130">
        <f>COUNTA(計算式2018!O20:X20)</f>
        <v>0</v>
      </c>
      <c r="H44" s="130">
        <f>COUNTA(計算式2018!O43:X43)</f>
        <v>0</v>
      </c>
      <c r="I44" s="130">
        <f>COUNTA(計算式2018!O66:X66)</f>
        <v>0</v>
      </c>
      <c r="J44" s="130">
        <f>COUNTA(計算式2018!B96:K96)</f>
        <v>0</v>
      </c>
      <c r="K44" s="130">
        <f>COUNTA(計算式2018!B119:K119)</f>
        <v>0</v>
      </c>
      <c r="L44" s="130">
        <f>COUNTA(計算式2018!B142:K142)</f>
        <v>0</v>
      </c>
      <c r="M44" s="130">
        <f>COUNTA(計算式2018!O96:X96)</f>
        <v>0</v>
      </c>
      <c r="N44" s="130">
        <f>COUNTA(計算式2018!O119:X119)</f>
        <v>0</v>
      </c>
      <c r="O44" s="130">
        <f>COUNTA(計算式2018!O142:X142)</f>
        <v>0</v>
      </c>
      <c r="P44" s="309">
        <f t="shared" si="16"/>
        <v>0</v>
      </c>
    </row>
    <row r="45" spans="1:33" ht="19.5" customHeight="1">
      <c r="A45" s="39" t="s">
        <v>85</v>
      </c>
      <c r="B45" s="143"/>
      <c r="C45" s="81"/>
      <c r="D45" s="147">
        <f>COUNTA(計算式2018!B21:K21)</f>
        <v>0</v>
      </c>
      <c r="E45" s="130">
        <f>COUNTA(計算式2018!B44:K44)</f>
        <v>0</v>
      </c>
      <c r="F45" s="130">
        <f>COUNTA(計算式2018!B67:K67)</f>
        <v>0</v>
      </c>
      <c r="G45" s="130">
        <f>COUNTA(計算式2018!O21:X21)</f>
        <v>0</v>
      </c>
      <c r="H45" s="130">
        <f>COUNTA(計算式2018!O44:X44)</f>
        <v>0</v>
      </c>
      <c r="I45" s="130">
        <f>COUNTA(計算式2018!O67:X67)</f>
        <v>0</v>
      </c>
      <c r="J45" s="130">
        <f>COUNTA(計算式2018!B97:K97)</f>
        <v>0</v>
      </c>
      <c r="K45" s="130">
        <f>COUNTA(計算式2018!B120:K120)</f>
        <v>0</v>
      </c>
      <c r="L45" s="130">
        <f>COUNTA(計算式2018!B143:K143)</f>
        <v>0</v>
      </c>
      <c r="M45" s="130">
        <f>COUNTA(計算式2018!O97:X97)</f>
        <v>0</v>
      </c>
      <c r="N45" s="130">
        <f>COUNTA(計算式2018!O120:X120)</f>
        <v>0</v>
      </c>
      <c r="O45" s="130">
        <f>COUNTA(計算式2018!O143:X143)</f>
        <v>0</v>
      </c>
      <c r="P45" s="309">
        <f t="shared" si="16"/>
        <v>0</v>
      </c>
    </row>
    <row r="46" spans="1:33" ht="20.100000000000001" customHeight="1">
      <c r="A46" s="39" t="s">
        <v>86</v>
      </c>
      <c r="B46" s="143"/>
      <c r="C46" s="81"/>
      <c r="D46" s="147">
        <f>COUNTA(計算式2018!B22:K22)</f>
        <v>0</v>
      </c>
      <c r="E46" s="130">
        <f>COUNTA(計算式2018!B45:K45)</f>
        <v>0</v>
      </c>
      <c r="F46" s="130">
        <f>COUNTA(計算式2018!B68:K68)</f>
        <v>0</v>
      </c>
      <c r="G46" s="130">
        <f>COUNTA(計算式2018!O22:X22)</f>
        <v>0</v>
      </c>
      <c r="H46" s="130">
        <f>COUNTA(計算式2018!O45:X45)</f>
        <v>0</v>
      </c>
      <c r="I46" s="130">
        <f>COUNTA(計算式2018!O68:X68)</f>
        <v>0</v>
      </c>
      <c r="J46" s="130">
        <f>COUNTA(計算式2018!B98:K98)</f>
        <v>0</v>
      </c>
      <c r="K46" s="130">
        <f>COUNTA(計算式2018!B121:K121)</f>
        <v>0</v>
      </c>
      <c r="L46" s="130">
        <f>COUNTA(計算式2018!B144:K144)</f>
        <v>0</v>
      </c>
      <c r="M46" s="130">
        <f>COUNTA(計算式2018!O98:X98)</f>
        <v>0</v>
      </c>
      <c r="N46" s="130">
        <f>COUNTA(計算式2018!O121:X121)</f>
        <v>0</v>
      </c>
      <c r="O46" s="130">
        <f>COUNTA(計算式2018!O144:X144)</f>
        <v>0</v>
      </c>
      <c r="P46" s="309">
        <f t="shared" si="16"/>
        <v>0</v>
      </c>
    </row>
    <row r="47" spans="1:33" ht="20.100000000000001" customHeight="1">
      <c r="A47" s="39" t="s">
        <v>87</v>
      </c>
      <c r="B47" s="143"/>
      <c r="C47" s="81"/>
      <c r="D47" s="147">
        <f>COUNTA(計算式2018!B23:K23)</f>
        <v>1</v>
      </c>
      <c r="E47" s="130">
        <f>COUNTA(計算式2018!B46:K46)</f>
        <v>0</v>
      </c>
      <c r="F47" s="130">
        <f>COUNTA(計算式2018!B69:K69)</f>
        <v>0</v>
      </c>
      <c r="G47" s="130">
        <f>COUNTA(計算式2018!O23:X23)</f>
        <v>0</v>
      </c>
      <c r="H47" s="130">
        <f>COUNTA(計算式2018!O46:X46)</f>
        <v>0</v>
      </c>
      <c r="I47" s="130">
        <f>COUNTA(計算式2018!O69:X69)</f>
        <v>1</v>
      </c>
      <c r="J47" s="130">
        <f>COUNTA(計算式2018!B99:K99)</f>
        <v>0</v>
      </c>
      <c r="K47" s="130">
        <f>COUNTA(計算式2018!B122:K122)</f>
        <v>0</v>
      </c>
      <c r="L47" s="130">
        <f>COUNTA(計算式2018!B145:K145)</f>
        <v>0</v>
      </c>
      <c r="M47" s="130">
        <f>COUNTA(計算式2018!O99:X99)</f>
        <v>0</v>
      </c>
      <c r="N47" s="130">
        <f>COUNTA(計算式2018!O122:X122)</f>
        <v>0</v>
      </c>
      <c r="O47" s="130">
        <f>COUNTA(計算式2018!O145:X145)</f>
        <v>0</v>
      </c>
      <c r="P47" s="309">
        <f>SUM(D47:O47)</f>
        <v>2</v>
      </c>
    </row>
    <row r="48" spans="1:33" ht="20.100000000000001" customHeight="1" thickBot="1">
      <c r="A48" s="74" t="s">
        <v>33</v>
      </c>
      <c r="B48" s="144"/>
      <c r="C48" s="82"/>
      <c r="D48" s="155">
        <f>COUNTA(計算式2018!B24:K24)</f>
        <v>0</v>
      </c>
      <c r="E48" s="131">
        <f>COUNTA(計算式2018!B47:K47)</f>
        <v>0</v>
      </c>
      <c r="F48" s="131">
        <f>COUNTA(計算式2018!B70:K70)</f>
        <v>0</v>
      </c>
      <c r="G48" s="131">
        <f>COUNTA(計算式2018!O24:X24)</f>
        <v>0</v>
      </c>
      <c r="H48" s="131">
        <f>COUNTA(計算式2018!O47:X47)</f>
        <v>0</v>
      </c>
      <c r="I48" s="131">
        <f>COUNTA(計算式2018!O70:X70)</f>
        <v>1</v>
      </c>
      <c r="J48" s="131">
        <f>COUNTA(計算式2018!B100:K100)</f>
        <v>0</v>
      </c>
      <c r="K48" s="131">
        <f>COUNTA(計算式2018!B123:K123)</f>
        <v>0</v>
      </c>
      <c r="L48" s="131">
        <f>COUNTA(計算式2018!B146:K146)</f>
        <v>0</v>
      </c>
      <c r="M48" s="131">
        <f>COUNTA(計算式2018!O100:X100)</f>
        <v>0</v>
      </c>
      <c r="N48" s="131">
        <f>COUNTA(計算式2018!O123:X123)</f>
        <v>0</v>
      </c>
      <c r="O48" s="156">
        <f>COUNTA(計算式2018!O146:X146)</f>
        <v>0</v>
      </c>
      <c r="P48" s="310">
        <f>SUM(D48:O48)</f>
        <v>1</v>
      </c>
    </row>
    <row r="49" spans="1:16" ht="20.100000000000001" customHeight="1" thickBot="1">
      <c r="A49" s="295" t="s">
        <v>41</v>
      </c>
      <c r="B49" s="296"/>
      <c r="C49" s="297"/>
      <c r="D49" s="298">
        <f>COUNTA(計算式2018!B25:K25)</f>
        <v>0</v>
      </c>
      <c r="E49" s="299">
        <f>COUNTA(計算式2018!B48:K48)</f>
        <v>0</v>
      </c>
      <c r="F49" s="299">
        <f>COUNTA(計算式2018!B71:K71)</f>
        <v>0</v>
      </c>
      <c r="G49" s="299">
        <f>COUNTA(計算式2018!O25:X25)</f>
        <v>0</v>
      </c>
      <c r="H49" s="299">
        <f>COUNTA(計算式2018!O48:X48)</f>
        <v>1</v>
      </c>
      <c r="I49" s="299">
        <f>COUNTA(計算式2018!O71:X71)</f>
        <v>0</v>
      </c>
      <c r="J49" s="299">
        <f>COUNTA(計算式2018!B101:K101)</f>
        <v>0</v>
      </c>
      <c r="K49" s="299">
        <f>COUNTA(計算式2018!B124:K124)</f>
        <v>0</v>
      </c>
      <c r="L49" s="299">
        <f>COUNTA(計算式2018!B147:K147)</f>
        <v>0</v>
      </c>
      <c r="M49" s="299">
        <f>COUNTA(計算式2018!O101:X101)</f>
        <v>0</v>
      </c>
      <c r="N49" s="299">
        <f>COUNTA(計算式2018!O124:X124)</f>
        <v>0</v>
      </c>
      <c r="O49" s="299">
        <f>COUNTA(計算式2018!O147:X147)</f>
        <v>0</v>
      </c>
      <c r="P49" s="311">
        <f>SUM(D49:O49)</f>
        <v>1</v>
      </c>
    </row>
  </sheetData>
  <mergeCells count="16">
    <mergeCell ref="G22:G23"/>
    <mergeCell ref="N22:N23"/>
    <mergeCell ref="O22:O23"/>
    <mergeCell ref="P22:P23"/>
    <mergeCell ref="Q22:Q23"/>
    <mergeCell ref="H22:H23"/>
    <mergeCell ref="I22:I23"/>
    <mergeCell ref="J22:J23"/>
    <mergeCell ref="K22:K23"/>
    <mergeCell ref="L22:L23"/>
    <mergeCell ref="M22:M23"/>
    <mergeCell ref="A22:A23"/>
    <mergeCell ref="B22:C23"/>
    <mergeCell ref="D22:D23"/>
    <mergeCell ref="E22:E23"/>
    <mergeCell ref="F22:F23"/>
  </mergeCells>
  <phoneticPr fontId="2"/>
  <conditionalFormatting sqref="P22">
    <cfRule type="expression" dxfId="3" priority="2" stopIfTrue="1">
      <formula>P22&gt;0</formula>
    </cfRule>
  </conditionalFormatting>
  <conditionalFormatting sqref="D22:O23">
    <cfRule type="expression" dxfId="2" priority="1" stopIfTrue="1">
      <formula>D22&gt;0</formula>
    </cfRule>
  </conditionalFormatting>
  <pageMargins left="0.59055118110236227" right="0.23622047244094491" top="0.19685039370078741" bottom="0.19685039370078741" header="0.11811023622047245" footer="0.11811023622047245"/>
  <pageSetup paperSize="9" scale="64" fitToWidth="0"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AB176"/>
  <sheetViews>
    <sheetView topLeftCell="A106" zoomScaleNormal="100" workbookViewId="0">
      <selection activeCell="P10" sqref="P10"/>
    </sheetView>
  </sheetViews>
  <sheetFormatPr defaultColWidth="9" defaultRowHeight="14.25"/>
  <cols>
    <col min="1" max="1" width="23" style="229" customWidth="1"/>
    <col min="2" max="11" width="6.25" style="229" customWidth="1"/>
    <col min="12" max="12" width="6.25" style="263" customWidth="1"/>
    <col min="13" max="13" width="6.25" style="229" customWidth="1"/>
    <col min="14" max="14" width="23" style="229" customWidth="1"/>
    <col min="15" max="24" width="6.25" style="229" customWidth="1"/>
    <col min="25" max="25" width="7.375" style="263" customWidth="1"/>
    <col min="26" max="16384" width="9" style="229"/>
  </cols>
  <sheetData>
    <row r="1" spans="1:25">
      <c r="A1" s="660" t="s">
        <v>100</v>
      </c>
      <c r="B1" s="660"/>
      <c r="C1" s="660"/>
      <c r="D1" s="660"/>
      <c r="E1" s="660"/>
      <c r="F1" s="660"/>
      <c r="G1" s="660"/>
      <c r="H1" s="660"/>
      <c r="I1" s="660"/>
      <c r="J1" s="660"/>
      <c r="K1" s="660"/>
      <c r="L1" s="660"/>
      <c r="M1" s="660"/>
      <c r="N1" s="660"/>
      <c r="O1" s="660"/>
      <c r="P1" s="660"/>
      <c r="Q1" s="660"/>
      <c r="R1" s="660"/>
      <c r="S1" s="660"/>
      <c r="T1" s="660"/>
      <c r="U1" s="660"/>
      <c r="V1" s="660"/>
      <c r="W1" s="660"/>
      <c r="X1" s="660"/>
      <c r="Y1" s="660"/>
    </row>
    <row r="2" spans="1:25">
      <c r="A2" s="660"/>
      <c r="B2" s="660"/>
      <c r="C2" s="660"/>
      <c r="D2" s="660"/>
      <c r="E2" s="660"/>
      <c r="F2" s="660"/>
      <c r="G2" s="660"/>
      <c r="H2" s="660"/>
      <c r="I2" s="660"/>
      <c r="J2" s="660"/>
      <c r="K2" s="660"/>
      <c r="L2" s="660"/>
      <c r="M2" s="660"/>
      <c r="N2" s="660"/>
      <c r="O2" s="660"/>
      <c r="P2" s="660"/>
      <c r="Q2" s="660"/>
      <c r="R2" s="660"/>
      <c r="S2" s="660"/>
      <c r="T2" s="660"/>
      <c r="U2" s="660"/>
      <c r="V2" s="660"/>
      <c r="W2" s="660"/>
      <c r="X2" s="660"/>
      <c r="Y2" s="660"/>
    </row>
    <row r="3" spans="1:25">
      <c r="A3" s="660"/>
      <c r="B3" s="660"/>
      <c r="C3" s="660"/>
      <c r="D3" s="660"/>
      <c r="E3" s="660"/>
      <c r="F3" s="660"/>
      <c r="G3" s="660"/>
      <c r="H3" s="660"/>
      <c r="I3" s="660"/>
      <c r="J3" s="660"/>
      <c r="K3" s="660"/>
      <c r="L3" s="660"/>
      <c r="M3" s="660"/>
      <c r="N3" s="660"/>
      <c r="O3" s="660"/>
      <c r="P3" s="660"/>
      <c r="Q3" s="660"/>
      <c r="R3" s="660"/>
      <c r="S3" s="660"/>
      <c r="T3" s="660"/>
      <c r="U3" s="660"/>
      <c r="V3" s="660"/>
      <c r="W3" s="660"/>
      <c r="X3" s="660"/>
      <c r="Y3" s="660"/>
    </row>
    <row r="4" spans="1:25" ht="15" thickBot="1">
      <c r="A4" s="660"/>
      <c r="B4" s="660"/>
      <c r="C4" s="660"/>
      <c r="D4" s="660"/>
      <c r="E4" s="660"/>
      <c r="F4" s="660"/>
      <c r="G4" s="660"/>
      <c r="H4" s="660"/>
      <c r="I4" s="660"/>
      <c r="J4" s="660"/>
      <c r="K4" s="660"/>
      <c r="L4" s="660"/>
      <c r="M4" s="660"/>
      <c r="N4" s="660"/>
      <c r="O4" s="660"/>
      <c r="P4" s="660"/>
      <c r="Q4" s="660"/>
      <c r="R4" s="660"/>
      <c r="S4" s="660"/>
      <c r="T4" s="660"/>
      <c r="U4" s="660"/>
      <c r="V4" s="660"/>
      <c r="W4" s="660"/>
      <c r="X4" s="660"/>
      <c r="Y4" s="660"/>
    </row>
    <row r="5" spans="1:25" ht="24.95" customHeight="1" thickBot="1">
      <c r="A5" s="230" t="s">
        <v>42</v>
      </c>
      <c r="B5" s="231">
        <v>1</v>
      </c>
      <c r="C5" s="232">
        <v>2</v>
      </c>
      <c r="D5" s="232">
        <v>3</v>
      </c>
      <c r="E5" s="232">
        <v>4</v>
      </c>
      <c r="F5" s="232">
        <v>5</v>
      </c>
      <c r="G5" s="233">
        <v>6</v>
      </c>
      <c r="H5" s="232">
        <v>7</v>
      </c>
      <c r="I5" s="233">
        <v>8</v>
      </c>
      <c r="J5" s="232">
        <v>9</v>
      </c>
      <c r="K5" s="233">
        <v>10</v>
      </c>
      <c r="L5" s="234" t="s">
        <v>43</v>
      </c>
      <c r="N5" s="230" t="s">
        <v>59</v>
      </c>
      <c r="O5" s="231">
        <v>1</v>
      </c>
      <c r="P5" s="232">
        <v>2</v>
      </c>
      <c r="Q5" s="232">
        <v>3</v>
      </c>
      <c r="R5" s="232">
        <v>4</v>
      </c>
      <c r="S5" s="232">
        <v>5</v>
      </c>
      <c r="T5" s="233">
        <v>6</v>
      </c>
      <c r="U5" s="232">
        <v>7</v>
      </c>
      <c r="V5" s="233">
        <v>8</v>
      </c>
      <c r="W5" s="232">
        <v>9</v>
      </c>
      <c r="X5" s="233">
        <v>10</v>
      </c>
      <c r="Y5" s="234" t="s">
        <v>43</v>
      </c>
    </row>
    <row r="6" spans="1:25" s="240" customFormat="1" ht="21.95" customHeight="1" thickTop="1">
      <c r="A6" s="235" t="s">
        <v>15</v>
      </c>
      <c r="B6" s="285">
        <v>1871</v>
      </c>
      <c r="C6" s="269"/>
      <c r="D6" s="269"/>
      <c r="E6" s="269"/>
      <c r="F6" s="269"/>
      <c r="G6" s="270"/>
      <c r="H6" s="270"/>
      <c r="I6" s="270"/>
      <c r="J6" s="270"/>
      <c r="K6" s="270"/>
      <c r="L6" s="239">
        <f t="shared" ref="L6:L24" si="0">SUM(B6:K6)</f>
        <v>1871</v>
      </c>
      <c r="N6" s="235" t="s">
        <v>15</v>
      </c>
      <c r="O6" s="285">
        <v>2053</v>
      </c>
      <c r="P6" s="237"/>
      <c r="Q6" s="237"/>
      <c r="R6" s="237"/>
      <c r="S6" s="237"/>
      <c r="T6" s="238"/>
      <c r="U6" s="238"/>
      <c r="V6" s="238"/>
      <c r="W6" s="238"/>
      <c r="X6" s="238"/>
      <c r="Y6" s="239">
        <f t="shared" ref="Y6:Y11" si="1">SUM(O6:X6)</f>
        <v>2053</v>
      </c>
    </row>
    <row r="7" spans="1:25" s="240" customFormat="1" ht="21.95" customHeight="1">
      <c r="A7" s="241" t="s">
        <v>16</v>
      </c>
      <c r="B7" s="285">
        <v>195</v>
      </c>
      <c r="C7" s="269"/>
      <c r="D7" s="269"/>
      <c r="E7" s="269"/>
      <c r="F7" s="269"/>
      <c r="G7" s="270"/>
      <c r="H7" s="270"/>
      <c r="I7" s="270"/>
      <c r="J7" s="270"/>
      <c r="K7" s="270"/>
      <c r="L7" s="239">
        <f t="shared" si="0"/>
        <v>195</v>
      </c>
      <c r="N7" s="241" t="s">
        <v>16</v>
      </c>
      <c r="O7" s="285">
        <v>185</v>
      </c>
      <c r="P7" s="237"/>
      <c r="Q7" s="237"/>
      <c r="R7" s="237"/>
      <c r="S7" s="237"/>
      <c r="T7" s="238"/>
      <c r="U7" s="238"/>
      <c r="V7" s="238"/>
      <c r="W7" s="238"/>
      <c r="X7" s="238"/>
      <c r="Y7" s="239">
        <f t="shared" si="1"/>
        <v>185</v>
      </c>
    </row>
    <row r="8" spans="1:25" s="240" customFormat="1" ht="21.95" customHeight="1">
      <c r="A8" s="241" t="s">
        <v>17</v>
      </c>
      <c r="B8" s="285">
        <v>71</v>
      </c>
      <c r="C8" s="269"/>
      <c r="D8" s="269"/>
      <c r="E8" s="269"/>
      <c r="F8" s="269"/>
      <c r="G8" s="270"/>
      <c r="H8" s="270"/>
      <c r="I8" s="270"/>
      <c r="J8" s="270"/>
      <c r="K8" s="270"/>
      <c r="L8" s="239">
        <f t="shared" si="0"/>
        <v>71</v>
      </c>
      <c r="N8" s="241" t="s">
        <v>17</v>
      </c>
      <c r="O8" s="285">
        <v>52</v>
      </c>
      <c r="P8" s="237"/>
      <c r="Q8" s="237"/>
      <c r="R8" s="237"/>
      <c r="S8" s="237"/>
      <c r="T8" s="238"/>
      <c r="U8" s="238"/>
      <c r="V8" s="238"/>
      <c r="W8" s="238"/>
      <c r="X8" s="238"/>
      <c r="Y8" s="239">
        <f t="shared" si="1"/>
        <v>52</v>
      </c>
    </row>
    <row r="9" spans="1:25" s="240" customFormat="1" ht="21.95" customHeight="1">
      <c r="A9" s="241" t="s">
        <v>18</v>
      </c>
      <c r="B9" s="236"/>
      <c r="C9" s="269"/>
      <c r="D9" s="269"/>
      <c r="E9" s="269"/>
      <c r="F9" s="269"/>
      <c r="G9" s="270"/>
      <c r="H9" s="270"/>
      <c r="I9" s="270"/>
      <c r="J9" s="270"/>
      <c r="K9" s="270"/>
      <c r="L9" s="239">
        <f t="shared" si="0"/>
        <v>0</v>
      </c>
      <c r="N9" s="241" t="s">
        <v>18</v>
      </c>
      <c r="O9" s="236"/>
      <c r="P9" s="237"/>
      <c r="Q9" s="237"/>
      <c r="R9" s="237"/>
      <c r="S9" s="237"/>
      <c r="T9" s="238"/>
      <c r="U9" s="238"/>
      <c r="V9" s="238"/>
      <c r="W9" s="238"/>
      <c r="X9" s="238"/>
      <c r="Y9" s="239">
        <f t="shared" si="1"/>
        <v>0</v>
      </c>
    </row>
    <row r="10" spans="1:25" s="240" customFormat="1" ht="21.95" customHeight="1">
      <c r="A10" s="241" t="s">
        <v>45</v>
      </c>
      <c r="B10" s="285">
        <v>257</v>
      </c>
      <c r="C10" s="269"/>
      <c r="D10" s="269"/>
      <c r="E10" s="269"/>
      <c r="F10" s="269"/>
      <c r="G10" s="270"/>
      <c r="H10" s="270"/>
      <c r="I10" s="270"/>
      <c r="J10" s="270"/>
      <c r="K10" s="270"/>
      <c r="L10" s="239">
        <f t="shared" si="0"/>
        <v>257</v>
      </c>
      <c r="N10" s="241" t="s">
        <v>45</v>
      </c>
      <c r="O10" s="285">
        <v>202</v>
      </c>
      <c r="P10" s="237"/>
      <c r="Q10" s="237"/>
      <c r="R10" s="237"/>
      <c r="S10" s="237"/>
      <c r="T10" s="238"/>
      <c r="U10" s="238"/>
      <c r="V10" s="238"/>
      <c r="W10" s="238"/>
      <c r="X10" s="238"/>
      <c r="Y10" s="239">
        <f t="shared" si="1"/>
        <v>202</v>
      </c>
    </row>
    <row r="11" spans="1:25" s="240" customFormat="1" ht="21.95" customHeight="1">
      <c r="A11" s="241" t="s">
        <v>20</v>
      </c>
      <c r="B11" s="236"/>
      <c r="C11" s="269"/>
      <c r="D11" s="269"/>
      <c r="E11" s="269"/>
      <c r="F11" s="269"/>
      <c r="G11" s="270"/>
      <c r="H11" s="270"/>
      <c r="I11" s="270"/>
      <c r="J11" s="270"/>
      <c r="K11" s="270"/>
      <c r="L11" s="239">
        <f t="shared" si="0"/>
        <v>0</v>
      </c>
      <c r="N11" s="241" t="s">
        <v>20</v>
      </c>
      <c r="O11" s="236"/>
      <c r="P11" s="237"/>
      <c r="Q11" s="237"/>
      <c r="R11" s="237"/>
      <c r="S11" s="237"/>
      <c r="T11" s="238"/>
      <c r="U11" s="238"/>
      <c r="V11" s="238"/>
      <c r="W11" s="238"/>
      <c r="X11" s="238"/>
      <c r="Y11" s="239">
        <f t="shared" si="1"/>
        <v>0</v>
      </c>
    </row>
    <row r="12" spans="1:25" ht="21.95" customHeight="1">
      <c r="A12" s="242" t="s">
        <v>21</v>
      </c>
      <c r="B12" s="277">
        <v>30</v>
      </c>
      <c r="C12" s="278">
        <v>15</v>
      </c>
      <c r="D12" s="278">
        <v>20</v>
      </c>
      <c r="E12" s="278">
        <v>25</v>
      </c>
      <c r="F12" s="269"/>
      <c r="G12" s="270"/>
      <c r="H12" s="270"/>
      <c r="I12" s="270"/>
      <c r="J12" s="270"/>
      <c r="K12" s="270"/>
      <c r="L12" s="243">
        <f t="shared" si="0"/>
        <v>90</v>
      </c>
      <c r="N12" s="242" t="s">
        <v>21</v>
      </c>
      <c r="O12" s="329">
        <v>34</v>
      </c>
      <c r="P12" s="330">
        <v>20</v>
      </c>
      <c r="Q12" s="330">
        <v>20</v>
      </c>
      <c r="R12" s="330">
        <v>22</v>
      </c>
      <c r="S12" s="205"/>
      <c r="T12" s="206"/>
      <c r="U12" s="206"/>
      <c r="V12" s="206"/>
      <c r="W12" s="206"/>
      <c r="X12" s="206"/>
      <c r="Y12" s="243">
        <f>SUM(O12:X12)</f>
        <v>96</v>
      </c>
    </row>
    <row r="13" spans="1:25" ht="21.95" customHeight="1">
      <c r="A13" s="242" t="s">
        <v>22</v>
      </c>
      <c r="B13" s="277">
        <v>29</v>
      </c>
      <c r="C13" s="278">
        <v>15</v>
      </c>
      <c r="D13" s="278">
        <v>15</v>
      </c>
      <c r="E13" s="278">
        <v>20</v>
      </c>
      <c r="F13" s="269"/>
      <c r="G13" s="270"/>
      <c r="H13" s="270"/>
      <c r="I13" s="270"/>
      <c r="J13" s="270"/>
      <c r="K13" s="270"/>
      <c r="L13" s="243">
        <f t="shared" si="0"/>
        <v>79</v>
      </c>
      <c r="N13" s="242" t="s">
        <v>22</v>
      </c>
      <c r="O13" s="329">
        <v>30</v>
      </c>
      <c r="P13" s="330">
        <v>19</v>
      </c>
      <c r="Q13" s="330">
        <v>17</v>
      </c>
      <c r="R13" s="330">
        <v>20</v>
      </c>
      <c r="S13" s="205"/>
      <c r="T13" s="206"/>
      <c r="U13" s="206"/>
      <c r="V13" s="206"/>
      <c r="W13" s="206"/>
      <c r="X13" s="206"/>
      <c r="Y13" s="243">
        <f>SUM(O13:X13)</f>
        <v>86</v>
      </c>
    </row>
    <row r="14" spans="1:25" ht="21.95" customHeight="1">
      <c r="A14" s="244" t="s">
        <v>46</v>
      </c>
      <c r="B14" s="279">
        <v>12</v>
      </c>
      <c r="C14" s="280">
        <v>14</v>
      </c>
      <c r="D14" s="280">
        <v>17</v>
      </c>
      <c r="E14" s="280">
        <v>18</v>
      </c>
      <c r="F14" s="272"/>
      <c r="G14" s="273"/>
      <c r="H14" s="273"/>
      <c r="I14" s="273"/>
      <c r="J14" s="273"/>
      <c r="K14" s="273"/>
      <c r="L14" s="243">
        <f t="shared" si="0"/>
        <v>61</v>
      </c>
      <c r="N14" s="244" t="s">
        <v>46</v>
      </c>
      <c r="O14" s="331">
        <v>20</v>
      </c>
      <c r="P14" s="332">
        <v>16</v>
      </c>
      <c r="Q14" s="332">
        <v>17</v>
      </c>
      <c r="R14" s="332">
        <v>22</v>
      </c>
      <c r="S14" s="209"/>
      <c r="T14" s="210"/>
      <c r="U14" s="210"/>
      <c r="V14" s="210"/>
      <c r="W14" s="210"/>
      <c r="X14" s="210"/>
      <c r="Y14" s="243">
        <f>SUM(O14:X14)</f>
        <v>75</v>
      </c>
    </row>
    <row r="15" spans="1:25" ht="21.95" customHeight="1">
      <c r="A15" s="244" t="s">
        <v>47</v>
      </c>
      <c r="B15" s="279">
        <v>26</v>
      </c>
      <c r="C15" s="280">
        <v>20</v>
      </c>
      <c r="D15" s="280">
        <v>19</v>
      </c>
      <c r="E15" s="280">
        <v>29</v>
      </c>
      <c r="F15" s="272"/>
      <c r="G15" s="273"/>
      <c r="H15" s="273"/>
      <c r="I15" s="273"/>
      <c r="J15" s="273"/>
      <c r="K15" s="273"/>
      <c r="L15" s="243">
        <f t="shared" si="0"/>
        <v>94</v>
      </c>
      <c r="N15" s="244" t="s">
        <v>47</v>
      </c>
      <c r="O15" s="331">
        <v>12</v>
      </c>
      <c r="P15" s="332">
        <v>11</v>
      </c>
      <c r="Q15" s="332">
        <v>23</v>
      </c>
      <c r="R15" s="332">
        <v>15</v>
      </c>
      <c r="S15" s="332">
        <v>23</v>
      </c>
      <c r="T15" s="210"/>
      <c r="U15" s="210"/>
      <c r="V15" s="210"/>
      <c r="W15" s="210"/>
      <c r="X15" s="210"/>
      <c r="Y15" s="243">
        <f>SUM(O15:X15)</f>
        <v>84</v>
      </c>
    </row>
    <row r="16" spans="1:25" ht="21.95" customHeight="1">
      <c r="A16" s="244" t="s">
        <v>48</v>
      </c>
      <c r="B16" s="271"/>
      <c r="C16" s="272"/>
      <c r="D16" s="272"/>
      <c r="E16" s="272"/>
      <c r="F16" s="272"/>
      <c r="G16" s="273"/>
      <c r="H16" s="273"/>
      <c r="I16" s="273"/>
      <c r="J16" s="273"/>
      <c r="K16" s="273"/>
      <c r="L16" s="243">
        <f t="shared" si="0"/>
        <v>0</v>
      </c>
      <c r="N16" s="244" t="s">
        <v>48</v>
      </c>
      <c r="O16" s="208"/>
      <c r="P16" s="209"/>
      <c r="Q16" s="209"/>
      <c r="R16" s="209"/>
      <c r="S16" s="209"/>
      <c r="T16" s="210"/>
      <c r="U16" s="210"/>
      <c r="V16" s="210"/>
      <c r="W16" s="210"/>
      <c r="X16" s="210"/>
      <c r="Y16" s="243">
        <f t="shared" ref="Y16:Y24" si="2">SUM(O16:X16)</f>
        <v>0</v>
      </c>
    </row>
    <row r="17" spans="1:25" ht="24.75">
      <c r="A17" s="245" t="s">
        <v>89</v>
      </c>
      <c r="B17" s="268"/>
      <c r="C17" s="272"/>
      <c r="D17" s="272"/>
      <c r="E17" s="272"/>
      <c r="F17" s="272"/>
      <c r="G17" s="273"/>
      <c r="H17" s="273"/>
      <c r="I17" s="273"/>
      <c r="J17" s="273"/>
      <c r="K17" s="273"/>
      <c r="L17" s="243">
        <f t="shared" si="0"/>
        <v>0</v>
      </c>
      <c r="N17" s="246" t="s">
        <v>89</v>
      </c>
      <c r="O17" s="331">
        <v>60</v>
      </c>
      <c r="P17" s="209"/>
      <c r="Q17" s="209"/>
      <c r="R17" s="209"/>
      <c r="S17" s="209"/>
      <c r="T17" s="210"/>
      <c r="U17" s="210"/>
      <c r="V17" s="210"/>
      <c r="W17" s="210"/>
      <c r="X17" s="210"/>
      <c r="Y17" s="243">
        <f>SUM(O17:X17)</f>
        <v>60</v>
      </c>
    </row>
    <row r="18" spans="1:25" ht="21.95" customHeight="1">
      <c r="A18" s="247" t="s">
        <v>27</v>
      </c>
      <c r="B18" s="271"/>
      <c r="C18" s="272"/>
      <c r="D18" s="272"/>
      <c r="E18" s="272"/>
      <c r="F18" s="272"/>
      <c r="G18" s="273"/>
      <c r="H18" s="273"/>
      <c r="I18" s="273"/>
      <c r="J18" s="273"/>
      <c r="K18" s="273"/>
      <c r="L18" s="243">
        <f t="shared" si="0"/>
        <v>0</v>
      </c>
      <c r="N18" s="247" t="s">
        <v>27</v>
      </c>
      <c r="O18" s="208"/>
      <c r="P18" s="209"/>
      <c r="Q18" s="209"/>
      <c r="R18" s="209"/>
      <c r="S18" s="209"/>
      <c r="T18" s="210"/>
      <c r="U18" s="210"/>
      <c r="V18" s="210"/>
      <c r="W18" s="210"/>
      <c r="X18" s="210"/>
      <c r="Y18" s="243">
        <f>SUM(O18:X18)</f>
        <v>0</v>
      </c>
    </row>
    <row r="19" spans="1:25" ht="21.95" customHeight="1">
      <c r="A19" s="247" t="s">
        <v>28</v>
      </c>
      <c r="B19" s="271"/>
      <c r="C19" s="272"/>
      <c r="D19" s="272"/>
      <c r="E19" s="272"/>
      <c r="F19" s="272"/>
      <c r="G19" s="273"/>
      <c r="H19" s="273"/>
      <c r="I19" s="273"/>
      <c r="J19" s="273"/>
      <c r="K19" s="273"/>
      <c r="L19" s="243">
        <f t="shared" si="0"/>
        <v>0</v>
      </c>
      <c r="N19" s="247" t="s">
        <v>28</v>
      </c>
      <c r="O19" s="208"/>
      <c r="P19" s="209"/>
      <c r="Q19" s="209"/>
      <c r="R19" s="209"/>
      <c r="S19" s="209"/>
      <c r="T19" s="210"/>
      <c r="U19" s="210"/>
      <c r="V19" s="210"/>
      <c r="W19" s="210"/>
      <c r="X19" s="210"/>
      <c r="Y19" s="243">
        <f t="shared" si="2"/>
        <v>0</v>
      </c>
    </row>
    <row r="20" spans="1:25" ht="21.95" customHeight="1">
      <c r="A20" s="248" t="s">
        <v>90</v>
      </c>
      <c r="B20" s="271"/>
      <c r="C20" s="272"/>
      <c r="D20" s="272"/>
      <c r="E20" s="272"/>
      <c r="F20" s="272"/>
      <c r="G20" s="273"/>
      <c r="H20" s="273"/>
      <c r="I20" s="273"/>
      <c r="J20" s="273"/>
      <c r="K20" s="273"/>
      <c r="L20" s="243">
        <f t="shared" si="0"/>
        <v>0</v>
      </c>
      <c r="N20" s="248" t="s">
        <v>90</v>
      </c>
      <c r="O20" s="208"/>
      <c r="P20" s="209"/>
      <c r="Q20" s="209"/>
      <c r="R20" s="209"/>
      <c r="S20" s="209"/>
      <c r="T20" s="210"/>
      <c r="U20" s="210"/>
      <c r="V20" s="210"/>
      <c r="W20" s="210"/>
      <c r="X20" s="210"/>
      <c r="Y20" s="243">
        <f t="shared" si="2"/>
        <v>0</v>
      </c>
    </row>
    <row r="21" spans="1:25" ht="21.95" customHeight="1">
      <c r="A21" s="248" t="s">
        <v>91</v>
      </c>
      <c r="B21" s="271"/>
      <c r="C21" s="272"/>
      <c r="D21" s="272"/>
      <c r="E21" s="272"/>
      <c r="F21" s="272"/>
      <c r="G21" s="273"/>
      <c r="H21" s="273"/>
      <c r="I21" s="273"/>
      <c r="J21" s="273"/>
      <c r="K21" s="273"/>
      <c r="L21" s="243">
        <f t="shared" si="0"/>
        <v>0</v>
      </c>
      <c r="N21" s="248" t="s">
        <v>91</v>
      </c>
      <c r="O21" s="249"/>
      <c r="P21" s="250"/>
      <c r="Q21" s="250"/>
      <c r="R21" s="250"/>
      <c r="S21" s="250"/>
      <c r="T21" s="251"/>
      <c r="U21" s="251"/>
      <c r="V21" s="251"/>
      <c r="W21" s="251"/>
      <c r="X21" s="251"/>
      <c r="Y21" s="252">
        <f t="shared" si="2"/>
        <v>0</v>
      </c>
    </row>
    <row r="22" spans="1:25" ht="21.95" customHeight="1">
      <c r="A22" s="248" t="s">
        <v>92</v>
      </c>
      <c r="B22" s="271"/>
      <c r="C22" s="272"/>
      <c r="D22" s="272"/>
      <c r="E22" s="272"/>
      <c r="F22" s="272"/>
      <c r="G22" s="273"/>
      <c r="H22" s="273"/>
      <c r="I22" s="273"/>
      <c r="J22" s="273"/>
      <c r="K22" s="273"/>
      <c r="L22" s="243">
        <f t="shared" si="0"/>
        <v>0</v>
      </c>
      <c r="N22" s="248" t="s">
        <v>92</v>
      </c>
      <c r="O22" s="249"/>
      <c r="P22" s="250"/>
      <c r="Q22" s="250"/>
      <c r="R22" s="250"/>
      <c r="S22" s="250"/>
      <c r="T22" s="251"/>
      <c r="U22" s="251"/>
      <c r="V22" s="251"/>
      <c r="W22" s="251"/>
      <c r="X22" s="251"/>
      <c r="Y22" s="243">
        <f t="shared" si="2"/>
        <v>0</v>
      </c>
    </row>
    <row r="23" spans="1:25" ht="21.95" customHeight="1">
      <c r="A23" s="248" t="s">
        <v>93</v>
      </c>
      <c r="B23" s="279">
        <v>930</v>
      </c>
      <c r="C23" s="272"/>
      <c r="D23" s="272"/>
      <c r="E23" s="272"/>
      <c r="F23" s="272"/>
      <c r="G23" s="273"/>
      <c r="H23" s="273"/>
      <c r="I23" s="273"/>
      <c r="J23" s="273"/>
      <c r="K23" s="273"/>
      <c r="L23" s="243">
        <f t="shared" si="0"/>
        <v>930</v>
      </c>
      <c r="N23" s="248" t="s">
        <v>93</v>
      </c>
      <c r="O23" s="249"/>
      <c r="P23" s="250"/>
      <c r="Q23" s="250"/>
      <c r="R23" s="250"/>
      <c r="S23" s="250"/>
      <c r="T23" s="251"/>
      <c r="U23" s="251"/>
      <c r="V23" s="251"/>
      <c r="W23" s="251"/>
      <c r="X23" s="251"/>
      <c r="Y23" s="243">
        <f t="shared" si="2"/>
        <v>0</v>
      </c>
    </row>
    <row r="24" spans="1:25" ht="21.95" customHeight="1" thickBot="1">
      <c r="A24" s="327" t="s">
        <v>33</v>
      </c>
      <c r="B24" s="274"/>
      <c r="C24" s="275"/>
      <c r="D24" s="275"/>
      <c r="E24" s="275"/>
      <c r="F24" s="275"/>
      <c r="G24" s="276"/>
      <c r="H24" s="276"/>
      <c r="I24" s="276"/>
      <c r="J24" s="276"/>
      <c r="K24" s="276"/>
      <c r="L24" s="254">
        <f t="shared" si="0"/>
        <v>0</v>
      </c>
      <c r="N24" s="327" t="s">
        <v>33</v>
      </c>
      <c r="O24" s="255"/>
      <c r="P24" s="256"/>
      <c r="Q24" s="256"/>
      <c r="R24" s="256"/>
      <c r="S24" s="256"/>
      <c r="T24" s="257"/>
      <c r="U24" s="257"/>
      <c r="V24" s="257"/>
      <c r="W24" s="257"/>
      <c r="X24" s="257"/>
      <c r="Y24" s="254">
        <f t="shared" si="2"/>
        <v>0</v>
      </c>
    </row>
    <row r="25" spans="1:25" ht="25.5" thickBot="1">
      <c r="A25" s="258" t="s">
        <v>94</v>
      </c>
      <c r="B25" s="215"/>
      <c r="C25" s="216"/>
      <c r="D25" s="216"/>
      <c r="E25" s="216"/>
      <c r="F25" s="216"/>
      <c r="G25" s="217"/>
      <c r="H25" s="217"/>
      <c r="I25" s="217"/>
      <c r="J25" s="217"/>
      <c r="K25" s="217"/>
      <c r="L25" s="259">
        <f>SUM(B25:K25)</f>
        <v>0</v>
      </c>
      <c r="N25" s="260" t="s">
        <v>94</v>
      </c>
      <c r="O25" s="208"/>
      <c r="P25" s="209"/>
      <c r="Q25" s="209"/>
      <c r="R25" s="209"/>
      <c r="S25" s="209"/>
      <c r="T25" s="210"/>
      <c r="U25" s="210"/>
      <c r="V25" s="210"/>
      <c r="W25" s="210"/>
      <c r="X25" s="210"/>
      <c r="Y25" s="261">
        <f>SUM(O25:X25)</f>
        <v>0</v>
      </c>
    </row>
    <row r="26" spans="1:25" ht="25.5" customHeight="1" thickBot="1">
      <c r="A26" s="262" t="s">
        <v>54</v>
      </c>
      <c r="B26" s="215"/>
      <c r="C26" s="216"/>
      <c r="D26" s="216"/>
      <c r="E26" s="216"/>
      <c r="F26" s="216"/>
      <c r="G26" s="217"/>
      <c r="H26" s="217"/>
      <c r="I26" s="217"/>
      <c r="J26" s="217"/>
      <c r="K26" s="217"/>
      <c r="L26" s="218">
        <f>SUM(L6:L25)</f>
        <v>3648</v>
      </c>
      <c r="N26" s="262" t="s">
        <v>54</v>
      </c>
      <c r="O26" s="215"/>
      <c r="P26" s="216"/>
      <c r="Q26" s="216"/>
      <c r="R26" s="216"/>
      <c r="S26" s="216"/>
      <c r="T26" s="217"/>
      <c r="U26" s="217"/>
      <c r="V26" s="217"/>
      <c r="W26" s="217"/>
      <c r="X26" s="217"/>
      <c r="Y26" s="218">
        <f>SUM(Y6:Y25)</f>
        <v>2893</v>
      </c>
    </row>
    <row r="27" spans="1:25" ht="15" customHeight="1" thickBot="1"/>
    <row r="28" spans="1:25" ht="24.95" customHeight="1" thickBot="1">
      <c r="A28" s="230" t="s">
        <v>55</v>
      </c>
      <c r="B28" s="231">
        <v>1</v>
      </c>
      <c r="C28" s="232">
        <v>2</v>
      </c>
      <c r="D28" s="232">
        <v>3</v>
      </c>
      <c r="E28" s="232">
        <v>4</v>
      </c>
      <c r="F28" s="232">
        <v>5</v>
      </c>
      <c r="G28" s="233">
        <v>6</v>
      </c>
      <c r="H28" s="232">
        <v>7</v>
      </c>
      <c r="I28" s="233">
        <v>8</v>
      </c>
      <c r="J28" s="232">
        <v>9</v>
      </c>
      <c r="K28" s="233">
        <v>10</v>
      </c>
      <c r="L28" s="234" t="s">
        <v>43</v>
      </c>
      <c r="N28" s="230" t="s">
        <v>61</v>
      </c>
      <c r="O28" s="231">
        <v>1</v>
      </c>
      <c r="P28" s="232">
        <v>2</v>
      </c>
      <c r="Q28" s="232">
        <v>3</v>
      </c>
      <c r="R28" s="232">
        <v>4</v>
      </c>
      <c r="S28" s="232">
        <v>5</v>
      </c>
      <c r="T28" s="233">
        <v>6</v>
      </c>
      <c r="U28" s="232">
        <v>7</v>
      </c>
      <c r="V28" s="233">
        <v>8</v>
      </c>
      <c r="W28" s="232">
        <v>9</v>
      </c>
      <c r="X28" s="233">
        <v>10</v>
      </c>
      <c r="Y28" s="234" t="s">
        <v>43</v>
      </c>
    </row>
    <row r="29" spans="1:25" s="240" customFormat="1" ht="21.95" customHeight="1" thickTop="1">
      <c r="A29" s="241" t="s">
        <v>15</v>
      </c>
      <c r="B29" s="285">
        <v>1864</v>
      </c>
      <c r="C29" s="237"/>
      <c r="D29" s="237"/>
      <c r="E29" s="237"/>
      <c r="F29" s="237"/>
      <c r="G29" s="238"/>
      <c r="H29" s="238"/>
      <c r="I29" s="238"/>
      <c r="J29" s="238"/>
      <c r="K29" s="238"/>
      <c r="L29" s="239">
        <f t="shared" ref="L29:L35" si="3">SUM(B29:K29)</f>
        <v>1864</v>
      </c>
      <c r="N29" s="241" t="s">
        <v>15</v>
      </c>
      <c r="O29" s="285">
        <v>1820</v>
      </c>
      <c r="P29" s="237"/>
      <c r="Q29" s="237"/>
      <c r="R29" s="237"/>
      <c r="S29" s="237"/>
      <c r="T29" s="238"/>
      <c r="U29" s="238"/>
      <c r="V29" s="238"/>
      <c r="W29" s="238"/>
      <c r="X29" s="238"/>
      <c r="Y29" s="239">
        <f t="shared" ref="Y29:Y34" si="4">SUM(O29:X29)</f>
        <v>1820</v>
      </c>
    </row>
    <row r="30" spans="1:25" s="240" customFormat="1" ht="21.95" customHeight="1">
      <c r="A30" s="241" t="s">
        <v>16</v>
      </c>
      <c r="B30" s="285">
        <v>185</v>
      </c>
      <c r="C30" s="237"/>
      <c r="D30" s="237"/>
      <c r="E30" s="237"/>
      <c r="F30" s="237"/>
      <c r="G30" s="238"/>
      <c r="H30" s="238"/>
      <c r="I30" s="238"/>
      <c r="J30" s="238"/>
      <c r="K30" s="238"/>
      <c r="L30" s="239">
        <f t="shared" si="3"/>
        <v>185</v>
      </c>
      <c r="N30" s="241" t="s">
        <v>16</v>
      </c>
      <c r="O30" s="285">
        <v>175</v>
      </c>
      <c r="P30" s="237"/>
      <c r="Q30" s="237"/>
      <c r="R30" s="237"/>
      <c r="S30" s="237"/>
      <c r="T30" s="238"/>
      <c r="U30" s="238"/>
      <c r="V30" s="238"/>
      <c r="W30" s="238"/>
      <c r="X30" s="238"/>
      <c r="Y30" s="239">
        <f t="shared" si="4"/>
        <v>175</v>
      </c>
    </row>
    <row r="31" spans="1:25" s="240" customFormat="1" ht="21.95" customHeight="1">
      <c r="A31" s="241" t="s">
        <v>17</v>
      </c>
      <c r="B31" s="285">
        <v>62</v>
      </c>
      <c r="C31" s="237"/>
      <c r="D31" s="237"/>
      <c r="E31" s="237"/>
      <c r="F31" s="237"/>
      <c r="G31" s="238"/>
      <c r="H31" s="238"/>
      <c r="I31" s="238"/>
      <c r="J31" s="238"/>
      <c r="K31" s="238"/>
      <c r="L31" s="239">
        <f t="shared" si="3"/>
        <v>62</v>
      </c>
      <c r="N31" s="241" t="s">
        <v>17</v>
      </c>
      <c r="O31" s="285">
        <v>43</v>
      </c>
      <c r="P31" s="237"/>
      <c r="Q31" s="237"/>
      <c r="R31" s="237"/>
      <c r="S31" s="237"/>
      <c r="T31" s="238"/>
      <c r="U31" s="238"/>
      <c r="V31" s="238"/>
      <c r="W31" s="238"/>
      <c r="X31" s="238"/>
      <c r="Y31" s="239">
        <f t="shared" si="4"/>
        <v>43</v>
      </c>
    </row>
    <row r="32" spans="1:25" s="240" customFormat="1" ht="21.95" customHeight="1">
      <c r="A32" s="241" t="s">
        <v>18</v>
      </c>
      <c r="B32" s="236"/>
      <c r="C32" s="237"/>
      <c r="D32" s="237"/>
      <c r="E32" s="237"/>
      <c r="F32" s="237"/>
      <c r="G32" s="238"/>
      <c r="H32" s="238"/>
      <c r="I32" s="238"/>
      <c r="J32" s="238"/>
      <c r="K32" s="238"/>
      <c r="L32" s="239">
        <f t="shared" si="3"/>
        <v>0</v>
      </c>
      <c r="N32" s="241" t="s">
        <v>18</v>
      </c>
      <c r="O32" s="236"/>
      <c r="P32" s="237"/>
      <c r="Q32" s="237"/>
      <c r="R32" s="237"/>
      <c r="S32" s="237"/>
      <c r="T32" s="238"/>
      <c r="U32" s="238"/>
      <c r="V32" s="238"/>
      <c r="W32" s="238"/>
      <c r="X32" s="238"/>
      <c r="Y32" s="239">
        <f t="shared" si="4"/>
        <v>0</v>
      </c>
    </row>
    <row r="33" spans="1:25" s="240" customFormat="1" ht="21.95" customHeight="1">
      <c r="A33" s="241" t="s">
        <v>45</v>
      </c>
      <c r="B33" s="285">
        <v>157</v>
      </c>
      <c r="C33" s="237"/>
      <c r="D33" s="237"/>
      <c r="E33" s="237"/>
      <c r="F33" s="237"/>
      <c r="G33" s="238"/>
      <c r="H33" s="238"/>
      <c r="I33" s="238"/>
      <c r="J33" s="238"/>
      <c r="K33" s="238"/>
      <c r="L33" s="239">
        <f t="shared" si="3"/>
        <v>157</v>
      </c>
      <c r="N33" s="241" t="s">
        <v>45</v>
      </c>
      <c r="O33" s="285">
        <v>116</v>
      </c>
      <c r="P33" s="237"/>
      <c r="Q33" s="237"/>
      <c r="R33" s="237"/>
      <c r="S33" s="237"/>
      <c r="T33" s="238"/>
      <c r="U33" s="238"/>
      <c r="V33" s="238"/>
      <c r="W33" s="238"/>
      <c r="X33" s="238"/>
      <c r="Y33" s="239">
        <f t="shared" si="4"/>
        <v>116</v>
      </c>
    </row>
    <row r="34" spans="1:25" s="240" customFormat="1" ht="21.95" customHeight="1">
      <c r="A34" s="241" t="s">
        <v>20</v>
      </c>
      <c r="B34" s="236"/>
      <c r="C34" s="237"/>
      <c r="D34" s="237"/>
      <c r="E34" s="237"/>
      <c r="F34" s="237"/>
      <c r="G34" s="238"/>
      <c r="H34" s="238"/>
      <c r="I34" s="238"/>
      <c r="J34" s="238"/>
      <c r="K34" s="238"/>
      <c r="L34" s="239">
        <f t="shared" si="3"/>
        <v>0</v>
      </c>
      <c r="N34" s="241" t="s">
        <v>20</v>
      </c>
      <c r="O34" s="236"/>
      <c r="P34" s="237"/>
      <c r="Q34" s="237"/>
      <c r="R34" s="237"/>
      <c r="S34" s="237"/>
      <c r="T34" s="238"/>
      <c r="U34" s="238"/>
      <c r="V34" s="238"/>
      <c r="W34" s="238"/>
      <c r="X34" s="238"/>
      <c r="Y34" s="239">
        <f t="shared" si="4"/>
        <v>0</v>
      </c>
    </row>
    <row r="35" spans="1:25" ht="21.95" customHeight="1">
      <c r="A35" s="242" t="s">
        <v>21</v>
      </c>
      <c r="B35" s="329">
        <v>40</v>
      </c>
      <c r="C35" s="330">
        <v>50</v>
      </c>
      <c r="D35" s="330">
        <v>20</v>
      </c>
      <c r="E35" s="330">
        <v>20</v>
      </c>
      <c r="F35" s="330">
        <v>20</v>
      </c>
      <c r="G35" s="206"/>
      <c r="H35" s="206"/>
      <c r="I35" s="206"/>
      <c r="J35" s="206"/>
      <c r="K35" s="206"/>
      <c r="L35" s="243">
        <f t="shared" si="3"/>
        <v>150</v>
      </c>
      <c r="N35" s="242" t="s">
        <v>21</v>
      </c>
      <c r="O35" s="329">
        <v>29</v>
      </c>
      <c r="P35" s="330">
        <v>30</v>
      </c>
      <c r="Q35" s="330">
        <v>30</v>
      </c>
      <c r="R35" s="330">
        <v>30</v>
      </c>
      <c r="S35" s="330">
        <v>20</v>
      </c>
      <c r="T35" s="206"/>
      <c r="U35" s="206"/>
      <c r="V35" s="206"/>
      <c r="W35" s="206"/>
      <c r="X35" s="206"/>
      <c r="Y35" s="243">
        <f>SUM(O35:X35)</f>
        <v>139</v>
      </c>
    </row>
    <row r="36" spans="1:25" ht="21.95" customHeight="1">
      <c r="A36" s="242" t="s">
        <v>22</v>
      </c>
      <c r="B36" s="329">
        <v>38</v>
      </c>
      <c r="C36" s="330">
        <v>25</v>
      </c>
      <c r="D36" s="330">
        <v>12</v>
      </c>
      <c r="E36" s="330">
        <v>25</v>
      </c>
      <c r="F36" s="330">
        <v>17</v>
      </c>
      <c r="G36" s="206"/>
      <c r="H36" s="206"/>
      <c r="I36" s="206"/>
      <c r="J36" s="206"/>
      <c r="K36" s="206"/>
      <c r="L36" s="243">
        <f>SUM(B36:K36)</f>
        <v>117</v>
      </c>
      <c r="N36" s="242" t="s">
        <v>22</v>
      </c>
      <c r="O36" s="329">
        <v>20</v>
      </c>
      <c r="P36" s="330">
        <v>25</v>
      </c>
      <c r="Q36" s="330">
        <v>21</v>
      </c>
      <c r="R36" s="330">
        <v>23</v>
      </c>
      <c r="S36" s="330">
        <v>15</v>
      </c>
      <c r="T36" s="206"/>
      <c r="U36" s="206"/>
      <c r="V36" s="206"/>
      <c r="W36" s="206"/>
      <c r="X36" s="206"/>
      <c r="Y36" s="243">
        <f>SUM(O36:X36)</f>
        <v>104</v>
      </c>
    </row>
    <row r="37" spans="1:25" ht="21.95" customHeight="1">
      <c r="A37" s="244" t="s">
        <v>46</v>
      </c>
      <c r="B37" s="331">
        <v>16</v>
      </c>
      <c r="C37" s="332">
        <v>13</v>
      </c>
      <c r="D37" s="332">
        <v>12</v>
      </c>
      <c r="E37" s="332">
        <v>17</v>
      </c>
      <c r="F37" s="332">
        <v>14</v>
      </c>
      <c r="G37" s="210"/>
      <c r="H37" s="210"/>
      <c r="I37" s="210"/>
      <c r="J37" s="210"/>
      <c r="K37" s="210"/>
      <c r="L37" s="243">
        <f>SUM(B37:K37)</f>
        <v>72</v>
      </c>
      <c r="N37" s="244" t="s">
        <v>46</v>
      </c>
      <c r="O37" s="331">
        <v>15</v>
      </c>
      <c r="P37" s="332">
        <v>15</v>
      </c>
      <c r="Q37" s="332">
        <v>19</v>
      </c>
      <c r="R37" s="332">
        <v>13</v>
      </c>
      <c r="S37" s="332">
        <v>15</v>
      </c>
      <c r="T37" s="210"/>
      <c r="U37" s="210"/>
      <c r="V37" s="210"/>
      <c r="W37" s="210"/>
      <c r="X37" s="210"/>
      <c r="Y37" s="243">
        <f>SUM(O37:X37)</f>
        <v>77</v>
      </c>
    </row>
    <row r="38" spans="1:25" ht="21.95" customHeight="1">
      <c r="A38" s="244" t="s">
        <v>47</v>
      </c>
      <c r="B38" s="331">
        <v>29</v>
      </c>
      <c r="C38" s="332">
        <v>16</v>
      </c>
      <c r="D38" s="332">
        <v>17</v>
      </c>
      <c r="E38" s="332">
        <v>23</v>
      </c>
      <c r="F38" s="332">
        <v>16</v>
      </c>
      <c r="G38" s="210"/>
      <c r="H38" s="210"/>
      <c r="I38" s="210"/>
      <c r="J38" s="210"/>
      <c r="K38" s="210"/>
      <c r="L38" s="243">
        <f>SUM(B38:K38)</f>
        <v>101</v>
      </c>
      <c r="N38" s="244" t="s">
        <v>47</v>
      </c>
      <c r="O38" s="331">
        <v>18</v>
      </c>
      <c r="P38" s="332">
        <v>18</v>
      </c>
      <c r="Q38" s="332">
        <v>30</v>
      </c>
      <c r="R38" s="332">
        <v>21</v>
      </c>
      <c r="S38" s="209"/>
      <c r="T38" s="210"/>
      <c r="U38" s="210"/>
      <c r="V38" s="210"/>
      <c r="W38" s="210"/>
      <c r="X38" s="210"/>
      <c r="Y38" s="243">
        <f>SUM(O38:X38)</f>
        <v>87</v>
      </c>
    </row>
    <row r="39" spans="1:25" ht="21.95" customHeight="1">
      <c r="A39" s="244" t="s">
        <v>48</v>
      </c>
      <c r="B39" s="208"/>
      <c r="C39" s="209"/>
      <c r="D39" s="209"/>
      <c r="E39" s="209"/>
      <c r="F39" s="209"/>
      <c r="G39" s="210"/>
      <c r="H39" s="210"/>
      <c r="I39" s="210"/>
      <c r="J39" s="210"/>
      <c r="K39" s="210"/>
      <c r="L39" s="243">
        <f t="shared" ref="L39:L46" si="5">SUM(B39:K39)</f>
        <v>0</v>
      </c>
      <c r="N39" s="244" t="s">
        <v>48</v>
      </c>
      <c r="O39" s="208"/>
      <c r="P39" s="209"/>
      <c r="Q39" s="209"/>
      <c r="R39" s="209"/>
      <c r="S39" s="209"/>
      <c r="T39" s="210"/>
      <c r="U39" s="210"/>
      <c r="V39" s="210"/>
      <c r="W39" s="210"/>
      <c r="X39" s="210"/>
      <c r="Y39" s="243">
        <f t="shared" ref="Y39:Y45" si="6">SUM(O39:X39)</f>
        <v>0</v>
      </c>
    </row>
    <row r="40" spans="1:25" ht="24.75">
      <c r="A40" s="246" t="s">
        <v>89</v>
      </c>
      <c r="B40" s="331">
        <v>140</v>
      </c>
      <c r="C40" s="209"/>
      <c r="D40" s="209"/>
      <c r="E40" s="209"/>
      <c r="F40" s="209"/>
      <c r="G40" s="210"/>
      <c r="H40" s="210"/>
      <c r="I40" s="210"/>
      <c r="J40" s="210"/>
      <c r="K40" s="210"/>
      <c r="L40" s="243">
        <f>SUM(B40:K40)</f>
        <v>140</v>
      </c>
      <c r="N40" s="246" t="s">
        <v>89</v>
      </c>
      <c r="O40" s="332">
        <v>120</v>
      </c>
      <c r="P40" s="209"/>
      <c r="Q40" s="209"/>
      <c r="R40" s="209"/>
      <c r="S40" s="209"/>
      <c r="T40" s="210"/>
      <c r="U40" s="210"/>
      <c r="V40" s="210"/>
      <c r="W40" s="210"/>
      <c r="X40" s="210"/>
      <c r="Y40" s="243">
        <f>SUM(O40:X40)</f>
        <v>120</v>
      </c>
    </row>
    <row r="41" spans="1:25" ht="21.95" customHeight="1">
      <c r="A41" s="247" t="s">
        <v>27</v>
      </c>
      <c r="B41" s="208"/>
      <c r="C41" s="209"/>
      <c r="D41" s="209"/>
      <c r="E41" s="209"/>
      <c r="F41" s="209"/>
      <c r="G41" s="210"/>
      <c r="H41" s="210"/>
      <c r="I41" s="210"/>
      <c r="J41" s="210"/>
      <c r="K41" s="210"/>
      <c r="L41" s="243">
        <f>SUM(B41:K41)</f>
        <v>0</v>
      </c>
      <c r="N41" s="247" t="s">
        <v>27</v>
      </c>
      <c r="O41" s="208"/>
      <c r="P41" s="209"/>
      <c r="Q41" s="209"/>
      <c r="R41" s="209"/>
      <c r="S41" s="209"/>
      <c r="T41" s="210"/>
      <c r="U41" s="210"/>
      <c r="V41" s="210"/>
      <c r="W41" s="210"/>
      <c r="X41" s="210"/>
      <c r="Y41" s="243">
        <f>SUM(O41:X41)</f>
        <v>0</v>
      </c>
    </row>
    <row r="42" spans="1:25" ht="21.95" customHeight="1">
      <c r="A42" s="247" t="s">
        <v>28</v>
      </c>
      <c r="B42" s="208"/>
      <c r="C42" s="209"/>
      <c r="D42" s="209"/>
      <c r="E42" s="209"/>
      <c r="F42" s="209"/>
      <c r="G42" s="210"/>
      <c r="H42" s="210"/>
      <c r="I42" s="210"/>
      <c r="J42" s="210"/>
      <c r="K42" s="210"/>
      <c r="L42" s="243">
        <f t="shared" si="5"/>
        <v>0</v>
      </c>
      <c r="N42" s="247" t="s">
        <v>28</v>
      </c>
      <c r="O42" s="208"/>
      <c r="P42" s="209"/>
      <c r="Q42" s="209"/>
      <c r="R42" s="209"/>
      <c r="S42" s="209"/>
      <c r="T42" s="210"/>
      <c r="U42" s="210"/>
      <c r="V42" s="210"/>
      <c r="W42" s="210"/>
      <c r="X42" s="210"/>
      <c r="Y42" s="243">
        <f t="shared" si="6"/>
        <v>0</v>
      </c>
    </row>
    <row r="43" spans="1:25" ht="21.95" customHeight="1">
      <c r="A43" s="248" t="s">
        <v>90</v>
      </c>
      <c r="B43" s="208"/>
      <c r="C43" s="209"/>
      <c r="D43" s="209"/>
      <c r="E43" s="209"/>
      <c r="F43" s="209"/>
      <c r="G43" s="210"/>
      <c r="H43" s="210"/>
      <c r="I43" s="210"/>
      <c r="J43" s="210"/>
      <c r="K43" s="210"/>
      <c r="L43" s="243">
        <f t="shared" si="5"/>
        <v>0</v>
      </c>
      <c r="N43" s="248" t="s">
        <v>90</v>
      </c>
      <c r="O43" s="208"/>
      <c r="P43" s="209"/>
      <c r="Q43" s="209"/>
      <c r="R43" s="209"/>
      <c r="S43" s="209"/>
      <c r="T43" s="210"/>
      <c r="U43" s="210"/>
      <c r="V43" s="210"/>
      <c r="W43" s="210"/>
      <c r="X43" s="210"/>
      <c r="Y43" s="243">
        <f t="shared" si="6"/>
        <v>0</v>
      </c>
    </row>
    <row r="44" spans="1:25" ht="21.95" customHeight="1">
      <c r="A44" s="248" t="s">
        <v>91</v>
      </c>
      <c r="B44" s="208"/>
      <c r="C44" s="209"/>
      <c r="D44" s="209"/>
      <c r="E44" s="209"/>
      <c r="F44" s="209"/>
      <c r="G44" s="210"/>
      <c r="H44" s="210"/>
      <c r="I44" s="210"/>
      <c r="J44" s="210"/>
      <c r="K44" s="210"/>
      <c r="L44" s="243">
        <f t="shared" si="5"/>
        <v>0</v>
      </c>
      <c r="N44" s="248" t="s">
        <v>91</v>
      </c>
      <c r="O44" s="249"/>
      <c r="P44" s="250"/>
      <c r="Q44" s="250"/>
      <c r="R44" s="250"/>
      <c r="S44" s="250"/>
      <c r="T44" s="251"/>
      <c r="U44" s="251"/>
      <c r="V44" s="251"/>
      <c r="W44" s="251"/>
      <c r="X44" s="251"/>
      <c r="Y44" s="252">
        <f t="shared" si="6"/>
        <v>0</v>
      </c>
    </row>
    <row r="45" spans="1:25" ht="21.95" customHeight="1">
      <c r="A45" s="248" t="s">
        <v>92</v>
      </c>
      <c r="B45" s="208"/>
      <c r="C45" s="209"/>
      <c r="D45" s="209"/>
      <c r="E45" s="209"/>
      <c r="F45" s="209"/>
      <c r="G45" s="210"/>
      <c r="H45" s="210"/>
      <c r="I45" s="210"/>
      <c r="J45" s="210"/>
      <c r="K45" s="210"/>
      <c r="L45" s="243">
        <f t="shared" si="5"/>
        <v>0</v>
      </c>
      <c r="N45" s="248" t="s">
        <v>92</v>
      </c>
      <c r="O45" s="249"/>
      <c r="P45" s="250"/>
      <c r="Q45" s="250"/>
      <c r="R45" s="250"/>
      <c r="S45" s="250"/>
      <c r="T45" s="251"/>
      <c r="U45" s="251"/>
      <c r="V45" s="251"/>
      <c r="W45" s="251"/>
      <c r="X45" s="251"/>
      <c r="Y45" s="252">
        <f t="shared" si="6"/>
        <v>0</v>
      </c>
    </row>
    <row r="46" spans="1:25" ht="21.95" customHeight="1">
      <c r="A46" s="248" t="s">
        <v>93</v>
      </c>
      <c r="B46" s="208"/>
      <c r="C46" s="209"/>
      <c r="D46" s="209"/>
      <c r="E46" s="209"/>
      <c r="F46" s="209"/>
      <c r="G46" s="210"/>
      <c r="H46" s="210"/>
      <c r="I46" s="210"/>
      <c r="J46" s="210"/>
      <c r="K46" s="210"/>
      <c r="L46" s="243">
        <f t="shared" si="5"/>
        <v>0</v>
      </c>
      <c r="N46" s="248" t="s">
        <v>93</v>
      </c>
      <c r="O46" s="249"/>
      <c r="P46" s="250"/>
      <c r="Q46" s="250"/>
      <c r="R46" s="250"/>
      <c r="S46" s="250"/>
      <c r="T46" s="251"/>
      <c r="U46" s="251"/>
      <c r="V46" s="251"/>
      <c r="W46" s="251"/>
      <c r="X46" s="251"/>
      <c r="Y46" s="243">
        <f>SUM(O46:X46)</f>
        <v>0</v>
      </c>
    </row>
    <row r="47" spans="1:25" ht="21.95" customHeight="1" thickBot="1">
      <c r="A47" s="327" t="s">
        <v>33</v>
      </c>
      <c r="B47" s="211"/>
      <c r="C47" s="212"/>
      <c r="D47" s="212"/>
      <c r="E47" s="212"/>
      <c r="F47" s="212"/>
      <c r="G47" s="213"/>
      <c r="H47" s="213"/>
      <c r="I47" s="213"/>
      <c r="J47" s="213"/>
      <c r="K47" s="213"/>
      <c r="L47" s="254">
        <f>SUM(B47:K47)</f>
        <v>0</v>
      </c>
      <c r="N47" s="327" t="s">
        <v>33</v>
      </c>
      <c r="O47" s="255"/>
      <c r="P47" s="256"/>
      <c r="Q47" s="256"/>
      <c r="R47" s="256"/>
      <c r="S47" s="256"/>
      <c r="T47" s="257"/>
      <c r="U47" s="257"/>
      <c r="V47" s="257"/>
      <c r="W47" s="257"/>
      <c r="X47" s="257"/>
      <c r="Y47" s="254">
        <f>SUM(O47:X47)</f>
        <v>0</v>
      </c>
    </row>
    <row r="48" spans="1:25" ht="25.5" thickBot="1">
      <c r="A48" s="258" t="s">
        <v>94</v>
      </c>
      <c r="B48" s="215"/>
      <c r="C48" s="216"/>
      <c r="D48" s="216"/>
      <c r="E48" s="216"/>
      <c r="F48" s="216"/>
      <c r="G48" s="217"/>
      <c r="H48" s="217"/>
      <c r="I48" s="217"/>
      <c r="J48" s="217"/>
      <c r="K48" s="217"/>
      <c r="L48" s="259">
        <f>SUM(B48:K48)</f>
        <v>0</v>
      </c>
      <c r="N48" s="258" t="s">
        <v>94</v>
      </c>
      <c r="O48" s="325">
        <v>266</v>
      </c>
      <c r="P48" s="216"/>
      <c r="Q48" s="216"/>
      <c r="R48" s="216"/>
      <c r="S48" s="216"/>
      <c r="T48" s="217"/>
      <c r="U48" s="217"/>
      <c r="V48" s="217"/>
      <c r="W48" s="217"/>
      <c r="X48" s="217"/>
      <c r="Y48" s="259">
        <f>SUM(O48:X48)</f>
        <v>266</v>
      </c>
    </row>
    <row r="49" spans="1:25" ht="25.5" customHeight="1" thickBot="1">
      <c r="A49" s="262" t="s">
        <v>54</v>
      </c>
      <c r="B49" s="215"/>
      <c r="C49" s="216"/>
      <c r="D49" s="216"/>
      <c r="E49" s="216"/>
      <c r="F49" s="216"/>
      <c r="G49" s="217"/>
      <c r="H49" s="217"/>
      <c r="I49" s="217"/>
      <c r="J49" s="217"/>
      <c r="K49" s="217"/>
      <c r="L49" s="218">
        <f>SUM(L29:L48)</f>
        <v>2848</v>
      </c>
      <c r="N49" s="262" t="s">
        <v>54</v>
      </c>
      <c r="O49" s="215"/>
      <c r="P49" s="216"/>
      <c r="Q49" s="216"/>
      <c r="R49" s="216"/>
      <c r="S49" s="216"/>
      <c r="T49" s="217"/>
      <c r="U49" s="217"/>
      <c r="V49" s="217"/>
      <c r="W49" s="217"/>
      <c r="X49" s="217"/>
      <c r="Y49" s="218">
        <f>SUM(Y29:Y48)</f>
        <v>2947</v>
      </c>
    </row>
    <row r="50" spans="1:25" ht="15" customHeight="1" thickBot="1">
      <c r="L50" s="264"/>
      <c r="Y50" s="264"/>
    </row>
    <row r="51" spans="1:25" ht="24.95" customHeight="1" thickBot="1">
      <c r="A51" s="230" t="s">
        <v>57</v>
      </c>
      <c r="B51" s="231">
        <v>1</v>
      </c>
      <c r="C51" s="232">
        <v>2</v>
      </c>
      <c r="D51" s="232">
        <v>3</v>
      </c>
      <c r="E51" s="232">
        <v>4</v>
      </c>
      <c r="F51" s="232">
        <v>5</v>
      </c>
      <c r="G51" s="233">
        <v>6</v>
      </c>
      <c r="H51" s="232">
        <v>7</v>
      </c>
      <c r="I51" s="233">
        <v>8</v>
      </c>
      <c r="J51" s="232">
        <v>9</v>
      </c>
      <c r="K51" s="233">
        <v>10</v>
      </c>
      <c r="L51" s="234" t="s">
        <v>43</v>
      </c>
      <c r="N51" s="230" t="s">
        <v>63</v>
      </c>
      <c r="O51" s="231">
        <v>1</v>
      </c>
      <c r="P51" s="232">
        <v>2</v>
      </c>
      <c r="Q51" s="232">
        <v>3</v>
      </c>
      <c r="R51" s="232">
        <v>4</v>
      </c>
      <c r="S51" s="232">
        <v>5</v>
      </c>
      <c r="T51" s="233">
        <v>6</v>
      </c>
      <c r="U51" s="232">
        <v>7</v>
      </c>
      <c r="V51" s="233">
        <v>8</v>
      </c>
      <c r="W51" s="232">
        <v>9</v>
      </c>
      <c r="X51" s="233">
        <v>10</v>
      </c>
      <c r="Y51" s="234" t="s">
        <v>43</v>
      </c>
    </row>
    <row r="52" spans="1:25" s="240" customFormat="1" ht="21.95" customHeight="1" thickTop="1">
      <c r="A52" s="241" t="s">
        <v>15</v>
      </c>
      <c r="B52" s="285">
        <v>1681</v>
      </c>
      <c r="C52" s="237"/>
      <c r="D52" s="237"/>
      <c r="E52" s="237"/>
      <c r="F52" s="237"/>
      <c r="G52" s="238"/>
      <c r="H52" s="238"/>
      <c r="I52" s="238"/>
      <c r="J52" s="238"/>
      <c r="K52" s="238"/>
      <c r="L52" s="239">
        <f t="shared" ref="L52:L58" si="7">SUM(B52:K52)</f>
        <v>1681</v>
      </c>
      <c r="N52" s="241" t="s">
        <v>15</v>
      </c>
      <c r="O52" s="285">
        <v>1673</v>
      </c>
      <c r="P52" s="237"/>
      <c r="Q52" s="237"/>
      <c r="R52" s="237"/>
      <c r="S52" s="237"/>
      <c r="T52" s="238"/>
      <c r="U52" s="238"/>
      <c r="V52" s="238"/>
      <c r="W52" s="238"/>
      <c r="X52" s="238"/>
      <c r="Y52" s="239">
        <f t="shared" ref="Y52:Y57" si="8">SUM(O52:X52)</f>
        <v>1673</v>
      </c>
    </row>
    <row r="53" spans="1:25" s="240" customFormat="1" ht="21.95" customHeight="1">
      <c r="A53" s="241" t="s">
        <v>16</v>
      </c>
      <c r="B53" s="285">
        <v>175</v>
      </c>
      <c r="C53" s="237"/>
      <c r="D53" s="237"/>
      <c r="E53" s="237"/>
      <c r="F53" s="237"/>
      <c r="G53" s="238"/>
      <c r="H53" s="238"/>
      <c r="I53" s="238"/>
      <c r="J53" s="238"/>
      <c r="K53" s="238"/>
      <c r="L53" s="239">
        <f t="shared" si="7"/>
        <v>175</v>
      </c>
      <c r="N53" s="241" t="s">
        <v>16</v>
      </c>
      <c r="O53" s="285">
        <v>145</v>
      </c>
      <c r="P53" s="237"/>
      <c r="Q53" s="237"/>
      <c r="R53" s="237"/>
      <c r="S53" s="237"/>
      <c r="T53" s="238"/>
      <c r="U53" s="238"/>
      <c r="V53" s="238"/>
      <c r="W53" s="238"/>
      <c r="X53" s="238"/>
      <c r="Y53" s="239">
        <f t="shared" si="8"/>
        <v>145</v>
      </c>
    </row>
    <row r="54" spans="1:25" s="240" customFormat="1" ht="21.95" customHeight="1">
      <c r="A54" s="241" t="s">
        <v>17</v>
      </c>
      <c r="B54" s="285">
        <v>53</v>
      </c>
      <c r="C54" s="237"/>
      <c r="D54" s="237"/>
      <c r="E54" s="237"/>
      <c r="F54" s="237"/>
      <c r="G54" s="238"/>
      <c r="H54" s="238"/>
      <c r="I54" s="238"/>
      <c r="J54" s="238"/>
      <c r="K54" s="238"/>
      <c r="L54" s="239">
        <f t="shared" si="7"/>
        <v>53</v>
      </c>
      <c r="N54" s="241" t="s">
        <v>17</v>
      </c>
      <c r="O54" s="285">
        <v>47</v>
      </c>
      <c r="P54" s="237"/>
      <c r="Q54" s="237"/>
      <c r="R54" s="237"/>
      <c r="S54" s="237"/>
      <c r="T54" s="238"/>
      <c r="U54" s="238"/>
      <c r="V54" s="238"/>
      <c r="W54" s="238"/>
      <c r="X54" s="238"/>
      <c r="Y54" s="239">
        <f t="shared" si="8"/>
        <v>47</v>
      </c>
    </row>
    <row r="55" spans="1:25" s="240" customFormat="1" ht="21.95" customHeight="1">
      <c r="A55" s="241" t="s">
        <v>18</v>
      </c>
      <c r="B55" s="236"/>
      <c r="C55" s="237"/>
      <c r="D55" s="237"/>
      <c r="E55" s="237"/>
      <c r="F55" s="237"/>
      <c r="G55" s="238"/>
      <c r="H55" s="238"/>
      <c r="I55" s="238"/>
      <c r="J55" s="238"/>
      <c r="K55" s="238"/>
      <c r="L55" s="239">
        <f t="shared" si="7"/>
        <v>0</v>
      </c>
      <c r="N55" s="241" t="s">
        <v>18</v>
      </c>
      <c r="O55" s="236"/>
      <c r="P55" s="237"/>
      <c r="Q55" s="237"/>
      <c r="R55" s="237"/>
      <c r="S55" s="237"/>
      <c r="T55" s="238"/>
      <c r="U55" s="238"/>
      <c r="V55" s="238"/>
      <c r="W55" s="238"/>
      <c r="X55" s="238"/>
      <c r="Y55" s="239">
        <f t="shared" si="8"/>
        <v>0</v>
      </c>
    </row>
    <row r="56" spans="1:25" s="240" customFormat="1" ht="21.95" customHeight="1">
      <c r="A56" s="241" t="s">
        <v>45</v>
      </c>
      <c r="B56" s="285">
        <v>102</v>
      </c>
      <c r="C56" s="237"/>
      <c r="D56" s="237"/>
      <c r="E56" s="237"/>
      <c r="F56" s="237"/>
      <c r="G56" s="238"/>
      <c r="H56" s="238"/>
      <c r="I56" s="238"/>
      <c r="J56" s="238"/>
      <c r="K56" s="238"/>
      <c r="L56" s="239">
        <f t="shared" si="7"/>
        <v>102</v>
      </c>
      <c r="N56" s="241" t="s">
        <v>45</v>
      </c>
      <c r="O56" s="285">
        <v>91</v>
      </c>
      <c r="P56" s="237"/>
      <c r="Q56" s="237"/>
      <c r="R56" s="237"/>
      <c r="S56" s="237"/>
      <c r="T56" s="238"/>
      <c r="U56" s="238"/>
      <c r="V56" s="238"/>
      <c r="W56" s="238"/>
      <c r="X56" s="238"/>
      <c r="Y56" s="239">
        <f t="shared" si="8"/>
        <v>91</v>
      </c>
    </row>
    <row r="57" spans="1:25" s="240" customFormat="1" ht="21.95" customHeight="1">
      <c r="A57" s="241" t="s">
        <v>20</v>
      </c>
      <c r="B57" s="236"/>
      <c r="C57" s="237"/>
      <c r="D57" s="237"/>
      <c r="E57" s="237"/>
      <c r="F57" s="237"/>
      <c r="G57" s="238"/>
      <c r="H57" s="238"/>
      <c r="I57" s="238"/>
      <c r="J57" s="238"/>
      <c r="K57" s="238"/>
      <c r="L57" s="239">
        <f t="shared" si="7"/>
        <v>0</v>
      </c>
      <c r="N57" s="241" t="s">
        <v>20</v>
      </c>
      <c r="O57" s="236"/>
      <c r="P57" s="237"/>
      <c r="Q57" s="237"/>
      <c r="R57" s="237"/>
      <c r="S57" s="237"/>
      <c r="T57" s="238"/>
      <c r="U57" s="238"/>
      <c r="V57" s="238"/>
      <c r="W57" s="238"/>
      <c r="X57" s="238"/>
      <c r="Y57" s="239">
        <f t="shared" si="8"/>
        <v>0</v>
      </c>
    </row>
    <row r="58" spans="1:25" ht="21.95" customHeight="1">
      <c r="A58" s="242" t="s">
        <v>21</v>
      </c>
      <c r="B58" s="329">
        <v>30</v>
      </c>
      <c r="C58" s="330">
        <v>15</v>
      </c>
      <c r="D58" s="330">
        <v>23</v>
      </c>
      <c r="E58" s="330">
        <v>20</v>
      </c>
      <c r="F58" s="205"/>
      <c r="G58" s="206"/>
      <c r="H58" s="206"/>
      <c r="I58" s="206"/>
      <c r="J58" s="206"/>
      <c r="K58" s="206"/>
      <c r="L58" s="243">
        <f t="shared" si="7"/>
        <v>88</v>
      </c>
      <c r="N58" s="242" t="s">
        <v>21</v>
      </c>
      <c r="O58" s="329">
        <v>20</v>
      </c>
      <c r="P58" s="330">
        <v>13</v>
      </c>
      <c r="Q58" s="330">
        <v>15</v>
      </c>
      <c r="R58" s="330">
        <v>30</v>
      </c>
      <c r="S58" s="205"/>
      <c r="T58" s="206"/>
      <c r="U58" s="206"/>
      <c r="V58" s="206"/>
      <c r="W58" s="206"/>
      <c r="X58" s="206"/>
      <c r="Y58" s="243">
        <f>SUM(O58:X58)</f>
        <v>78</v>
      </c>
    </row>
    <row r="59" spans="1:25" ht="21.95" customHeight="1">
      <c r="A59" s="242" t="s">
        <v>22</v>
      </c>
      <c r="B59" s="329">
        <v>22</v>
      </c>
      <c r="C59" s="330">
        <v>15</v>
      </c>
      <c r="D59" s="330">
        <v>20</v>
      </c>
      <c r="E59" s="330">
        <v>12</v>
      </c>
      <c r="F59" s="205"/>
      <c r="G59" s="206"/>
      <c r="H59" s="206"/>
      <c r="I59" s="206"/>
      <c r="J59" s="206"/>
      <c r="K59" s="206"/>
      <c r="L59" s="243">
        <f>SUM(B59:K59)</f>
        <v>69</v>
      </c>
      <c r="N59" s="242" t="s">
        <v>22</v>
      </c>
      <c r="O59" s="329">
        <v>20</v>
      </c>
      <c r="P59" s="330">
        <v>23</v>
      </c>
      <c r="Q59" s="330">
        <v>15</v>
      </c>
      <c r="R59" s="330">
        <v>21</v>
      </c>
      <c r="S59" s="205"/>
      <c r="T59" s="206"/>
      <c r="U59" s="206"/>
      <c r="V59" s="206"/>
      <c r="W59" s="206"/>
      <c r="X59" s="206"/>
      <c r="Y59" s="243">
        <f>SUM(O59:X59)</f>
        <v>79</v>
      </c>
    </row>
    <row r="60" spans="1:25" ht="21.95" customHeight="1">
      <c r="A60" s="244" t="s">
        <v>46</v>
      </c>
      <c r="B60" s="331">
        <v>17</v>
      </c>
      <c r="C60" s="332">
        <v>17</v>
      </c>
      <c r="D60" s="332">
        <v>13</v>
      </c>
      <c r="E60" s="332">
        <v>15</v>
      </c>
      <c r="F60" s="209"/>
      <c r="G60" s="210"/>
      <c r="H60" s="210"/>
      <c r="I60" s="210"/>
      <c r="J60" s="210"/>
      <c r="K60" s="210"/>
      <c r="L60" s="243">
        <f>SUM(B60:K60)</f>
        <v>62</v>
      </c>
      <c r="N60" s="244" t="s">
        <v>46</v>
      </c>
      <c r="O60" s="331">
        <v>20</v>
      </c>
      <c r="P60" s="332">
        <v>17</v>
      </c>
      <c r="Q60" s="332">
        <v>11</v>
      </c>
      <c r="R60" s="332">
        <v>8</v>
      </c>
      <c r="S60" s="209"/>
      <c r="T60" s="210"/>
      <c r="U60" s="210"/>
      <c r="V60" s="210"/>
      <c r="W60" s="210"/>
      <c r="X60" s="210"/>
      <c r="Y60" s="243">
        <f>SUM(O60:X60)</f>
        <v>56</v>
      </c>
    </row>
    <row r="61" spans="1:25" ht="21.95" customHeight="1">
      <c r="A61" s="244" t="s">
        <v>47</v>
      </c>
      <c r="B61" s="331">
        <v>14</v>
      </c>
      <c r="C61" s="332">
        <v>15</v>
      </c>
      <c r="D61" s="332">
        <v>35</v>
      </c>
      <c r="E61" s="332">
        <v>20</v>
      </c>
      <c r="F61" s="209"/>
      <c r="G61" s="210"/>
      <c r="H61" s="210"/>
      <c r="I61" s="210"/>
      <c r="J61" s="210"/>
      <c r="K61" s="210"/>
      <c r="L61" s="243">
        <f>SUM(B61:K61)</f>
        <v>84</v>
      </c>
      <c r="N61" s="244" t="s">
        <v>47</v>
      </c>
      <c r="O61" s="331">
        <v>24</v>
      </c>
      <c r="P61" s="332">
        <v>24</v>
      </c>
      <c r="Q61" s="332">
        <v>35</v>
      </c>
      <c r="R61" s="332">
        <v>19</v>
      </c>
      <c r="S61" s="209"/>
      <c r="T61" s="210"/>
      <c r="U61" s="210"/>
      <c r="V61" s="210"/>
      <c r="W61" s="210"/>
      <c r="X61" s="210"/>
      <c r="Y61" s="243">
        <f>SUM(O61:X61)</f>
        <v>102</v>
      </c>
    </row>
    <row r="62" spans="1:25" ht="21.95" customHeight="1">
      <c r="A62" s="244" t="s">
        <v>48</v>
      </c>
      <c r="B62" s="208"/>
      <c r="C62" s="209"/>
      <c r="D62" s="209"/>
      <c r="E62" s="209"/>
      <c r="F62" s="209"/>
      <c r="G62" s="210"/>
      <c r="H62" s="210"/>
      <c r="I62" s="210"/>
      <c r="J62" s="210"/>
      <c r="K62" s="210"/>
      <c r="L62" s="243">
        <f t="shared" ref="L62:L69" si="9">SUM(B62:K62)</f>
        <v>0</v>
      </c>
      <c r="N62" s="244" t="s">
        <v>48</v>
      </c>
      <c r="O62" s="208"/>
      <c r="P62" s="209"/>
      <c r="Q62" s="209"/>
      <c r="R62" s="209"/>
      <c r="S62" s="209"/>
      <c r="T62" s="210"/>
      <c r="U62" s="210"/>
      <c r="V62" s="210"/>
      <c r="W62" s="210"/>
      <c r="X62" s="210"/>
      <c r="Y62" s="243">
        <f t="shared" ref="Y62:Y68" si="10">SUM(O62:X62)</f>
        <v>0</v>
      </c>
    </row>
    <row r="63" spans="1:25" ht="24.75">
      <c r="A63" s="246" t="s">
        <v>89</v>
      </c>
      <c r="B63" s="331">
        <v>70</v>
      </c>
      <c r="C63" s="209"/>
      <c r="D63" s="209"/>
      <c r="E63" s="209"/>
      <c r="F63" s="209"/>
      <c r="G63" s="210"/>
      <c r="H63" s="210"/>
      <c r="I63" s="210"/>
      <c r="J63" s="210"/>
      <c r="K63" s="210"/>
      <c r="L63" s="243">
        <f>SUM(B63:K63)</f>
        <v>70</v>
      </c>
      <c r="N63" s="246" t="s">
        <v>89</v>
      </c>
      <c r="O63" s="331">
        <v>100</v>
      </c>
      <c r="P63" s="209"/>
      <c r="Q63" s="209"/>
      <c r="R63" s="209"/>
      <c r="S63" s="209"/>
      <c r="T63" s="210"/>
      <c r="U63" s="210"/>
      <c r="V63" s="210"/>
      <c r="W63" s="210"/>
      <c r="X63" s="210"/>
      <c r="Y63" s="243">
        <f>SUM(O63:X63)</f>
        <v>100</v>
      </c>
    </row>
    <row r="64" spans="1:25" ht="21.95" customHeight="1">
      <c r="A64" s="247" t="s">
        <v>27</v>
      </c>
      <c r="B64" s="208"/>
      <c r="C64" s="209"/>
      <c r="D64" s="209"/>
      <c r="E64" s="209"/>
      <c r="F64" s="209"/>
      <c r="G64" s="210"/>
      <c r="H64" s="210"/>
      <c r="I64" s="210"/>
      <c r="J64" s="210"/>
      <c r="K64" s="210"/>
      <c r="L64" s="243">
        <f>SUM(B64:K64)</f>
        <v>0</v>
      </c>
      <c r="N64" s="247" t="s">
        <v>27</v>
      </c>
      <c r="O64" s="208"/>
      <c r="P64" s="209"/>
      <c r="Q64" s="209"/>
      <c r="R64" s="209"/>
      <c r="S64" s="209"/>
      <c r="T64" s="210"/>
      <c r="U64" s="210"/>
      <c r="V64" s="210"/>
      <c r="W64" s="210"/>
      <c r="X64" s="210"/>
      <c r="Y64" s="243">
        <f>SUM(O64:X64)</f>
        <v>0</v>
      </c>
    </row>
    <row r="65" spans="1:28" ht="21.95" customHeight="1">
      <c r="A65" s="247" t="s">
        <v>28</v>
      </c>
      <c r="B65" s="208"/>
      <c r="C65" s="209"/>
      <c r="D65" s="209"/>
      <c r="E65" s="209"/>
      <c r="F65" s="209"/>
      <c r="G65" s="210"/>
      <c r="H65" s="210"/>
      <c r="I65" s="210"/>
      <c r="J65" s="210"/>
      <c r="K65" s="210"/>
      <c r="L65" s="243">
        <f t="shared" si="9"/>
        <v>0</v>
      </c>
      <c r="N65" s="247" t="s">
        <v>28</v>
      </c>
      <c r="O65" s="208"/>
      <c r="P65" s="209"/>
      <c r="Q65" s="209"/>
      <c r="R65" s="209"/>
      <c r="S65" s="209"/>
      <c r="T65" s="210"/>
      <c r="U65" s="210"/>
      <c r="V65" s="210"/>
      <c r="W65" s="210"/>
      <c r="X65" s="210"/>
      <c r="Y65" s="243">
        <f t="shared" si="10"/>
        <v>0</v>
      </c>
    </row>
    <row r="66" spans="1:28" ht="21.95" customHeight="1">
      <c r="A66" s="248" t="s">
        <v>90</v>
      </c>
      <c r="B66" s="208"/>
      <c r="C66" s="209"/>
      <c r="D66" s="209"/>
      <c r="E66" s="209"/>
      <c r="F66" s="209"/>
      <c r="G66" s="210"/>
      <c r="H66" s="210"/>
      <c r="I66" s="210"/>
      <c r="J66" s="210"/>
      <c r="K66" s="210"/>
      <c r="L66" s="243">
        <f t="shared" si="9"/>
        <v>0</v>
      </c>
      <c r="N66" s="248" t="s">
        <v>90</v>
      </c>
      <c r="O66" s="208"/>
      <c r="P66" s="209"/>
      <c r="Q66" s="209"/>
      <c r="R66" s="209"/>
      <c r="S66" s="209"/>
      <c r="T66" s="210"/>
      <c r="U66" s="210"/>
      <c r="V66" s="210"/>
      <c r="W66" s="210"/>
      <c r="X66" s="210"/>
      <c r="Y66" s="243">
        <f t="shared" si="10"/>
        <v>0</v>
      </c>
    </row>
    <row r="67" spans="1:28" ht="21.95" customHeight="1">
      <c r="A67" s="248" t="s">
        <v>91</v>
      </c>
      <c r="B67" s="208"/>
      <c r="C67" s="209"/>
      <c r="D67" s="209"/>
      <c r="E67" s="209"/>
      <c r="F67" s="209"/>
      <c r="G67" s="210"/>
      <c r="H67" s="210"/>
      <c r="I67" s="210"/>
      <c r="J67" s="210"/>
      <c r="K67" s="210"/>
      <c r="L67" s="243">
        <f t="shared" si="9"/>
        <v>0</v>
      </c>
      <c r="N67" s="248" t="s">
        <v>91</v>
      </c>
      <c r="O67" s="249"/>
      <c r="P67" s="250"/>
      <c r="Q67" s="250"/>
      <c r="R67" s="250"/>
      <c r="S67" s="250"/>
      <c r="T67" s="251"/>
      <c r="U67" s="251"/>
      <c r="V67" s="251"/>
      <c r="W67" s="251"/>
      <c r="X67" s="251"/>
      <c r="Y67" s="252">
        <f t="shared" si="10"/>
        <v>0</v>
      </c>
    </row>
    <row r="68" spans="1:28" ht="21.95" customHeight="1">
      <c r="A68" s="248" t="s">
        <v>92</v>
      </c>
      <c r="B68" s="208"/>
      <c r="C68" s="209"/>
      <c r="D68" s="209"/>
      <c r="E68" s="209"/>
      <c r="F68" s="209"/>
      <c r="G68" s="210"/>
      <c r="H68" s="210"/>
      <c r="I68" s="210"/>
      <c r="J68" s="210"/>
      <c r="K68" s="210"/>
      <c r="L68" s="243">
        <f t="shared" si="9"/>
        <v>0</v>
      </c>
      <c r="N68" s="248" t="s">
        <v>92</v>
      </c>
      <c r="O68" s="249"/>
      <c r="P68" s="250"/>
      <c r="Q68" s="250"/>
      <c r="R68" s="250"/>
      <c r="S68" s="250"/>
      <c r="T68" s="251"/>
      <c r="U68" s="251"/>
      <c r="V68" s="251"/>
      <c r="W68" s="251"/>
      <c r="X68" s="251"/>
      <c r="Y68" s="252">
        <f t="shared" si="10"/>
        <v>0</v>
      </c>
    </row>
    <row r="69" spans="1:28" ht="21.95" customHeight="1">
      <c r="A69" s="248" t="s">
        <v>93</v>
      </c>
      <c r="B69" s="208"/>
      <c r="C69" s="209"/>
      <c r="D69" s="209"/>
      <c r="E69" s="209"/>
      <c r="F69" s="209"/>
      <c r="G69" s="210"/>
      <c r="H69" s="210"/>
      <c r="I69" s="210"/>
      <c r="J69" s="210"/>
      <c r="K69" s="210"/>
      <c r="L69" s="243">
        <f t="shared" si="9"/>
        <v>0</v>
      </c>
      <c r="N69" s="248" t="s">
        <v>93</v>
      </c>
      <c r="O69" s="326">
        <v>390</v>
      </c>
      <c r="P69" s="250"/>
      <c r="Q69" s="250"/>
      <c r="R69" s="250"/>
      <c r="S69" s="250"/>
      <c r="T69" s="251"/>
      <c r="U69" s="251"/>
      <c r="V69" s="251"/>
      <c r="W69" s="251"/>
      <c r="X69" s="251"/>
      <c r="Y69" s="243">
        <f>SUM(O69:X69)</f>
        <v>390</v>
      </c>
    </row>
    <row r="70" spans="1:28" ht="21.95" customHeight="1" thickBot="1">
      <c r="A70" s="327" t="s">
        <v>33</v>
      </c>
      <c r="B70" s="211"/>
      <c r="C70" s="212"/>
      <c r="D70" s="212"/>
      <c r="E70" s="212"/>
      <c r="F70" s="212"/>
      <c r="G70" s="213"/>
      <c r="H70" s="213"/>
      <c r="I70" s="213"/>
      <c r="J70" s="213"/>
      <c r="K70" s="213"/>
      <c r="L70" s="254">
        <f>SUM(B70:K70)</f>
        <v>0</v>
      </c>
      <c r="N70" s="327" t="s">
        <v>33</v>
      </c>
      <c r="O70" s="328">
        <v>1180</v>
      </c>
      <c r="P70" s="256"/>
      <c r="Q70" s="256"/>
      <c r="R70" s="256"/>
      <c r="S70" s="256"/>
      <c r="T70" s="257"/>
      <c r="U70" s="257"/>
      <c r="V70" s="257"/>
      <c r="W70" s="257"/>
      <c r="X70" s="257"/>
      <c r="Y70" s="254">
        <f>SUM(O70:X70)</f>
        <v>1180</v>
      </c>
    </row>
    <row r="71" spans="1:28" ht="25.5" thickBot="1">
      <c r="A71" s="258" t="s">
        <v>94</v>
      </c>
      <c r="B71" s="215"/>
      <c r="C71" s="216"/>
      <c r="D71" s="216"/>
      <c r="E71" s="216"/>
      <c r="F71" s="216"/>
      <c r="G71" s="217"/>
      <c r="H71" s="217"/>
      <c r="I71" s="217"/>
      <c r="J71" s="217"/>
      <c r="K71" s="217"/>
      <c r="L71" s="265">
        <f>SUM(B71:K71)</f>
        <v>0</v>
      </c>
      <c r="N71" s="258" t="s">
        <v>94</v>
      </c>
      <c r="O71" s="215"/>
      <c r="P71" s="216"/>
      <c r="Q71" s="216"/>
      <c r="R71" s="216"/>
      <c r="S71" s="216"/>
      <c r="T71" s="217"/>
      <c r="U71" s="217"/>
      <c r="V71" s="217"/>
      <c r="W71" s="217"/>
      <c r="X71" s="217"/>
      <c r="Y71" s="265">
        <f>SUM(O71:X71)</f>
        <v>0</v>
      </c>
    </row>
    <row r="72" spans="1:28" ht="25.5" customHeight="1" thickBot="1">
      <c r="A72" s="262" t="s">
        <v>54</v>
      </c>
      <c r="B72" s="215"/>
      <c r="C72" s="216"/>
      <c r="D72" s="216"/>
      <c r="E72" s="216"/>
      <c r="F72" s="216"/>
      <c r="G72" s="217"/>
      <c r="H72" s="217"/>
      <c r="I72" s="217"/>
      <c r="J72" s="217"/>
      <c r="K72" s="217"/>
      <c r="L72" s="218">
        <f>SUM(L52:L71)</f>
        <v>2384</v>
      </c>
      <c r="N72" s="262" t="s">
        <v>54</v>
      </c>
      <c r="O72" s="215"/>
      <c r="P72" s="216"/>
      <c r="Q72" s="216"/>
      <c r="R72" s="216"/>
      <c r="S72" s="216"/>
      <c r="T72" s="217"/>
      <c r="U72" s="217"/>
      <c r="V72" s="217"/>
      <c r="W72" s="217"/>
      <c r="X72" s="217"/>
      <c r="Y72" s="218">
        <f>SUM(Y52:Y71)</f>
        <v>3941</v>
      </c>
    </row>
    <row r="73" spans="1:28" ht="15" customHeight="1"/>
    <row r="74" spans="1:28" ht="15" customHeight="1"/>
    <row r="75" spans="1:28" ht="15" customHeight="1"/>
    <row r="76" spans="1:28">
      <c r="A76" s="660" t="s">
        <v>101</v>
      </c>
      <c r="B76" s="660"/>
      <c r="C76" s="660"/>
      <c r="D76" s="660"/>
      <c r="E76" s="660"/>
      <c r="F76" s="660"/>
      <c r="G76" s="660"/>
      <c r="H76" s="660"/>
      <c r="I76" s="660"/>
      <c r="J76" s="660"/>
      <c r="K76" s="660"/>
      <c r="L76" s="660"/>
      <c r="M76" s="660"/>
      <c r="N76" s="660"/>
      <c r="O76" s="660"/>
      <c r="P76" s="660"/>
      <c r="Q76" s="660"/>
      <c r="R76" s="660"/>
      <c r="S76" s="660"/>
      <c r="T76" s="660"/>
      <c r="U76" s="660"/>
      <c r="V76" s="660"/>
      <c r="W76" s="660"/>
      <c r="X76" s="660"/>
      <c r="Y76" s="660"/>
    </row>
    <row r="77" spans="1:28">
      <c r="A77" s="660"/>
      <c r="B77" s="660"/>
      <c r="C77" s="660"/>
      <c r="D77" s="660"/>
      <c r="E77" s="660"/>
      <c r="F77" s="660"/>
      <c r="G77" s="660"/>
      <c r="H77" s="660"/>
      <c r="I77" s="660"/>
      <c r="J77" s="660"/>
      <c r="K77" s="660"/>
      <c r="L77" s="660"/>
      <c r="M77" s="660"/>
      <c r="N77" s="660"/>
      <c r="O77" s="660"/>
      <c r="P77" s="660"/>
      <c r="Q77" s="660"/>
      <c r="R77" s="660"/>
      <c r="S77" s="660"/>
      <c r="T77" s="660"/>
      <c r="U77" s="660"/>
      <c r="V77" s="660"/>
      <c r="W77" s="660"/>
      <c r="X77" s="660"/>
      <c r="Y77" s="660"/>
    </row>
    <row r="78" spans="1:28">
      <c r="A78" s="660"/>
      <c r="B78" s="660"/>
      <c r="C78" s="660"/>
      <c r="D78" s="660"/>
      <c r="E78" s="660"/>
      <c r="F78" s="660"/>
      <c r="G78" s="660"/>
      <c r="H78" s="660"/>
      <c r="I78" s="660"/>
      <c r="J78" s="660"/>
      <c r="K78" s="660"/>
      <c r="L78" s="660"/>
      <c r="M78" s="660"/>
      <c r="N78" s="660"/>
      <c r="O78" s="660"/>
      <c r="P78" s="660"/>
      <c r="Q78" s="660"/>
      <c r="R78" s="660"/>
      <c r="S78" s="660"/>
      <c r="T78" s="660"/>
      <c r="U78" s="660"/>
      <c r="V78" s="660"/>
      <c r="W78" s="660"/>
      <c r="X78" s="660"/>
      <c r="Y78" s="660"/>
    </row>
    <row r="79" spans="1:28">
      <c r="A79" s="660"/>
      <c r="B79" s="660"/>
      <c r="C79" s="660"/>
      <c r="D79" s="660"/>
      <c r="E79" s="660"/>
      <c r="F79" s="660"/>
      <c r="G79" s="660"/>
      <c r="H79" s="660"/>
      <c r="I79" s="660"/>
      <c r="J79" s="660"/>
      <c r="K79" s="660"/>
      <c r="L79" s="660"/>
      <c r="M79" s="660"/>
      <c r="N79" s="660"/>
      <c r="O79" s="660"/>
      <c r="P79" s="660"/>
      <c r="Q79" s="660"/>
      <c r="R79" s="660"/>
      <c r="S79" s="660"/>
      <c r="T79" s="660"/>
      <c r="U79" s="660"/>
      <c r="V79" s="660"/>
      <c r="W79" s="660"/>
      <c r="X79" s="660"/>
      <c r="Y79" s="660"/>
    </row>
    <row r="80" spans="1:28" ht="30" customHeight="1" thickBot="1">
      <c r="AA80" s="266"/>
      <c r="AB80" s="266"/>
    </row>
    <row r="81" spans="1:28" ht="24.95" customHeight="1" thickBot="1">
      <c r="A81" s="230" t="s">
        <v>44</v>
      </c>
      <c r="B81" s="231">
        <v>1</v>
      </c>
      <c r="C81" s="232">
        <v>2</v>
      </c>
      <c r="D81" s="232">
        <v>3</v>
      </c>
      <c r="E81" s="232">
        <v>4</v>
      </c>
      <c r="F81" s="232">
        <v>5</v>
      </c>
      <c r="G81" s="233">
        <v>6</v>
      </c>
      <c r="H81" s="232">
        <v>7</v>
      </c>
      <c r="I81" s="233">
        <v>8</v>
      </c>
      <c r="J81" s="232">
        <v>9</v>
      </c>
      <c r="K81" s="233">
        <v>10</v>
      </c>
      <c r="L81" s="234" t="s">
        <v>43</v>
      </c>
      <c r="N81" s="230" t="s">
        <v>60</v>
      </c>
      <c r="O81" s="231">
        <v>1</v>
      </c>
      <c r="P81" s="232">
        <v>2</v>
      </c>
      <c r="Q81" s="232">
        <v>3</v>
      </c>
      <c r="R81" s="232">
        <v>4</v>
      </c>
      <c r="S81" s="232">
        <v>5</v>
      </c>
      <c r="T81" s="233">
        <v>6</v>
      </c>
      <c r="U81" s="232">
        <v>7</v>
      </c>
      <c r="V81" s="233">
        <v>8</v>
      </c>
      <c r="W81" s="232">
        <v>9</v>
      </c>
      <c r="X81" s="233">
        <v>10</v>
      </c>
      <c r="Y81" s="234" t="s">
        <v>43</v>
      </c>
      <c r="AA81" s="267"/>
      <c r="AB81" s="267"/>
    </row>
    <row r="82" spans="1:28" s="240" customFormat="1" ht="21.95" customHeight="1" thickTop="1">
      <c r="A82" s="241" t="s">
        <v>15</v>
      </c>
      <c r="B82" s="285">
        <v>1607</v>
      </c>
      <c r="C82" s="237"/>
      <c r="D82" s="237"/>
      <c r="E82" s="237"/>
      <c r="F82" s="237"/>
      <c r="G82" s="238"/>
      <c r="H82" s="238"/>
      <c r="I82" s="238"/>
      <c r="J82" s="238"/>
      <c r="K82" s="238"/>
      <c r="L82" s="239">
        <f t="shared" ref="L82:L88" si="11">SUM(B82:K82)</f>
        <v>1607</v>
      </c>
      <c r="N82" s="241" t="s">
        <v>15</v>
      </c>
      <c r="O82" s="285">
        <v>1383</v>
      </c>
      <c r="P82" s="237"/>
      <c r="Q82" s="237"/>
      <c r="R82" s="237"/>
      <c r="S82" s="237"/>
      <c r="T82" s="238"/>
      <c r="U82" s="238"/>
      <c r="V82" s="238"/>
      <c r="W82" s="238"/>
      <c r="X82" s="238"/>
      <c r="Y82" s="239">
        <f t="shared" ref="Y82:Y101" si="12">SUM(O82:X82)</f>
        <v>1383</v>
      </c>
    </row>
    <row r="83" spans="1:28" s="240" customFormat="1" ht="21.95" customHeight="1">
      <c r="A83" s="241" t="s">
        <v>16</v>
      </c>
      <c r="B83" s="285">
        <v>225</v>
      </c>
      <c r="C83" s="237"/>
      <c r="D83" s="237"/>
      <c r="E83" s="237"/>
      <c r="F83" s="237"/>
      <c r="G83" s="238"/>
      <c r="H83" s="238"/>
      <c r="I83" s="238"/>
      <c r="J83" s="238"/>
      <c r="K83" s="238"/>
      <c r="L83" s="239">
        <f t="shared" si="11"/>
        <v>225</v>
      </c>
      <c r="N83" s="241" t="s">
        <v>16</v>
      </c>
      <c r="O83" s="285">
        <v>280</v>
      </c>
      <c r="P83" s="237"/>
      <c r="Q83" s="237"/>
      <c r="R83" s="237"/>
      <c r="S83" s="237"/>
      <c r="T83" s="238"/>
      <c r="U83" s="238"/>
      <c r="V83" s="238"/>
      <c r="W83" s="238"/>
      <c r="X83" s="238"/>
      <c r="Y83" s="239">
        <f t="shared" si="12"/>
        <v>280</v>
      </c>
    </row>
    <row r="84" spans="1:28" s="240" customFormat="1" ht="21.95" customHeight="1">
      <c r="A84" s="241" t="s">
        <v>17</v>
      </c>
      <c r="B84" s="285">
        <v>64</v>
      </c>
      <c r="C84" s="237"/>
      <c r="D84" s="237"/>
      <c r="E84" s="237"/>
      <c r="F84" s="237"/>
      <c r="G84" s="238"/>
      <c r="H84" s="238"/>
      <c r="I84" s="238"/>
      <c r="J84" s="238"/>
      <c r="K84" s="238"/>
      <c r="L84" s="239">
        <f t="shared" si="11"/>
        <v>64</v>
      </c>
      <c r="N84" s="241" t="s">
        <v>17</v>
      </c>
      <c r="O84" s="285">
        <v>129</v>
      </c>
      <c r="P84" s="237"/>
      <c r="Q84" s="237"/>
      <c r="R84" s="237"/>
      <c r="S84" s="237"/>
      <c r="T84" s="238"/>
      <c r="U84" s="238"/>
      <c r="V84" s="238"/>
      <c r="W84" s="238"/>
      <c r="X84" s="238"/>
      <c r="Y84" s="239">
        <f t="shared" si="12"/>
        <v>129</v>
      </c>
    </row>
    <row r="85" spans="1:28" s="240" customFormat="1" ht="21.95" customHeight="1">
      <c r="A85" s="241" t="s">
        <v>18</v>
      </c>
      <c r="B85" s="236"/>
      <c r="C85" s="237"/>
      <c r="D85" s="237"/>
      <c r="E85" s="237"/>
      <c r="F85" s="237"/>
      <c r="G85" s="238"/>
      <c r="H85" s="238"/>
      <c r="I85" s="238"/>
      <c r="J85" s="238"/>
      <c r="K85" s="238"/>
      <c r="L85" s="239">
        <f t="shared" si="11"/>
        <v>0</v>
      </c>
      <c r="N85" s="241" t="s">
        <v>18</v>
      </c>
      <c r="O85" s="236"/>
      <c r="P85" s="237"/>
      <c r="Q85" s="237"/>
      <c r="R85" s="237"/>
      <c r="S85" s="237"/>
      <c r="T85" s="238"/>
      <c r="U85" s="238"/>
      <c r="V85" s="238"/>
      <c r="W85" s="238"/>
      <c r="X85" s="238"/>
      <c r="Y85" s="239">
        <f t="shared" si="12"/>
        <v>0</v>
      </c>
    </row>
    <row r="86" spans="1:28" s="240" customFormat="1" ht="21.95" customHeight="1">
      <c r="A86" s="241" t="s">
        <v>45</v>
      </c>
      <c r="B86" s="285">
        <v>349</v>
      </c>
      <c r="C86" s="237"/>
      <c r="D86" s="237"/>
      <c r="E86" s="237"/>
      <c r="F86" s="237"/>
      <c r="G86" s="238"/>
      <c r="H86" s="238"/>
      <c r="I86" s="238"/>
      <c r="J86" s="238"/>
      <c r="K86" s="238"/>
      <c r="L86" s="239">
        <f t="shared" si="11"/>
        <v>349</v>
      </c>
      <c r="N86" s="241" t="s">
        <v>45</v>
      </c>
      <c r="O86" s="285">
        <v>92</v>
      </c>
      <c r="P86" s="237"/>
      <c r="Q86" s="237"/>
      <c r="R86" s="237"/>
      <c r="S86" s="237"/>
      <c r="T86" s="238"/>
      <c r="U86" s="238"/>
      <c r="V86" s="238"/>
      <c r="W86" s="238"/>
      <c r="X86" s="238"/>
      <c r="Y86" s="239">
        <f t="shared" si="12"/>
        <v>92</v>
      </c>
    </row>
    <row r="87" spans="1:28" s="240" customFormat="1" ht="21.95" customHeight="1">
      <c r="A87" s="241" t="s">
        <v>20</v>
      </c>
      <c r="B87" s="236"/>
      <c r="C87" s="237"/>
      <c r="D87" s="237"/>
      <c r="E87" s="237"/>
      <c r="F87" s="237"/>
      <c r="G87" s="238"/>
      <c r="H87" s="238"/>
      <c r="I87" s="238"/>
      <c r="J87" s="238"/>
      <c r="K87" s="238"/>
      <c r="L87" s="239">
        <f t="shared" si="11"/>
        <v>0</v>
      </c>
      <c r="N87" s="241" t="s">
        <v>20</v>
      </c>
      <c r="O87" s="236"/>
      <c r="P87" s="237"/>
      <c r="Q87" s="237"/>
      <c r="R87" s="237"/>
      <c r="S87" s="237"/>
      <c r="T87" s="238"/>
      <c r="U87" s="238"/>
      <c r="V87" s="238"/>
      <c r="W87" s="238"/>
      <c r="X87" s="238"/>
      <c r="Y87" s="239">
        <f t="shared" si="12"/>
        <v>0</v>
      </c>
    </row>
    <row r="88" spans="1:28" ht="21.95" customHeight="1">
      <c r="A88" s="242" t="s">
        <v>21</v>
      </c>
      <c r="B88" s="329">
        <v>5</v>
      </c>
      <c r="C88" s="330">
        <v>40</v>
      </c>
      <c r="D88" s="330">
        <v>8</v>
      </c>
      <c r="E88" s="330">
        <v>10</v>
      </c>
      <c r="F88" s="205"/>
      <c r="G88" s="206"/>
      <c r="H88" s="206"/>
      <c r="I88" s="206"/>
      <c r="J88" s="206"/>
      <c r="K88" s="206"/>
      <c r="L88" s="243">
        <f t="shared" si="11"/>
        <v>63</v>
      </c>
      <c r="N88" s="242" t="s">
        <v>21</v>
      </c>
      <c r="O88" s="329">
        <v>8</v>
      </c>
      <c r="P88" s="330">
        <v>5</v>
      </c>
      <c r="Q88" s="330">
        <v>15</v>
      </c>
      <c r="R88" s="330">
        <v>10</v>
      </c>
      <c r="S88" s="330">
        <v>15</v>
      </c>
      <c r="T88" s="206"/>
      <c r="U88" s="206"/>
      <c r="V88" s="206"/>
      <c r="W88" s="206"/>
      <c r="X88" s="206"/>
      <c r="Y88" s="243">
        <f t="shared" si="12"/>
        <v>53</v>
      </c>
    </row>
    <row r="89" spans="1:28" ht="21.95" customHeight="1">
      <c r="A89" s="242" t="s">
        <v>22</v>
      </c>
      <c r="B89" s="329">
        <v>20</v>
      </c>
      <c r="C89" s="330">
        <v>15</v>
      </c>
      <c r="D89" s="330">
        <v>10</v>
      </c>
      <c r="E89" s="330">
        <v>13</v>
      </c>
      <c r="F89" s="205"/>
      <c r="G89" s="206"/>
      <c r="H89" s="206"/>
      <c r="I89" s="206"/>
      <c r="J89" s="206"/>
      <c r="K89" s="206"/>
      <c r="L89" s="243">
        <f>SUM(B89:K89)</f>
        <v>58</v>
      </c>
      <c r="N89" s="242" t="s">
        <v>22</v>
      </c>
      <c r="O89" s="329">
        <v>5</v>
      </c>
      <c r="P89" s="330">
        <v>7</v>
      </c>
      <c r="Q89" s="330">
        <v>15</v>
      </c>
      <c r="R89" s="330">
        <v>15</v>
      </c>
      <c r="S89" s="330">
        <v>15</v>
      </c>
      <c r="T89" s="206"/>
      <c r="U89" s="206"/>
      <c r="V89" s="206"/>
      <c r="W89" s="206"/>
      <c r="X89" s="206"/>
      <c r="Y89" s="243">
        <f t="shared" si="12"/>
        <v>57</v>
      </c>
    </row>
    <row r="90" spans="1:28" ht="21.95" customHeight="1">
      <c r="A90" s="244" t="s">
        <v>46</v>
      </c>
      <c r="B90" s="331">
        <v>25</v>
      </c>
      <c r="C90" s="332">
        <v>15</v>
      </c>
      <c r="D90" s="332">
        <v>11</v>
      </c>
      <c r="E90" s="332">
        <v>15</v>
      </c>
      <c r="F90" s="209"/>
      <c r="G90" s="210"/>
      <c r="H90" s="210"/>
      <c r="I90" s="210"/>
      <c r="J90" s="210"/>
      <c r="K90" s="210"/>
      <c r="L90" s="243">
        <f>SUM(B90:K90)</f>
        <v>66</v>
      </c>
      <c r="N90" s="244" t="s">
        <v>46</v>
      </c>
      <c r="O90" s="331">
        <v>5</v>
      </c>
      <c r="P90" s="332">
        <v>8</v>
      </c>
      <c r="Q90" s="332">
        <v>10</v>
      </c>
      <c r="R90" s="332">
        <v>20</v>
      </c>
      <c r="S90" s="332">
        <v>20</v>
      </c>
      <c r="T90" s="210"/>
      <c r="U90" s="210"/>
      <c r="V90" s="210"/>
      <c r="W90" s="210"/>
      <c r="X90" s="210"/>
      <c r="Y90" s="243">
        <f t="shared" si="12"/>
        <v>63</v>
      </c>
      <c r="AA90" s="267"/>
      <c r="AB90" s="267"/>
    </row>
    <row r="91" spans="1:28" ht="21.95" customHeight="1">
      <c r="A91" s="244" t="s">
        <v>47</v>
      </c>
      <c r="B91" s="331">
        <v>11</v>
      </c>
      <c r="C91" s="332">
        <v>27</v>
      </c>
      <c r="D91" s="332">
        <v>19</v>
      </c>
      <c r="E91" s="332">
        <v>22</v>
      </c>
      <c r="F91" s="332">
        <v>19</v>
      </c>
      <c r="G91" s="210"/>
      <c r="H91" s="210"/>
      <c r="I91" s="210"/>
      <c r="J91" s="210"/>
      <c r="K91" s="210"/>
      <c r="L91" s="243">
        <f>SUM(B91:K91)</f>
        <v>98</v>
      </c>
      <c r="N91" s="244" t="s">
        <v>47</v>
      </c>
      <c r="O91" s="331">
        <v>19</v>
      </c>
      <c r="P91" s="332">
        <v>14</v>
      </c>
      <c r="Q91" s="332">
        <v>18</v>
      </c>
      <c r="R91" s="332">
        <v>25</v>
      </c>
      <c r="S91" s="209"/>
      <c r="T91" s="210"/>
      <c r="U91" s="210"/>
      <c r="V91" s="210"/>
      <c r="W91" s="210"/>
      <c r="X91" s="210"/>
      <c r="Y91" s="243">
        <f t="shared" si="12"/>
        <v>76</v>
      </c>
      <c r="AA91" s="267"/>
      <c r="AB91" s="267"/>
    </row>
    <row r="92" spans="1:28" ht="21.95" customHeight="1">
      <c r="A92" s="244" t="s">
        <v>48</v>
      </c>
      <c r="B92" s="208"/>
      <c r="C92" s="209"/>
      <c r="D92" s="209"/>
      <c r="E92" s="209"/>
      <c r="F92" s="209"/>
      <c r="G92" s="210"/>
      <c r="H92" s="210"/>
      <c r="I92" s="210"/>
      <c r="J92" s="210"/>
      <c r="K92" s="210"/>
      <c r="L92" s="243">
        <f t="shared" ref="L92:L99" si="13">SUM(B92:K92)</f>
        <v>0</v>
      </c>
      <c r="N92" s="244" t="s">
        <v>48</v>
      </c>
      <c r="O92" s="208"/>
      <c r="P92" s="209"/>
      <c r="Q92" s="209"/>
      <c r="R92" s="209"/>
      <c r="S92" s="209"/>
      <c r="T92" s="210"/>
      <c r="U92" s="210"/>
      <c r="V92" s="210"/>
      <c r="W92" s="210"/>
      <c r="X92" s="210"/>
      <c r="Y92" s="243">
        <f t="shared" si="12"/>
        <v>0</v>
      </c>
      <c r="AA92" s="267"/>
      <c r="AB92" s="267"/>
    </row>
    <row r="93" spans="1:28" ht="24.75">
      <c r="A93" s="246" t="s">
        <v>89</v>
      </c>
      <c r="B93" s="208"/>
      <c r="C93" s="209"/>
      <c r="D93" s="209"/>
      <c r="E93" s="209"/>
      <c r="F93" s="209"/>
      <c r="G93" s="210"/>
      <c r="H93" s="210"/>
      <c r="I93" s="210"/>
      <c r="J93" s="210"/>
      <c r="K93" s="210"/>
      <c r="L93" s="243">
        <f>SUM(B93:K93)</f>
        <v>0</v>
      </c>
      <c r="N93" s="246" t="s">
        <v>89</v>
      </c>
      <c r="O93" s="208"/>
      <c r="P93" s="209"/>
      <c r="Q93" s="209"/>
      <c r="R93" s="209"/>
      <c r="S93" s="209"/>
      <c r="T93" s="210"/>
      <c r="U93" s="210"/>
      <c r="V93" s="210"/>
      <c r="W93" s="210"/>
      <c r="X93" s="210"/>
      <c r="Y93" s="243">
        <f t="shared" si="12"/>
        <v>0</v>
      </c>
    </row>
    <row r="94" spans="1:28" ht="21.95" customHeight="1">
      <c r="A94" s="244" t="s">
        <v>27</v>
      </c>
      <c r="B94" s="208"/>
      <c r="C94" s="209"/>
      <c r="D94" s="209"/>
      <c r="E94" s="209"/>
      <c r="F94" s="209"/>
      <c r="G94" s="210"/>
      <c r="H94" s="210"/>
      <c r="I94" s="210"/>
      <c r="J94" s="210"/>
      <c r="K94" s="210"/>
      <c r="L94" s="243">
        <f>SUM(B94:K94)</f>
        <v>0</v>
      </c>
      <c r="N94" s="244" t="s">
        <v>27</v>
      </c>
      <c r="O94" s="208"/>
      <c r="P94" s="209"/>
      <c r="Q94" s="209"/>
      <c r="R94" s="209"/>
      <c r="S94" s="209"/>
      <c r="T94" s="210"/>
      <c r="U94" s="210"/>
      <c r="V94" s="210"/>
      <c r="W94" s="210"/>
      <c r="X94" s="210"/>
      <c r="Y94" s="243">
        <f t="shared" si="12"/>
        <v>0</v>
      </c>
      <c r="AA94" s="267"/>
      <c r="AB94" s="267"/>
    </row>
    <row r="95" spans="1:28" ht="21.95" customHeight="1">
      <c r="A95" s="244" t="s">
        <v>28</v>
      </c>
      <c r="B95" s="208"/>
      <c r="C95" s="209"/>
      <c r="D95" s="209"/>
      <c r="E95" s="209"/>
      <c r="F95" s="209"/>
      <c r="G95" s="210"/>
      <c r="H95" s="210"/>
      <c r="I95" s="210"/>
      <c r="J95" s="210"/>
      <c r="K95" s="210"/>
      <c r="L95" s="243">
        <f t="shared" si="13"/>
        <v>0</v>
      </c>
      <c r="N95" s="244" t="s">
        <v>28</v>
      </c>
      <c r="O95" s="208"/>
      <c r="P95" s="209"/>
      <c r="Q95" s="209"/>
      <c r="R95" s="209"/>
      <c r="S95" s="209"/>
      <c r="T95" s="210"/>
      <c r="U95" s="210"/>
      <c r="V95" s="210"/>
      <c r="W95" s="210"/>
      <c r="X95" s="210"/>
      <c r="Y95" s="243">
        <f t="shared" si="12"/>
        <v>0</v>
      </c>
      <c r="AA95" s="267"/>
      <c r="AB95" s="267"/>
    </row>
    <row r="96" spans="1:28" ht="21.95" customHeight="1">
      <c r="A96" s="248" t="s">
        <v>90</v>
      </c>
      <c r="B96" s="208"/>
      <c r="C96" s="209"/>
      <c r="D96" s="209"/>
      <c r="E96" s="209"/>
      <c r="F96" s="209"/>
      <c r="G96" s="210"/>
      <c r="H96" s="210"/>
      <c r="I96" s="210"/>
      <c r="J96" s="210"/>
      <c r="K96" s="210"/>
      <c r="L96" s="243">
        <f t="shared" si="13"/>
        <v>0</v>
      </c>
      <c r="N96" s="248" t="s">
        <v>90</v>
      </c>
      <c r="O96" s="208"/>
      <c r="P96" s="209"/>
      <c r="Q96" s="209"/>
      <c r="R96" s="209"/>
      <c r="S96" s="209"/>
      <c r="T96" s="210"/>
      <c r="U96" s="210"/>
      <c r="V96" s="210"/>
      <c r="W96" s="210"/>
      <c r="X96" s="210"/>
      <c r="Y96" s="243">
        <f t="shared" si="12"/>
        <v>0</v>
      </c>
    </row>
    <row r="97" spans="1:25" ht="21.95" customHeight="1">
      <c r="A97" s="248" t="s">
        <v>91</v>
      </c>
      <c r="B97" s="208"/>
      <c r="C97" s="209"/>
      <c r="D97" s="209"/>
      <c r="E97" s="209"/>
      <c r="F97" s="209"/>
      <c r="G97" s="210"/>
      <c r="H97" s="210"/>
      <c r="I97" s="210"/>
      <c r="J97" s="210"/>
      <c r="K97" s="210"/>
      <c r="L97" s="243">
        <f t="shared" si="13"/>
        <v>0</v>
      </c>
      <c r="N97" s="248" t="s">
        <v>91</v>
      </c>
      <c r="O97" s="208"/>
      <c r="P97" s="209"/>
      <c r="Q97" s="209"/>
      <c r="R97" s="209"/>
      <c r="S97" s="209"/>
      <c r="T97" s="210"/>
      <c r="U97" s="210"/>
      <c r="V97" s="210"/>
      <c r="W97" s="210"/>
      <c r="X97" s="210"/>
      <c r="Y97" s="243">
        <f t="shared" si="12"/>
        <v>0</v>
      </c>
    </row>
    <row r="98" spans="1:25" ht="21.95" customHeight="1">
      <c r="A98" s="248" t="s">
        <v>92</v>
      </c>
      <c r="B98" s="208"/>
      <c r="C98" s="209"/>
      <c r="D98" s="209"/>
      <c r="E98" s="209"/>
      <c r="F98" s="209"/>
      <c r="G98" s="210"/>
      <c r="H98" s="210"/>
      <c r="I98" s="210"/>
      <c r="J98" s="210"/>
      <c r="K98" s="210"/>
      <c r="L98" s="243">
        <f t="shared" si="13"/>
        <v>0</v>
      </c>
      <c r="N98" s="248" t="s">
        <v>92</v>
      </c>
      <c r="O98" s="208"/>
      <c r="P98" s="209"/>
      <c r="Q98" s="209"/>
      <c r="R98" s="209"/>
      <c r="S98" s="209"/>
      <c r="T98" s="210"/>
      <c r="U98" s="210"/>
      <c r="V98" s="210"/>
      <c r="W98" s="210"/>
      <c r="X98" s="210"/>
      <c r="Y98" s="243">
        <f t="shared" si="12"/>
        <v>0</v>
      </c>
    </row>
    <row r="99" spans="1:25" ht="21.95" customHeight="1">
      <c r="A99" s="248" t="s">
        <v>93</v>
      </c>
      <c r="B99" s="208"/>
      <c r="C99" s="209"/>
      <c r="D99" s="209"/>
      <c r="E99" s="209"/>
      <c r="F99" s="209"/>
      <c r="G99" s="210"/>
      <c r="H99" s="210"/>
      <c r="I99" s="210"/>
      <c r="J99" s="210"/>
      <c r="K99" s="210"/>
      <c r="L99" s="243">
        <f t="shared" si="13"/>
        <v>0</v>
      </c>
      <c r="N99" s="248" t="s">
        <v>93</v>
      </c>
      <c r="O99" s="208"/>
      <c r="P99" s="209"/>
      <c r="Q99" s="209"/>
      <c r="R99" s="209"/>
      <c r="S99" s="209"/>
      <c r="T99" s="210"/>
      <c r="U99" s="210"/>
      <c r="V99" s="210"/>
      <c r="W99" s="210"/>
      <c r="X99" s="210"/>
      <c r="Y99" s="243">
        <f t="shared" si="12"/>
        <v>0</v>
      </c>
    </row>
    <row r="100" spans="1:25" ht="21.95" customHeight="1" thickBot="1">
      <c r="A100" s="327" t="s">
        <v>33</v>
      </c>
      <c r="B100" s="211"/>
      <c r="C100" s="212"/>
      <c r="D100" s="212"/>
      <c r="E100" s="212"/>
      <c r="F100" s="212"/>
      <c r="G100" s="213"/>
      <c r="H100" s="213"/>
      <c r="I100" s="213"/>
      <c r="J100" s="213"/>
      <c r="K100" s="213"/>
      <c r="L100" s="254">
        <f>SUM(B100:K100)</f>
        <v>0</v>
      </c>
      <c r="N100" s="327" t="s">
        <v>33</v>
      </c>
      <c r="O100" s="211"/>
      <c r="P100" s="212"/>
      <c r="Q100" s="212"/>
      <c r="R100" s="212"/>
      <c r="S100" s="212"/>
      <c r="T100" s="213"/>
      <c r="U100" s="213"/>
      <c r="V100" s="213"/>
      <c r="W100" s="213"/>
      <c r="X100" s="213"/>
      <c r="Y100" s="254">
        <f t="shared" si="12"/>
        <v>0</v>
      </c>
    </row>
    <row r="101" spans="1:25" ht="25.5" thickBot="1">
      <c r="A101" s="258" t="s">
        <v>94</v>
      </c>
      <c r="B101" s="215"/>
      <c r="C101" s="216"/>
      <c r="D101" s="216"/>
      <c r="E101" s="216"/>
      <c r="F101" s="216"/>
      <c r="G101" s="217"/>
      <c r="H101" s="217"/>
      <c r="I101" s="217"/>
      <c r="J101" s="217"/>
      <c r="K101" s="217"/>
      <c r="L101" s="265">
        <f>SUM(B101:K101)</f>
        <v>0</v>
      </c>
      <c r="N101" s="258" t="s">
        <v>94</v>
      </c>
      <c r="O101" s="215"/>
      <c r="P101" s="216"/>
      <c r="Q101" s="216"/>
      <c r="R101" s="216"/>
      <c r="S101" s="216"/>
      <c r="T101" s="217"/>
      <c r="U101" s="217"/>
      <c r="V101" s="217"/>
      <c r="W101" s="217"/>
      <c r="X101" s="217"/>
      <c r="Y101" s="265">
        <f t="shared" si="12"/>
        <v>0</v>
      </c>
    </row>
    <row r="102" spans="1:25" ht="25.5" customHeight="1" thickBot="1">
      <c r="A102" s="262" t="s">
        <v>54</v>
      </c>
      <c r="B102" s="215"/>
      <c r="C102" s="216"/>
      <c r="D102" s="216"/>
      <c r="E102" s="216"/>
      <c r="F102" s="216"/>
      <c r="G102" s="217"/>
      <c r="H102" s="217"/>
      <c r="I102" s="217"/>
      <c r="J102" s="217"/>
      <c r="K102" s="217"/>
      <c r="L102" s="218">
        <f>SUM(L82:L101)</f>
        <v>2530</v>
      </c>
      <c r="N102" s="262" t="s">
        <v>54</v>
      </c>
      <c r="O102" s="215"/>
      <c r="P102" s="216"/>
      <c r="Q102" s="216"/>
      <c r="R102" s="216"/>
      <c r="S102" s="216"/>
      <c r="T102" s="217"/>
      <c r="U102" s="217"/>
      <c r="V102" s="217"/>
      <c r="W102" s="217"/>
      <c r="X102" s="217"/>
      <c r="Y102" s="218">
        <f>SUM(Y82:Y101)</f>
        <v>2133</v>
      </c>
    </row>
    <row r="103" spans="1:25" ht="15" customHeight="1" thickBot="1"/>
    <row r="104" spans="1:25" ht="24.95" customHeight="1" thickBot="1">
      <c r="A104" s="230" t="s">
        <v>56</v>
      </c>
      <c r="B104" s="231">
        <v>1</v>
      </c>
      <c r="C104" s="232">
        <v>2</v>
      </c>
      <c r="D104" s="232">
        <v>3</v>
      </c>
      <c r="E104" s="232">
        <v>4</v>
      </c>
      <c r="F104" s="232">
        <v>5</v>
      </c>
      <c r="G104" s="233">
        <v>6</v>
      </c>
      <c r="H104" s="232">
        <v>7</v>
      </c>
      <c r="I104" s="233">
        <v>8</v>
      </c>
      <c r="J104" s="232">
        <v>9</v>
      </c>
      <c r="K104" s="233">
        <v>10</v>
      </c>
      <c r="L104" s="234" t="s">
        <v>43</v>
      </c>
      <c r="N104" s="230" t="s">
        <v>62</v>
      </c>
      <c r="O104" s="231">
        <v>1</v>
      </c>
      <c r="P104" s="232">
        <v>2</v>
      </c>
      <c r="Q104" s="232">
        <v>3</v>
      </c>
      <c r="R104" s="232">
        <v>4</v>
      </c>
      <c r="S104" s="232">
        <v>5</v>
      </c>
      <c r="T104" s="233">
        <v>6</v>
      </c>
      <c r="U104" s="232">
        <v>7</v>
      </c>
      <c r="V104" s="233">
        <v>8</v>
      </c>
      <c r="W104" s="232">
        <v>9</v>
      </c>
      <c r="X104" s="233">
        <v>10</v>
      </c>
      <c r="Y104" s="234" t="s">
        <v>43</v>
      </c>
    </row>
    <row r="105" spans="1:25" s="240" customFormat="1" ht="21.95" customHeight="1" thickTop="1">
      <c r="A105" s="241" t="s">
        <v>15</v>
      </c>
      <c r="B105" s="285">
        <v>1826</v>
      </c>
      <c r="C105" s="237"/>
      <c r="D105" s="237"/>
      <c r="E105" s="237"/>
      <c r="F105" s="237"/>
      <c r="G105" s="238"/>
      <c r="H105" s="238"/>
      <c r="I105" s="238"/>
      <c r="J105" s="238"/>
      <c r="K105" s="238"/>
      <c r="L105" s="239">
        <f t="shared" ref="L105:L124" si="14">SUM(B105:K105)</f>
        <v>1826</v>
      </c>
      <c r="N105" s="241" t="s">
        <v>15</v>
      </c>
      <c r="O105" s="285">
        <v>1469</v>
      </c>
      <c r="P105" s="237"/>
      <c r="Q105" s="237"/>
      <c r="R105" s="237"/>
      <c r="S105" s="237"/>
      <c r="T105" s="238"/>
      <c r="U105" s="238"/>
      <c r="V105" s="238"/>
      <c r="W105" s="238"/>
      <c r="X105" s="238"/>
      <c r="Y105" s="239">
        <f t="shared" ref="Y105:Y124" si="15">SUM(O105:X105)</f>
        <v>1469</v>
      </c>
    </row>
    <row r="106" spans="1:25" s="240" customFormat="1" ht="21.95" customHeight="1">
      <c r="A106" s="241" t="s">
        <v>16</v>
      </c>
      <c r="B106" s="285">
        <v>220</v>
      </c>
      <c r="C106" s="237"/>
      <c r="D106" s="237"/>
      <c r="E106" s="237"/>
      <c r="F106" s="237"/>
      <c r="G106" s="238"/>
      <c r="H106" s="238"/>
      <c r="I106" s="238"/>
      <c r="J106" s="238"/>
      <c r="K106" s="238"/>
      <c r="L106" s="239">
        <f t="shared" si="14"/>
        <v>220</v>
      </c>
      <c r="N106" s="241" t="s">
        <v>16</v>
      </c>
      <c r="O106" s="285">
        <v>190</v>
      </c>
      <c r="P106" s="237"/>
      <c r="Q106" s="237"/>
      <c r="R106" s="237"/>
      <c r="S106" s="237"/>
      <c r="T106" s="238"/>
      <c r="U106" s="238"/>
      <c r="V106" s="238"/>
      <c r="W106" s="238"/>
      <c r="X106" s="238"/>
      <c r="Y106" s="239">
        <f t="shared" si="15"/>
        <v>190</v>
      </c>
    </row>
    <row r="107" spans="1:25" s="240" customFormat="1" ht="21.95" customHeight="1">
      <c r="A107" s="241" t="s">
        <v>17</v>
      </c>
      <c r="B107" s="285">
        <v>138</v>
      </c>
      <c r="C107" s="237"/>
      <c r="D107" s="237"/>
      <c r="E107" s="237"/>
      <c r="F107" s="237"/>
      <c r="G107" s="238"/>
      <c r="H107" s="238"/>
      <c r="I107" s="238"/>
      <c r="J107" s="238"/>
      <c r="K107" s="238"/>
      <c r="L107" s="239">
        <f t="shared" si="14"/>
        <v>138</v>
      </c>
      <c r="N107" s="241" t="s">
        <v>17</v>
      </c>
      <c r="O107" s="285">
        <v>108</v>
      </c>
      <c r="P107" s="237"/>
      <c r="Q107" s="237"/>
      <c r="R107" s="237"/>
      <c r="S107" s="237"/>
      <c r="T107" s="238"/>
      <c r="U107" s="238"/>
      <c r="V107" s="238"/>
      <c r="W107" s="238"/>
      <c r="X107" s="238"/>
      <c r="Y107" s="239">
        <f t="shared" si="15"/>
        <v>108</v>
      </c>
    </row>
    <row r="108" spans="1:25" s="240" customFormat="1" ht="21.95" customHeight="1">
      <c r="A108" s="241" t="s">
        <v>18</v>
      </c>
      <c r="B108" s="236"/>
      <c r="C108" s="237"/>
      <c r="D108" s="237"/>
      <c r="E108" s="237"/>
      <c r="F108" s="237"/>
      <c r="G108" s="238"/>
      <c r="H108" s="238"/>
      <c r="I108" s="238"/>
      <c r="J108" s="238"/>
      <c r="K108" s="238"/>
      <c r="L108" s="239">
        <f t="shared" si="14"/>
        <v>0</v>
      </c>
      <c r="N108" s="241" t="s">
        <v>18</v>
      </c>
      <c r="O108" s="236"/>
      <c r="P108" s="237"/>
      <c r="Q108" s="237"/>
      <c r="R108" s="237"/>
      <c r="S108" s="237"/>
      <c r="T108" s="238"/>
      <c r="U108" s="238"/>
      <c r="V108" s="238"/>
      <c r="W108" s="238"/>
      <c r="X108" s="238"/>
      <c r="Y108" s="239">
        <f t="shared" si="15"/>
        <v>0</v>
      </c>
    </row>
    <row r="109" spans="1:25" s="240" customFormat="1" ht="21.95" customHeight="1">
      <c r="A109" s="241" t="s">
        <v>45</v>
      </c>
      <c r="B109" s="236"/>
      <c r="C109" s="237"/>
      <c r="D109" s="237"/>
      <c r="E109" s="237"/>
      <c r="F109" s="237"/>
      <c r="G109" s="238"/>
      <c r="H109" s="238"/>
      <c r="I109" s="238"/>
      <c r="J109" s="238"/>
      <c r="K109" s="238"/>
      <c r="L109" s="239">
        <f t="shared" si="14"/>
        <v>0</v>
      </c>
      <c r="N109" s="241" t="s">
        <v>45</v>
      </c>
      <c r="O109" s="285">
        <v>141</v>
      </c>
      <c r="P109" s="237"/>
      <c r="Q109" s="237"/>
      <c r="R109" s="237"/>
      <c r="S109" s="237"/>
      <c r="T109" s="238"/>
      <c r="U109" s="238"/>
      <c r="V109" s="238"/>
      <c r="W109" s="238"/>
      <c r="X109" s="238"/>
      <c r="Y109" s="239">
        <f t="shared" si="15"/>
        <v>141</v>
      </c>
    </row>
    <row r="110" spans="1:25" s="240" customFormat="1" ht="21.95" customHeight="1">
      <c r="A110" s="241" t="s">
        <v>20</v>
      </c>
      <c r="B110" s="236"/>
      <c r="C110" s="237"/>
      <c r="D110" s="237"/>
      <c r="E110" s="237"/>
      <c r="F110" s="237"/>
      <c r="G110" s="238"/>
      <c r="H110" s="238"/>
      <c r="I110" s="238"/>
      <c r="J110" s="238"/>
      <c r="K110" s="238"/>
      <c r="L110" s="239">
        <f t="shared" si="14"/>
        <v>0</v>
      </c>
      <c r="N110" s="241" t="s">
        <v>20</v>
      </c>
      <c r="O110" s="236"/>
      <c r="P110" s="237"/>
      <c r="Q110" s="237"/>
      <c r="R110" s="237"/>
      <c r="S110" s="237"/>
      <c r="T110" s="238"/>
      <c r="U110" s="238"/>
      <c r="V110" s="238"/>
      <c r="W110" s="238"/>
      <c r="X110" s="238"/>
      <c r="Y110" s="239">
        <f t="shared" si="15"/>
        <v>0</v>
      </c>
    </row>
    <row r="111" spans="1:25" ht="21.95" customHeight="1">
      <c r="A111" s="242" t="s">
        <v>21</v>
      </c>
      <c r="B111" s="329">
        <v>15</v>
      </c>
      <c r="C111" s="330">
        <v>18</v>
      </c>
      <c r="D111" s="330">
        <v>30</v>
      </c>
      <c r="E111" s="330">
        <v>25</v>
      </c>
      <c r="F111" s="330">
        <v>33</v>
      </c>
      <c r="G111" s="206"/>
      <c r="H111" s="206"/>
      <c r="I111" s="206"/>
      <c r="J111" s="206"/>
      <c r="K111" s="206"/>
      <c r="L111" s="243">
        <f t="shared" si="14"/>
        <v>121</v>
      </c>
      <c r="N111" s="242" t="s">
        <v>21</v>
      </c>
      <c r="O111" s="329">
        <v>20</v>
      </c>
      <c r="P111" s="330">
        <v>20</v>
      </c>
      <c r="Q111" s="330">
        <v>12</v>
      </c>
      <c r="R111" s="330">
        <v>15</v>
      </c>
      <c r="S111" s="205"/>
      <c r="T111" s="206"/>
      <c r="U111" s="206"/>
      <c r="V111" s="206"/>
      <c r="W111" s="206"/>
      <c r="X111" s="206"/>
      <c r="Y111" s="243">
        <f t="shared" si="15"/>
        <v>67</v>
      </c>
    </row>
    <row r="112" spans="1:25" ht="21.95" customHeight="1">
      <c r="A112" s="242" t="s">
        <v>22</v>
      </c>
      <c r="B112" s="329">
        <v>30</v>
      </c>
      <c r="C112" s="330">
        <v>32</v>
      </c>
      <c r="D112" s="330">
        <v>20</v>
      </c>
      <c r="E112" s="330">
        <v>20</v>
      </c>
      <c r="F112" s="330">
        <v>17</v>
      </c>
      <c r="G112" s="206"/>
      <c r="H112" s="206"/>
      <c r="I112" s="206"/>
      <c r="J112" s="206"/>
      <c r="K112" s="206"/>
      <c r="L112" s="243">
        <f t="shared" si="14"/>
        <v>119</v>
      </c>
      <c r="N112" s="242" t="s">
        <v>22</v>
      </c>
      <c r="O112" s="329">
        <v>20</v>
      </c>
      <c r="P112" s="330">
        <v>15</v>
      </c>
      <c r="Q112" s="330">
        <v>13</v>
      </c>
      <c r="R112" s="330">
        <v>12</v>
      </c>
      <c r="S112" s="205"/>
      <c r="T112" s="206"/>
      <c r="U112" s="206"/>
      <c r="V112" s="206"/>
      <c r="W112" s="206"/>
      <c r="X112" s="206"/>
      <c r="Y112" s="243">
        <f t="shared" si="15"/>
        <v>60</v>
      </c>
    </row>
    <row r="113" spans="1:28" ht="21.95" customHeight="1">
      <c r="A113" s="244" t="s">
        <v>46</v>
      </c>
      <c r="B113" s="331">
        <v>15</v>
      </c>
      <c r="C113" s="332">
        <v>48</v>
      </c>
      <c r="D113" s="332">
        <v>18</v>
      </c>
      <c r="E113" s="332">
        <v>25</v>
      </c>
      <c r="F113" s="332">
        <v>15</v>
      </c>
      <c r="G113" s="210"/>
      <c r="H113" s="210"/>
      <c r="I113" s="210"/>
      <c r="J113" s="210"/>
      <c r="K113" s="210"/>
      <c r="L113" s="243">
        <f t="shared" si="14"/>
        <v>121</v>
      </c>
      <c r="N113" s="244" t="s">
        <v>46</v>
      </c>
      <c r="O113" s="331">
        <v>25</v>
      </c>
      <c r="P113" s="332">
        <v>25</v>
      </c>
      <c r="Q113" s="332">
        <v>20</v>
      </c>
      <c r="R113" s="332">
        <v>20</v>
      </c>
      <c r="S113" s="209"/>
      <c r="T113" s="210"/>
      <c r="U113" s="210"/>
      <c r="V113" s="210"/>
      <c r="W113" s="210"/>
      <c r="X113" s="210"/>
      <c r="Y113" s="243">
        <f t="shared" si="15"/>
        <v>90</v>
      </c>
      <c r="AA113" s="267"/>
      <c r="AB113" s="267"/>
    </row>
    <row r="114" spans="1:28" ht="21.95" customHeight="1">
      <c r="A114" s="244" t="s">
        <v>47</v>
      </c>
      <c r="B114" s="331">
        <v>18</v>
      </c>
      <c r="C114" s="332">
        <v>25</v>
      </c>
      <c r="D114" s="332">
        <v>27</v>
      </c>
      <c r="E114" s="332">
        <v>24</v>
      </c>
      <c r="F114" s="209"/>
      <c r="G114" s="210"/>
      <c r="H114" s="210"/>
      <c r="I114" s="210"/>
      <c r="J114" s="210"/>
      <c r="K114" s="210"/>
      <c r="L114" s="243">
        <f t="shared" si="14"/>
        <v>94</v>
      </c>
      <c r="N114" s="244" t="s">
        <v>47</v>
      </c>
      <c r="O114" s="331">
        <v>28</v>
      </c>
      <c r="P114" s="332">
        <v>42</v>
      </c>
      <c r="Q114" s="332">
        <v>37</v>
      </c>
      <c r="R114" s="332">
        <v>24</v>
      </c>
      <c r="S114" s="209"/>
      <c r="T114" s="210"/>
      <c r="U114" s="210"/>
      <c r="V114" s="210"/>
      <c r="W114" s="210"/>
      <c r="X114" s="210"/>
      <c r="Y114" s="243">
        <f t="shared" si="15"/>
        <v>131</v>
      </c>
      <c r="AA114" s="267"/>
      <c r="AB114" s="267"/>
    </row>
    <row r="115" spans="1:28" ht="21.95" customHeight="1">
      <c r="A115" s="244" t="s">
        <v>48</v>
      </c>
      <c r="B115" s="208"/>
      <c r="C115" s="209"/>
      <c r="D115" s="209"/>
      <c r="E115" s="209"/>
      <c r="F115" s="209"/>
      <c r="G115" s="210"/>
      <c r="H115" s="210"/>
      <c r="I115" s="210"/>
      <c r="J115" s="210"/>
      <c r="K115" s="210"/>
      <c r="L115" s="243">
        <f t="shared" si="14"/>
        <v>0</v>
      </c>
      <c r="N115" s="244" t="s">
        <v>48</v>
      </c>
      <c r="O115" s="208"/>
      <c r="P115" s="209"/>
      <c r="Q115" s="209"/>
      <c r="R115" s="209"/>
      <c r="S115" s="209"/>
      <c r="T115" s="210"/>
      <c r="U115" s="210"/>
      <c r="V115" s="210"/>
      <c r="W115" s="210"/>
      <c r="X115" s="210"/>
      <c r="Y115" s="243">
        <f t="shared" si="15"/>
        <v>0</v>
      </c>
    </row>
    <row r="116" spans="1:28" ht="24.75">
      <c r="A116" s="246" t="s">
        <v>89</v>
      </c>
      <c r="B116" s="331">
        <v>110</v>
      </c>
      <c r="C116" s="209"/>
      <c r="D116" s="209"/>
      <c r="E116" s="209"/>
      <c r="F116" s="209"/>
      <c r="G116" s="210"/>
      <c r="H116" s="210"/>
      <c r="I116" s="210"/>
      <c r="J116" s="210"/>
      <c r="K116" s="210"/>
      <c r="L116" s="243">
        <f t="shared" si="14"/>
        <v>110</v>
      </c>
      <c r="N116" s="246" t="s">
        <v>89</v>
      </c>
      <c r="P116" s="209"/>
      <c r="Q116" s="209"/>
      <c r="R116" s="209"/>
      <c r="S116" s="209"/>
      <c r="T116" s="210"/>
      <c r="U116" s="210"/>
      <c r="V116" s="210"/>
      <c r="W116" s="210"/>
      <c r="X116" s="210"/>
      <c r="Y116" s="243">
        <f t="shared" si="15"/>
        <v>0</v>
      </c>
    </row>
    <row r="117" spans="1:28" ht="21.95" customHeight="1">
      <c r="A117" s="244" t="s">
        <v>27</v>
      </c>
      <c r="B117" s="208"/>
      <c r="C117" s="209"/>
      <c r="D117" s="209"/>
      <c r="E117" s="209"/>
      <c r="F117" s="209"/>
      <c r="G117" s="210"/>
      <c r="H117" s="210"/>
      <c r="I117" s="210"/>
      <c r="J117" s="210"/>
      <c r="K117" s="210"/>
      <c r="L117" s="243">
        <f t="shared" si="14"/>
        <v>0</v>
      </c>
      <c r="N117" s="244" t="s">
        <v>27</v>
      </c>
      <c r="O117" s="208"/>
      <c r="P117" s="209"/>
      <c r="Q117" s="209"/>
      <c r="R117" s="209"/>
      <c r="S117" s="209"/>
      <c r="T117" s="210"/>
      <c r="U117" s="210"/>
      <c r="V117" s="210"/>
      <c r="W117" s="210"/>
      <c r="X117" s="210"/>
      <c r="Y117" s="243">
        <f t="shared" si="15"/>
        <v>0</v>
      </c>
    </row>
    <row r="118" spans="1:28" ht="21.95" customHeight="1">
      <c r="A118" s="244" t="s">
        <v>28</v>
      </c>
      <c r="B118" s="208"/>
      <c r="C118" s="209"/>
      <c r="D118" s="209"/>
      <c r="E118" s="209"/>
      <c r="F118" s="209"/>
      <c r="G118" s="210"/>
      <c r="H118" s="210"/>
      <c r="I118" s="210"/>
      <c r="J118" s="210"/>
      <c r="K118" s="210"/>
      <c r="L118" s="243">
        <f t="shared" si="14"/>
        <v>0</v>
      </c>
      <c r="N118" s="244" t="s">
        <v>28</v>
      </c>
      <c r="O118" s="208"/>
      <c r="P118" s="209"/>
      <c r="Q118" s="209"/>
      <c r="R118" s="209"/>
      <c r="S118" s="209"/>
      <c r="T118" s="210"/>
      <c r="U118" s="210"/>
      <c r="V118" s="210"/>
      <c r="W118" s="210"/>
      <c r="X118" s="210"/>
      <c r="Y118" s="243">
        <f t="shared" si="15"/>
        <v>0</v>
      </c>
    </row>
    <row r="119" spans="1:28" ht="21.95" customHeight="1">
      <c r="A119" s="248" t="s">
        <v>90</v>
      </c>
      <c r="B119" s="208"/>
      <c r="C119" s="209"/>
      <c r="D119" s="209"/>
      <c r="E119" s="209"/>
      <c r="F119" s="209"/>
      <c r="G119" s="210"/>
      <c r="H119" s="210"/>
      <c r="I119" s="210"/>
      <c r="J119" s="210"/>
      <c r="K119" s="210"/>
      <c r="L119" s="243">
        <f t="shared" si="14"/>
        <v>0</v>
      </c>
      <c r="N119" s="248" t="s">
        <v>90</v>
      </c>
      <c r="O119" s="208"/>
      <c r="P119" s="209"/>
      <c r="Q119" s="209"/>
      <c r="R119" s="209"/>
      <c r="S119" s="209"/>
      <c r="T119" s="210"/>
      <c r="U119" s="210"/>
      <c r="V119" s="210"/>
      <c r="W119" s="210"/>
      <c r="X119" s="210"/>
      <c r="Y119" s="243">
        <f t="shared" si="15"/>
        <v>0</v>
      </c>
    </row>
    <row r="120" spans="1:28" ht="21.95" customHeight="1">
      <c r="A120" s="248" t="s">
        <v>91</v>
      </c>
      <c r="B120" s="208"/>
      <c r="C120" s="209"/>
      <c r="D120" s="209"/>
      <c r="E120" s="209"/>
      <c r="F120" s="209"/>
      <c r="G120" s="210"/>
      <c r="H120" s="210"/>
      <c r="I120" s="210"/>
      <c r="J120" s="210"/>
      <c r="K120" s="210"/>
      <c r="L120" s="243">
        <f t="shared" si="14"/>
        <v>0</v>
      </c>
      <c r="N120" s="248" t="s">
        <v>91</v>
      </c>
      <c r="O120" s="208"/>
      <c r="P120" s="209"/>
      <c r="Q120" s="209"/>
      <c r="R120" s="209"/>
      <c r="S120" s="209"/>
      <c r="T120" s="210"/>
      <c r="U120" s="210"/>
      <c r="V120" s="210"/>
      <c r="W120" s="210"/>
      <c r="X120" s="210"/>
      <c r="Y120" s="243">
        <f t="shared" si="15"/>
        <v>0</v>
      </c>
    </row>
    <row r="121" spans="1:28" ht="21.95" customHeight="1">
      <c r="A121" s="248" t="s">
        <v>92</v>
      </c>
      <c r="B121" s="208"/>
      <c r="C121" s="209"/>
      <c r="D121" s="209"/>
      <c r="E121" s="209"/>
      <c r="F121" s="209"/>
      <c r="G121" s="210"/>
      <c r="H121" s="210"/>
      <c r="I121" s="210"/>
      <c r="J121" s="210"/>
      <c r="K121" s="210"/>
      <c r="L121" s="243">
        <f t="shared" si="14"/>
        <v>0</v>
      </c>
      <c r="N121" s="248" t="s">
        <v>92</v>
      </c>
      <c r="O121" s="208"/>
      <c r="P121" s="209"/>
      <c r="Q121" s="209"/>
      <c r="R121" s="209"/>
      <c r="S121" s="209"/>
      <c r="T121" s="210"/>
      <c r="U121" s="210"/>
      <c r="V121" s="210"/>
      <c r="W121" s="210"/>
      <c r="X121" s="210"/>
      <c r="Y121" s="243">
        <f t="shared" si="15"/>
        <v>0</v>
      </c>
    </row>
    <row r="122" spans="1:28" ht="21.95" customHeight="1">
      <c r="A122" s="248" t="s">
        <v>93</v>
      </c>
      <c r="B122" s="208"/>
      <c r="C122" s="209"/>
      <c r="D122" s="209"/>
      <c r="E122" s="209"/>
      <c r="F122" s="209"/>
      <c r="G122" s="210"/>
      <c r="H122" s="210"/>
      <c r="I122" s="210"/>
      <c r="J122" s="210"/>
      <c r="K122" s="210"/>
      <c r="L122" s="243">
        <f t="shared" si="14"/>
        <v>0</v>
      </c>
      <c r="N122" s="248" t="s">
        <v>93</v>
      </c>
      <c r="O122" s="208"/>
      <c r="P122" s="209"/>
      <c r="Q122" s="209"/>
      <c r="R122" s="209"/>
      <c r="S122" s="209"/>
      <c r="T122" s="210"/>
      <c r="U122" s="210"/>
      <c r="V122" s="210"/>
      <c r="W122" s="210"/>
      <c r="X122" s="210"/>
      <c r="Y122" s="243">
        <f t="shared" si="15"/>
        <v>0</v>
      </c>
    </row>
    <row r="123" spans="1:28" ht="21.95" customHeight="1" thickBot="1">
      <c r="A123" s="327" t="s">
        <v>33</v>
      </c>
      <c r="B123" s="211"/>
      <c r="C123" s="212"/>
      <c r="D123" s="212"/>
      <c r="E123" s="212"/>
      <c r="F123" s="212"/>
      <c r="G123" s="213"/>
      <c r="H123" s="213"/>
      <c r="I123" s="213"/>
      <c r="J123" s="213"/>
      <c r="K123" s="213"/>
      <c r="L123" s="254">
        <f t="shared" si="14"/>
        <v>0</v>
      </c>
      <c r="N123" s="327" t="s">
        <v>33</v>
      </c>
      <c r="O123" s="211"/>
      <c r="P123" s="212"/>
      <c r="Q123" s="212"/>
      <c r="R123" s="212"/>
      <c r="S123" s="212"/>
      <c r="T123" s="213"/>
      <c r="U123" s="213"/>
      <c r="V123" s="213"/>
      <c r="W123" s="213"/>
      <c r="X123" s="213"/>
      <c r="Y123" s="254">
        <f t="shared" si="15"/>
        <v>0</v>
      </c>
    </row>
    <row r="124" spans="1:28" ht="25.5" thickBot="1">
      <c r="A124" s="258" t="s">
        <v>94</v>
      </c>
      <c r="B124" s="215"/>
      <c r="C124" s="216"/>
      <c r="D124" s="216"/>
      <c r="E124" s="216"/>
      <c r="F124" s="216"/>
      <c r="G124" s="217"/>
      <c r="H124" s="217"/>
      <c r="I124" s="217"/>
      <c r="J124" s="217"/>
      <c r="K124" s="217"/>
      <c r="L124" s="259">
        <f t="shared" si="14"/>
        <v>0</v>
      </c>
      <c r="N124" s="258" t="s">
        <v>94</v>
      </c>
      <c r="O124" s="333"/>
      <c r="P124" s="216"/>
      <c r="Q124" s="216"/>
      <c r="R124" s="216"/>
      <c r="S124" s="216"/>
      <c r="T124" s="217"/>
      <c r="U124" s="217"/>
      <c r="V124" s="217"/>
      <c r="W124" s="217"/>
      <c r="X124" s="217"/>
      <c r="Y124" s="259">
        <f t="shared" si="15"/>
        <v>0</v>
      </c>
    </row>
    <row r="125" spans="1:28" ht="25.5" customHeight="1" thickBot="1">
      <c r="A125" s="262" t="s">
        <v>54</v>
      </c>
      <c r="B125" s="215"/>
      <c r="C125" s="216"/>
      <c r="D125" s="216"/>
      <c r="E125" s="216"/>
      <c r="F125" s="216"/>
      <c r="G125" s="217"/>
      <c r="H125" s="217"/>
      <c r="I125" s="217"/>
      <c r="J125" s="217"/>
      <c r="K125" s="217"/>
      <c r="L125" s="218">
        <f>SUM(L105:L124)</f>
        <v>2749</v>
      </c>
      <c r="N125" s="262" t="s">
        <v>54</v>
      </c>
      <c r="O125" s="215"/>
      <c r="P125" s="216"/>
      <c r="Q125" s="216"/>
      <c r="R125" s="216"/>
      <c r="S125" s="216"/>
      <c r="T125" s="217"/>
      <c r="U125" s="217"/>
      <c r="V125" s="217"/>
      <c r="W125" s="217"/>
      <c r="X125" s="217"/>
      <c r="Y125" s="218">
        <f>SUM(Y105:Y124)</f>
        <v>2256</v>
      </c>
    </row>
    <row r="126" spans="1:28" ht="15" thickBot="1"/>
    <row r="127" spans="1:28" ht="24.95" customHeight="1" thickBot="1">
      <c r="A127" s="230" t="s">
        <v>58</v>
      </c>
      <c r="B127" s="231">
        <v>1</v>
      </c>
      <c r="C127" s="232">
        <v>2</v>
      </c>
      <c r="D127" s="232">
        <v>3</v>
      </c>
      <c r="E127" s="232">
        <v>4</v>
      </c>
      <c r="F127" s="232">
        <v>5</v>
      </c>
      <c r="G127" s="233">
        <v>6</v>
      </c>
      <c r="H127" s="232">
        <v>7</v>
      </c>
      <c r="I127" s="233">
        <v>8</v>
      </c>
      <c r="J127" s="232">
        <v>9</v>
      </c>
      <c r="K127" s="233">
        <v>10</v>
      </c>
      <c r="L127" s="234" t="s">
        <v>43</v>
      </c>
      <c r="N127" s="230" t="s">
        <v>64</v>
      </c>
      <c r="O127" s="231">
        <v>1</v>
      </c>
      <c r="P127" s="232">
        <v>2</v>
      </c>
      <c r="Q127" s="232">
        <v>3</v>
      </c>
      <c r="R127" s="232">
        <v>4</v>
      </c>
      <c r="S127" s="232">
        <v>5</v>
      </c>
      <c r="T127" s="233">
        <v>6</v>
      </c>
      <c r="U127" s="232">
        <v>7</v>
      </c>
      <c r="V127" s="233">
        <v>8</v>
      </c>
      <c r="W127" s="232">
        <v>9</v>
      </c>
      <c r="X127" s="233">
        <v>10</v>
      </c>
      <c r="Y127" s="234" t="s">
        <v>43</v>
      </c>
    </row>
    <row r="128" spans="1:28" s="240" customFormat="1" ht="21.95" customHeight="1" thickTop="1">
      <c r="A128" s="241" t="s">
        <v>15</v>
      </c>
      <c r="B128" s="285">
        <v>1626</v>
      </c>
      <c r="C128" s="237"/>
      <c r="D128" s="237"/>
      <c r="E128" s="237"/>
      <c r="F128" s="237"/>
      <c r="G128" s="238"/>
      <c r="H128" s="238"/>
      <c r="I128" s="238"/>
      <c r="J128" s="238"/>
      <c r="K128" s="238"/>
      <c r="L128" s="239">
        <f t="shared" ref="L128:L147" si="16">SUM(B128:K128)</f>
        <v>1626</v>
      </c>
      <c r="N128" s="241" t="s">
        <v>15</v>
      </c>
      <c r="O128" s="285">
        <v>1759</v>
      </c>
      <c r="P128" s="237"/>
      <c r="Q128" s="237"/>
      <c r="R128" s="237"/>
      <c r="S128" s="237"/>
      <c r="T128" s="238"/>
      <c r="U128" s="238"/>
      <c r="V128" s="238"/>
      <c r="W128" s="238"/>
      <c r="X128" s="238"/>
      <c r="Y128" s="239">
        <f t="shared" ref="Y128:Y147" si="17">SUM(O128:X128)</f>
        <v>1759</v>
      </c>
    </row>
    <row r="129" spans="1:25" s="240" customFormat="1" ht="21.95" customHeight="1">
      <c r="A129" s="241" t="s">
        <v>16</v>
      </c>
      <c r="B129" s="285">
        <v>155</v>
      </c>
      <c r="C129" s="237"/>
      <c r="D129" s="237"/>
      <c r="E129" s="237"/>
      <c r="F129" s="237"/>
      <c r="G129" s="238"/>
      <c r="H129" s="238"/>
      <c r="I129" s="238"/>
      <c r="J129" s="238"/>
      <c r="K129" s="238"/>
      <c r="L129" s="239">
        <f t="shared" si="16"/>
        <v>155</v>
      </c>
      <c r="N129" s="241" t="s">
        <v>16</v>
      </c>
      <c r="O129" s="285">
        <f>60+50+60+50</f>
        <v>220</v>
      </c>
      <c r="P129" s="237"/>
      <c r="Q129" s="237"/>
      <c r="R129" s="237"/>
      <c r="S129" s="237"/>
      <c r="T129" s="238"/>
      <c r="U129" s="238"/>
      <c r="V129" s="238"/>
      <c r="W129" s="238"/>
      <c r="X129" s="238"/>
      <c r="Y129" s="239">
        <f t="shared" si="17"/>
        <v>220</v>
      </c>
    </row>
    <row r="130" spans="1:25" s="240" customFormat="1" ht="21.95" customHeight="1">
      <c r="A130" s="241" t="s">
        <v>17</v>
      </c>
      <c r="B130" s="285">
        <v>177</v>
      </c>
      <c r="C130" s="237"/>
      <c r="D130" s="237"/>
      <c r="E130" s="237"/>
      <c r="F130" s="237"/>
      <c r="G130" s="238"/>
      <c r="H130" s="238"/>
      <c r="I130" s="238"/>
      <c r="J130" s="238"/>
      <c r="K130" s="238"/>
      <c r="L130" s="239">
        <f t="shared" si="16"/>
        <v>177</v>
      </c>
      <c r="N130" s="241" t="s">
        <v>17</v>
      </c>
      <c r="O130" s="285">
        <f>15+67+16+8</f>
        <v>106</v>
      </c>
      <c r="P130" s="237"/>
      <c r="Q130" s="237"/>
      <c r="R130" s="237"/>
      <c r="S130" s="237"/>
      <c r="T130" s="238"/>
      <c r="U130" s="238"/>
      <c r="V130" s="238"/>
      <c r="W130" s="238"/>
      <c r="X130" s="238"/>
      <c r="Y130" s="239">
        <f t="shared" si="17"/>
        <v>106</v>
      </c>
    </row>
    <row r="131" spans="1:25" s="240" customFormat="1" ht="21.95" customHeight="1">
      <c r="A131" s="241" t="s">
        <v>18</v>
      </c>
      <c r="B131" s="236"/>
      <c r="C131" s="237"/>
      <c r="D131" s="237"/>
      <c r="E131" s="237"/>
      <c r="F131" s="237"/>
      <c r="G131" s="238"/>
      <c r="H131" s="238"/>
      <c r="I131" s="238"/>
      <c r="J131" s="238"/>
      <c r="K131" s="238"/>
      <c r="L131" s="239">
        <f t="shared" si="16"/>
        <v>0</v>
      </c>
      <c r="N131" s="241" t="s">
        <v>18</v>
      </c>
      <c r="O131" s="236"/>
      <c r="P131" s="237"/>
      <c r="Q131" s="237"/>
      <c r="R131" s="237"/>
      <c r="S131" s="237"/>
      <c r="T131" s="238"/>
      <c r="U131" s="238"/>
      <c r="V131" s="238"/>
      <c r="W131" s="238"/>
      <c r="X131" s="238"/>
      <c r="Y131" s="239">
        <f t="shared" si="17"/>
        <v>0</v>
      </c>
    </row>
    <row r="132" spans="1:25" s="240" customFormat="1" ht="21.95" customHeight="1">
      <c r="A132" s="241" t="s">
        <v>45</v>
      </c>
      <c r="B132" s="285">
        <v>113</v>
      </c>
      <c r="C132" s="237"/>
      <c r="D132" s="237"/>
      <c r="E132" s="237"/>
      <c r="F132" s="237"/>
      <c r="G132" s="238"/>
      <c r="H132" s="238"/>
      <c r="I132" s="238"/>
      <c r="J132" s="238"/>
      <c r="K132" s="238"/>
      <c r="L132" s="239">
        <f t="shared" si="16"/>
        <v>113</v>
      </c>
      <c r="N132" s="241" t="s">
        <v>45</v>
      </c>
      <c r="O132" s="285">
        <f>32+35+37+21</f>
        <v>125</v>
      </c>
      <c r="P132" s="237"/>
      <c r="Q132" s="237"/>
      <c r="R132" s="237"/>
      <c r="S132" s="237"/>
      <c r="T132" s="238"/>
      <c r="U132" s="238"/>
      <c r="V132" s="238"/>
      <c r="W132" s="238"/>
      <c r="X132" s="238"/>
      <c r="Y132" s="239">
        <f t="shared" si="17"/>
        <v>125</v>
      </c>
    </row>
    <row r="133" spans="1:25" s="240" customFormat="1" ht="21.95" customHeight="1">
      <c r="A133" s="241" t="s">
        <v>20</v>
      </c>
      <c r="B133" s="236"/>
      <c r="C133" s="237"/>
      <c r="D133" s="237"/>
      <c r="E133" s="237"/>
      <c r="F133" s="237"/>
      <c r="G133" s="238"/>
      <c r="H133" s="238"/>
      <c r="I133" s="238"/>
      <c r="J133" s="238"/>
      <c r="K133" s="238"/>
      <c r="L133" s="239">
        <f t="shared" si="16"/>
        <v>0</v>
      </c>
      <c r="N133" s="241" t="s">
        <v>20</v>
      </c>
      <c r="O133" s="236"/>
      <c r="P133" s="237"/>
      <c r="Q133" s="237"/>
      <c r="R133" s="237"/>
      <c r="S133" s="237"/>
      <c r="T133" s="238"/>
      <c r="U133" s="238"/>
      <c r="V133" s="238"/>
      <c r="W133" s="238"/>
      <c r="X133" s="238"/>
      <c r="Y133" s="239">
        <f t="shared" si="17"/>
        <v>0</v>
      </c>
    </row>
    <row r="134" spans="1:25" ht="21.95" customHeight="1">
      <c r="A134" s="242" t="s">
        <v>21</v>
      </c>
      <c r="B134" s="329">
        <v>5</v>
      </c>
      <c r="C134" s="330">
        <v>18</v>
      </c>
      <c r="D134" s="330">
        <v>20</v>
      </c>
      <c r="E134" s="330">
        <v>25</v>
      </c>
      <c r="F134" s="205"/>
      <c r="G134" s="206"/>
      <c r="H134" s="206"/>
      <c r="I134" s="206"/>
      <c r="J134" s="206"/>
      <c r="K134" s="206"/>
      <c r="L134" s="243">
        <f t="shared" si="16"/>
        <v>68</v>
      </c>
      <c r="N134" s="242" t="s">
        <v>21</v>
      </c>
      <c r="O134" s="329">
        <v>15</v>
      </c>
      <c r="P134" s="330">
        <v>25</v>
      </c>
      <c r="Q134" s="330">
        <v>23</v>
      </c>
      <c r="R134" s="330">
        <v>12</v>
      </c>
      <c r="S134" s="205"/>
      <c r="T134" s="206"/>
      <c r="U134" s="206"/>
      <c r="V134" s="206"/>
      <c r="W134" s="206"/>
      <c r="X134" s="206"/>
      <c r="Y134" s="243">
        <f t="shared" si="17"/>
        <v>75</v>
      </c>
    </row>
    <row r="135" spans="1:25" ht="21.95" customHeight="1">
      <c r="A135" s="242" t="s">
        <v>22</v>
      </c>
      <c r="B135" s="329">
        <v>25</v>
      </c>
      <c r="C135" s="330">
        <v>17</v>
      </c>
      <c r="D135" s="330">
        <v>25</v>
      </c>
      <c r="E135" s="330">
        <v>20</v>
      </c>
      <c r="F135" s="205"/>
      <c r="G135" s="206"/>
      <c r="H135" s="206"/>
      <c r="I135" s="206"/>
      <c r="J135" s="206"/>
      <c r="K135" s="206"/>
      <c r="L135" s="243">
        <f t="shared" si="16"/>
        <v>87</v>
      </c>
      <c r="N135" s="242" t="s">
        <v>22</v>
      </c>
      <c r="O135" s="329">
        <v>15</v>
      </c>
      <c r="P135" s="330">
        <v>15</v>
      </c>
      <c r="Q135" s="330">
        <v>23</v>
      </c>
      <c r="R135" s="330">
        <v>12</v>
      </c>
      <c r="S135" s="205"/>
      <c r="T135" s="206"/>
      <c r="U135" s="206"/>
      <c r="V135" s="206"/>
      <c r="W135" s="206"/>
      <c r="X135" s="206"/>
      <c r="Y135" s="243">
        <f t="shared" si="17"/>
        <v>65</v>
      </c>
    </row>
    <row r="136" spans="1:25" ht="21.95" customHeight="1">
      <c r="A136" s="244" t="s">
        <v>46</v>
      </c>
      <c r="B136" s="331">
        <v>20</v>
      </c>
      <c r="C136" s="332">
        <v>20</v>
      </c>
      <c r="D136" s="332">
        <v>20</v>
      </c>
      <c r="E136" s="332">
        <v>20</v>
      </c>
      <c r="F136" s="209"/>
      <c r="G136" s="210"/>
      <c r="H136" s="210"/>
      <c r="I136" s="210"/>
      <c r="J136" s="210"/>
      <c r="K136" s="210"/>
      <c r="L136" s="243">
        <f t="shared" si="16"/>
        <v>80</v>
      </c>
      <c r="N136" s="244" t="s">
        <v>46</v>
      </c>
      <c r="O136" s="331">
        <v>15</v>
      </c>
      <c r="P136" s="332">
        <v>15</v>
      </c>
      <c r="Q136" s="332">
        <v>23</v>
      </c>
      <c r="R136" s="332">
        <v>21</v>
      </c>
      <c r="S136" s="209"/>
      <c r="T136" s="210"/>
      <c r="U136" s="210"/>
      <c r="V136" s="210"/>
      <c r="W136" s="210"/>
      <c r="X136" s="210"/>
      <c r="Y136" s="243">
        <f t="shared" si="17"/>
        <v>74</v>
      </c>
    </row>
    <row r="137" spans="1:25" ht="21.95" customHeight="1">
      <c r="A137" s="244" t="s">
        <v>47</v>
      </c>
      <c r="B137" s="331">
        <v>21</v>
      </c>
      <c r="C137" s="332">
        <v>28</v>
      </c>
      <c r="D137" s="332">
        <v>30</v>
      </c>
      <c r="E137" s="332">
        <v>23</v>
      </c>
      <c r="F137" s="209"/>
      <c r="G137" s="210"/>
      <c r="H137" s="210"/>
      <c r="I137" s="210"/>
      <c r="J137" s="210"/>
      <c r="K137" s="210"/>
      <c r="L137" s="243">
        <f t="shared" si="16"/>
        <v>102</v>
      </c>
      <c r="N137" s="244" t="s">
        <v>47</v>
      </c>
      <c r="O137" s="331">
        <v>15</v>
      </c>
      <c r="P137" s="332">
        <v>17</v>
      </c>
      <c r="Q137" s="332">
        <v>27</v>
      </c>
      <c r="R137" s="332">
        <v>17</v>
      </c>
      <c r="S137" s="209"/>
      <c r="T137" s="210"/>
      <c r="U137" s="210"/>
      <c r="V137" s="210"/>
      <c r="W137" s="210"/>
      <c r="X137" s="210"/>
      <c r="Y137" s="243">
        <f t="shared" si="17"/>
        <v>76</v>
      </c>
    </row>
    <row r="138" spans="1:25" ht="21.95" customHeight="1">
      <c r="A138" s="244" t="s">
        <v>48</v>
      </c>
      <c r="B138" s="208"/>
      <c r="C138" s="209"/>
      <c r="D138" s="209"/>
      <c r="E138" s="209"/>
      <c r="F138" s="209"/>
      <c r="G138" s="210"/>
      <c r="H138" s="210"/>
      <c r="I138" s="210"/>
      <c r="J138" s="210"/>
      <c r="K138" s="210"/>
      <c r="L138" s="243">
        <f t="shared" si="16"/>
        <v>0</v>
      </c>
      <c r="N138" s="244" t="s">
        <v>48</v>
      </c>
      <c r="O138" s="208"/>
      <c r="P138" s="209"/>
      <c r="Q138" s="209"/>
      <c r="R138" s="209"/>
      <c r="S138" s="209"/>
      <c r="T138" s="210"/>
      <c r="U138" s="210"/>
      <c r="V138" s="210"/>
      <c r="W138" s="210"/>
      <c r="X138" s="210"/>
      <c r="Y138" s="243">
        <f t="shared" si="17"/>
        <v>0</v>
      </c>
    </row>
    <row r="139" spans="1:25" ht="24.75">
      <c r="A139" s="246" t="s">
        <v>89</v>
      </c>
      <c r="B139" s="331">
        <v>160</v>
      </c>
      <c r="C139" s="209"/>
      <c r="D139" s="209"/>
      <c r="E139" s="209"/>
      <c r="F139" s="209"/>
      <c r="G139" s="210"/>
      <c r="H139" s="210"/>
      <c r="I139" s="210"/>
      <c r="J139" s="210"/>
      <c r="K139" s="210"/>
      <c r="L139" s="243">
        <f t="shared" si="16"/>
        <v>160</v>
      </c>
      <c r="N139" s="246" t="s">
        <v>89</v>
      </c>
      <c r="O139" s="331">
        <v>250</v>
      </c>
      <c r="P139" s="209"/>
      <c r="Q139" s="209"/>
      <c r="R139" s="209"/>
      <c r="S139" s="209"/>
      <c r="T139" s="210"/>
      <c r="U139" s="210"/>
      <c r="V139" s="210"/>
      <c r="W139" s="210"/>
      <c r="X139" s="210"/>
      <c r="Y139" s="243">
        <f t="shared" si="17"/>
        <v>250</v>
      </c>
    </row>
    <row r="140" spans="1:25" ht="21.95" customHeight="1">
      <c r="A140" s="244" t="s">
        <v>27</v>
      </c>
      <c r="B140" s="208"/>
      <c r="C140" s="209"/>
      <c r="D140" s="209"/>
      <c r="E140" s="209"/>
      <c r="F140" s="209"/>
      <c r="G140" s="210"/>
      <c r="H140" s="210"/>
      <c r="I140" s="210"/>
      <c r="J140" s="210"/>
      <c r="K140" s="210"/>
      <c r="L140" s="243">
        <f t="shared" si="16"/>
        <v>0</v>
      </c>
      <c r="N140" s="244" t="s">
        <v>27</v>
      </c>
      <c r="O140" s="208"/>
      <c r="P140" s="209"/>
      <c r="Q140" s="209"/>
      <c r="R140" s="209"/>
      <c r="S140" s="209"/>
      <c r="T140" s="210"/>
      <c r="U140" s="210"/>
      <c r="V140" s="210"/>
      <c r="W140" s="210"/>
      <c r="X140" s="210"/>
      <c r="Y140" s="243">
        <f t="shared" si="17"/>
        <v>0</v>
      </c>
    </row>
    <row r="141" spans="1:25" ht="21.95" customHeight="1">
      <c r="A141" s="244" t="s">
        <v>28</v>
      </c>
      <c r="B141" s="208"/>
      <c r="C141" s="209"/>
      <c r="D141" s="209"/>
      <c r="E141" s="209"/>
      <c r="F141" s="209"/>
      <c r="G141" s="210"/>
      <c r="H141" s="210"/>
      <c r="I141" s="210"/>
      <c r="J141" s="210"/>
      <c r="K141" s="210"/>
      <c r="L141" s="243">
        <f t="shared" si="16"/>
        <v>0</v>
      </c>
      <c r="N141" s="244" t="s">
        <v>28</v>
      </c>
      <c r="O141" s="208"/>
      <c r="P141" s="209"/>
      <c r="Q141" s="209"/>
      <c r="R141" s="209"/>
      <c r="S141" s="209"/>
      <c r="T141" s="210"/>
      <c r="U141" s="210"/>
      <c r="V141" s="210"/>
      <c r="W141" s="210"/>
      <c r="X141" s="210"/>
      <c r="Y141" s="243">
        <f t="shared" si="17"/>
        <v>0</v>
      </c>
    </row>
    <row r="142" spans="1:25" ht="21.95" customHeight="1">
      <c r="A142" s="248" t="s">
        <v>90</v>
      </c>
      <c r="B142" s="208"/>
      <c r="C142" s="209"/>
      <c r="D142" s="209"/>
      <c r="E142" s="209"/>
      <c r="F142" s="209"/>
      <c r="G142" s="210"/>
      <c r="H142" s="210"/>
      <c r="I142" s="210"/>
      <c r="J142" s="210"/>
      <c r="K142" s="210"/>
      <c r="L142" s="243">
        <f t="shared" si="16"/>
        <v>0</v>
      </c>
      <c r="N142" s="248" t="s">
        <v>90</v>
      </c>
      <c r="O142" s="208"/>
      <c r="P142" s="209"/>
      <c r="Q142" s="209"/>
      <c r="R142" s="209"/>
      <c r="S142" s="209"/>
      <c r="T142" s="210"/>
      <c r="U142" s="210"/>
      <c r="V142" s="210"/>
      <c r="W142" s="210"/>
      <c r="X142" s="210"/>
      <c r="Y142" s="243">
        <f t="shared" si="17"/>
        <v>0</v>
      </c>
    </row>
    <row r="143" spans="1:25" ht="21.95" customHeight="1">
      <c r="A143" s="248" t="s">
        <v>91</v>
      </c>
      <c r="B143" s="208"/>
      <c r="C143" s="209"/>
      <c r="D143" s="209"/>
      <c r="E143" s="209"/>
      <c r="F143" s="209"/>
      <c r="G143" s="210"/>
      <c r="H143" s="210"/>
      <c r="I143" s="210"/>
      <c r="J143" s="210"/>
      <c r="K143" s="210"/>
      <c r="L143" s="243">
        <f t="shared" si="16"/>
        <v>0</v>
      </c>
      <c r="N143" s="248" t="s">
        <v>91</v>
      </c>
      <c r="O143" s="208"/>
      <c r="P143" s="209"/>
      <c r="Q143" s="209"/>
      <c r="R143" s="209"/>
      <c r="S143" s="209"/>
      <c r="T143" s="210"/>
      <c r="U143" s="210"/>
      <c r="V143" s="210"/>
      <c r="W143" s="210"/>
      <c r="X143" s="210"/>
      <c r="Y143" s="243">
        <f t="shared" si="17"/>
        <v>0</v>
      </c>
    </row>
    <row r="144" spans="1:25" ht="21.95" customHeight="1">
      <c r="A144" s="248" t="s">
        <v>92</v>
      </c>
      <c r="B144" s="208"/>
      <c r="C144" s="209"/>
      <c r="D144" s="209"/>
      <c r="E144" s="209"/>
      <c r="F144" s="209"/>
      <c r="G144" s="210"/>
      <c r="H144" s="210"/>
      <c r="I144" s="210"/>
      <c r="J144" s="210"/>
      <c r="K144" s="210"/>
      <c r="L144" s="243">
        <f t="shared" si="16"/>
        <v>0</v>
      </c>
      <c r="N144" s="248" t="s">
        <v>92</v>
      </c>
      <c r="O144" s="208"/>
      <c r="P144" s="209"/>
      <c r="Q144" s="209"/>
      <c r="R144" s="209"/>
      <c r="S144" s="209"/>
      <c r="T144" s="210"/>
      <c r="U144" s="210"/>
      <c r="V144" s="210"/>
      <c r="W144" s="210"/>
      <c r="X144" s="210"/>
      <c r="Y144" s="243">
        <f t="shared" si="17"/>
        <v>0</v>
      </c>
    </row>
    <row r="145" spans="1:25" ht="21.95" customHeight="1">
      <c r="A145" s="248" t="s">
        <v>93</v>
      </c>
      <c r="B145" s="208"/>
      <c r="C145" s="209"/>
      <c r="D145" s="209"/>
      <c r="E145" s="209"/>
      <c r="F145" s="209"/>
      <c r="G145" s="210"/>
      <c r="H145" s="210"/>
      <c r="I145" s="210"/>
      <c r="J145" s="210"/>
      <c r="K145" s="210"/>
      <c r="L145" s="243">
        <f t="shared" si="16"/>
        <v>0</v>
      </c>
      <c r="N145" s="248" t="s">
        <v>93</v>
      </c>
      <c r="O145" s="208"/>
      <c r="P145" s="209"/>
      <c r="Q145" s="209"/>
      <c r="R145" s="209"/>
      <c r="S145" s="209"/>
      <c r="T145" s="210"/>
      <c r="U145" s="210"/>
      <c r="V145" s="210"/>
      <c r="W145" s="210"/>
      <c r="X145" s="210"/>
      <c r="Y145" s="243">
        <f t="shared" si="17"/>
        <v>0</v>
      </c>
    </row>
    <row r="146" spans="1:25" ht="21.95" customHeight="1" thickBot="1">
      <c r="A146" s="327" t="s">
        <v>33</v>
      </c>
      <c r="B146" s="211"/>
      <c r="C146" s="212"/>
      <c r="D146" s="212"/>
      <c r="E146" s="212"/>
      <c r="F146" s="212"/>
      <c r="G146" s="213"/>
      <c r="H146" s="213"/>
      <c r="I146" s="213"/>
      <c r="J146" s="213"/>
      <c r="K146" s="213"/>
      <c r="L146" s="254">
        <f t="shared" si="16"/>
        <v>0</v>
      </c>
      <c r="N146" s="327" t="s">
        <v>33</v>
      </c>
      <c r="O146" s="211"/>
      <c r="P146" s="212"/>
      <c r="Q146" s="212"/>
      <c r="R146" s="212"/>
      <c r="S146" s="212"/>
      <c r="T146" s="213"/>
      <c r="U146" s="213"/>
      <c r="V146" s="213"/>
      <c r="W146" s="213"/>
      <c r="X146" s="213"/>
      <c r="Y146" s="254">
        <f t="shared" si="17"/>
        <v>0</v>
      </c>
    </row>
    <row r="147" spans="1:25" ht="25.5" thickBot="1">
      <c r="A147" s="258" t="s">
        <v>94</v>
      </c>
      <c r="B147" s="215"/>
      <c r="C147" s="216"/>
      <c r="D147" s="216"/>
      <c r="E147" s="216"/>
      <c r="F147" s="216"/>
      <c r="G147" s="217"/>
      <c r="H147" s="217"/>
      <c r="I147" s="217"/>
      <c r="J147" s="217"/>
      <c r="K147" s="217"/>
      <c r="L147" s="265">
        <f t="shared" si="16"/>
        <v>0</v>
      </c>
      <c r="N147" s="258" t="s">
        <v>94</v>
      </c>
      <c r="O147" s="215"/>
      <c r="P147" s="216"/>
      <c r="Q147" s="216"/>
      <c r="R147" s="216"/>
      <c r="S147" s="216"/>
      <c r="T147" s="217"/>
      <c r="U147" s="217"/>
      <c r="V147" s="217"/>
      <c r="W147" s="217"/>
      <c r="X147" s="217"/>
      <c r="Y147" s="265">
        <f t="shared" si="17"/>
        <v>0</v>
      </c>
    </row>
    <row r="148" spans="1:25" ht="25.5" customHeight="1" thickBot="1">
      <c r="A148" s="262" t="s">
        <v>54</v>
      </c>
      <c r="B148" s="215"/>
      <c r="C148" s="216"/>
      <c r="D148" s="216"/>
      <c r="E148" s="216"/>
      <c r="F148" s="216"/>
      <c r="G148" s="217"/>
      <c r="H148" s="217"/>
      <c r="I148" s="217"/>
      <c r="J148" s="217"/>
      <c r="K148" s="217"/>
      <c r="L148" s="218">
        <f>SUM(L128:L147)</f>
        <v>2568</v>
      </c>
      <c r="N148" s="262" t="s">
        <v>54</v>
      </c>
      <c r="O148" s="215"/>
      <c r="P148" s="216"/>
      <c r="Q148" s="216"/>
      <c r="R148" s="216"/>
      <c r="S148" s="216"/>
      <c r="T148" s="217"/>
      <c r="U148" s="217"/>
      <c r="V148" s="217"/>
      <c r="W148" s="217"/>
      <c r="X148" s="217"/>
      <c r="Y148" s="218">
        <f>SUM(Y128:Y147)</f>
        <v>2750</v>
      </c>
    </row>
    <row r="153" spans="1:25" ht="15" thickBot="1"/>
    <row r="154" spans="1:25" ht="19.5" thickBot="1">
      <c r="A154" s="230" t="s">
        <v>13</v>
      </c>
      <c r="B154" s="231">
        <v>4</v>
      </c>
      <c r="C154" s="232">
        <v>5</v>
      </c>
      <c r="D154" s="232">
        <v>6</v>
      </c>
      <c r="E154" s="232">
        <v>7</v>
      </c>
      <c r="F154" s="232">
        <v>8</v>
      </c>
      <c r="G154" s="233">
        <v>9</v>
      </c>
      <c r="H154" s="232">
        <v>10</v>
      </c>
      <c r="I154" s="233">
        <v>11</v>
      </c>
      <c r="J154" s="232">
        <v>12</v>
      </c>
      <c r="K154" s="233">
        <v>1</v>
      </c>
      <c r="L154" s="233">
        <v>2</v>
      </c>
      <c r="M154" s="233">
        <v>3</v>
      </c>
      <c r="N154" s="234" t="s">
        <v>43</v>
      </c>
    </row>
    <row r="155" spans="1:25" ht="25.5" customHeight="1" thickTop="1">
      <c r="A155" s="241" t="s">
        <v>15</v>
      </c>
      <c r="B155" s="220">
        <f>L6</f>
        <v>1871</v>
      </c>
      <c r="C155" s="221">
        <f>L29</f>
        <v>1864</v>
      </c>
      <c r="D155" s="221">
        <f>L52</f>
        <v>1681</v>
      </c>
      <c r="E155" s="221">
        <f>Y6</f>
        <v>2053</v>
      </c>
      <c r="F155" s="221">
        <f>Y29</f>
        <v>1820</v>
      </c>
      <c r="G155" s="222">
        <f>Y52</f>
        <v>1673</v>
      </c>
      <c r="H155" s="222">
        <f>L82</f>
        <v>1607</v>
      </c>
      <c r="I155" s="222">
        <f>L105</f>
        <v>1826</v>
      </c>
      <c r="J155" s="222">
        <f>L128</f>
        <v>1626</v>
      </c>
      <c r="K155" s="222">
        <f>Y82</f>
        <v>1383</v>
      </c>
      <c r="L155" s="222">
        <f>Y105</f>
        <v>1469</v>
      </c>
      <c r="M155" s="222">
        <f>Y128</f>
        <v>1759</v>
      </c>
      <c r="N155" s="207">
        <f>SUM(B155:M155)</f>
        <v>20632</v>
      </c>
    </row>
    <row r="156" spans="1:25" ht="25.5" customHeight="1">
      <c r="A156" s="241" t="s">
        <v>16</v>
      </c>
      <c r="B156" s="220">
        <f t="shared" ref="B156:B173" si="18">L7</f>
        <v>195</v>
      </c>
      <c r="C156" s="221">
        <f t="shared" ref="C156:C173" si="19">L30</f>
        <v>185</v>
      </c>
      <c r="D156" s="221">
        <f t="shared" ref="D156:D173" si="20">L53</f>
        <v>175</v>
      </c>
      <c r="E156" s="221">
        <f t="shared" ref="E156:E173" si="21">Y7</f>
        <v>185</v>
      </c>
      <c r="F156" s="221">
        <f t="shared" ref="F156:F173" si="22">Y30</f>
        <v>175</v>
      </c>
      <c r="G156" s="222">
        <f t="shared" ref="G156:G173" si="23">Y53</f>
        <v>145</v>
      </c>
      <c r="H156" s="222">
        <f t="shared" ref="H156:H173" si="24">L83</f>
        <v>225</v>
      </c>
      <c r="I156" s="222">
        <f t="shared" ref="I156:I173" si="25">L106</f>
        <v>220</v>
      </c>
      <c r="J156" s="222">
        <f t="shared" ref="J156:J173" si="26">L129</f>
        <v>155</v>
      </c>
      <c r="K156" s="222">
        <f t="shared" ref="K156:K173" si="27">Y83</f>
        <v>280</v>
      </c>
      <c r="L156" s="222">
        <f t="shared" ref="L156:L173" si="28">Y106</f>
        <v>190</v>
      </c>
      <c r="M156" s="222">
        <f t="shared" ref="M156:M173" si="29">Y129</f>
        <v>220</v>
      </c>
      <c r="N156" s="207">
        <f t="shared" ref="N156:N176" si="30">SUM(B156:M156)</f>
        <v>2350</v>
      </c>
    </row>
    <row r="157" spans="1:25" ht="25.5" customHeight="1">
      <c r="A157" s="241" t="s">
        <v>17</v>
      </c>
      <c r="B157" s="220">
        <f t="shared" si="18"/>
        <v>71</v>
      </c>
      <c r="C157" s="221">
        <f t="shared" si="19"/>
        <v>62</v>
      </c>
      <c r="D157" s="221">
        <f t="shared" si="20"/>
        <v>53</v>
      </c>
      <c r="E157" s="221">
        <f t="shared" si="21"/>
        <v>52</v>
      </c>
      <c r="F157" s="221">
        <f t="shared" si="22"/>
        <v>43</v>
      </c>
      <c r="G157" s="222">
        <f t="shared" si="23"/>
        <v>47</v>
      </c>
      <c r="H157" s="222">
        <f t="shared" si="24"/>
        <v>64</v>
      </c>
      <c r="I157" s="222">
        <f t="shared" si="25"/>
        <v>138</v>
      </c>
      <c r="J157" s="222">
        <f t="shared" si="26"/>
        <v>177</v>
      </c>
      <c r="K157" s="222">
        <f t="shared" si="27"/>
        <v>129</v>
      </c>
      <c r="L157" s="222">
        <f t="shared" si="28"/>
        <v>108</v>
      </c>
      <c r="M157" s="222">
        <f t="shared" si="29"/>
        <v>106</v>
      </c>
      <c r="N157" s="207">
        <f t="shared" si="30"/>
        <v>1050</v>
      </c>
    </row>
    <row r="158" spans="1:25" ht="25.5" customHeight="1">
      <c r="A158" s="241" t="s">
        <v>18</v>
      </c>
      <c r="B158" s="220">
        <f t="shared" si="18"/>
        <v>0</v>
      </c>
      <c r="C158" s="221">
        <f t="shared" si="19"/>
        <v>0</v>
      </c>
      <c r="D158" s="221">
        <f t="shared" si="20"/>
        <v>0</v>
      </c>
      <c r="E158" s="221">
        <f t="shared" si="21"/>
        <v>0</v>
      </c>
      <c r="F158" s="221">
        <f t="shared" si="22"/>
        <v>0</v>
      </c>
      <c r="G158" s="222">
        <f t="shared" si="23"/>
        <v>0</v>
      </c>
      <c r="H158" s="222">
        <f t="shared" si="24"/>
        <v>0</v>
      </c>
      <c r="I158" s="222">
        <f t="shared" si="25"/>
        <v>0</v>
      </c>
      <c r="J158" s="222">
        <f t="shared" si="26"/>
        <v>0</v>
      </c>
      <c r="K158" s="222">
        <f t="shared" si="27"/>
        <v>0</v>
      </c>
      <c r="L158" s="222">
        <f t="shared" si="28"/>
        <v>0</v>
      </c>
      <c r="M158" s="222">
        <f t="shared" si="29"/>
        <v>0</v>
      </c>
      <c r="N158" s="207">
        <f t="shared" si="30"/>
        <v>0</v>
      </c>
    </row>
    <row r="159" spans="1:25" ht="25.5" customHeight="1">
      <c r="A159" s="241" t="s">
        <v>45</v>
      </c>
      <c r="B159" s="220">
        <f t="shared" si="18"/>
        <v>257</v>
      </c>
      <c r="C159" s="221">
        <f t="shared" si="19"/>
        <v>157</v>
      </c>
      <c r="D159" s="221">
        <f t="shared" si="20"/>
        <v>102</v>
      </c>
      <c r="E159" s="221">
        <f t="shared" si="21"/>
        <v>202</v>
      </c>
      <c r="F159" s="221">
        <f t="shared" si="22"/>
        <v>116</v>
      </c>
      <c r="G159" s="222">
        <f t="shared" si="23"/>
        <v>91</v>
      </c>
      <c r="H159" s="222">
        <f t="shared" si="24"/>
        <v>349</v>
      </c>
      <c r="I159" s="222">
        <f t="shared" si="25"/>
        <v>0</v>
      </c>
      <c r="J159" s="222">
        <f t="shared" si="26"/>
        <v>113</v>
      </c>
      <c r="K159" s="222">
        <f t="shared" si="27"/>
        <v>92</v>
      </c>
      <c r="L159" s="222">
        <f t="shared" si="28"/>
        <v>141</v>
      </c>
      <c r="M159" s="222">
        <f t="shared" si="29"/>
        <v>125</v>
      </c>
      <c r="N159" s="207">
        <f t="shared" si="30"/>
        <v>1745</v>
      </c>
    </row>
    <row r="160" spans="1:25" ht="25.5" customHeight="1">
      <c r="A160" s="241" t="s">
        <v>20</v>
      </c>
      <c r="B160" s="220">
        <f t="shared" si="18"/>
        <v>0</v>
      </c>
      <c r="C160" s="221">
        <f t="shared" si="19"/>
        <v>0</v>
      </c>
      <c r="D160" s="221">
        <f t="shared" si="20"/>
        <v>0</v>
      </c>
      <c r="E160" s="221">
        <f t="shared" si="21"/>
        <v>0</v>
      </c>
      <c r="F160" s="221">
        <f t="shared" si="22"/>
        <v>0</v>
      </c>
      <c r="G160" s="222">
        <f t="shared" si="23"/>
        <v>0</v>
      </c>
      <c r="H160" s="222">
        <f t="shared" si="24"/>
        <v>0</v>
      </c>
      <c r="I160" s="222">
        <f t="shared" si="25"/>
        <v>0</v>
      </c>
      <c r="J160" s="222">
        <f t="shared" si="26"/>
        <v>0</v>
      </c>
      <c r="K160" s="222">
        <f t="shared" si="27"/>
        <v>0</v>
      </c>
      <c r="L160" s="222">
        <f t="shared" si="28"/>
        <v>0</v>
      </c>
      <c r="M160" s="222">
        <f t="shared" si="29"/>
        <v>0</v>
      </c>
      <c r="N160" s="207">
        <f t="shared" si="30"/>
        <v>0</v>
      </c>
    </row>
    <row r="161" spans="1:14" ht="25.5" customHeight="1">
      <c r="A161" s="242" t="s">
        <v>21</v>
      </c>
      <c r="B161" s="204">
        <f t="shared" si="18"/>
        <v>90</v>
      </c>
      <c r="C161" s="205">
        <f t="shared" si="19"/>
        <v>150</v>
      </c>
      <c r="D161" s="205">
        <f t="shared" si="20"/>
        <v>88</v>
      </c>
      <c r="E161" s="205">
        <f t="shared" si="21"/>
        <v>96</v>
      </c>
      <c r="F161" s="205">
        <f t="shared" si="22"/>
        <v>139</v>
      </c>
      <c r="G161" s="206">
        <f t="shared" si="23"/>
        <v>78</v>
      </c>
      <c r="H161" s="206">
        <f t="shared" si="24"/>
        <v>63</v>
      </c>
      <c r="I161" s="206">
        <f t="shared" si="25"/>
        <v>121</v>
      </c>
      <c r="J161" s="206">
        <f t="shared" si="26"/>
        <v>68</v>
      </c>
      <c r="K161" s="206">
        <f t="shared" si="27"/>
        <v>53</v>
      </c>
      <c r="L161" s="206">
        <f t="shared" si="28"/>
        <v>67</v>
      </c>
      <c r="M161" s="206">
        <f t="shared" si="29"/>
        <v>75</v>
      </c>
      <c r="N161" s="207">
        <f t="shared" si="30"/>
        <v>1088</v>
      </c>
    </row>
    <row r="162" spans="1:14" ht="25.5" customHeight="1">
      <c r="A162" s="242" t="s">
        <v>22</v>
      </c>
      <c r="B162" s="204">
        <f t="shared" si="18"/>
        <v>79</v>
      </c>
      <c r="C162" s="205">
        <f t="shared" si="19"/>
        <v>117</v>
      </c>
      <c r="D162" s="205">
        <f t="shared" si="20"/>
        <v>69</v>
      </c>
      <c r="E162" s="205">
        <f t="shared" si="21"/>
        <v>86</v>
      </c>
      <c r="F162" s="205">
        <f t="shared" si="22"/>
        <v>104</v>
      </c>
      <c r="G162" s="206">
        <f t="shared" si="23"/>
        <v>79</v>
      </c>
      <c r="H162" s="206">
        <f t="shared" si="24"/>
        <v>58</v>
      </c>
      <c r="I162" s="206">
        <f t="shared" si="25"/>
        <v>119</v>
      </c>
      <c r="J162" s="206">
        <f t="shared" si="26"/>
        <v>87</v>
      </c>
      <c r="K162" s="206">
        <f t="shared" si="27"/>
        <v>57</v>
      </c>
      <c r="L162" s="206">
        <f t="shared" si="28"/>
        <v>60</v>
      </c>
      <c r="M162" s="206">
        <f t="shared" si="29"/>
        <v>65</v>
      </c>
      <c r="N162" s="207">
        <f t="shared" si="30"/>
        <v>980</v>
      </c>
    </row>
    <row r="163" spans="1:14" ht="25.5" customHeight="1">
      <c r="A163" s="244" t="s">
        <v>46</v>
      </c>
      <c r="B163" s="208">
        <f t="shared" si="18"/>
        <v>61</v>
      </c>
      <c r="C163" s="209">
        <f t="shared" si="19"/>
        <v>72</v>
      </c>
      <c r="D163" s="209">
        <f t="shared" si="20"/>
        <v>62</v>
      </c>
      <c r="E163" s="209">
        <f t="shared" si="21"/>
        <v>75</v>
      </c>
      <c r="F163" s="205">
        <f t="shared" si="22"/>
        <v>77</v>
      </c>
      <c r="G163" s="210">
        <f t="shared" si="23"/>
        <v>56</v>
      </c>
      <c r="H163" s="210">
        <f t="shared" si="24"/>
        <v>66</v>
      </c>
      <c r="I163" s="210">
        <f t="shared" si="25"/>
        <v>121</v>
      </c>
      <c r="J163" s="210">
        <f t="shared" si="26"/>
        <v>80</v>
      </c>
      <c r="K163" s="210">
        <f t="shared" si="27"/>
        <v>63</v>
      </c>
      <c r="L163" s="210">
        <f t="shared" si="28"/>
        <v>90</v>
      </c>
      <c r="M163" s="210">
        <f t="shared" si="29"/>
        <v>74</v>
      </c>
      <c r="N163" s="207">
        <f t="shared" si="30"/>
        <v>897</v>
      </c>
    </row>
    <row r="164" spans="1:14" ht="25.5" customHeight="1">
      <c r="A164" s="244" t="s">
        <v>47</v>
      </c>
      <c r="B164" s="208">
        <f t="shared" si="18"/>
        <v>94</v>
      </c>
      <c r="C164" s="209">
        <f t="shared" si="19"/>
        <v>101</v>
      </c>
      <c r="D164" s="209">
        <f t="shared" si="20"/>
        <v>84</v>
      </c>
      <c r="E164" s="209">
        <f t="shared" si="21"/>
        <v>84</v>
      </c>
      <c r="F164" s="209">
        <f t="shared" si="22"/>
        <v>87</v>
      </c>
      <c r="G164" s="210">
        <f t="shared" si="23"/>
        <v>102</v>
      </c>
      <c r="H164" s="210">
        <f t="shared" si="24"/>
        <v>98</v>
      </c>
      <c r="I164" s="210">
        <f t="shared" si="25"/>
        <v>94</v>
      </c>
      <c r="J164" s="210">
        <f t="shared" si="26"/>
        <v>102</v>
      </c>
      <c r="K164" s="210">
        <f t="shared" si="27"/>
        <v>76</v>
      </c>
      <c r="L164" s="210">
        <f t="shared" si="28"/>
        <v>131</v>
      </c>
      <c r="M164" s="210">
        <f t="shared" si="29"/>
        <v>76</v>
      </c>
      <c r="N164" s="207">
        <f t="shared" si="30"/>
        <v>1129</v>
      </c>
    </row>
    <row r="165" spans="1:14" ht="25.5" customHeight="1">
      <c r="A165" s="244" t="s">
        <v>48</v>
      </c>
      <c r="B165" s="208">
        <f t="shared" si="18"/>
        <v>0</v>
      </c>
      <c r="C165" s="209">
        <f t="shared" si="19"/>
        <v>0</v>
      </c>
      <c r="D165" s="209">
        <f t="shared" si="20"/>
        <v>0</v>
      </c>
      <c r="E165" s="209">
        <f t="shared" si="21"/>
        <v>0</v>
      </c>
      <c r="F165" s="209">
        <f t="shared" si="22"/>
        <v>0</v>
      </c>
      <c r="G165" s="210">
        <f t="shared" si="23"/>
        <v>0</v>
      </c>
      <c r="H165" s="210">
        <f t="shared" si="24"/>
        <v>0</v>
      </c>
      <c r="I165" s="210">
        <f t="shared" si="25"/>
        <v>0</v>
      </c>
      <c r="J165" s="210">
        <f t="shared" si="26"/>
        <v>0</v>
      </c>
      <c r="K165" s="210">
        <f t="shared" si="27"/>
        <v>0</v>
      </c>
      <c r="L165" s="210">
        <f t="shared" si="28"/>
        <v>0</v>
      </c>
      <c r="M165" s="210">
        <f t="shared" si="29"/>
        <v>0</v>
      </c>
      <c r="N165" s="207">
        <f t="shared" si="30"/>
        <v>0</v>
      </c>
    </row>
    <row r="166" spans="1:14" ht="25.5" customHeight="1">
      <c r="A166" s="246" t="s">
        <v>89</v>
      </c>
      <c r="B166" s="208">
        <f t="shared" si="18"/>
        <v>0</v>
      </c>
      <c r="C166" s="208">
        <f t="shared" si="19"/>
        <v>140</v>
      </c>
      <c r="D166" s="209">
        <f t="shared" si="20"/>
        <v>70</v>
      </c>
      <c r="E166" s="209">
        <f t="shared" si="21"/>
        <v>60</v>
      </c>
      <c r="F166" s="209">
        <f t="shared" si="22"/>
        <v>120</v>
      </c>
      <c r="G166" s="210">
        <f t="shared" si="23"/>
        <v>100</v>
      </c>
      <c r="H166" s="210">
        <f t="shared" si="24"/>
        <v>0</v>
      </c>
      <c r="I166" s="210">
        <f t="shared" si="25"/>
        <v>110</v>
      </c>
      <c r="J166" s="210">
        <f t="shared" si="26"/>
        <v>160</v>
      </c>
      <c r="K166" s="210">
        <f t="shared" si="27"/>
        <v>0</v>
      </c>
      <c r="L166" s="210">
        <f t="shared" si="28"/>
        <v>0</v>
      </c>
      <c r="M166" s="210">
        <f t="shared" si="29"/>
        <v>250</v>
      </c>
      <c r="N166" s="207">
        <f t="shared" si="30"/>
        <v>1010</v>
      </c>
    </row>
    <row r="167" spans="1:14" ht="25.5" customHeight="1">
      <c r="A167" s="244" t="s">
        <v>27</v>
      </c>
      <c r="B167" s="208">
        <f t="shared" si="18"/>
        <v>0</v>
      </c>
      <c r="C167" s="209">
        <f t="shared" si="19"/>
        <v>0</v>
      </c>
      <c r="D167" s="209">
        <f t="shared" si="20"/>
        <v>0</v>
      </c>
      <c r="E167" s="209">
        <f t="shared" si="21"/>
        <v>0</v>
      </c>
      <c r="F167" s="209">
        <f t="shared" si="22"/>
        <v>0</v>
      </c>
      <c r="G167" s="210">
        <f t="shared" si="23"/>
        <v>0</v>
      </c>
      <c r="H167" s="210">
        <f t="shared" si="24"/>
        <v>0</v>
      </c>
      <c r="I167" s="210">
        <f t="shared" si="25"/>
        <v>0</v>
      </c>
      <c r="J167" s="210">
        <f t="shared" si="26"/>
        <v>0</v>
      </c>
      <c r="K167" s="210">
        <f t="shared" si="27"/>
        <v>0</v>
      </c>
      <c r="L167" s="210">
        <f t="shared" si="28"/>
        <v>0</v>
      </c>
      <c r="M167" s="210">
        <f t="shared" si="29"/>
        <v>0</v>
      </c>
      <c r="N167" s="207">
        <f t="shared" si="30"/>
        <v>0</v>
      </c>
    </row>
    <row r="168" spans="1:14" ht="25.5" customHeight="1">
      <c r="A168" s="244" t="s">
        <v>28</v>
      </c>
      <c r="B168" s="208">
        <f t="shared" si="18"/>
        <v>0</v>
      </c>
      <c r="C168" s="209">
        <f t="shared" si="19"/>
        <v>0</v>
      </c>
      <c r="D168" s="209">
        <f t="shared" si="20"/>
        <v>0</v>
      </c>
      <c r="E168" s="209">
        <f t="shared" si="21"/>
        <v>0</v>
      </c>
      <c r="F168" s="209">
        <f t="shared" si="22"/>
        <v>0</v>
      </c>
      <c r="G168" s="210">
        <f t="shared" si="23"/>
        <v>0</v>
      </c>
      <c r="H168" s="210">
        <f t="shared" si="24"/>
        <v>0</v>
      </c>
      <c r="I168" s="210">
        <f t="shared" si="25"/>
        <v>0</v>
      </c>
      <c r="J168" s="210">
        <f t="shared" si="26"/>
        <v>0</v>
      </c>
      <c r="K168" s="210">
        <f t="shared" si="27"/>
        <v>0</v>
      </c>
      <c r="L168" s="210">
        <f t="shared" si="28"/>
        <v>0</v>
      </c>
      <c r="M168" s="210">
        <f t="shared" si="29"/>
        <v>0</v>
      </c>
      <c r="N168" s="207">
        <f t="shared" si="30"/>
        <v>0</v>
      </c>
    </row>
    <row r="169" spans="1:14" ht="25.5" customHeight="1">
      <c r="A169" s="248" t="s">
        <v>90</v>
      </c>
      <c r="B169" s="208">
        <f t="shared" si="18"/>
        <v>0</v>
      </c>
      <c r="C169" s="209">
        <f t="shared" si="19"/>
        <v>0</v>
      </c>
      <c r="D169" s="209">
        <f t="shared" si="20"/>
        <v>0</v>
      </c>
      <c r="E169" s="209">
        <f t="shared" si="21"/>
        <v>0</v>
      </c>
      <c r="F169" s="209">
        <f t="shared" si="22"/>
        <v>0</v>
      </c>
      <c r="G169" s="210">
        <f t="shared" si="23"/>
        <v>0</v>
      </c>
      <c r="H169" s="210">
        <f t="shared" si="24"/>
        <v>0</v>
      </c>
      <c r="I169" s="210">
        <f t="shared" si="25"/>
        <v>0</v>
      </c>
      <c r="J169" s="210">
        <f t="shared" si="26"/>
        <v>0</v>
      </c>
      <c r="K169" s="210">
        <f t="shared" si="27"/>
        <v>0</v>
      </c>
      <c r="L169" s="210">
        <f t="shared" si="28"/>
        <v>0</v>
      </c>
      <c r="M169" s="210">
        <f t="shared" si="29"/>
        <v>0</v>
      </c>
      <c r="N169" s="207">
        <f t="shared" si="30"/>
        <v>0</v>
      </c>
    </row>
    <row r="170" spans="1:14" ht="25.5" customHeight="1">
      <c r="A170" s="248" t="s">
        <v>91</v>
      </c>
      <c r="B170" s="208">
        <f t="shared" si="18"/>
        <v>0</v>
      </c>
      <c r="C170" s="209">
        <f t="shared" si="19"/>
        <v>0</v>
      </c>
      <c r="D170" s="209">
        <f t="shared" si="20"/>
        <v>0</v>
      </c>
      <c r="E170" s="209">
        <f t="shared" si="21"/>
        <v>0</v>
      </c>
      <c r="F170" s="209">
        <f t="shared" si="22"/>
        <v>0</v>
      </c>
      <c r="G170" s="210">
        <f t="shared" si="23"/>
        <v>0</v>
      </c>
      <c r="H170" s="210">
        <f t="shared" si="24"/>
        <v>0</v>
      </c>
      <c r="I170" s="210">
        <f t="shared" si="25"/>
        <v>0</v>
      </c>
      <c r="J170" s="210">
        <f t="shared" si="26"/>
        <v>0</v>
      </c>
      <c r="K170" s="210">
        <f t="shared" si="27"/>
        <v>0</v>
      </c>
      <c r="L170" s="210">
        <f t="shared" si="28"/>
        <v>0</v>
      </c>
      <c r="M170" s="210">
        <f t="shared" si="29"/>
        <v>0</v>
      </c>
      <c r="N170" s="207">
        <f t="shared" si="30"/>
        <v>0</v>
      </c>
    </row>
    <row r="171" spans="1:14" ht="25.5" customHeight="1">
      <c r="A171" s="248" t="s">
        <v>92</v>
      </c>
      <c r="B171" s="208">
        <f t="shared" si="18"/>
        <v>0</v>
      </c>
      <c r="C171" s="209">
        <f t="shared" si="19"/>
        <v>0</v>
      </c>
      <c r="D171" s="209">
        <f t="shared" si="20"/>
        <v>0</v>
      </c>
      <c r="E171" s="209">
        <f t="shared" si="21"/>
        <v>0</v>
      </c>
      <c r="F171" s="209">
        <f t="shared" si="22"/>
        <v>0</v>
      </c>
      <c r="G171" s="210">
        <f t="shared" si="23"/>
        <v>0</v>
      </c>
      <c r="H171" s="210">
        <f t="shared" si="24"/>
        <v>0</v>
      </c>
      <c r="I171" s="210">
        <f t="shared" si="25"/>
        <v>0</v>
      </c>
      <c r="J171" s="210">
        <f t="shared" si="26"/>
        <v>0</v>
      </c>
      <c r="K171" s="210">
        <f t="shared" si="27"/>
        <v>0</v>
      </c>
      <c r="L171" s="210">
        <f t="shared" si="28"/>
        <v>0</v>
      </c>
      <c r="M171" s="210">
        <f t="shared" si="29"/>
        <v>0</v>
      </c>
      <c r="N171" s="207">
        <f t="shared" si="30"/>
        <v>0</v>
      </c>
    </row>
    <row r="172" spans="1:14" ht="25.5" customHeight="1">
      <c r="A172" s="248" t="s">
        <v>93</v>
      </c>
      <c r="B172" s="208">
        <f t="shared" si="18"/>
        <v>930</v>
      </c>
      <c r="C172" s="209">
        <f t="shared" si="19"/>
        <v>0</v>
      </c>
      <c r="D172" s="209">
        <f t="shared" si="20"/>
        <v>0</v>
      </c>
      <c r="E172" s="209">
        <f t="shared" si="21"/>
        <v>0</v>
      </c>
      <c r="F172" s="209">
        <f t="shared" si="22"/>
        <v>0</v>
      </c>
      <c r="G172" s="210">
        <f t="shared" si="23"/>
        <v>390</v>
      </c>
      <c r="H172" s="210">
        <f t="shared" si="24"/>
        <v>0</v>
      </c>
      <c r="I172" s="210">
        <f t="shared" si="25"/>
        <v>0</v>
      </c>
      <c r="J172" s="210">
        <f t="shared" si="26"/>
        <v>0</v>
      </c>
      <c r="K172" s="210">
        <f t="shared" si="27"/>
        <v>0</v>
      </c>
      <c r="L172" s="210">
        <f t="shared" si="28"/>
        <v>0</v>
      </c>
      <c r="M172" s="210">
        <f t="shared" si="29"/>
        <v>0</v>
      </c>
      <c r="N172" s="207">
        <f t="shared" si="30"/>
        <v>1320</v>
      </c>
    </row>
    <row r="173" spans="1:14" ht="25.5" customHeight="1" thickBot="1">
      <c r="A173" s="253" t="s">
        <v>33</v>
      </c>
      <c r="B173" s="211">
        <f t="shared" si="18"/>
        <v>0</v>
      </c>
      <c r="C173" s="212">
        <f t="shared" si="19"/>
        <v>0</v>
      </c>
      <c r="D173" s="212">
        <f t="shared" si="20"/>
        <v>0</v>
      </c>
      <c r="E173" s="212">
        <f t="shared" si="21"/>
        <v>0</v>
      </c>
      <c r="F173" s="212">
        <f t="shared" si="22"/>
        <v>0</v>
      </c>
      <c r="G173" s="213">
        <f t="shared" si="23"/>
        <v>1180</v>
      </c>
      <c r="H173" s="213">
        <f t="shared" si="24"/>
        <v>0</v>
      </c>
      <c r="I173" s="213">
        <f t="shared" si="25"/>
        <v>0</v>
      </c>
      <c r="J173" s="213">
        <f t="shared" si="26"/>
        <v>0</v>
      </c>
      <c r="K173" s="213">
        <f t="shared" si="27"/>
        <v>0</v>
      </c>
      <c r="L173" s="213">
        <f t="shared" si="28"/>
        <v>0</v>
      </c>
      <c r="M173" s="213">
        <f t="shared" si="29"/>
        <v>0</v>
      </c>
      <c r="N173" s="214">
        <f t="shared" si="30"/>
        <v>1180</v>
      </c>
    </row>
    <row r="174" spans="1:14" ht="25.5" customHeight="1" thickBot="1">
      <c r="A174" s="262" t="s">
        <v>54</v>
      </c>
      <c r="B174" s="215">
        <f>SUM(B155:B173)</f>
        <v>3648</v>
      </c>
      <c r="C174" s="215">
        <f t="shared" ref="C174:M174" si="31">SUM(C155:C173)</f>
        <v>2848</v>
      </c>
      <c r="D174" s="215">
        <f t="shared" si="31"/>
        <v>2384</v>
      </c>
      <c r="E174" s="215">
        <f t="shared" si="31"/>
        <v>2893</v>
      </c>
      <c r="F174" s="215">
        <f t="shared" si="31"/>
        <v>2681</v>
      </c>
      <c r="G174" s="215">
        <f t="shared" si="31"/>
        <v>3941</v>
      </c>
      <c r="H174" s="215">
        <f t="shared" si="31"/>
        <v>2530</v>
      </c>
      <c r="I174" s="215">
        <f t="shared" si="31"/>
        <v>2749</v>
      </c>
      <c r="J174" s="215">
        <f t="shared" si="31"/>
        <v>2568</v>
      </c>
      <c r="K174" s="215">
        <f t="shared" si="31"/>
        <v>2133</v>
      </c>
      <c r="L174" s="215">
        <f t="shared" si="31"/>
        <v>2256</v>
      </c>
      <c r="M174" s="215">
        <f t="shared" si="31"/>
        <v>2750</v>
      </c>
      <c r="N174" s="219">
        <f t="shared" si="30"/>
        <v>33381</v>
      </c>
    </row>
    <row r="175" spans="1:14" ht="25.5" customHeight="1" thickBot="1">
      <c r="A175" s="258" t="s">
        <v>94</v>
      </c>
      <c r="B175" s="215">
        <f>L25</f>
        <v>0</v>
      </c>
      <c r="C175" s="216">
        <f>L48</f>
        <v>0</v>
      </c>
      <c r="D175" s="216">
        <f>L71</f>
        <v>0</v>
      </c>
      <c r="E175" s="216">
        <f>Y25</f>
        <v>0</v>
      </c>
      <c r="F175" s="216">
        <f>Y48</f>
        <v>266</v>
      </c>
      <c r="G175" s="217">
        <f>Y71</f>
        <v>0</v>
      </c>
      <c r="H175" s="217">
        <f>L101</f>
        <v>0</v>
      </c>
      <c r="I175" s="217">
        <f>L124</f>
        <v>0</v>
      </c>
      <c r="J175" s="217">
        <f>L147</f>
        <v>0</v>
      </c>
      <c r="K175" s="217">
        <f>Y101</f>
        <v>0</v>
      </c>
      <c r="L175" s="217">
        <f>Y124</f>
        <v>0</v>
      </c>
      <c r="M175" s="217">
        <f>Y147</f>
        <v>0</v>
      </c>
      <c r="N175" s="218">
        <f t="shared" si="30"/>
        <v>266</v>
      </c>
    </row>
    <row r="176" spans="1:14" ht="25.5" customHeight="1" thickBot="1">
      <c r="A176" s="262" t="s">
        <v>65</v>
      </c>
      <c r="B176" s="215">
        <f>SUM(B174:B175)</f>
        <v>3648</v>
      </c>
      <c r="C176" s="215">
        <f t="shared" ref="C176:M176" si="32">SUM(C174:C175)</f>
        <v>2848</v>
      </c>
      <c r="D176" s="215">
        <f t="shared" si="32"/>
        <v>2384</v>
      </c>
      <c r="E176" s="215">
        <f t="shared" si="32"/>
        <v>2893</v>
      </c>
      <c r="F176" s="215">
        <f t="shared" si="32"/>
        <v>2947</v>
      </c>
      <c r="G176" s="215">
        <f t="shared" si="32"/>
        <v>3941</v>
      </c>
      <c r="H176" s="215">
        <f t="shared" si="32"/>
        <v>2530</v>
      </c>
      <c r="I176" s="215">
        <f t="shared" si="32"/>
        <v>2749</v>
      </c>
      <c r="J176" s="215">
        <f t="shared" si="32"/>
        <v>2568</v>
      </c>
      <c r="K176" s="215">
        <f t="shared" si="32"/>
        <v>2133</v>
      </c>
      <c r="L176" s="215">
        <f t="shared" si="32"/>
        <v>2256</v>
      </c>
      <c r="M176" s="215">
        <f t="shared" si="32"/>
        <v>2750</v>
      </c>
      <c r="N176" s="218">
        <f t="shared" si="30"/>
        <v>33647</v>
      </c>
    </row>
  </sheetData>
  <mergeCells count="2">
    <mergeCell ref="A1:Y4"/>
    <mergeCell ref="A76:Y79"/>
  </mergeCells>
  <phoneticPr fontId="2"/>
  <printOptions horizontalCentered="1" verticalCentered="1"/>
  <pageMargins left="0.23622047244094488" right="0.23622047244094488" top="0.59055118110236215" bottom="0.39370078740157483" header="0.19685039370078741" footer="0.19685039370078741"/>
  <pageSetup paperSize="8" scale="73" orientation="landscape" r:id="rId1"/>
  <headerFooter alignWithMargins="0"/>
  <rowBreaks count="1" manualBreakCount="1">
    <brk id="74" max="16383"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0.249977111117893"/>
  </sheetPr>
  <dimension ref="A1:AG49"/>
  <sheetViews>
    <sheetView showGridLines="0" zoomScaleNormal="100" workbookViewId="0">
      <pane xSplit="3" ySplit="2" topLeftCell="D30" activePane="bottomRight" state="frozen"/>
      <selection pane="topRight" activeCell="P10" sqref="P10"/>
      <selection pane="bottomLeft" activeCell="P10" sqref="P10"/>
      <selection pane="bottomRight" activeCell="P10" sqref="P10"/>
    </sheetView>
  </sheetViews>
  <sheetFormatPr defaultColWidth="9" defaultRowHeight="14.25"/>
  <cols>
    <col min="1" max="1" width="17.625" customWidth="1"/>
    <col min="2" max="2" width="8.5" style="30" bestFit="1" customWidth="1"/>
    <col min="3" max="3" width="8.5" style="30" customWidth="1"/>
    <col min="4" max="5" width="9.625" customWidth="1"/>
    <col min="6" max="15" width="8.625" customWidth="1"/>
    <col min="16" max="16" width="11.625" bestFit="1" customWidth="1"/>
    <col min="17" max="17" width="10" customWidth="1"/>
    <col min="18" max="18" width="4" customWidth="1"/>
    <col min="19" max="19" width="12.875" customWidth="1"/>
    <col min="20" max="29" width="9" style="30" customWidth="1"/>
    <col min="30" max="30" width="9.75" style="30" bestFit="1" customWidth="1"/>
    <col min="31" max="31" width="10.75" style="30" bestFit="1" customWidth="1"/>
    <col min="32" max="32" width="13" style="30" bestFit="1" customWidth="1"/>
    <col min="33" max="33" width="9.125" style="30" bestFit="1" customWidth="1"/>
  </cols>
  <sheetData>
    <row r="1" spans="1:33" ht="23.25" customHeight="1" thickBot="1">
      <c r="A1" s="5" t="s">
        <v>102</v>
      </c>
      <c r="D1" s="30"/>
      <c r="E1" s="30"/>
      <c r="F1" s="30"/>
      <c r="G1" s="30"/>
      <c r="H1" s="30"/>
      <c r="I1" s="30"/>
      <c r="J1" s="30"/>
      <c r="K1" s="30"/>
      <c r="L1" s="30"/>
      <c r="M1" s="30"/>
      <c r="N1" s="30"/>
      <c r="O1" s="30"/>
      <c r="P1" s="30"/>
      <c r="Q1" s="30"/>
      <c r="R1" s="6"/>
      <c r="T1" s="5" t="s">
        <v>103</v>
      </c>
    </row>
    <row r="2" spans="1:33" ht="24.95" customHeight="1" thickBot="1">
      <c r="A2" s="71"/>
      <c r="B2" s="139" t="s">
        <v>104</v>
      </c>
      <c r="C2" s="139" t="s">
        <v>105</v>
      </c>
      <c r="D2" s="108" t="s">
        <v>106</v>
      </c>
      <c r="E2" s="108" t="s">
        <v>1</v>
      </c>
      <c r="F2" s="108" t="s">
        <v>2</v>
      </c>
      <c r="G2" s="108" t="s">
        <v>3</v>
      </c>
      <c r="H2" s="108" t="s">
        <v>4</v>
      </c>
      <c r="I2" s="108" t="s">
        <v>5</v>
      </c>
      <c r="J2" s="108" t="s">
        <v>6</v>
      </c>
      <c r="K2" s="108" t="s">
        <v>7</v>
      </c>
      <c r="L2" s="108" t="s">
        <v>8</v>
      </c>
      <c r="M2" s="108" t="s">
        <v>77</v>
      </c>
      <c r="N2" s="108" t="s">
        <v>10</v>
      </c>
      <c r="O2" s="109" t="s">
        <v>11</v>
      </c>
      <c r="P2" s="109" t="s">
        <v>70</v>
      </c>
      <c r="Q2" s="110" t="s">
        <v>12</v>
      </c>
      <c r="R2" s="27"/>
      <c r="T2" s="119" t="s">
        <v>106</v>
      </c>
      <c r="U2" s="120" t="s">
        <v>1</v>
      </c>
      <c r="V2" s="120" t="s">
        <v>2</v>
      </c>
      <c r="W2" s="120" t="s">
        <v>3</v>
      </c>
      <c r="X2" s="120" t="s">
        <v>4</v>
      </c>
      <c r="Y2" s="120" t="s">
        <v>5</v>
      </c>
      <c r="Z2" s="120" t="s">
        <v>6</v>
      </c>
      <c r="AA2" s="120" t="s">
        <v>7</v>
      </c>
      <c r="AB2" s="120" t="s">
        <v>8</v>
      </c>
      <c r="AC2" s="120" t="s">
        <v>77</v>
      </c>
      <c r="AD2" s="120" t="s">
        <v>10</v>
      </c>
      <c r="AE2" s="104" t="s">
        <v>11</v>
      </c>
      <c r="AF2" s="75" t="s">
        <v>13</v>
      </c>
      <c r="AG2" s="86" t="s">
        <v>14</v>
      </c>
    </row>
    <row r="3" spans="1:33" s="43" customFormat="1" ht="20.100000000000001" customHeight="1" thickTop="1">
      <c r="A3" s="66" t="s">
        <v>15</v>
      </c>
      <c r="B3" s="133">
        <v>23.5</v>
      </c>
      <c r="C3" s="133">
        <v>18</v>
      </c>
      <c r="D3" s="111">
        <f>計算式2017!L6</f>
        <v>1620</v>
      </c>
      <c r="E3" s="111">
        <f>計算式2017!L29</f>
        <v>1976</v>
      </c>
      <c r="F3" s="111">
        <f>計算式2017!L52</f>
        <v>1988</v>
      </c>
      <c r="G3" s="111">
        <f>計算式2017!Y6</f>
        <v>2090</v>
      </c>
      <c r="H3" s="111">
        <f>計算式2017!Y29</f>
        <v>2360</v>
      </c>
      <c r="I3" s="111">
        <f>計算式2017!Y52</f>
        <v>2052</v>
      </c>
      <c r="J3" s="111">
        <f>計算式2017!L82</f>
        <v>1923</v>
      </c>
      <c r="K3" s="111">
        <f>計算式2017!L105</f>
        <v>1851</v>
      </c>
      <c r="L3" s="111">
        <f>計算式2017!L128</f>
        <v>1941</v>
      </c>
      <c r="M3" s="111">
        <f>計算式2017!Y82</f>
        <v>1729</v>
      </c>
      <c r="N3" s="111">
        <f>計算式2017!Y105</f>
        <v>1933</v>
      </c>
      <c r="O3" s="149">
        <f>計算式2017!Y128</f>
        <v>1786</v>
      </c>
      <c r="P3" s="112">
        <f t="shared" ref="P3:P21" si="0">SUM(D3:O3)</f>
        <v>23249</v>
      </c>
      <c r="Q3" s="113">
        <f>$B3*SUM(D3:I3)+$C3*SUM(J3:O3)</f>
        <v>484955</v>
      </c>
      <c r="R3" s="44"/>
      <c r="T3" s="121">
        <f t="shared" ref="T3:Y4" si="1">$B3*D3</f>
        <v>38070</v>
      </c>
      <c r="U3" s="122">
        <f t="shared" si="1"/>
        <v>46436</v>
      </c>
      <c r="V3" s="122">
        <f t="shared" si="1"/>
        <v>46718</v>
      </c>
      <c r="W3" s="122">
        <f t="shared" si="1"/>
        <v>49115</v>
      </c>
      <c r="X3" s="122">
        <f t="shared" si="1"/>
        <v>55460</v>
      </c>
      <c r="Y3" s="122">
        <f t="shared" si="1"/>
        <v>48222</v>
      </c>
      <c r="Z3" s="122">
        <f>$C3*J3</f>
        <v>34614</v>
      </c>
      <c r="AA3" s="122">
        <f t="shared" ref="AA3:AE17" si="2">$C3*K3</f>
        <v>33318</v>
      </c>
      <c r="AB3" s="122">
        <f t="shared" si="2"/>
        <v>34938</v>
      </c>
      <c r="AC3" s="122">
        <f t="shared" si="2"/>
        <v>31122</v>
      </c>
      <c r="AD3" s="122">
        <f t="shared" si="2"/>
        <v>34794</v>
      </c>
      <c r="AE3" s="105">
        <f t="shared" si="2"/>
        <v>32148</v>
      </c>
      <c r="AF3" s="123">
        <f t="shared" ref="AF3:AF8" si="3">SUM(T3:AE3)</f>
        <v>484955</v>
      </c>
      <c r="AG3" s="87">
        <f t="shared" ref="AG3:AG21" si="4">Q3-AF3</f>
        <v>0</v>
      </c>
    </row>
    <row r="4" spans="1:33" s="43" customFormat="1" ht="20.100000000000001" customHeight="1">
      <c r="A4" s="66" t="s">
        <v>16</v>
      </c>
      <c r="B4" s="134">
        <v>3</v>
      </c>
      <c r="C4" s="134">
        <v>0</v>
      </c>
      <c r="D4" s="114">
        <f>計算式2017!L7</f>
        <v>670</v>
      </c>
      <c r="E4" s="114">
        <f>計算式2017!L30</f>
        <v>955</v>
      </c>
      <c r="F4" s="114">
        <f>計算式2017!L53</f>
        <v>715</v>
      </c>
      <c r="G4" s="114">
        <f>計算式2017!Y7</f>
        <v>690</v>
      </c>
      <c r="H4" s="114">
        <f>計算式2017!Y30</f>
        <v>1045</v>
      </c>
      <c r="I4" s="114">
        <f>計算式2017!Y53</f>
        <v>565</v>
      </c>
      <c r="J4" s="114">
        <f>計算式2017!L83</f>
        <v>245</v>
      </c>
      <c r="K4" s="114">
        <f>計算式2017!L106</f>
        <v>180</v>
      </c>
      <c r="L4" s="114">
        <f>計算式2017!L129</f>
        <v>190</v>
      </c>
      <c r="M4" s="114">
        <f>計算式2017!Y83</f>
        <v>160</v>
      </c>
      <c r="N4" s="114">
        <f>計算式2017!Y106</f>
        <v>175</v>
      </c>
      <c r="O4" s="150">
        <f>計算式2017!Y129</f>
        <v>170</v>
      </c>
      <c r="P4" s="47">
        <f t="shared" si="0"/>
        <v>5760</v>
      </c>
      <c r="Q4" s="67">
        <f t="shared" ref="Q4:Q21" si="5">$B4*SUM(D4:I4)+$C4*SUM(J4:O4)</f>
        <v>13920</v>
      </c>
      <c r="R4" s="44"/>
      <c r="T4" s="63">
        <f t="shared" si="1"/>
        <v>2010</v>
      </c>
      <c r="U4" s="48">
        <f t="shared" si="1"/>
        <v>2865</v>
      </c>
      <c r="V4" s="48">
        <f t="shared" si="1"/>
        <v>2145</v>
      </c>
      <c r="W4" s="48">
        <f t="shared" si="1"/>
        <v>2070</v>
      </c>
      <c r="X4" s="48">
        <f t="shared" si="1"/>
        <v>3135</v>
      </c>
      <c r="Y4" s="48">
        <f t="shared" si="1"/>
        <v>1695</v>
      </c>
      <c r="Z4" s="48">
        <f t="shared" ref="Z4:Z20" si="6">$C4*J4</f>
        <v>0</v>
      </c>
      <c r="AA4" s="48">
        <f t="shared" si="2"/>
        <v>0</v>
      </c>
      <c r="AB4" s="48">
        <f t="shared" si="2"/>
        <v>0</v>
      </c>
      <c r="AC4" s="48">
        <f t="shared" si="2"/>
        <v>0</v>
      </c>
      <c r="AD4" s="48">
        <f t="shared" si="2"/>
        <v>0</v>
      </c>
      <c r="AE4" s="83">
        <f t="shared" si="2"/>
        <v>0</v>
      </c>
      <c r="AF4" s="92">
        <f t="shared" si="3"/>
        <v>13920</v>
      </c>
      <c r="AG4" s="88">
        <f t="shared" si="4"/>
        <v>0</v>
      </c>
    </row>
    <row r="5" spans="1:33" s="43" customFormat="1" ht="20.100000000000001" customHeight="1">
      <c r="A5" s="66" t="s">
        <v>17</v>
      </c>
      <c r="B5" s="134">
        <v>8</v>
      </c>
      <c r="C5" s="134">
        <v>7</v>
      </c>
      <c r="D5" s="114">
        <f>計算式2017!L8</f>
        <v>77</v>
      </c>
      <c r="E5" s="114">
        <f>計算式2017!L31</f>
        <v>30</v>
      </c>
      <c r="F5" s="114">
        <f>計算式2017!L54</f>
        <v>43</v>
      </c>
      <c r="G5" s="114">
        <f>計算式2017!Y8</f>
        <v>63</v>
      </c>
      <c r="H5" s="114">
        <f>計算式2017!Y31</f>
        <v>68</v>
      </c>
      <c r="I5" s="114">
        <f>計算式2017!Y54</f>
        <v>60</v>
      </c>
      <c r="J5" s="114">
        <f>計算式2017!L84</f>
        <v>139</v>
      </c>
      <c r="K5" s="114">
        <f>計算式2017!L107</f>
        <v>89</v>
      </c>
      <c r="L5" s="114">
        <f>計算式2017!L130</f>
        <v>109</v>
      </c>
      <c r="M5" s="114">
        <f>計算式2017!Y84</f>
        <v>43</v>
      </c>
      <c r="N5" s="114">
        <f>計算式2017!Y107</f>
        <v>79</v>
      </c>
      <c r="O5" s="150">
        <f>計算式2017!Y130</f>
        <v>99</v>
      </c>
      <c r="P5" s="47">
        <f t="shared" si="0"/>
        <v>899</v>
      </c>
      <c r="Q5" s="67">
        <f t="shared" si="5"/>
        <v>6634</v>
      </c>
      <c r="R5" s="44"/>
      <c r="T5" s="63">
        <f>INT($B5*D5)</f>
        <v>616</v>
      </c>
      <c r="U5" s="48">
        <f t="shared" ref="U5:U21" si="7">$B5*E5</f>
        <v>240</v>
      </c>
      <c r="V5" s="48">
        <f t="shared" ref="V5:V21" si="8">$B5*F5</f>
        <v>344</v>
      </c>
      <c r="W5" s="48">
        <f>INT($B5*G5)</f>
        <v>504</v>
      </c>
      <c r="X5" s="48">
        <f>INT($B5*H5)</f>
        <v>544</v>
      </c>
      <c r="Y5" s="48">
        <f>INT($B5*I5)</f>
        <v>480</v>
      </c>
      <c r="Z5" s="48">
        <f t="shared" si="6"/>
        <v>973</v>
      </c>
      <c r="AA5" s="48">
        <f t="shared" si="2"/>
        <v>623</v>
      </c>
      <c r="AB5" s="48">
        <f t="shared" si="2"/>
        <v>763</v>
      </c>
      <c r="AC5" s="48">
        <f t="shared" si="2"/>
        <v>301</v>
      </c>
      <c r="AD5" s="48">
        <f t="shared" si="2"/>
        <v>553</v>
      </c>
      <c r="AE5" s="83">
        <f t="shared" si="2"/>
        <v>693</v>
      </c>
      <c r="AF5" s="92">
        <f t="shared" si="3"/>
        <v>6634</v>
      </c>
      <c r="AG5" s="88">
        <f>Q5-AF5</f>
        <v>0</v>
      </c>
    </row>
    <row r="6" spans="1:33" s="43" customFormat="1" ht="20.100000000000001" customHeight="1">
      <c r="A6" s="66" t="s">
        <v>18</v>
      </c>
      <c r="B6" s="134">
        <v>0</v>
      </c>
      <c r="C6" s="134">
        <v>0</v>
      </c>
      <c r="D6" s="114">
        <f>計算式2017!L9</f>
        <v>0</v>
      </c>
      <c r="E6" s="150">
        <f>計算式2017!L32</f>
        <v>0</v>
      </c>
      <c r="F6" s="150">
        <f>計算式2017!L55</f>
        <v>0</v>
      </c>
      <c r="G6" s="150">
        <f>計算式2017!Y9</f>
        <v>0</v>
      </c>
      <c r="H6" s="150">
        <f>計算式2017!Y32</f>
        <v>0</v>
      </c>
      <c r="I6" s="150">
        <f>計算式2017!Y55</f>
        <v>0</v>
      </c>
      <c r="J6" s="150">
        <f>計算式2017!L85</f>
        <v>0</v>
      </c>
      <c r="K6" s="150">
        <f>計算式2017!L108</f>
        <v>0</v>
      </c>
      <c r="L6" s="150">
        <f>計算式2017!L131</f>
        <v>0</v>
      </c>
      <c r="M6" s="150">
        <f>計算式2017!Y85</f>
        <v>0</v>
      </c>
      <c r="N6" s="150">
        <f>計算式2017!Y108</f>
        <v>0</v>
      </c>
      <c r="O6" s="150">
        <f>計算式2017!Y131</f>
        <v>0</v>
      </c>
      <c r="P6" s="47">
        <f t="shared" si="0"/>
        <v>0</v>
      </c>
      <c r="Q6" s="67">
        <f t="shared" si="5"/>
        <v>0</v>
      </c>
      <c r="R6" s="44"/>
      <c r="T6" s="63">
        <f t="shared" ref="T6:T21" si="9">$B6*D6</f>
        <v>0</v>
      </c>
      <c r="U6" s="48">
        <f t="shared" si="7"/>
        <v>0</v>
      </c>
      <c r="V6" s="48">
        <f t="shared" si="8"/>
        <v>0</v>
      </c>
      <c r="W6" s="48">
        <f t="shared" ref="W6:W21" si="10">$B6*G6</f>
        <v>0</v>
      </c>
      <c r="X6" s="48">
        <f t="shared" ref="X6:X21" si="11">$B6*H6</f>
        <v>0</v>
      </c>
      <c r="Y6" s="48">
        <f t="shared" ref="Y6:Y21" si="12">$B6*I6</f>
        <v>0</v>
      </c>
      <c r="Z6" s="48">
        <f t="shared" si="6"/>
        <v>0</v>
      </c>
      <c r="AA6" s="48">
        <f t="shared" si="2"/>
        <v>0</v>
      </c>
      <c r="AB6" s="48">
        <f t="shared" si="2"/>
        <v>0</v>
      </c>
      <c r="AC6" s="48">
        <f t="shared" si="2"/>
        <v>0</v>
      </c>
      <c r="AD6" s="48">
        <f t="shared" si="2"/>
        <v>0</v>
      </c>
      <c r="AE6" s="83">
        <f t="shared" si="2"/>
        <v>0</v>
      </c>
      <c r="AF6" s="92">
        <f t="shared" si="3"/>
        <v>0</v>
      </c>
      <c r="AG6" s="88">
        <f t="shared" si="4"/>
        <v>0</v>
      </c>
    </row>
    <row r="7" spans="1:33" s="43" customFormat="1" ht="20.100000000000001" customHeight="1">
      <c r="A7" s="66" t="s">
        <v>19</v>
      </c>
      <c r="B7" s="134">
        <v>0</v>
      </c>
      <c r="C7" s="134">
        <v>0</v>
      </c>
      <c r="D7" s="114">
        <f>計算式2017!L10</f>
        <v>0</v>
      </c>
      <c r="E7" s="114">
        <f>計算式2017!L33</f>
        <v>0</v>
      </c>
      <c r="F7" s="114">
        <f>計算式2017!L56</f>
        <v>0</v>
      </c>
      <c r="G7" s="114">
        <f>計算式2017!Y10</f>
        <v>0</v>
      </c>
      <c r="H7" s="114">
        <f>計算式2017!Y33</f>
        <v>0</v>
      </c>
      <c r="I7" s="114">
        <f>計算式2017!Y56</f>
        <v>0</v>
      </c>
      <c r="J7" s="114">
        <f>計算式2017!L86</f>
        <v>244</v>
      </c>
      <c r="K7" s="114">
        <f>計算式2017!L109</f>
        <v>149</v>
      </c>
      <c r="L7" s="114">
        <f>計算式2017!L132</f>
        <v>176</v>
      </c>
      <c r="M7" s="114">
        <f>計算式2017!Y86</f>
        <v>102</v>
      </c>
      <c r="N7" s="114">
        <f>計算式2017!Y109</f>
        <v>112</v>
      </c>
      <c r="O7" s="150">
        <f>計算式2017!Y132</f>
        <v>224</v>
      </c>
      <c r="P7" s="47">
        <f t="shared" si="0"/>
        <v>1007</v>
      </c>
      <c r="Q7" s="67">
        <f t="shared" si="5"/>
        <v>0</v>
      </c>
      <c r="R7" s="44"/>
      <c r="T7" s="63">
        <f t="shared" si="9"/>
        <v>0</v>
      </c>
      <c r="U7" s="48">
        <f t="shared" si="7"/>
        <v>0</v>
      </c>
      <c r="V7" s="48">
        <f t="shared" si="8"/>
        <v>0</v>
      </c>
      <c r="W7" s="48">
        <f t="shared" si="10"/>
        <v>0</v>
      </c>
      <c r="X7" s="48">
        <f t="shared" si="11"/>
        <v>0</v>
      </c>
      <c r="Y7" s="48">
        <f t="shared" si="12"/>
        <v>0</v>
      </c>
      <c r="Z7" s="48">
        <f t="shared" si="6"/>
        <v>0</v>
      </c>
      <c r="AA7" s="48">
        <f t="shared" si="2"/>
        <v>0</v>
      </c>
      <c r="AB7" s="48">
        <f t="shared" si="2"/>
        <v>0</v>
      </c>
      <c r="AC7" s="48">
        <f t="shared" si="2"/>
        <v>0</v>
      </c>
      <c r="AD7" s="48">
        <f t="shared" si="2"/>
        <v>0</v>
      </c>
      <c r="AE7" s="83">
        <f t="shared" si="2"/>
        <v>0</v>
      </c>
      <c r="AF7" s="92">
        <f t="shared" si="3"/>
        <v>0</v>
      </c>
      <c r="AG7" s="88">
        <f t="shared" si="4"/>
        <v>0</v>
      </c>
    </row>
    <row r="8" spans="1:33" s="43" customFormat="1" ht="20.100000000000001" customHeight="1" thickBot="1">
      <c r="A8" s="68" t="s">
        <v>20</v>
      </c>
      <c r="B8" s="135">
        <v>0</v>
      </c>
      <c r="C8" s="135">
        <v>0</v>
      </c>
      <c r="D8" s="151">
        <f>計算式2017!L11</f>
        <v>0</v>
      </c>
      <c r="E8" s="152">
        <f>計算式2017!L34</f>
        <v>0</v>
      </c>
      <c r="F8" s="152">
        <f>計算式2017!L57</f>
        <v>0</v>
      </c>
      <c r="G8" s="152">
        <f>計算式2017!Y11</f>
        <v>0</v>
      </c>
      <c r="H8" s="152">
        <f>計算式2017!Y34</f>
        <v>0</v>
      </c>
      <c r="I8" s="152">
        <f>計算式2017!Y57</f>
        <v>0</v>
      </c>
      <c r="J8" s="152">
        <f>計算式2017!L87</f>
        <v>0</v>
      </c>
      <c r="K8" s="152">
        <f>計算式2017!L110</f>
        <v>0</v>
      </c>
      <c r="L8" s="152">
        <f>計算式2017!L133</f>
        <v>0</v>
      </c>
      <c r="M8" s="152">
        <f>計算式2017!Y87</f>
        <v>0</v>
      </c>
      <c r="N8" s="152">
        <f>計算式2017!Y110</f>
        <v>0</v>
      </c>
      <c r="O8" s="152">
        <f>計算式2017!Y133</f>
        <v>0</v>
      </c>
      <c r="P8" s="61">
        <f t="shared" si="0"/>
        <v>0</v>
      </c>
      <c r="Q8" s="69">
        <f t="shared" si="5"/>
        <v>0</v>
      </c>
      <c r="R8" s="44"/>
      <c r="T8" s="64">
        <f t="shared" si="9"/>
        <v>0</v>
      </c>
      <c r="U8" s="62">
        <f t="shared" si="7"/>
        <v>0</v>
      </c>
      <c r="V8" s="62">
        <f t="shared" si="8"/>
        <v>0</v>
      </c>
      <c r="W8" s="62">
        <f t="shared" si="10"/>
        <v>0</v>
      </c>
      <c r="X8" s="62">
        <f t="shared" si="11"/>
        <v>0</v>
      </c>
      <c r="Y8" s="62">
        <f t="shared" si="12"/>
        <v>0</v>
      </c>
      <c r="Z8" s="62">
        <f t="shared" si="6"/>
        <v>0</v>
      </c>
      <c r="AA8" s="62">
        <f t="shared" si="2"/>
        <v>0</v>
      </c>
      <c r="AB8" s="62">
        <f t="shared" si="2"/>
        <v>0</v>
      </c>
      <c r="AC8" s="62">
        <f t="shared" si="2"/>
        <v>0</v>
      </c>
      <c r="AD8" s="62">
        <f t="shared" si="2"/>
        <v>0</v>
      </c>
      <c r="AE8" s="84">
        <f t="shared" si="2"/>
        <v>0</v>
      </c>
      <c r="AF8" s="93">
        <f t="shared" si="3"/>
        <v>0</v>
      </c>
      <c r="AG8" s="89">
        <f t="shared" si="4"/>
        <v>0</v>
      </c>
    </row>
    <row r="9" spans="1:33" ht="20.100000000000001" customHeight="1" thickTop="1">
      <c r="A9" s="72" t="s">
        <v>21</v>
      </c>
      <c r="B9" s="133">
        <v>5</v>
      </c>
      <c r="C9" s="133">
        <v>17</v>
      </c>
      <c r="D9" s="115">
        <f>計算式2017!L12</f>
        <v>220</v>
      </c>
      <c r="E9" s="115">
        <f>計算式2017!L35</f>
        <v>205</v>
      </c>
      <c r="F9" s="115">
        <f>計算式2017!L58</f>
        <v>275</v>
      </c>
      <c r="G9" s="115">
        <f>計算式2017!Y12</f>
        <v>205</v>
      </c>
      <c r="H9" s="115">
        <f>計算式2017!Y35</f>
        <v>305</v>
      </c>
      <c r="I9" s="115">
        <f>計算式2017!Y58</f>
        <v>215</v>
      </c>
      <c r="J9" s="115">
        <f>計算式2017!L88</f>
        <v>136</v>
      </c>
      <c r="K9" s="115">
        <f>計算式2017!L111</f>
        <v>142</v>
      </c>
      <c r="L9" s="115">
        <f>計算式2017!L134</f>
        <v>102</v>
      </c>
      <c r="M9" s="115">
        <f>計算式2017!Y88</f>
        <v>48</v>
      </c>
      <c r="N9" s="115">
        <f>計算式2017!Y111</f>
        <v>86</v>
      </c>
      <c r="O9" s="153">
        <f>計算式2017!Y134</f>
        <v>121</v>
      </c>
      <c r="P9" s="116">
        <f t="shared" si="0"/>
        <v>2060</v>
      </c>
      <c r="Q9" s="117">
        <f t="shared" si="5"/>
        <v>17920</v>
      </c>
      <c r="R9" s="28"/>
      <c r="T9" s="124">
        <f t="shared" si="9"/>
        <v>1100</v>
      </c>
      <c r="U9" s="125">
        <f t="shared" si="7"/>
        <v>1025</v>
      </c>
      <c r="V9" s="125">
        <f t="shared" si="8"/>
        <v>1375</v>
      </c>
      <c r="W9" s="125">
        <f t="shared" si="10"/>
        <v>1025</v>
      </c>
      <c r="X9" s="125">
        <f t="shared" si="11"/>
        <v>1525</v>
      </c>
      <c r="Y9" s="125">
        <f t="shared" si="12"/>
        <v>1075</v>
      </c>
      <c r="Z9" s="125">
        <f t="shared" si="6"/>
        <v>2312</v>
      </c>
      <c r="AA9" s="125">
        <f t="shared" si="2"/>
        <v>2414</v>
      </c>
      <c r="AB9" s="125">
        <f t="shared" si="2"/>
        <v>1734</v>
      </c>
      <c r="AC9" s="125">
        <f t="shared" si="2"/>
        <v>816</v>
      </c>
      <c r="AD9" s="125">
        <f t="shared" si="2"/>
        <v>1462</v>
      </c>
      <c r="AE9" s="106">
        <f t="shared" si="2"/>
        <v>2057</v>
      </c>
      <c r="AF9" s="126">
        <f>SUM(T9:AE9)</f>
        <v>17920</v>
      </c>
      <c r="AG9" s="90">
        <f t="shared" si="4"/>
        <v>0</v>
      </c>
    </row>
    <row r="10" spans="1:33" ht="20.100000000000001" customHeight="1">
      <c r="A10" s="73" t="s">
        <v>22</v>
      </c>
      <c r="B10" s="134">
        <v>5</v>
      </c>
      <c r="C10" s="134">
        <v>17</v>
      </c>
      <c r="D10" s="118">
        <f>計算式2017!L13</f>
        <v>0</v>
      </c>
      <c r="E10" s="118">
        <f>計算式2017!L36</f>
        <v>0</v>
      </c>
      <c r="F10" s="118">
        <f>計算式2017!L59</f>
        <v>0</v>
      </c>
      <c r="G10" s="118">
        <f>計算式2017!Y13</f>
        <v>0</v>
      </c>
      <c r="H10" s="118">
        <f>計算式2017!Y36</f>
        <v>0</v>
      </c>
      <c r="I10" s="118">
        <f>計算式2017!Y59</f>
        <v>0</v>
      </c>
      <c r="J10" s="118">
        <f>計算式2017!L89</f>
        <v>69</v>
      </c>
      <c r="K10" s="118">
        <f>計算式2017!L112</f>
        <v>84</v>
      </c>
      <c r="L10" s="118">
        <f>計算式2017!L135</f>
        <v>71</v>
      </c>
      <c r="M10" s="118">
        <f>計算式2017!Y89</f>
        <v>43</v>
      </c>
      <c r="N10" s="118">
        <f>計算式2017!Y112</f>
        <v>64</v>
      </c>
      <c r="O10" s="154">
        <f>計算式2017!Y135</f>
        <v>81</v>
      </c>
      <c r="P10" s="35">
        <f t="shared" si="0"/>
        <v>412</v>
      </c>
      <c r="Q10" s="70">
        <f t="shared" si="5"/>
        <v>7004</v>
      </c>
      <c r="R10" s="28"/>
      <c r="T10" s="65">
        <f t="shared" si="9"/>
        <v>0</v>
      </c>
      <c r="U10" s="37">
        <f t="shared" si="7"/>
        <v>0</v>
      </c>
      <c r="V10" s="37">
        <f t="shared" si="8"/>
        <v>0</v>
      </c>
      <c r="W10" s="37">
        <f t="shared" si="10"/>
        <v>0</v>
      </c>
      <c r="X10" s="37">
        <f t="shared" si="11"/>
        <v>0</v>
      </c>
      <c r="Y10" s="37">
        <f t="shared" si="12"/>
        <v>0</v>
      </c>
      <c r="Z10" s="37">
        <f t="shared" si="6"/>
        <v>1173</v>
      </c>
      <c r="AA10" s="37">
        <f t="shared" si="2"/>
        <v>1428</v>
      </c>
      <c r="AB10" s="37">
        <f t="shared" si="2"/>
        <v>1207</v>
      </c>
      <c r="AC10" s="37">
        <f t="shared" si="2"/>
        <v>731</v>
      </c>
      <c r="AD10" s="37">
        <f t="shared" si="2"/>
        <v>1088</v>
      </c>
      <c r="AE10" s="85">
        <f t="shared" si="2"/>
        <v>1377</v>
      </c>
      <c r="AF10" s="94">
        <f>SUM(T10:AE10)</f>
        <v>7004</v>
      </c>
      <c r="AG10" s="91">
        <f t="shared" si="4"/>
        <v>0</v>
      </c>
    </row>
    <row r="11" spans="1:33" ht="20.100000000000001" customHeight="1">
      <c r="A11" s="73" t="s">
        <v>23</v>
      </c>
      <c r="B11" s="134">
        <v>5</v>
      </c>
      <c r="C11" s="134">
        <v>17</v>
      </c>
      <c r="D11" s="118">
        <f>計算式2017!L14</f>
        <v>70</v>
      </c>
      <c r="E11" s="118">
        <f>計算式2017!L37</f>
        <v>40</v>
      </c>
      <c r="F11" s="118">
        <f>計算式2017!L60</f>
        <v>70</v>
      </c>
      <c r="G11" s="118">
        <f>計算式2017!Y14</f>
        <v>57</v>
      </c>
      <c r="H11" s="118">
        <f>計算式2017!Y37</f>
        <v>70</v>
      </c>
      <c r="I11" s="118">
        <f>計算式2017!Y60</f>
        <v>60</v>
      </c>
      <c r="J11" s="118">
        <f>計算式2017!L90</f>
        <v>63</v>
      </c>
      <c r="K11" s="118">
        <f>計算式2017!L113</f>
        <v>103</v>
      </c>
      <c r="L11" s="118">
        <f>計算式2017!L136</f>
        <v>79</v>
      </c>
      <c r="M11" s="118">
        <f>計算式2017!Y90</f>
        <v>47</v>
      </c>
      <c r="N11" s="118">
        <f>計算式2017!Y113</f>
        <v>70</v>
      </c>
      <c r="O11" s="154">
        <f>計算式2017!Y136</f>
        <v>66</v>
      </c>
      <c r="P11" s="35">
        <f t="shared" si="0"/>
        <v>795</v>
      </c>
      <c r="Q11" s="70">
        <f t="shared" si="5"/>
        <v>9111</v>
      </c>
      <c r="R11" s="28"/>
      <c r="T11" s="65">
        <f t="shared" si="9"/>
        <v>350</v>
      </c>
      <c r="U11" s="37">
        <f t="shared" si="7"/>
        <v>200</v>
      </c>
      <c r="V11" s="37">
        <f t="shared" si="8"/>
        <v>350</v>
      </c>
      <c r="W11" s="37">
        <f t="shared" si="10"/>
        <v>285</v>
      </c>
      <c r="X11" s="37">
        <f t="shared" si="11"/>
        <v>350</v>
      </c>
      <c r="Y11" s="37">
        <f t="shared" si="12"/>
        <v>300</v>
      </c>
      <c r="Z11" s="37">
        <f t="shared" si="6"/>
        <v>1071</v>
      </c>
      <c r="AA11" s="37">
        <f t="shared" si="2"/>
        <v>1751</v>
      </c>
      <c r="AB11" s="37">
        <f t="shared" si="2"/>
        <v>1343</v>
      </c>
      <c r="AC11" s="37">
        <f t="shared" si="2"/>
        <v>799</v>
      </c>
      <c r="AD11" s="37">
        <f t="shared" si="2"/>
        <v>1190</v>
      </c>
      <c r="AE11" s="85">
        <f t="shared" si="2"/>
        <v>1122</v>
      </c>
      <c r="AF11" s="94">
        <f t="shared" ref="AF11:AF19" si="13">SUM(T11:AE11)</f>
        <v>9111</v>
      </c>
      <c r="AG11" s="91">
        <f t="shared" si="4"/>
        <v>0</v>
      </c>
    </row>
    <row r="12" spans="1:33" ht="20.100000000000001" customHeight="1">
      <c r="A12" s="73" t="s">
        <v>24</v>
      </c>
      <c r="B12" s="134">
        <v>46</v>
      </c>
      <c r="C12" s="134">
        <v>50</v>
      </c>
      <c r="D12" s="118">
        <f>計算式2017!L15</f>
        <v>105</v>
      </c>
      <c r="E12" s="118">
        <f>計算式2017!L38</f>
        <v>40</v>
      </c>
      <c r="F12" s="118">
        <f>計算式2017!L61</f>
        <v>85</v>
      </c>
      <c r="G12" s="118">
        <f>計算式2017!Y15</f>
        <v>35</v>
      </c>
      <c r="H12" s="118">
        <f>計算式2017!Y38</f>
        <v>100</v>
      </c>
      <c r="I12" s="118">
        <f>計算式2017!Y61</f>
        <v>50</v>
      </c>
      <c r="J12" s="118">
        <f>計算式2017!L91</f>
        <v>113</v>
      </c>
      <c r="K12" s="118">
        <f>計算式2017!L114</f>
        <v>111</v>
      </c>
      <c r="L12" s="118">
        <f>計算式2017!L137</f>
        <v>106</v>
      </c>
      <c r="M12" s="118">
        <f>計算式2017!Y91</f>
        <v>125</v>
      </c>
      <c r="N12" s="118">
        <f>計算式2017!Y114</f>
        <v>146</v>
      </c>
      <c r="O12" s="154">
        <f>計算式2017!Y137</f>
        <v>111</v>
      </c>
      <c r="P12" s="35">
        <f t="shared" si="0"/>
        <v>1127</v>
      </c>
      <c r="Q12" s="70">
        <f t="shared" si="5"/>
        <v>54690</v>
      </c>
      <c r="R12" s="28"/>
      <c r="T12" s="65">
        <f t="shared" si="9"/>
        <v>4830</v>
      </c>
      <c r="U12" s="37">
        <f t="shared" si="7"/>
        <v>1840</v>
      </c>
      <c r="V12" s="37">
        <f t="shared" si="8"/>
        <v>3910</v>
      </c>
      <c r="W12" s="37">
        <f t="shared" si="10"/>
        <v>1610</v>
      </c>
      <c r="X12" s="37">
        <f t="shared" si="11"/>
        <v>4600</v>
      </c>
      <c r="Y12" s="37">
        <f t="shared" si="12"/>
        <v>2300</v>
      </c>
      <c r="Z12" s="37">
        <f t="shared" si="6"/>
        <v>5650</v>
      </c>
      <c r="AA12" s="37">
        <f t="shared" si="2"/>
        <v>5550</v>
      </c>
      <c r="AB12" s="37">
        <f t="shared" si="2"/>
        <v>5300</v>
      </c>
      <c r="AC12" s="37">
        <f t="shared" si="2"/>
        <v>6250</v>
      </c>
      <c r="AD12" s="37">
        <f t="shared" si="2"/>
        <v>7300</v>
      </c>
      <c r="AE12" s="85">
        <f t="shared" si="2"/>
        <v>5550</v>
      </c>
      <c r="AF12" s="94">
        <f t="shared" si="13"/>
        <v>54690</v>
      </c>
      <c r="AG12" s="91">
        <f>Q12-AF12</f>
        <v>0</v>
      </c>
    </row>
    <row r="13" spans="1:33" ht="20.100000000000001" customHeight="1">
      <c r="A13" s="73" t="s">
        <v>25</v>
      </c>
      <c r="B13" s="134">
        <v>20</v>
      </c>
      <c r="C13" s="134">
        <v>60</v>
      </c>
      <c r="D13" s="118">
        <f>計算式2017!L16</f>
        <v>0</v>
      </c>
      <c r="E13" s="154">
        <f>計算式2017!L39</f>
        <v>0</v>
      </c>
      <c r="F13" s="154">
        <f>計算式2017!L62</f>
        <v>0</v>
      </c>
      <c r="G13" s="154">
        <f>計算式2017!Y16</f>
        <v>0</v>
      </c>
      <c r="H13" s="154">
        <f>計算式2017!Y39</f>
        <v>0</v>
      </c>
      <c r="I13" s="154">
        <f>計算式2017!Y62</f>
        <v>0</v>
      </c>
      <c r="J13" s="154">
        <f>計算式2017!L92</f>
        <v>0</v>
      </c>
      <c r="K13" s="154">
        <f>計算式2017!L115</f>
        <v>0</v>
      </c>
      <c r="L13" s="154">
        <f>計算式2017!L138</f>
        <v>0</v>
      </c>
      <c r="M13" s="154">
        <f>計算式2017!Y92</f>
        <v>0</v>
      </c>
      <c r="N13" s="154">
        <f>計算式2017!Y115</f>
        <v>0</v>
      </c>
      <c r="O13" s="154">
        <f>計算式2017!Y138</f>
        <v>0</v>
      </c>
      <c r="P13" s="35">
        <f t="shared" si="0"/>
        <v>0</v>
      </c>
      <c r="Q13" s="70">
        <f t="shared" si="5"/>
        <v>0</v>
      </c>
      <c r="R13" s="28"/>
      <c r="T13" s="65">
        <f t="shared" si="9"/>
        <v>0</v>
      </c>
      <c r="U13" s="37">
        <f t="shared" si="7"/>
        <v>0</v>
      </c>
      <c r="V13" s="37">
        <f t="shared" si="8"/>
        <v>0</v>
      </c>
      <c r="W13" s="37">
        <f t="shared" si="10"/>
        <v>0</v>
      </c>
      <c r="X13" s="37">
        <f t="shared" si="11"/>
        <v>0</v>
      </c>
      <c r="Y13" s="37">
        <f t="shared" si="12"/>
        <v>0</v>
      </c>
      <c r="Z13" s="37">
        <f t="shared" si="6"/>
        <v>0</v>
      </c>
      <c r="AA13" s="37">
        <f t="shared" si="2"/>
        <v>0</v>
      </c>
      <c r="AB13" s="37">
        <f t="shared" si="2"/>
        <v>0</v>
      </c>
      <c r="AC13" s="37">
        <f t="shared" si="2"/>
        <v>0</v>
      </c>
      <c r="AD13" s="37">
        <f t="shared" si="2"/>
        <v>0</v>
      </c>
      <c r="AE13" s="85">
        <f t="shared" si="2"/>
        <v>0</v>
      </c>
      <c r="AF13" s="94">
        <f t="shared" si="13"/>
        <v>0</v>
      </c>
      <c r="AG13" s="91">
        <f>Q13-AF13</f>
        <v>0</v>
      </c>
    </row>
    <row r="14" spans="1:33" ht="19.5" customHeight="1">
      <c r="A14" s="73" t="s">
        <v>26</v>
      </c>
      <c r="B14" s="134">
        <v>150</v>
      </c>
      <c r="C14" s="134">
        <v>104</v>
      </c>
      <c r="D14" s="118">
        <f>計算式2017!L17</f>
        <v>0</v>
      </c>
      <c r="E14" s="118">
        <f>計算式2017!L40</f>
        <v>93</v>
      </c>
      <c r="F14" s="118">
        <f>計算式2017!L63</f>
        <v>100</v>
      </c>
      <c r="G14" s="118">
        <f>計算式2017!Y17</f>
        <v>0</v>
      </c>
      <c r="H14" s="118">
        <f>計算式2017!Y40</f>
        <v>0</v>
      </c>
      <c r="I14" s="118">
        <f>計算式2017!Y63</f>
        <v>0</v>
      </c>
      <c r="J14" s="118">
        <f>計算式2017!L93</f>
        <v>0</v>
      </c>
      <c r="K14" s="118">
        <f>計算式2017!L116</f>
        <v>110</v>
      </c>
      <c r="L14" s="118">
        <f>計算式2017!L139</f>
        <v>0</v>
      </c>
      <c r="M14" s="154">
        <f>計算式2017!Y93</f>
        <v>0</v>
      </c>
      <c r="N14" s="118">
        <f>計算式2017!Y116</f>
        <v>110</v>
      </c>
      <c r="O14" s="154">
        <f>計算式2017!Y139</f>
        <v>100</v>
      </c>
      <c r="P14" s="35">
        <f t="shared" si="0"/>
        <v>513</v>
      </c>
      <c r="Q14" s="70">
        <f t="shared" si="5"/>
        <v>62230</v>
      </c>
      <c r="R14" s="28"/>
      <c r="T14" s="65">
        <f t="shared" si="9"/>
        <v>0</v>
      </c>
      <c r="U14" s="37">
        <f t="shared" si="7"/>
        <v>13950</v>
      </c>
      <c r="V14" s="37">
        <f t="shared" si="8"/>
        <v>15000</v>
      </c>
      <c r="W14" s="37">
        <f t="shared" si="10"/>
        <v>0</v>
      </c>
      <c r="X14" s="37">
        <f t="shared" si="11"/>
        <v>0</v>
      </c>
      <c r="Y14" s="37">
        <f t="shared" si="12"/>
        <v>0</v>
      </c>
      <c r="Z14" s="37">
        <f t="shared" si="6"/>
        <v>0</v>
      </c>
      <c r="AA14" s="37">
        <f t="shared" si="2"/>
        <v>11440</v>
      </c>
      <c r="AB14" s="37">
        <f t="shared" si="2"/>
        <v>0</v>
      </c>
      <c r="AC14" s="37">
        <f t="shared" si="2"/>
        <v>0</v>
      </c>
      <c r="AD14" s="37">
        <f t="shared" si="2"/>
        <v>11440</v>
      </c>
      <c r="AE14" s="85">
        <f t="shared" si="2"/>
        <v>10400</v>
      </c>
      <c r="AF14" s="94">
        <f t="shared" si="13"/>
        <v>62230</v>
      </c>
      <c r="AG14" s="91">
        <f t="shared" si="4"/>
        <v>0</v>
      </c>
    </row>
    <row r="15" spans="1:33" ht="20.100000000000001" customHeight="1">
      <c r="A15" s="49" t="s">
        <v>27</v>
      </c>
      <c r="B15" s="134">
        <v>300</v>
      </c>
      <c r="C15" s="134">
        <v>700</v>
      </c>
      <c r="D15" s="118">
        <f>計算式2017!L18</f>
        <v>0</v>
      </c>
      <c r="E15" s="118">
        <f>計算式2017!L41</f>
        <v>0</v>
      </c>
      <c r="F15" s="154">
        <f>計算式2017!L64</f>
        <v>0</v>
      </c>
      <c r="G15" s="154">
        <f>計算式2017!Y18</f>
        <v>0</v>
      </c>
      <c r="H15" s="118">
        <f>計算式2017!Y41</f>
        <v>0</v>
      </c>
      <c r="I15" s="154">
        <f>計算式2017!Y64</f>
        <v>0</v>
      </c>
      <c r="J15" s="118">
        <f>計算式2017!L94</f>
        <v>0</v>
      </c>
      <c r="K15" s="118">
        <f>計算式2017!L117</f>
        <v>0</v>
      </c>
      <c r="L15" s="118">
        <f>計算式2017!L140</f>
        <v>0</v>
      </c>
      <c r="M15" s="154">
        <f>計算式2017!Y94</f>
        <v>0</v>
      </c>
      <c r="N15" s="118">
        <f>計算式2017!Y117</f>
        <v>0</v>
      </c>
      <c r="O15" s="154">
        <f>計算式2017!Y140</f>
        <v>0</v>
      </c>
      <c r="P15" s="35">
        <f t="shared" si="0"/>
        <v>0</v>
      </c>
      <c r="Q15" s="70">
        <f t="shared" si="5"/>
        <v>0</v>
      </c>
      <c r="R15" s="28"/>
      <c r="T15" s="65">
        <f t="shared" si="9"/>
        <v>0</v>
      </c>
      <c r="U15" s="37">
        <f t="shared" si="7"/>
        <v>0</v>
      </c>
      <c r="V15" s="37">
        <f t="shared" si="8"/>
        <v>0</v>
      </c>
      <c r="W15" s="37">
        <f t="shared" si="10"/>
        <v>0</v>
      </c>
      <c r="X15" s="37">
        <f t="shared" si="11"/>
        <v>0</v>
      </c>
      <c r="Y15" s="37">
        <f t="shared" si="12"/>
        <v>0</v>
      </c>
      <c r="Z15" s="37">
        <f t="shared" si="6"/>
        <v>0</v>
      </c>
      <c r="AA15" s="37">
        <f t="shared" si="2"/>
        <v>0</v>
      </c>
      <c r="AB15" s="37">
        <f t="shared" si="2"/>
        <v>0</v>
      </c>
      <c r="AC15" s="37">
        <f t="shared" si="2"/>
        <v>0</v>
      </c>
      <c r="AD15" s="37">
        <f t="shared" si="2"/>
        <v>0</v>
      </c>
      <c r="AE15" s="85">
        <f t="shared" si="2"/>
        <v>0</v>
      </c>
      <c r="AF15" s="94">
        <f t="shared" si="13"/>
        <v>0</v>
      </c>
      <c r="AG15" s="91">
        <f t="shared" si="4"/>
        <v>0</v>
      </c>
    </row>
    <row r="16" spans="1:33" ht="20.100000000000001" customHeight="1">
      <c r="A16" s="49" t="s">
        <v>28</v>
      </c>
      <c r="B16" s="134">
        <v>200</v>
      </c>
      <c r="C16" s="134">
        <v>250</v>
      </c>
      <c r="D16" s="118">
        <f>計算式2017!L19</f>
        <v>0</v>
      </c>
      <c r="E16" s="118">
        <f>計算式2017!L42</f>
        <v>0</v>
      </c>
      <c r="F16" s="154">
        <f>計算式2017!L65</f>
        <v>0</v>
      </c>
      <c r="G16" s="154">
        <f>計算式2017!Y19</f>
        <v>0</v>
      </c>
      <c r="H16" s="118">
        <f>計算式2017!Y42</f>
        <v>0</v>
      </c>
      <c r="I16" s="154">
        <f>計算式2017!Y65</f>
        <v>0</v>
      </c>
      <c r="J16" s="118">
        <f>計算式2017!L95</f>
        <v>0</v>
      </c>
      <c r="K16" s="118">
        <f>計算式2017!L118</f>
        <v>0</v>
      </c>
      <c r="L16" s="118">
        <f>計算式2017!L141</f>
        <v>0</v>
      </c>
      <c r="M16" s="154">
        <f>計算式2017!Y95</f>
        <v>0</v>
      </c>
      <c r="N16" s="118">
        <f>計算式2017!Y118</f>
        <v>0</v>
      </c>
      <c r="O16" s="154">
        <f>計算式2017!Y141</f>
        <v>0</v>
      </c>
      <c r="P16" s="35">
        <f t="shared" si="0"/>
        <v>0</v>
      </c>
      <c r="Q16" s="70">
        <f t="shared" si="5"/>
        <v>0</v>
      </c>
      <c r="R16" s="28"/>
      <c r="T16" s="65">
        <f t="shared" si="9"/>
        <v>0</v>
      </c>
      <c r="U16" s="37">
        <f t="shared" si="7"/>
        <v>0</v>
      </c>
      <c r="V16" s="37">
        <f t="shared" si="8"/>
        <v>0</v>
      </c>
      <c r="W16" s="37">
        <f t="shared" si="10"/>
        <v>0</v>
      </c>
      <c r="X16" s="37">
        <f t="shared" si="11"/>
        <v>0</v>
      </c>
      <c r="Y16" s="37">
        <f t="shared" si="12"/>
        <v>0</v>
      </c>
      <c r="Z16" s="37">
        <f t="shared" si="6"/>
        <v>0</v>
      </c>
      <c r="AA16" s="37">
        <f t="shared" si="2"/>
        <v>0</v>
      </c>
      <c r="AB16" s="37">
        <f t="shared" si="2"/>
        <v>0</v>
      </c>
      <c r="AC16" s="37">
        <f t="shared" si="2"/>
        <v>0</v>
      </c>
      <c r="AD16" s="37">
        <f t="shared" si="2"/>
        <v>0</v>
      </c>
      <c r="AE16" s="85">
        <f t="shared" si="2"/>
        <v>0</v>
      </c>
      <c r="AF16" s="94">
        <f t="shared" si="13"/>
        <v>0</v>
      </c>
      <c r="AG16" s="91">
        <f t="shared" si="4"/>
        <v>0</v>
      </c>
    </row>
    <row r="17" spans="1:33" ht="19.5" customHeight="1">
      <c r="A17" s="39" t="s">
        <v>79</v>
      </c>
      <c r="B17" s="134">
        <v>48</v>
      </c>
      <c r="C17" s="134">
        <v>70</v>
      </c>
      <c r="D17" s="118">
        <f>計算式2017!L20</f>
        <v>0</v>
      </c>
      <c r="E17" s="154">
        <f>計算式2017!L43</f>
        <v>0</v>
      </c>
      <c r="F17" s="118">
        <f>計算式2017!L66</f>
        <v>0</v>
      </c>
      <c r="G17" s="154">
        <f>計算式2017!Y20</f>
        <v>0</v>
      </c>
      <c r="H17" s="154">
        <f>計算式2017!Y43</f>
        <v>0</v>
      </c>
      <c r="I17" s="154">
        <f>計算式2017!Y66</f>
        <v>0</v>
      </c>
      <c r="J17" s="118">
        <f>計算式2017!L96</f>
        <v>0</v>
      </c>
      <c r="K17" s="118">
        <f>計算式2017!L119</f>
        <v>0</v>
      </c>
      <c r="L17" s="154">
        <f>計算式2017!L142</f>
        <v>0</v>
      </c>
      <c r="M17" s="154">
        <f>計算式2017!Y96</f>
        <v>0</v>
      </c>
      <c r="N17" s="154">
        <f>計算式2017!Y119</f>
        <v>0</v>
      </c>
      <c r="O17" s="154">
        <f>計算式2017!Y142</f>
        <v>0</v>
      </c>
      <c r="P17" s="35">
        <f t="shared" si="0"/>
        <v>0</v>
      </c>
      <c r="Q17" s="70">
        <f t="shared" si="5"/>
        <v>0</v>
      </c>
      <c r="R17" s="28"/>
      <c r="T17" s="65">
        <f t="shared" si="9"/>
        <v>0</v>
      </c>
      <c r="U17" s="37">
        <f t="shared" si="7"/>
        <v>0</v>
      </c>
      <c r="V17" s="37">
        <f t="shared" si="8"/>
        <v>0</v>
      </c>
      <c r="W17" s="37">
        <f t="shared" si="10"/>
        <v>0</v>
      </c>
      <c r="X17" s="37">
        <f t="shared" si="11"/>
        <v>0</v>
      </c>
      <c r="Y17" s="37">
        <f t="shared" si="12"/>
        <v>0</v>
      </c>
      <c r="Z17" s="37">
        <f t="shared" si="6"/>
        <v>0</v>
      </c>
      <c r="AA17" s="37">
        <f t="shared" si="2"/>
        <v>0</v>
      </c>
      <c r="AB17" s="37">
        <f t="shared" si="2"/>
        <v>0</v>
      </c>
      <c r="AC17" s="37">
        <f t="shared" si="2"/>
        <v>0</v>
      </c>
      <c r="AD17" s="37">
        <f t="shared" si="2"/>
        <v>0</v>
      </c>
      <c r="AE17" s="85">
        <f t="shared" si="2"/>
        <v>0</v>
      </c>
      <c r="AF17" s="94">
        <f t="shared" si="13"/>
        <v>0</v>
      </c>
      <c r="AG17" s="91">
        <f t="shared" si="4"/>
        <v>0</v>
      </c>
    </row>
    <row r="18" spans="1:33" ht="20.100000000000001" customHeight="1">
      <c r="A18" s="39" t="s">
        <v>85</v>
      </c>
      <c r="B18" s="134">
        <v>50</v>
      </c>
      <c r="C18" s="134">
        <v>30</v>
      </c>
      <c r="D18" s="118">
        <f>計算式2017!L21</f>
        <v>0</v>
      </c>
      <c r="E18" s="154">
        <f>計算式2017!L44</f>
        <v>0</v>
      </c>
      <c r="F18" s="118">
        <f>計算式2017!L67</f>
        <v>0</v>
      </c>
      <c r="G18" s="154">
        <f>計算式2017!Y21</f>
        <v>0</v>
      </c>
      <c r="H18" s="154">
        <f>計算式2017!Y44</f>
        <v>0</v>
      </c>
      <c r="I18" s="154">
        <f>計算式2017!Y67</f>
        <v>0</v>
      </c>
      <c r="J18" s="154">
        <f>計算式2017!L97</f>
        <v>0</v>
      </c>
      <c r="K18" s="154">
        <f>計算式2017!L120</f>
        <v>0</v>
      </c>
      <c r="L18" s="154">
        <f>計算式2017!L143</f>
        <v>0</v>
      </c>
      <c r="M18" s="154">
        <f>計算式2017!Y97</f>
        <v>0</v>
      </c>
      <c r="N18" s="154">
        <f>計算式2017!Y120</f>
        <v>0</v>
      </c>
      <c r="O18" s="154">
        <f>計算式2017!Y143</f>
        <v>0</v>
      </c>
      <c r="P18" s="35">
        <f t="shared" si="0"/>
        <v>0</v>
      </c>
      <c r="Q18" s="70">
        <f t="shared" si="5"/>
        <v>0</v>
      </c>
      <c r="R18" s="28"/>
      <c r="T18" s="65">
        <f t="shared" si="9"/>
        <v>0</v>
      </c>
      <c r="U18" s="37">
        <f t="shared" si="7"/>
        <v>0</v>
      </c>
      <c r="V18" s="37">
        <f t="shared" si="8"/>
        <v>0</v>
      </c>
      <c r="W18" s="37">
        <f t="shared" si="10"/>
        <v>0</v>
      </c>
      <c r="X18" s="37">
        <f t="shared" si="11"/>
        <v>0</v>
      </c>
      <c r="Y18" s="37">
        <f t="shared" si="12"/>
        <v>0</v>
      </c>
      <c r="Z18" s="37">
        <f t="shared" si="6"/>
        <v>0</v>
      </c>
      <c r="AA18" s="37">
        <f t="shared" ref="AA18:AE21" si="14">$C18*K18</f>
        <v>0</v>
      </c>
      <c r="AB18" s="37">
        <f t="shared" si="14"/>
        <v>0</v>
      </c>
      <c r="AC18" s="37">
        <f t="shared" si="14"/>
        <v>0</v>
      </c>
      <c r="AD18" s="37">
        <f t="shared" si="14"/>
        <v>0</v>
      </c>
      <c r="AE18" s="85">
        <f t="shared" si="14"/>
        <v>0</v>
      </c>
      <c r="AF18" s="94">
        <f t="shared" si="13"/>
        <v>0</v>
      </c>
      <c r="AG18" s="91">
        <f t="shared" si="4"/>
        <v>0</v>
      </c>
    </row>
    <row r="19" spans="1:33" ht="20.100000000000001" customHeight="1">
      <c r="A19" s="39" t="s">
        <v>86</v>
      </c>
      <c r="B19" s="134">
        <v>10</v>
      </c>
      <c r="C19" s="134">
        <v>30</v>
      </c>
      <c r="D19" s="118">
        <f>計算式2017!L22</f>
        <v>0</v>
      </c>
      <c r="E19" s="154">
        <f>計算式2017!L45</f>
        <v>0</v>
      </c>
      <c r="F19" s="118">
        <f>計算式2017!L68</f>
        <v>0</v>
      </c>
      <c r="G19" s="154">
        <f>計算式2017!Y22</f>
        <v>0</v>
      </c>
      <c r="H19" s="154">
        <f>計算式2017!Y45</f>
        <v>0</v>
      </c>
      <c r="I19" s="154">
        <f>計算式2017!Y68</f>
        <v>0</v>
      </c>
      <c r="J19" s="154">
        <f>計算式2017!L98</f>
        <v>0</v>
      </c>
      <c r="K19" s="154">
        <f>計算式2017!L121</f>
        <v>0</v>
      </c>
      <c r="L19" s="118">
        <f>計算式2017!L144</f>
        <v>0</v>
      </c>
      <c r="M19" s="154">
        <f>計算式2017!Y98</f>
        <v>0</v>
      </c>
      <c r="N19" s="118">
        <f>計算式2017!Y121</f>
        <v>0</v>
      </c>
      <c r="O19" s="154">
        <f>計算式2017!Y144</f>
        <v>0</v>
      </c>
      <c r="P19" s="35">
        <f t="shared" si="0"/>
        <v>0</v>
      </c>
      <c r="Q19" s="70">
        <f t="shared" si="5"/>
        <v>0</v>
      </c>
      <c r="R19" s="28"/>
      <c r="T19" s="65">
        <f t="shared" si="9"/>
        <v>0</v>
      </c>
      <c r="U19" s="37">
        <f t="shared" si="7"/>
        <v>0</v>
      </c>
      <c r="V19" s="37">
        <f t="shared" si="8"/>
        <v>0</v>
      </c>
      <c r="W19" s="37">
        <f t="shared" si="10"/>
        <v>0</v>
      </c>
      <c r="X19" s="37">
        <f t="shared" si="11"/>
        <v>0</v>
      </c>
      <c r="Y19" s="37">
        <f t="shared" si="12"/>
        <v>0</v>
      </c>
      <c r="Z19" s="37">
        <f t="shared" si="6"/>
        <v>0</v>
      </c>
      <c r="AA19" s="37">
        <f t="shared" si="14"/>
        <v>0</v>
      </c>
      <c r="AB19" s="37">
        <f t="shared" si="14"/>
        <v>0</v>
      </c>
      <c r="AC19" s="37">
        <f t="shared" si="14"/>
        <v>0</v>
      </c>
      <c r="AD19" s="37">
        <f t="shared" si="14"/>
        <v>0</v>
      </c>
      <c r="AE19" s="85">
        <f t="shared" si="14"/>
        <v>0</v>
      </c>
      <c r="AF19" s="94">
        <f t="shared" si="13"/>
        <v>0</v>
      </c>
      <c r="AG19" s="91">
        <f t="shared" si="4"/>
        <v>0</v>
      </c>
    </row>
    <row r="20" spans="1:33" ht="20.100000000000001" customHeight="1">
      <c r="A20" s="39" t="s">
        <v>87</v>
      </c>
      <c r="B20" s="134">
        <v>50</v>
      </c>
      <c r="C20" s="134">
        <v>50</v>
      </c>
      <c r="D20" s="118">
        <f>計算式2017!L23</f>
        <v>140</v>
      </c>
      <c r="E20" s="118">
        <f>計算式2017!L46</f>
        <v>0</v>
      </c>
      <c r="F20" s="154">
        <f>計算式2017!L69</f>
        <v>0</v>
      </c>
      <c r="G20" s="154">
        <f>計算式2017!Y23</f>
        <v>0</v>
      </c>
      <c r="H20" s="154">
        <f>計算式2017!Y46</f>
        <v>0</v>
      </c>
      <c r="I20" s="154">
        <f>計算式2017!Y69</f>
        <v>0</v>
      </c>
      <c r="J20" s="154">
        <f>計算式2017!L99</f>
        <v>0</v>
      </c>
      <c r="K20" s="154">
        <f>計算式2017!L122</f>
        <v>0</v>
      </c>
      <c r="L20" s="118">
        <f>計算式2017!L145</f>
        <v>0</v>
      </c>
      <c r="M20" s="118">
        <f>計算式2017!Y99</f>
        <v>0</v>
      </c>
      <c r="N20" s="118">
        <f>計算式2017!Y122</f>
        <v>0</v>
      </c>
      <c r="O20" s="154">
        <f>計算式2017!Y145</f>
        <v>0</v>
      </c>
      <c r="P20" s="35">
        <f t="shared" si="0"/>
        <v>140</v>
      </c>
      <c r="Q20" s="70">
        <f t="shared" si="5"/>
        <v>7000</v>
      </c>
      <c r="R20" s="28"/>
      <c r="T20" s="65">
        <f t="shared" si="9"/>
        <v>7000</v>
      </c>
      <c r="U20" s="37">
        <f t="shared" si="7"/>
        <v>0</v>
      </c>
      <c r="V20" s="37">
        <f t="shared" si="8"/>
        <v>0</v>
      </c>
      <c r="W20" s="37">
        <f t="shared" si="10"/>
        <v>0</v>
      </c>
      <c r="X20" s="37">
        <f t="shared" si="11"/>
        <v>0</v>
      </c>
      <c r="Y20" s="37">
        <f t="shared" si="12"/>
        <v>0</v>
      </c>
      <c r="Z20" s="37">
        <f t="shared" si="6"/>
        <v>0</v>
      </c>
      <c r="AA20" s="37">
        <f t="shared" si="14"/>
        <v>0</v>
      </c>
      <c r="AB20" s="37">
        <f t="shared" si="14"/>
        <v>0</v>
      </c>
      <c r="AC20" s="37">
        <f t="shared" si="14"/>
        <v>0</v>
      </c>
      <c r="AD20" s="37">
        <f t="shared" si="14"/>
        <v>0</v>
      </c>
      <c r="AE20" s="85">
        <f t="shared" si="14"/>
        <v>0</v>
      </c>
      <c r="AF20" s="94">
        <f>SUM(T20:AE20)</f>
        <v>7000</v>
      </c>
      <c r="AG20" s="91">
        <f>Q20-AF20</f>
        <v>0</v>
      </c>
    </row>
    <row r="21" spans="1:33" ht="20.100000000000001" customHeight="1" thickBot="1">
      <c r="A21" s="201" t="s">
        <v>33</v>
      </c>
      <c r="B21" s="202">
        <v>20</v>
      </c>
      <c r="C21" s="202">
        <v>30</v>
      </c>
      <c r="D21" s="197">
        <f>計算式2017!L24</f>
        <v>0</v>
      </c>
      <c r="E21" s="198">
        <f>計算式2017!L47</f>
        <v>0</v>
      </c>
      <c r="F21" s="198">
        <f>計算式2017!L70</f>
        <v>0</v>
      </c>
      <c r="G21" s="198">
        <f>計算式2017!Y24</f>
        <v>0</v>
      </c>
      <c r="H21" s="198">
        <f>計算式2017!Y47</f>
        <v>0</v>
      </c>
      <c r="I21" s="198">
        <f>計算式2017!Y70</f>
        <v>840</v>
      </c>
      <c r="J21" s="198">
        <f>計算式2017!L100</f>
        <v>0</v>
      </c>
      <c r="K21" s="198">
        <f>計算式2017!L123</f>
        <v>0</v>
      </c>
      <c r="L21" s="198">
        <f>計算式2017!L146</f>
        <v>0</v>
      </c>
      <c r="M21" s="198">
        <f>計算式2017!Y100</f>
        <v>0</v>
      </c>
      <c r="N21" s="198">
        <f>計算式2017!Y123</f>
        <v>0</v>
      </c>
      <c r="O21" s="198">
        <f>計算式2017!Y146</f>
        <v>0</v>
      </c>
      <c r="P21" s="199">
        <f t="shared" si="0"/>
        <v>840</v>
      </c>
      <c r="Q21" s="200">
        <f t="shared" si="5"/>
        <v>16800</v>
      </c>
      <c r="R21" s="28"/>
      <c r="T21" s="168">
        <f t="shared" si="9"/>
        <v>0</v>
      </c>
      <c r="U21" s="169">
        <f t="shared" si="7"/>
        <v>0</v>
      </c>
      <c r="V21" s="169">
        <f t="shared" si="8"/>
        <v>0</v>
      </c>
      <c r="W21" s="169">
        <f t="shared" si="10"/>
        <v>0</v>
      </c>
      <c r="X21" s="169">
        <f t="shared" si="11"/>
        <v>0</v>
      </c>
      <c r="Y21" s="169">
        <f t="shared" si="12"/>
        <v>16800</v>
      </c>
      <c r="Z21" s="169">
        <f>$C21*J21</f>
        <v>0</v>
      </c>
      <c r="AA21" s="169">
        <f t="shared" si="14"/>
        <v>0</v>
      </c>
      <c r="AB21" s="169">
        <f t="shared" si="14"/>
        <v>0</v>
      </c>
      <c r="AC21" s="169">
        <f t="shared" si="14"/>
        <v>0</v>
      </c>
      <c r="AD21" s="169">
        <f t="shared" si="14"/>
        <v>0</v>
      </c>
      <c r="AE21" s="170">
        <f t="shared" si="14"/>
        <v>0</v>
      </c>
      <c r="AF21" s="171">
        <f>SUM(T21:AE21)</f>
        <v>16800</v>
      </c>
      <c r="AG21" s="172">
        <f t="shared" si="4"/>
        <v>0</v>
      </c>
    </row>
    <row r="22" spans="1:33" ht="20.100000000000001" customHeight="1" thickTop="1">
      <c r="A22" s="652" t="s">
        <v>34</v>
      </c>
      <c r="B22" s="654"/>
      <c r="C22" s="655"/>
      <c r="D22" s="663">
        <f>SUM(D3:D21)</f>
        <v>2902</v>
      </c>
      <c r="E22" s="661">
        <f t="shared" ref="E22:O22" si="15">SUM(E3:E21)</f>
        <v>3339</v>
      </c>
      <c r="F22" s="661">
        <f t="shared" si="15"/>
        <v>3276</v>
      </c>
      <c r="G22" s="661">
        <f t="shared" si="15"/>
        <v>3140</v>
      </c>
      <c r="H22" s="661">
        <f t="shared" si="15"/>
        <v>3948</v>
      </c>
      <c r="I22" s="661">
        <f t="shared" si="15"/>
        <v>3842</v>
      </c>
      <c r="J22" s="661">
        <f t="shared" si="15"/>
        <v>2932</v>
      </c>
      <c r="K22" s="661">
        <f t="shared" si="15"/>
        <v>2819</v>
      </c>
      <c r="L22" s="661">
        <f t="shared" si="15"/>
        <v>2774</v>
      </c>
      <c r="M22" s="661">
        <f t="shared" si="15"/>
        <v>2297</v>
      </c>
      <c r="N22" s="661">
        <f t="shared" si="15"/>
        <v>2775</v>
      </c>
      <c r="O22" s="661">
        <f t="shared" si="15"/>
        <v>2758</v>
      </c>
      <c r="P22" s="665">
        <f>SUM(P3:P21)</f>
        <v>36802</v>
      </c>
      <c r="Q22" s="667">
        <f>SUM(Q3:Q21)</f>
        <v>680264</v>
      </c>
      <c r="R22" s="28"/>
      <c r="S22" s="184" t="s">
        <v>13</v>
      </c>
      <c r="T22" s="185">
        <f t="shared" ref="T22:AE22" si="16">SUM(T3:T21)</f>
        <v>53976</v>
      </c>
      <c r="U22" s="186">
        <f t="shared" si="16"/>
        <v>66556</v>
      </c>
      <c r="V22" s="186">
        <f t="shared" si="16"/>
        <v>69842</v>
      </c>
      <c r="W22" s="186">
        <f t="shared" si="16"/>
        <v>54609</v>
      </c>
      <c r="X22" s="186">
        <f t="shared" si="16"/>
        <v>65614</v>
      </c>
      <c r="Y22" s="186">
        <f t="shared" si="16"/>
        <v>70872</v>
      </c>
      <c r="Z22" s="186">
        <f t="shared" si="16"/>
        <v>45793</v>
      </c>
      <c r="AA22" s="186">
        <f t="shared" si="16"/>
        <v>56524</v>
      </c>
      <c r="AB22" s="186">
        <f t="shared" si="16"/>
        <v>45285</v>
      </c>
      <c r="AC22" s="186">
        <f t="shared" si="16"/>
        <v>40019</v>
      </c>
      <c r="AD22" s="186">
        <f t="shared" si="16"/>
        <v>57827</v>
      </c>
      <c r="AE22" s="187">
        <f t="shared" si="16"/>
        <v>53347</v>
      </c>
      <c r="AF22" s="188">
        <f>SUM(T22:AE22)</f>
        <v>680264</v>
      </c>
      <c r="AG22" s="189">
        <f>Q22-AF22</f>
        <v>0</v>
      </c>
    </row>
    <row r="23" spans="1:33" ht="20.100000000000001" customHeight="1" thickBot="1">
      <c r="A23" s="653"/>
      <c r="B23" s="656"/>
      <c r="C23" s="657"/>
      <c r="D23" s="664"/>
      <c r="E23" s="662"/>
      <c r="F23" s="662"/>
      <c r="G23" s="662"/>
      <c r="H23" s="662"/>
      <c r="I23" s="662"/>
      <c r="J23" s="662"/>
      <c r="K23" s="662"/>
      <c r="L23" s="662"/>
      <c r="M23" s="662"/>
      <c r="N23" s="662"/>
      <c r="O23" s="662"/>
      <c r="P23" s="666"/>
      <c r="Q23" s="668"/>
      <c r="R23" s="28"/>
      <c r="S23" s="178" t="s">
        <v>107</v>
      </c>
      <c r="T23" s="179">
        <f>INT(SUM(T22:T22)*1.08)</f>
        <v>58294</v>
      </c>
      <c r="U23" s="180">
        <f>SUM(U22:U22)*1.08</f>
        <v>71880.48000000001</v>
      </c>
      <c r="V23" s="180">
        <f t="shared" ref="V23:AE23" si="17">INT(SUM(V22:V22)*1.08)</f>
        <v>75429</v>
      </c>
      <c r="W23" s="180">
        <f t="shared" si="17"/>
        <v>58977</v>
      </c>
      <c r="X23" s="180">
        <f t="shared" si="17"/>
        <v>70863</v>
      </c>
      <c r="Y23" s="180">
        <f t="shared" si="17"/>
        <v>76541</v>
      </c>
      <c r="Z23" s="180">
        <f t="shared" si="17"/>
        <v>49456</v>
      </c>
      <c r="AA23" s="180">
        <f t="shared" si="17"/>
        <v>61045</v>
      </c>
      <c r="AB23" s="180">
        <f t="shared" si="17"/>
        <v>48907</v>
      </c>
      <c r="AC23" s="180">
        <f t="shared" si="17"/>
        <v>43220</v>
      </c>
      <c r="AD23" s="180">
        <f t="shared" si="17"/>
        <v>62453</v>
      </c>
      <c r="AE23" s="181">
        <f t="shared" si="17"/>
        <v>57614</v>
      </c>
      <c r="AF23" s="182">
        <f>SUM(T23:AE23)</f>
        <v>734679.48</v>
      </c>
      <c r="AG23" s="183"/>
    </row>
    <row r="24" spans="1:33" ht="20.100000000000001" customHeight="1" thickBot="1">
      <c r="A24" s="162" t="s">
        <v>41</v>
      </c>
      <c r="B24" s="192">
        <v>10</v>
      </c>
      <c r="C24" s="192">
        <v>205</v>
      </c>
      <c r="D24" s="193">
        <f>計算式2017!L25</f>
        <v>0</v>
      </c>
      <c r="E24" s="194">
        <f>計算式2017!L48</f>
        <v>0</v>
      </c>
      <c r="F24" s="194">
        <f>計算式2017!L71</f>
        <v>0</v>
      </c>
      <c r="G24" s="194">
        <f>計算式2017!Y25</f>
        <v>0</v>
      </c>
      <c r="H24" s="194">
        <f>計算式2017!Y48</f>
        <v>2000</v>
      </c>
      <c r="I24" s="194">
        <f>計算式2017!Y71</f>
        <v>0</v>
      </c>
      <c r="J24" s="194">
        <f>計算式2017!L101</f>
        <v>0</v>
      </c>
      <c r="K24" s="194">
        <f>計算式2017!L124</f>
        <v>0</v>
      </c>
      <c r="L24" s="194">
        <f>計算式2017!L147</f>
        <v>0</v>
      </c>
      <c r="M24" s="194">
        <f>計算式2017!Y101</f>
        <v>0</v>
      </c>
      <c r="N24" s="194">
        <f>計算式2017!Y124</f>
        <v>0</v>
      </c>
      <c r="O24" s="194">
        <f>計算式2017!Y147</f>
        <v>0</v>
      </c>
      <c r="P24" s="195">
        <f>SUM(D24:O24)</f>
        <v>2000</v>
      </c>
      <c r="Q24" s="196">
        <f>$B24*SUM(D24:I24)+$C24*SUM(J24:O24)</f>
        <v>20000</v>
      </c>
      <c r="R24" s="28"/>
      <c r="S24" s="223" t="s">
        <v>108</v>
      </c>
      <c r="T24" s="173">
        <f t="shared" ref="T24:Y24" si="18">$B24*D24</f>
        <v>0</v>
      </c>
      <c r="U24" s="174">
        <f t="shared" si="18"/>
        <v>0</v>
      </c>
      <c r="V24" s="174">
        <f t="shared" si="18"/>
        <v>0</v>
      </c>
      <c r="W24" s="174">
        <f t="shared" si="18"/>
        <v>0</v>
      </c>
      <c r="X24" s="174">
        <f t="shared" si="18"/>
        <v>20000</v>
      </c>
      <c r="Y24" s="174">
        <f t="shared" si="18"/>
        <v>0</v>
      </c>
      <c r="Z24" s="174">
        <f t="shared" ref="Z24:AE24" si="19">$C24*J24</f>
        <v>0</v>
      </c>
      <c r="AA24" s="174">
        <f t="shared" si="19"/>
        <v>0</v>
      </c>
      <c r="AB24" s="174">
        <f t="shared" si="19"/>
        <v>0</v>
      </c>
      <c r="AC24" s="174">
        <f t="shared" si="19"/>
        <v>0</v>
      </c>
      <c r="AD24" s="174">
        <f t="shared" si="19"/>
        <v>0</v>
      </c>
      <c r="AE24" s="175">
        <f t="shared" si="19"/>
        <v>0</v>
      </c>
      <c r="AF24" s="176">
        <f>SUM(T24:AE24)</f>
        <v>20000</v>
      </c>
      <c r="AG24" s="177">
        <f>Q25-AF22-AF24</f>
        <v>0</v>
      </c>
    </row>
    <row r="25" spans="1:33" ht="22.5" customHeight="1" thickBot="1">
      <c r="A25" s="18"/>
      <c r="B25" s="34"/>
      <c r="C25" s="34"/>
      <c r="D25" s="32"/>
      <c r="E25" s="32"/>
      <c r="F25" s="32"/>
      <c r="G25" s="32"/>
      <c r="H25" s="32"/>
      <c r="I25" s="32"/>
      <c r="J25" s="32"/>
      <c r="K25" s="32"/>
      <c r="L25" s="32"/>
      <c r="M25" s="32"/>
      <c r="N25" s="32"/>
      <c r="O25" s="33"/>
      <c r="P25" s="190">
        <f>P22+P24</f>
        <v>38802</v>
      </c>
      <c r="Q25" s="191">
        <f>Q22+Q24</f>
        <v>700264</v>
      </c>
      <c r="R25" s="28"/>
      <c r="T25"/>
      <c r="U25"/>
      <c r="V25"/>
      <c r="W25"/>
      <c r="X25"/>
      <c r="Y25"/>
      <c r="Z25"/>
      <c r="AA25"/>
      <c r="AB25"/>
      <c r="AC25"/>
      <c r="AD25"/>
      <c r="AE25"/>
      <c r="AF25"/>
      <c r="AG25"/>
    </row>
    <row r="26" spans="1:33">
      <c r="A26" s="36"/>
      <c r="B26" s="36"/>
      <c r="C26" s="36"/>
      <c r="D26" s="36"/>
      <c r="E26" s="32"/>
      <c r="F26" s="32"/>
      <c r="G26" s="32"/>
      <c r="H26" s="29"/>
      <c r="I26" s="29"/>
      <c r="J26" s="29"/>
      <c r="K26" s="29"/>
      <c r="L26" s="29"/>
      <c r="M26" s="29"/>
      <c r="N26" s="29"/>
      <c r="T26"/>
      <c r="U26"/>
      <c r="V26"/>
      <c r="W26"/>
      <c r="X26"/>
      <c r="Y26"/>
      <c r="Z26"/>
      <c r="AA26"/>
      <c r="AB26"/>
      <c r="AC26"/>
      <c r="AD26"/>
      <c r="AE26"/>
      <c r="AF26"/>
      <c r="AG26"/>
    </row>
    <row r="27" spans="1:33">
      <c r="T27" s="38"/>
      <c r="U27"/>
      <c r="V27"/>
      <c r="W27"/>
      <c r="X27"/>
      <c r="Y27"/>
      <c r="Z27"/>
      <c r="AA27"/>
      <c r="AB27"/>
      <c r="AC27"/>
      <c r="AD27"/>
      <c r="AE27"/>
      <c r="AF27"/>
      <c r="AG27"/>
    </row>
    <row r="28" spans="1:33" ht="18" thickBot="1">
      <c r="A28" s="5" t="s">
        <v>39</v>
      </c>
      <c r="D28" s="30"/>
      <c r="E28" s="30"/>
      <c r="F28" s="30"/>
      <c r="G28" s="30"/>
      <c r="H28" s="30"/>
      <c r="I28" s="30"/>
      <c r="J28" s="30"/>
      <c r="K28" s="30"/>
      <c r="L28" s="30"/>
      <c r="M28" s="30"/>
      <c r="N28" s="30"/>
      <c r="O28" s="30"/>
      <c r="U28"/>
      <c r="V28"/>
      <c r="W28"/>
      <c r="X28"/>
      <c r="Y28"/>
      <c r="Z28"/>
      <c r="AA28"/>
      <c r="AB28"/>
      <c r="AC28"/>
      <c r="AD28"/>
      <c r="AE28"/>
      <c r="AF28"/>
      <c r="AG28"/>
    </row>
    <row r="29" spans="1:33" ht="24.95" customHeight="1" thickBot="1">
      <c r="A29" s="76"/>
      <c r="B29" s="140"/>
      <c r="C29" s="78"/>
      <c r="D29" s="148" t="s">
        <v>106</v>
      </c>
      <c r="E29" s="77" t="s">
        <v>1</v>
      </c>
      <c r="F29" s="77" t="s">
        <v>2</v>
      </c>
      <c r="G29" s="77" t="s">
        <v>3</v>
      </c>
      <c r="H29" s="77" t="s">
        <v>4</v>
      </c>
      <c r="I29" s="77" t="s">
        <v>5</v>
      </c>
      <c r="J29" s="77" t="s">
        <v>6</v>
      </c>
      <c r="K29" s="77" t="s">
        <v>7</v>
      </c>
      <c r="L29" s="77" t="s">
        <v>8</v>
      </c>
      <c r="M29" s="77" t="s">
        <v>77</v>
      </c>
      <c r="N29" s="77" t="s">
        <v>10</v>
      </c>
      <c r="O29" s="95" t="s">
        <v>11</v>
      </c>
      <c r="P29" s="96" t="s">
        <v>40</v>
      </c>
      <c r="T29" s="31"/>
    </row>
    <row r="30" spans="1:33" s="43" customFormat="1" ht="20.100000000000001" customHeight="1">
      <c r="A30" s="66" t="s">
        <v>15</v>
      </c>
      <c r="B30" s="141"/>
      <c r="C30" s="79"/>
      <c r="D30" s="145">
        <f>COUNTA(計算式2017!B6:K6)</f>
        <v>1</v>
      </c>
      <c r="E30" s="127">
        <f>COUNTA(計算式2017!B29:K29)</f>
        <v>1</v>
      </c>
      <c r="F30" s="127">
        <f>COUNTA(計算式2017!B52:K52)</f>
        <v>1</v>
      </c>
      <c r="G30" s="127">
        <f>COUNTA(計算式2017!O6:X6)</f>
        <v>1</v>
      </c>
      <c r="H30" s="127">
        <f>COUNTA(計算式2017!O29:X29)</f>
        <v>1</v>
      </c>
      <c r="I30" s="127">
        <f>COUNTA(計算式2017!O52:X52)</f>
        <v>1</v>
      </c>
      <c r="J30" s="127">
        <f>COUNTA(計算式2017!B82:K82)</f>
        <v>1</v>
      </c>
      <c r="K30" s="127">
        <f>COUNTA(計算式2017!B105:K105)</f>
        <v>1</v>
      </c>
      <c r="L30" s="127">
        <f>COUNTA(計算式2017!B128:K128)</f>
        <v>1</v>
      </c>
      <c r="M30" s="127">
        <f>COUNTA(計算式2017!O82:X82)</f>
        <v>1</v>
      </c>
      <c r="N30" s="127">
        <f>COUNTA(計算式2017!O105:X105)</f>
        <v>1</v>
      </c>
      <c r="O30" s="127">
        <f>COUNTA(計算式2017!O128:X128)</f>
        <v>1</v>
      </c>
      <c r="P30" s="128">
        <f t="shared" ref="P30:P37" si="20">SUM(D30:O30)</f>
        <v>12</v>
      </c>
      <c r="R30" s="44"/>
      <c r="T30" s="45"/>
      <c r="U30" s="46"/>
      <c r="V30" s="46"/>
      <c r="W30" s="46"/>
      <c r="X30" s="46"/>
      <c r="Y30" s="46"/>
      <c r="Z30" s="46"/>
      <c r="AA30" s="46"/>
      <c r="AB30" s="46"/>
      <c r="AC30" s="46"/>
      <c r="AD30" s="46"/>
      <c r="AE30" s="46"/>
      <c r="AF30" s="46"/>
      <c r="AG30" s="46"/>
    </row>
    <row r="31" spans="1:33" s="43" customFormat="1" ht="20.100000000000001" customHeight="1">
      <c r="A31" s="66" t="s">
        <v>16</v>
      </c>
      <c r="B31" s="142"/>
      <c r="C31" s="80"/>
      <c r="D31" s="146">
        <f>COUNTA(計算式2017!B7:K7)</f>
        <v>1</v>
      </c>
      <c r="E31" s="129">
        <f>COUNTA(計算式2017!B30:K30)</f>
        <v>1</v>
      </c>
      <c r="F31" s="129">
        <f>COUNTA(計算式2017!B53:K53)</f>
        <v>1</v>
      </c>
      <c r="G31" s="129">
        <f>COUNTA(計算式2017!O7:X7)</f>
        <v>1</v>
      </c>
      <c r="H31" s="129">
        <f>COUNTA(計算式2017!O30:X30)</f>
        <v>1</v>
      </c>
      <c r="I31" s="129">
        <f>COUNTA(計算式2017!O53:X53)</f>
        <v>1</v>
      </c>
      <c r="J31" s="129">
        <f>COUNTA(計算式2017!B83:K83)</f>
        <v>1</v>
      </c>
      <c r="K31" s="129">
        <f>COUNTA(計算式2017!B106:K106)</f>
        <v>1</v>
      </c>
      <c r="L31" s="129">
        <f>COUNTA(計算式2017!B129:K129)</f>
        <v>1</v>
      </c>
      <c r="M31" s="129">
        <f>COUNTA(計算式2017!O83:X83)</f>
        <v>1</v>
      </c>
      <c r="N31" s="129">
        <f>COUNTA(計算式2017!O106:X106)</f>
        <v>1</v>
      </c>
      <c r="O31" s="129">
        <f>COUNTA(計算式2017!O129:X129)</f>
        <v>1</v>
      </c>
      <c r="P31" s="107">
        <f t="shared" si="20"/>
        <v>12</v>
      </c>
      <c r="R31" s="44"/>
      <c r="T31" s="45"/>
      <c r="U31" s="46"/>
      <c r="V31" s="46"/>
      <c r="W31" s="46"/>
      <c r="X31" s="46"/>
      <c r="Y31" s="46"/>
      <c r="Z31" s="46"/>
      <c r="AA31" s="46"/>
      <c r="AB31" s="46"/>
      <c r="AC31" s="46"/>
      <c r="AD31" s="46"/>
      <c r="AE31" s="46"/>
      <c r="AF31" s="46"/>
      <c r="AG31" s="46"/>
    </row>
    <row r="32" spans="1:33" s="43" customFormat="1" ht="20.100000000000001" customHeight="1">
      <c r="A32" s="66" t="s">
        <v>17</v>
      </c>
      <c r="B32" s="142"/>
      <c r="C32" s="80"/>
      <c r="D32" s="146">
        <f>COUNTA(計算式2017!B8:K8)</f>
        <v>1</v>
      </c>
      <c r="E32" s="129">
        <f>COUNTA(計算式2017!B31:K31)</f>
        <v>1</v>
      </c>
      <c r="F32" s="129">
        <f>COUNTA(計算式2017!B54:K54)</f>
        <v>1</v>
      </c>
      <c r="G32" s="129">
        <f>COUNTA(計算式2017!O8:X8)</f>
        <v>1</v>
      </c>
      <c r="H32" s="129">
        <f>COUNTA(計算式2017!O31:X31)</f>
        <v>1</v>
      </c>
      <c r="I32" s="129">
        <f>COUNTA(計算式2017!O54:X54)</f>
        <v>1</v>
      </c>
      <c r="J32" s="129">
        <f>COUNTA(計算式2017!B84:K84)</f>
        <v>1</v>
      </c>
      <c r="K32" s="129">
        <f>COUNTA(計算式2017!B107:K107)</f>
        <v>1</v>
      </c>
      <c r="L32" s="129">
        <f>COUNTA(計算式2017!B130:K130)</f>
        <v>1</v>
      </c>
      <c r="M32" s="129">
        <f>COUNTA(計算式2017!O84:X84)</f>
        <v>1</v>
      </c>
      <c r="N32" s="129">
        <f>COUNTA(計算式2017!O107:X107)</f>
        <v>1</v>
      </c>
      <c r="O32" s="129">
        <f>COUNTA(計算式2017!O130:X130)</f>
        <v>1</v>
      </c>
      <c r="P32" s="107">
        <f t="shared" si="20"/>
        <v>12</v>
      </c>
      <c r="R32" s="44"/>
      <c r="T32" s="45"/>
      <c r="U32" s="46"/>
      <c r="V32" s="46"/>
      <c r="W32" s="46"/>
      <c r="X32" s="46"/>
      <c r="Y32" s="46"/>
      <c r="Z32" s="46"/>
      <c r="AA32" s="46"/>
      <c r="AB32" s="46"/>
      <c r="AC32" s="46"/>
      <c r="AD32" s="46"/>
      <c r="AE32" s="46"/>
      <c r="AF32" s="46"/>
      <c r="AG32" s="46"/>
    </row>
    <row r="33" spans="1:33" s="43" customFormat="1" ht="20.100000000000001" customHeight="1">
      <c r="A33" s="66" t="s">
        <v>18</v>
      </c>
      <c r="B33" s="142"/>
      <c r="C33" s="80"/>
      <c r="D33" s="146">
        <f>COUNTA(計算式2017!B9:K9)</f>
        <v>0</v>
      </c>
      <c r="E33" s="129">
        <f>COUNTA(計算式2017!B32:K32)</f>
        <v>0</v>
      </c>
      <c r="F33" s="129">
        <f>COUNTA(計算式2017!B55:K55)</f>
        <v>0</v>
      </c>
      <c r="G33" s="129">
        <f>COUNTA(計算式2017!O9:X9)</f>
        <v>0</v>
      </c>
      <c r="H33" s="129">
        <f>COUNTA(計算式2017!O32:X32)</f>
        <v>0</v>
      </c>
      <c r="I33" s="129">
        <f>COUNTA(計算式2017!O55:X55)</f>
        <v>0</v>
      </c>
      <c r="J33" s="129">
        <f>COUNTA(計算式2017!B85:K85)</f>
        <v>0</v>
      </c>
      <c r="K33" s="129">
        <f>COUNTA(計算式2017!B108:K108)</f>
        <v>0</v>
      </c>
      <c r="L33" s="129">
        <f>COUNTA(計算式2017!B131:K131)</f>
        <v>0</v>
      </c>
      <c r="M33" s="129">
        <f>COUNTA(計算式2017!O85:X85)</f>
        <v>0</v>
      </c>
      <c r="N33" s="129">
        <f>COUNTA(計算式2017!O108:X108)</f>
        <v>0</v>
      </c>
      <c r="O33" s="129">
        <f>COUNTA(計算式2017!O131:X131)</f>
        <v>0</v>
      </c>
      <c r="P33" s="107">
        <f t="shared" si="20"/>
        <v>0</v>
      </c>
      <c r="R33" s="44"/>
      <c r="T33" s="45"/>
      <c r="U33" s="46"/>
      <c r="V33" s="46"/>
      <c r="W33" s="46"/>
      <c r="X33" s="46"/>
      <c r="Y33" s="46"/>
      <c r="Z33" s="46"/>
      <c r="AA33" s="46"/>
      <c r="AB33" s="46"/>
      <c r="AC33" s="46"/>
      <c r="AD33" s="46"/>
      <c r="AE33" s="46"/>
      <c r="AF33" s="46"/>
      <c r="AG33" s="46"/>
    </row>
    <row r="34" spans="1:33" s="43" customFormat="1" ht="20.100000000000001" customHeight="1">
      <c r="A34" s="66" t="s">
        <v>19</v>
      </c>
      <c r="B34" s="142"/>
      <c r="C34" s="80"/>
      <c r="D34" s="146">
        <f>COUNTA(計算式2017!B10:K10)</f>
        <v>0</v>
      </c>
      <c r="E34" s="129">
        <f>COUNTA(計算式2017!B33:K33)</f>
        <v>0</v>
      </c>
      <c r="F34" s="129">
        <f>COUNTA(計算式2017!B56:K56)</f>
        <v>0</v>
      </c>
      <c r="G34" s="129">
        <f>COUNTA(計算式2017!O10:X10)</f>
        <v>0</v>
      </c>
      <c r="H34" s="129">
        <f>COUNTA(計算式2017!O33:X33)</f>
        <v>0</v>
      </c>
      <c r="I34" s="129">
        <f>COUNTA(計算式2017!O56:X56)</f>
        <v>0</v>
      </c>
      <c r="J34" s="129">
        <f>COUNTA(計算式2017!B86:K86)</f>
        <v>1</v>
      </c>
      <c r="K34" s="129">
        <f>COUNTA(計算式2017!B109:K109)</f>
        <v>1</v>
      </c>
      <c r="L34" s="129">
        <f>COUNTA(計算式2017!B132:K132)</f>
        <v>1</v>
      </c>
      <c r="M34" s="129">
        <f>COUNTA(計算式2017!O86:X86)</f>
        <v>1</v>
      </c>
      <c r="N34" s="129">
        <f>COUNTA(計算式2017!O109:X109)</f>
        <v>1</v>
      </c>
      <c r="O34" s="129">
        <f>COUNTA(計算式2017!O132:X132)</f>
        <v>1</v>
      </c>
      <c r="P34" s="107">
        <f t="shared" si="20"/>
        <v>6</v>
      </c>
      <c r="R34" s="44"/>
      <c r="T34" s="45"/>
      <c r="U34" s="46"/>
      <c r="V34" s="46"/>
      <c r="W34" s="46"/>
      <c r="X34" s="46"/>
      <c r="Y34" s="46"/>
      <c r="Z34" s="46"/>
      <c r="AA34" s="46"/>
      <c r="AB34" s="46"/>
      <c r="AC34" s="46"/>
      <c r="AD34" s="46"/>
      <c r="AE34" s="46"/>
      <c r="AF34" s="46"/>
      <c r="AG34" s="46"/>
    </row>
    <row r="35" spans="1:33" s="43" customFormat="1" ht="20.100000000000001" customHeight="1">
      <c r="A35" s="66" t="s">
        <v>20</v>
      </c>
      <c r="B35" s="142"/>
      <c r="C35" s="80"/>
      <c r="D35" s="146">
        <f>COUNTA(計算式2017!B11:K11)</f>
        <v>0</v>
      </c>
      <c r="E35" s="129">
        <f>COUNTA(計算式2017!B34:K34)</f>
        <v>0</v>
      </c>
      <c r="F35" s="129">
        <f>COUNTA(計算式2017!B57:K57)</f>
        <v>0</v>
      </c>
      <c r="G35" s="129">
        <f>COUNTA(計算式2017!O11:X11)</f>
        <v>0</v>
      </c>
      <c r="H35" s="129">
        <f>COUNTA(計算式2017!O34:X34)</f>
        <v>0</v>
      </c>
      <c r="I35" s="129">
        <f>COUNTA(計算式2017!O57:X57)</f>
        <v>0</v>
      </c>
      <c r="J35" s="129">
        <f>COUNTA(計算式2017!B87:K87)</f>
        <v>0</v>
      </c>
      <c r="K35" s="129">
        <f>COUNTA(計算式2017!B110:K110)</f>
        <v>0</v>
      </c>
      <c r="L35" s="129">
        <f>COUNTA(計算式2017!B133:K133)</f>
        <v>0</v>
      </c>
      <c r="M35" s="129">
        <f>COUNTA(計算式2017!O87:X87)</f>
        <v>0</v>
      </c>
      <c r="N35" s="129">
        <f>COUNTA(計算式2017!O110:X110)</f>
        <v>0</v>
      </c>
      <c r="O35" s="129">
        <f>COUNTA(計算式2017!O133:X133)</f>
        <v>0</v>
      </c>
      <c r="P35" s="107">
        <f t="shared" si="20"/>
        <v>0</v>
      </c>
      <c r="R35" s="44"/>
      <c r="T35" s="45"/>
      <c r="U35" s="46"/>
      <c r="V35" s="46"/>
      <c r="W35" s="46"/>
      <c r="X35" s="46"/>
      <c r="Y35" s="46"/>
      <c r="Z35" s="46"/>
      <c r="AA35" s="46"/>
      <c r="AB35" s="46"/>
      <c r="AC35" s="46"/>
      <c r="AD35" s="46"/>
      <c r="AE35" s="46"/>
      <c r="AF35" s="46"/>
      <c r="AG35" s="46"/>
    </row>
    <row r="36" spans="1:33" ht="20.100000000000001" customHeight="1">
      <c r="A36" s="73" t="s">
        <v>21</v>
      </c>
      <c r="B36" s="143"/>
      <c r="C36" s="81"/>
      <c r="D36" s="147">
        <f>COUNTA(計算式2017!B12:K12)</f>
        <v>2</v>
      </c>
      <c r="E36" s="130">
        <f>COUNTA(計算式2017!B35:K35)</f>
        <v>4</v>
      </c>
      <c r="F36" s="130">
        <f>COUNTA(計算式2017!B58:K58)</f>
        <v>5</v>
      </c>
      <c r="G36" s="130">
        <f>COUNTA(計算式2017!O12:X12)</f>
        <v>4</v>
      </c>
      <c r="H36" s="130">
        <f>COUNTA(計算式2017!O35:X35)</f>
        <v>5</v>
      </c>
      <c r="I36" s="130">
        <f>COUNTA(計算式2017!O58:X58)</f>
        <v>4</v>
      </c>
      <c r="J36" s="130">
        <f>COUNTA(計算式2017!B88:K88)</f>
        <v>4</v>
      </c>
      <c r="K36" s="130">
        <f>COUNTA(計算式2017!B111:K111)</f>
        <v>5</v>
      </c>
      <c r="L36" s="130">
        <f>COUNTA(計算式2017!B134:K134)</f>
        <v>4</v>
      </c>
      <c r="M36" s="130">
        <f>COUNTA(計算式2017!O88:X88)</f>
        <v>4</v>
      </c>
      <c r="N36" s="130">
        <f>COUNTA(計算式2017!O111:X111)</f>
        <v>4</v>
      </c>
      <c r="O36" s="130">
        <f>COUNTA(計算式2017!O134:X134)</f>
        <v>5</v>
      </c>
      <c r="P36" s="97">
        <f t="shared" si="20"/>
        <v>50</v>
      </c>
      <c r="T36" s="31"/>
    </row>
    <row r="37" spans="1:33" ht="20.100000000000001" customHeight="1">
      <c r="A37" s="73" t="s">
        <v>22</v>
      </c>
      <c r="B37" s="143"/>
      <c r="C37" s="81"/>
      <c r="D37" s="147">
        <f>COUNTA(計算式2017!B13:K13)</f>
        <v>0</v>
      </c>
      <c r="E37" s="130">
        <f>COUNTA(計算式2017!B36:K36)</f>
        <v>0</v>
      </c>
      <c r="F37" s="130">
        <f>COUNTA(計算式2017!B59:K59)</f>
        <v>0</v>
      </c>
      <c r="G37" s="130">
        <f>COUNTA(計算式2017!O13:X13)</f>
        <v>0</v>
      </c>
      <c r="H37" s="130">
        <f>COUNTA(計算式2017!O36:X36)</f>
        <v>0</v>
      </c>
      <c r="I37" s="130">
        <f>COUNTA(計算式2017!O59:X59)</f>
        <v>0</v>
      </c>
      <c r="J37" s="130">
        <f>COUNTA(計算式2017!B89:K89)</f>
        <v>4</v>
      </c>
      <c r="K37" s="130">
        <f>COUNTA(計算式2017!B112:K112)</f>
        <v>5</v>
      </c>
      <c r="L37" s="130">
        <f>COUNTA(計算式2017!B135:K135)</f>
        <v>4</v>
      </c>
      <c r="M37" s="130">
        <f>COUNTA(計算式2017!O89:X89)</f>
        <v>4</v>
      </c>
      <c r="N37" s="130">
        <f>COUNTA(計算式2017!O112:X112)</f>
        <v>4</v>
      </c>
      <c r="O37" s="130">
        <f>COUNTA(計算式2017!O135:X135)</f>
        <v>5</v>
      </c>
      <c r="P37" s="97">
        <f t="shared" si="20"/>
        <v>26</v>
      </c>
      <c r="T37" s="31"/>
    </row>
    <row r="38" spans="1:33" ht="20.100000000000001" customHeight="1">
      <c r="A38" s="73" t="s">
        <v>46</v>
      </c>
      <c r="B38" s="143"/>
      <c r="C38" s="81"/>
      <c r="D38" s="147">
        <f>COUNTA(計算式2017!B14:K14)</f>
        <v>2</v>
      </c>
      <c r="E38" s="130">
        <f>COUNTA(計算式2017!B37:K37)</f>
        <v>4</v>
      </c>
      <c r="F38" s="130">
        <f>COUNTA(計算式2017!B60:K60)</f>
        <v>5</v>
      </c>
      <c r="G38" s="130">
        <f>COUNTA(計算式2017!O14:X14)</f>
        <v>4</v>
      </c>
      <c r="H38" s="130">
        <f>COUNTA(計算式2017!O37:X37)</f>
        <v>5</v>
      </c>
      <c r="I38" s="130">
        <f>COUNTA(計算式2017!O60:X60)</f>
        <v>4</v>
      </c>
      <c r="J38" s="130">
        <f>COUNTA(計算式2017!B90:K90)</f>
        <v>4</v>
      </c>
      <c r="K38" s="130">
        <f>COUNTA(計算式2017!B113:K113)</f>
        <v>5</v>
      </c>
      <c r="L38" s="130">
        <f>COUNTA(計算式2017!B136:K136)</f>
        <v>4</v>
      </c>
      <c r="M38" s="130">
        <f>COUNTA(計算式2017!O90:X90)</f>
        <v>4</v>
      </c>
      <c r="N38" s="130">
        <f>COUNTA(計算式2017!O113:X113)</f>
        <v>4</v>
      </c>
      <c r="O38" s="130">
        <f>COUNTA(計算式2017!O136:X136)</f>
        <v>5</v>
      </c>
      <c r="P38" s="97">
        <f t="shared" ref="P38:P46" si="21">SUM(D38:O38)</f>
        <v>50</v>
      </c>
      <c r="T38" s="31"/>
    </row>
    <row r="39" spans="1:33" ht="20.100000000000001" customHeight="1">
      <c r="A39" s="73" t="s">
        <v>47</v>
      </c>
      <c r="B39" s="143"/>
      <c r="C39" s="81"/>
      <c r="D39" s="147">
        <f>COUNTA(計算式2017!B15:K15)</f>
        <v>2</v>
      </c>
      <c r="E39" s="130">
        <f>COUNTA(計算式2017!B38:K38)</f>
        <v>4</v>
      </c>
      <c r="F39" s="130">
        <f>COUNTA(計算式2017!B61:K61)</f>
        <v>5</v>
      </c>
      <c r="G39" s="130">
        <f>COUNTA(計算式2017!O15:X15)</f>
        <v>4</v>
      </c>
      <c r="H39" s="130">
        <f>COUNTA(計算式2017!O38:X38)</f>
        <v>5</v>
      </c>
      <c r="I39" s="130">
        <f>COUNTA(計算式2017!O61:X61)</f>
        <v>4</v>
      </c>
      <c r="J39" s="130">
        <f>COUNTA(計算式2017!B91:K91)</f>
        <v>5</v>
      </c>
      <c r="K39" s="130">
        <f>COUNTA(計算式2017!B114:K114)</f>
        <v>4</v>
      </c>
      <c r="L39" s="130">
        <f>COUNTA(計算式2017!B137:K137)</f>
        <v>4</v>
      </c>
      <c r="M39" s="130">
        <f>COUNTA(計算式2017!O91:X91)</f>
        <v>4</v>
      </c>
      <c r="N39" s="130">
        <f>COUNTA(計算式2017!O114:X114)</f>
        <v>4</v>
      </c>
      <c r="O39" s="130">
        <f>COUNTA(計算式2017!O137:X137)</f>
        <v>4</v>
      </c>
      <c r="P39" s="97">
        <f t="shared" si="21"/>
        <v>49</v>
      </c>
    </row>
    <row r="40" spans="1:33" ht="20.100000000000001" customHeight="1">
      <c r="A40" s="73" t="s">
        <v>25</v>
      </c>
      <c r="B40" s="143"/>
      <c r="C40" s="81"/>
      <c r="D40" s="147">
        <f>COUNTA(計算式2017!B16:K16)</f>
        <v>0</v>
      </c>
      <c r="E40" s="130">
        <f>COUNTA(計算式2017!B39:K39)</f>
        <v>0</v>
      </c>
      <c r="F40" s="130">
        <f>COUNTA(計算式2017!B62:K62)</f>
        <v>0</v>
      </c>
      <c r="G40" s="130">
        <f>COUNTA(計算式2017!O16:X16)</f>
        <v>0</v>
      </c>
      <c r="H40" s="130">
        <f>COUNTA(計算式2017!O39:X39)</f>
        <v>0</v>
      </c>
      <c r="I40" s="130">
        <f>COUNTA(計算式2017!O62:X62)</f>
        <v>0</v>
      </c>
      <c r="J40" s="130">
        <f>COUNTA(計算式2017!B92:K92)</f>
        <v>0</v>
      </c>
      <c r="K40" s="130">
        <f>COUNTA(計算式2017!B115:K115)</f>
        <v>0</v>
      </c>
      <c r="L40" s="130">
        <f>COUNTA(計算式2017!B138:K138)</f>
        <v>0</v>
      </c>
      <c r="M40" s="130">
        <f>COUNTA(計算式2017!O92:X92)</f>
        <v>0</v>
      </c>
      <c r="N40" s="130">
        <f>COUNTA(計算式2017!O115:X115)</f>
        <v>0</v>
      </c>
      <c r="O40" s="130">
        <f>COUNTA(計算式2017!O138:X138)</f>
        <v>0</v>
      </c>
      <c r="P40" s="97">
        <f t="shared" si="21"/>
        <v>0</v>
      </c>
    </row>
    <row r="41" spans="1:33" ht="20.100000000000001" customHeight="1">
      <c r="A41" s="73" t="s">
        <v>26</v>
      </c>
      <c r="B41" s="143"/>
      <c r="C41" s="81"/>
      <c r="D41" s="147">
        <f>COUNTA(計算式2017!B17:K17)</f>
        <v>0</v>
      </c>
      <c r="E41" s="130">
        <f>COUNTA(計算式2017!B40:K40)</f>
        <v>1</v>
      </c>
      <c r="F41" s="130">
        <f>COUNTA(計算式2017!B63:K63)</f>
        <v>1</v>
      </c>
      <c r="G41" s="130">
        <f>COUNTA(計算式2017!O17:X17)</f>
        <v>0</v>
      </c>
      <c r="H41" s="130">
        <f>COUNTA(計算式2017!O40:X40)</f>
        <v>0</v>
      </c>
      <c r="I41" s="130">
        <f>COUNTA(計算式2017!O63:X63)</f>
        <v>0</v>
      </c>
      <c r="J41" s="130">
        <f>COUNTA(計算式2017!B93:K93)</f>
        <v>0</v>
      </c>
      <c r="K41" s="130">
        <f>COUNTA(計算式2017!B116:K116)</f>
        <v>1</v>
      </c>
      <c r="L41" s="130">
        <f>COUNTA(計算式2017!B139:K139)</f>
        <v>0</v>
      </c>
      <c r="M41" s="130">
        <f>COUNTA(計算式2017!O93:X93)</f>
        <v>0</v>
      </c>
      <c r="N41" s="130">
        <f>COUNTA(計算式2017!O116:X116)</f>
        <v>1</v>
      </c>
      <c r="O41" s="130">
        <f>COUNTA(計算式2017!O139:X139)</f>
        <v>1</v>
      </c>
      <c r="P41" s="97">
        <f>SUM(D41:O41)</f>
        <v>5</v>
      </c>
    </row>
    <row r="42" spans="1:33" ht="20.100000000000001" customHeight="1">
      <c r="A42" s="49" t="s">
        <v>27</v>
      </c>
      <c r="B42" s="143"/>
      <c r="C42" s="81"/>
      <c r="D42" s="147">
        <f>COUNTA(計算式2017!B18:K18)</f>
        <v>0</v>
      </c>
      <c r="E42" s="130">
        <f>COUNTA(計算式2017!B41:K41)</f>
        <v>0</v>
      </c>
      <c r="F42" s="130">
        <f>COUNTA(計算式2017!B64:K64)</f>
        <v>0</v>
      </c>
      <c r="G42" s="130">
        <f>COUNTA(計算式2017!O18:X18)</f>
        <v>0</v>
      </c>
      <c r="H42" s="130">
        <f>COUNTA(計算式2017!O41:X41)</f>
        <v>0</v>
      </c>
      <c r="I42" s="130">
        <f>COUNTA(計算式2017!O64:X64)</f>
        <v>0</v>
      </c>
      <c r="J42" s="130">
        <f>COUNTA(計算式2017!B94:K94)</f>
        <v>0</v>
      </c>
      <c r="K42" s="130">
        <f>COUNTA(計算式2017!B117:K117)</f>
        <v>0</v>
      </c>
      <c r="L42" s="130">
        <f>COUNTA(計算式2017!B140:K140)</f>
        <v>0</v>
      </c>
      <c r="M42" s="130">
        <f>COUNTA(計算式2017!O94:X94)</f>
        <v>0</v>
      </c>
      <c r="N42" s="130">
        <f>COUNTA(計算式2017!O117:X117)</f>
        <v>0</v>
      </c>
      <c r="O42" s="130">
        <f>COUNTA(計算式2017!O140:X140)</f>
        <v>0</v>
      </c>
      <c r="P42" s="97">
        <f>SUM(D42:O42)</f>
        <v>0</v>
      </c>
    </row>
    <row r="43" spans="1:33" ht="20.100000000000001" customHeight="1">
      <c r="A43" s="49" t="s">
        <v>28</v>
      </c>
      <c r="B43" s="143"/>
      <c r="C43" s="81"/>
      <c r="D43" s="147">
        <f>COUNTA(計算式2017!B19:K19)</f>
        <v>0</v>
      </c>
      <c r="E43" s="130">
        <f>COUNTA(計算式2017!B42:K42)</f>
        <v>0</v>
      </c>
      <c r="F43" s="130">
        <f>COUNTA(計算式2017!B65:K65)</f>
        <v>0</v>
      </c>
      <c r="G43" s="130">
        <f>COUNTA(計算式2017!O19:X19)</f>
        <v>0</v>
      </c>
      <c r="H43" s="130">
        <f>COUNTA(計算式2017!O42:X42)</f>
        <v>0</v>
      </c>
      <c r="I43" s="130">
        <f>COUNTA(計算式2017!O65:X65)</f>
        <v>0</v>
      </c>
      <c r="J43" s="130">
        <f>COUNTA(計算式2017!B95:K95)</f>
        <v>0</v>
      </c>
      <c r="K43" s="130">
        <f>COUNTA(計算式2017!B118:K118)</f>
        <v>0</v>
      </c>
      <c r="L43" s="130">
        <f>COUNTA(計算式2017!B141:K141)</f>
        <v>0</v>
      </c>
      <c r="M43" s="130">
        <f>COUNTA(計算式2017!O95:X95)</f>
        <v>0</v>
      </c>
      <c r="N43" s="130">
        <f>COUNTA(計算式2017!O118:X118)</f>
        <v>0</v>
      </c>
      <c r="O43" s="130">
        <f>COUNTA(計算式2017!O141:X141)</f>
        <v>0</v>
      </c>
      <c r="P43" s="97">
        <f t="shared" si="21"/>
        <v>0</v>
      </c>
    </row>
    <row r="44" spans="1:33" ht="19.5" customHeight="1">
      <c r="A44" s="39" t="s">
        <v>79</v>
      </c>
      <c r="B44" s="143"/>
      <c r="C44" s="81"/>
      <c r="D44" s="147">
        <f>COUNTA(計算式2017!B20:K20)</f>
        <v>0</v>
      </c>
      <c r="E44" s="130">
        <f>COUNTA(計算式2017!B43:K43)</f>
        <v>0</v>
      </c>
      <c r="F44" s="130">
        <f>COUNTA(計算式2017!B66:K66)</f>
        <v>0</v>
      </c>
      <c r="G44" s="130">
        <f>COUNTA(計算式2017!O20:X20)</f>
        <v>0</v>
      </c>
      <c r="H44" s="130">
        <f>COUNTA(計算式2017!O43:X43)</f>
        <v>0</v>
      </c>
      <c r="I44" s="130">
        <f>COUNTA(計算式2017!O66:X66)</f>
        <v>0</v>
      </c>
      <c r="J44" s="130">
        <f>COUNTA(計算式2017!B96:K96)</f>
        <v>0</v>
      </c>
      <c r="K44" s="130">
        <f>COUNTA(計算式2017!B119:K119)</f>
        <v>0</v>
      </c>
      <c r="L44" s="130">
        <f>COUNTA(計算式2017!B142:K142)</f>
        <v>0</v>
      </c>
      <c r="M44" s="130">
        <f>COUNTA(計算式2017!O96:X96)</f>
        <v>0</v>
      </c>
      <c r="N44" s="130">
        <f>COUNTA(計算式2017!O119:X119)</f>
        <v>0</v>
      </c>
      <c r="O44" s="130">
        <f>COUNTA(計算式2017!O142:X142)</f>
        <v>0</v>
      </c>
      <c r="P44" s="97">
        <f t="shared" si="21"/>
        <v>0</v>
      </c>
    </row>
    <row r="45" spans="1:33" ht="19.5" customHeight="1">
      <c r="A45" s="39" t="s">
        <v>85</v>
      </c>
      <c r="B45" s="143"/>
      <c r="C45" s="81"/>
      <c r="D45" s="147">
        <f>COUNTA(計算式2017!B21:K21)</f>
        <v>0</v>
      </c>
      <c r="E45" s="130">
        <f>COUNTA(計算式2017!B44:K44)</f>
        <v>0</v>
      </c>
      <c r="F45" s="130">
        <f>COUNTA(計算式2017!B67:K67)</f>
        <v>0</v>
      </c>
      <c r="G45" s="130">
        <f>COUNTA(計算式2017!O21:X21)</f>
        <v>0</v>
      </c>
      <c r="H45" s="130">
        <f>COUNTA(計算式2017!O44:X44)</f>
        <v>0</v>
      </c>
      <c r="I45" s="130">
        <f>COUNTA(計算式2017!O67:X67)</f>
        <v>0</v>
      </c>
      <c r="J45" s="130">
        <f>COUNTA(計算式2017!B97:K97)</f>
        <v>0</v>
      </c>
      <c r="K45" s="130">
        <f>COUNTA(計算式2017!B120:K120)</f>
        <v>0</v>
      </c>
      <c r="L45" s="130">
        <f>COUNTA(計算式2017!B143:K143)</f>
        <v>0</v>
      </c>
      <c r="M45" s="130">
        <f>COUNTA(計算式2017!O97:X97)</f>
        <v>0</v>
      </c>
      <c r="N45" s="130">
        <f>COUNTA(計算式2017!O120:X120)</f>
        <v>0</v>
      </c>
      <c r="O45" s="130">
        <f>COUNTA(計算式2017!O143:X143)</f>
        <v>0</v>
      </c>
      <c r="P45" s="97">
        <f t="shared" si="21"/>
        <v>0</v>
      </c>
    </row>
    <row r="46" spans="1:33" ht="20.100000000000001" customHeight="1">
      <c r="A46" s="39" t="s">
        <v>86</v>
      </c>
      <c r="B46" s="143"/>
      <c r="C46" s="81"/>
      <c r="D46" s="147">
        <f>COUNTA(計算式2017!B22:K22)</f>
        <v>0</v>
      </c>
      <c r="E46" s="130">
        <f>COUNTA(計算式2017!B45:K45)</f>
        <v>0</v>
      </c>
      <c r="F46" s="130">
        <f>COUNTA(計算式2017!B68:K68)</f>
        <v>0</v>
      </c>
      <c r="G46" s="130">
        <f>COUNTA(計算式2017!O22:X22)</f>
        <v>0</v>
      </c>
      <c r="H46" s="130">
        <f>COUNTA(計算式2017!O45:X45)</f>
        <v>0</v>
      </c>
      <c r="I46" s="130">
        <f>COUNTA(計算式2017!O68:X68)</f>
        <v>0</v>
      </c>
      <c r="J46" s="130">
        <f>COUNTA(計算式2017!B98:K98)</f>
        <v>0</v>
      </c>
      <c r="K46" s="130">
        <f>COUNTA(計算式2017!B121:K121)</f>
        <v>0</v>
      </c>
      <c r="L46" s="130">
        <f>COUNTA(計算式2017!B144:K144)</f>
        <v>0</v>
      </c>
      <c r="M46" s="130">
        <f>COUNTA(計算式2017!O98:X98)</f>
        <v>0</v>
      </c>
      <c r="N46" s="130">
        <f>COUNTA(計算式2017!O121:X121)</f>
        <v>0</v>
      </c>
      <c r="O46" s="130">
        <f>COUNTA(計算式2017!O144:X144)</f>
        <v>0</v>
      </c>
      <c r="P46" s="97">
        <f t="shared" si="21"/>
        <v>0</v>
      </c>
    </row>
    <row r="47" spans="1:33" ht="20.100000000000001" customHeight="1">
      <c r="A47" s="39" t="s">
        <v>87</v>
      </c>
      <c r="B47" s="143"/>
      <c r="C47" s="81"/>
      <c r="D47" s="147">
        <f>COUNTA(計算式2017!B23:K23)</f>
        <v>1</v>
      </c>
      <c r="E47" s="130">
        <f>COUNTA(計算式2017!B46:K46)</f>
        <v>0</v>
      </c>
      <c r="F47" s="130">
        <f>COUNTA(計算式2017!B69:K69)</f>
        <v>0</v>
      </c>
      <c r="G47" s="130">
        <f>COUNTA(計算式2017!O23:X23)</f>
        <v>0</v>
      </c>
      <c r="H47" s="130">
        <f>COUNTA(計算式2017!O46:X46)</f>
        <v>0</v>
      </c>
      <c r="I47" s="130">
        <f>COUNTA(計算式2017!O69:X69)</f>
        <v>0</v>
      </c>
      <c r="J47" s="130">
        <f>COUNTA(計算式2017!B99:K99)</f>
        <v>0</v>
      </c>
      <c r="K47" s="130">
        <f>COUNTA(計算式2017!B122:K122)</f>
        <v>0</v>
      </c>
      <c r="L47" s="130">
        <f>COUNTA(計算式2017!B145:K145)</f>
        <v>0</v>
      </c>
      <c r="M47" s="130">
        <f>COUNTA(計算式2017!O99:X99)</f>
        <v>0</v>
      </c>
      <c r="N47" s="130">
        <f>COUNTA(計算式2017!O122:X122)</f>
        <v>0</v>
      </c>
      <c r="O47" s="130">
        <f>COUNTA(計算式2017!O145:X145)</f>
        <v>0</v>
      </c>
      <c r="P47" s="97">
        <f>SUM(D47:O47)</f>
        <v>1</v>
      </c>
    </row>
    <row r="48" spans="1:33" ht="20.100000000000001" customHeight="1" thickBot="1">
      <c r="A48" s="74" t="s">
        <v>33</v>
      </c>
      <c r="B48" s="144"/>
      <c r="C48" s="82"/>
      <c r="D48" s="155">
        <f>COUNTA(計算式2017!B24:K24)</f>
        <v>0</v>
      </c>
      <c r="E48" s="131">
        <f>COUNTA(計算式2017!B47:K47)</f>
        <v>0</v>
      </c>
      <c r="F48" s="131">
        <f>COUNTA(計算式2017!B70:K70)</f>
        <v>0</v>
      </c>
      <c r="G48" s="131">
        <f>COUNTA(計算式2017!O24:X24)</f>
        <v>0</v>
      </c>
      <c r="H48" s="131">
        <f>COUNTA(計算式2017!O47:X47)</f>
        <v>0</v>
      </c>
      <c r="I48" s="131">
        <f>COUNTA(計算式2017!O70:X70)</f>
        <v>1</v>
      </c>
      <c r="J48" s="131">
        <f>COUNTA(計算式2017!B100:K100)</f>
        <v>0</v>
      </c>
      <c r="K48" s="131">
        <f>COUNTA(計算式2017!B123:K123)</f>
        <v>0</v>
      </c>
      <c r="L48" s="131">
        <f>COUNTA(計算式2017!B146:K146)</f>
        <v>0</v>
      </c>
      <c r="M48" s="131">
        <f>COUNTA(計算式2017!O100:X100)</f>
        <v>0</v>
      </c>
      <c r="N48" s="131">
        <f>COUNTA(計算式2017!O123:X123)</f>
        <v>0</v>
      </c>
      <c r="O48" s="156">
        <f>COUNTA(計算式2017!O146:X146)</f>
        <v>0</v>
      </c>
      <c r="P48" s="132">
        <f>SUM(D48:O48)</f>
        <v>1</v>
      </c>
    </row>
    <row r="49" spans="1:16" ht="20.100000000000001" customHeight="1" thickBot="1">
      <c r="A49" s="162" t="s">
        <v>41</v>
      </c>
      <c r="B49" s="163"/>
      <c r="C49" s="164"/>
      <c r="D49" s="165">
        <f>COUNTA(計算式2017!B25:K25)</f>
        <v>0</v>
      </c>
      <c r="E49" s="166">
        <f>COUNTA(計算式2017!B48:K48)</f>
        <v>0</v>
      </c>
      <c r="F49" s="166">
        <f>COUNTA(計算式2017!B71:K71)</f>
        <v>0</v>
      </c>
      <c r="G49" s="166">
        <f>COUNTA(計算式2017!O25:X25)</f>
        <v>0</v>
      </c>
      <c r="H49" s="166">
        <f>COUNTA(計算式2017!O48:X48)</f>
        <v>1</v>
      </c>
      <c r="I49" s="166">
        <f>COUNTA(計算式2017!O71:X71)</f>
        <v>0</v>
      </c>
      <c r="J49" s="166">
        <f>COUNTA(計算式2017!B101:K101)</f>
        <v>0</v>
      </c>
      <c r="K49" s="166">
        <f>COUNTA(計算式2017!B124:K124)</f>
        <v>0</v>
      </c>
      <c r="L49" s="166">
        <f>COUNTA(計算式2017!B147:K147)</f>
        <v>0</v>
      </c>
      <c r="M49" s="166">
        <f>COUNTA(計算式2017!O101:X101)</f>
        <v>0</v>
      </c>
      <c r="N49" s="166">
        <f>COUNTA(計算式2017!O124:X124)</f>
        <v>0</v>
      </c>
      <c r="O49" s="166">
        <f>COUNTA(計算式2017!O147:X147)</f>
        <v>0</v>
      </c>
      <c r="P49" s="167">
        <f>SUM(D49:O49)</f>
        <v>1</v>
      </c>
    </row>
  </sheetData>
  <mergeCells count="16">
    <mergeCell ref="M22:M23"/>
    <mergeCell ref="N22:N23"/>
    <mergeCell ref="O22:O23"/>
    <mergeCell ref="P22:P23"/>
    <mergeCell ref="Q22:Q23"/>
    <mergeCell ref="L22:L23"/>
    <mergeCell ref="A22:A23"/>
    <mergeCell ref="B22:C23"/>
    <mergeCell ref="D22:D23"/>
    <mergeCell ref="E22:E23"/>
    <mergeCell ref="F22:F23"/>
    <mergeCell ref="G22:G23"/>
    <mergeCell ref="H22:H23"/>
    <mergeCell ref="I22:I23"/>
    <mergeCell ref="J22:J23"/>
    <mergeCell ref="K22:K23"/>
  </mergeCells>
  <phoneticPr fontId="2"/>
  <conditionalFormatting sqref="P3:P22">
    <cfRule type="expression" dxfId="1" priority="3" stopIfTrue="1">
      <formula>P3&gt;0</formula>
    </cfRule>
  </conditionalFormatting>
  <conditionalFormatting sqref="D22:O23">
    <cfRule type="expression" dxfId="0" priority="1" stopIfTrue="1">
      <formula>D22&gt;0</formula>
    </cfRule>
  </conditionalFormatting>
  <pageMargins left="0.59055118110236227" right="0.23622047244094491" top="0.19685039370078741" bottom="0.19685039370078741" header="0.11811023622047245" footer="0.11811023622047245"/>
  <pageSetup paperSize="9" scale="64" fitToWidth="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【積算根拠】</vt:lpstr>
      <vt:lpstr>実績表2020 (上半期分)</vt:lpstr>
      <vt:lpstr>実績表2020</vt:lpstr>
      <vt:lpstr>計算式2020</vt:lpstr>
      <vt:lpstr>実績表2019</vt:lpstr>
      <vt:lpstr>計算式2019</vt:lpstr>
      <vt:lpstr>実績表2018</vt:lpstr>
      <vt:lpstr>計算式2018</vt:lpstr>
      <vt:lpstr>実績表2017</vt:lpstr>
      <vt:lpstr>計算式2017</vt:lpstr>
      <vt:lpstr>【積算根拠】!Print_Area</vt:lpstr>
      <vt:lpstr>計算式2017!Print_Area</vt:lpstr>
      <vt:lpstr>計算式2018!Print_Area</vt:lpstr>
      <vt:lpstr>計算式2019!Print_Area</vt:lpstr>
      <vt:lpstr>計算式2020!Print_Area</vt:lpstr>
      <vt:lpstr>実績表2017!Print_Area</vt:lpstr>
      <vt:lpstr>実績表2018!Print_Area</vt:lpstr>
      <vt:lpstr>実績表2019!Print_Area</vt:lpstr>
      <vt:lpstr>実績表2020!Print_Area</vt:lpstr>
      <vt:lpstr>'実績表2020 (上半期分)'!Print_Area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国際協力機構</dc:creator>
  <cp:keywords/>
  <dc:description/>
  <cp:lastModifiedBy>Ueno, Yoshiyuki[上野 嘉行]</cp:lastModifiedBy>
  <cp:revision/>
  <cp:lastPrinted>2023-12-13T13:21:25Z</cp:lastPrinted>
  <dcterms:created xsi:type="dcterms:W3CDTF">2009-12-21T02:31:35Z</dcterms:created>
  <dcterms:modified xsi:type="dcterms:W3CDTF">2023-12-15T03:42:18Z</dcterms:modified>
  <cp:category/>
  <cp:contentStatus/>
</cp:coreProperties>
</file>