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657\Desktop\saishuban\"/>
    </mc:Choice>
  </mc:AlternateContent>
  <xr:revisionPtr revIDLastSave="0" documentId="13_ncr:1_{AB7158BF-089D-4FB6-9DBB-644898CADBAC}" xr6:coauthVersionLast="47" xr6:coauthVersionMax="47" xr10:uidLastSave="{00000000-0000-0000-0000-000000000000}"/>
  <bookViews>
    <workbookView xWindow="-108" yWindow="-108" windowWidth="23256" windowHeight="12720" xr2:uid="{DC64AAF8-F241-4A9F-8052-396BC5CCCD55}"/>
  </bookViews>
  <sheets>
    <sheet name="見積書(経費積算書)_2024版 " sheetId="3" r:id="rId1"/>
    <sheet name="単価計算  2024版" sheetId="1" r:id="rId2"/>
  </sheets>
  <externalReferences>
    <externalReference r:id="rId3"/>
  </externalReferences>
  <definedNames>
    <definedName name="_xlnm.Print_Area" localSheetId="0">'見積書(経費積算書)_2024版 '!$A$1:$I$31</definedName>
    <definedName name="_xlnm.Print_Area" localSheetId="1">'単価計算  2024版'!$A$1:$Q$58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G30" i="3"/>
  <c r="H29" i="3"/>
  <c r="G29" i="3"/>
  <c r="H28" i="3"/>
  <c r="G28" i="3"/>
  <c r="H27" i="3"/>
  <c r="G27" i="3"/>
  <c r="H26" i="3"/>
  <c r="F26" i="3"/>
  <c r="H25" i="3"/>
  <c r="G25" i="3"/>
  <c r="H24" i="3"/>
  <c r="G24" i="3"/>
  <c r="H23" i="3"/>
  <c r="F23" i="3"/>
  <c r="H22" i="3"/>
  <c r="G22" i="3"/>
  <c r="H21" i="3"/>
  <c r="G21" i="3"/>
  <c r="H20" i="3"/>
  <c r="G20" i="3"/>
  <c r="H19" i="3"/>
  <c r="F19" i="3"/>
  <c r="H18" i="3"/>
  <c r="F18" i="3"/>
  <c r="H17" i="3"/>
  <c r="H16" i="3"/>
  <c r="G16" i="3"/>
  <c r="C16" i="3"/>
  <c r="H15" i="3"/>
  <c r="G15" i="3"/>
  <c r="H14" i="3"/>
  <c r="G14" i="3"/>
  <c r="H13" i="3"/>
  <c r="G13" i="3"/>
  <c r="H12" i="3"/>
  <c r="G12" i="3"/>
  <c r="H11" i="3"/>
  <c r="G11" i="3"/>
  <c r="I53" i="1"/>
  <c r="P52" i="1"/>
  <c r="P53" i="1" s="1"/>
  <c r="I52" i="1"/>
  <c r="P51" i="1"/>
  <c r="I51" i="1"/>
  <c r="P49" i="1"/>
  <c r="I49" i="1"/>
  <c r="P48" i="1"/>
  <c r="I48" i="1"/>
  <c r="P47" i="1"/>
  <c r="I47" i="1"/>
  <c r="P46" i="1"/>
  <c r="I46" i="1"/>
  <c r="P45" i="1"/>
  <c r="I45" i="1"/>
  <c r="I50" i="1" s="1"/>
  <c r="P44" i="1"/>
  <c r="P50" i="1" s="1"/>
  <c r="I44" i="1"/>
  <c r="P43" i="1"/>
  <c r="I43" i="1"/>
  <c r="P41" i="1"/>
  <c r="I41" i="1"/>
  <c r="P40" i="1"/>
  <c r="I40" i="1"/>
  <c r="P39" i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P42" i="1" s="1"/>
  <c r="I32" i="1"/>
  <c r="P30" i="1"/>
  <c r="I30" i="1"/>
  <c r="P29" i="1"/>
  <c r="I29" i="1"/>
  <c r="P28" i="1"/>
  <c r="I28" i="1"/>
  <c r="P27" i="1"/>
  <c r="I27" i="1"/>
  <c r="P26" i="1"/>
  <c r="I26" i="1"/>
  <c r="P25" i="1"/>
  <c r="I25" i="1"/>
  <c r="P24" i="1"/>
  <c r="I24" i="1"/>
  <c r="P23" i="1"/>
  <c r="I23" i="1"/>
  <c r="P22" i="1"/>
  <c r="P31" i="1" s="1"/>
  <c r="I22" i="1"/>
  <c r="I31" i="1" s="1"/>
  <c r="P20" i="1"/>
  <c r="I20" i="1"/>
  <c r="P19" i="1"/>
  <c r="I19" i="1"/>
  <c r="P18" i="1"/>
  <c r="I18" i="1"/>
  <c r="P17" i="1"/>
  <c r="I17" i="1"/>
  <c r="P16" i="1"/>
  <c r="I16" i="1"/>
  <c r="P15" i="1"/>
  <c r="I15" i="1"/>
  <c r="P14" i="1"/>
  <c r="I14" i="1"/>
  <c r="P13" i="1"/>
  <c r="I13" i="1"/>
  <c r="I21" i="1" s="1"/>
  <c r="P12" i="1"/>
  <c r="P21" i="1" s="1"/>
  <c r="I12" i="1"/>
  <c r="P11" i="1"/>
  <c r="I11" i="1"/>
  <c r="P9" i="1"/>
  <c r="I9" i="1"/>
  <c r="P8" i="1"/>
  <c r="I8" i="1"/>
  <c r="P7" i="1"/>
  <c r="I7" i="1"/>
  <c r="P6" i="1"/>
  <c r="I6" i="1"/>
  <c r="P5" i="1"/>
  <c r="I5" i="1"/>
  <c r="I10" i="1" s="1"/>
  <c r="P4" i="1"/>
  <c r="P10" i="1" s="1"/>
  <c r="I4" i="1"/>
  <c r="P3" i="1"/>
  <c r="I3" i="1"/>
  <c r="I42" i="1" l="1"/>
  <c r="I54" i="1" s="1"/>
  <c r="H31" i="3"/>
  <c r="I31" i="3" s="1"/>
  <c r="P54" i="1"/>
  <c r="C5" i="3" l="1"/>
  <c r="G5" i="3" s="1"/>
  <c r="I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Gotouda, Fukiko[後藤田 蕗子]</author>
    <author>Nishizaki, Yuka[西﨑 結花]</author>
  </authors>
  <commentList>
    <comment ref="E19" authorId="0" shapeId="0" xr:uid="{6F81D5DA-1C5C-47F5-83C2-DB2CD463570D}">
      <text>
        <r>
          <rPr>
            <sz val="12"/>
            <color theme="1"/>
            <rFont val="ＭＳ ゴシック"/>
            <family val="3"/>
            <charset val="128"/>
          </rPr>
          <t>出前A20件＋Bモニタリング15件＋C20件</t>
        </r>
      </text>
    </comment>
    <comment ref="E21" authorId="1" shapeId="0" xr:uid="{F434CA62-E7CE-4C51-BD25-83971BFC6584}">
      <text>
        <r>
          <rPr>
            <sz val="12"/>
            <color theme="1"/>
            <rFont val="ＭＳ ゴシック"/>
            <family val="3"/>
            <charset val="128"/>
          </rPr>
          <t>210回の実施総数半分程度を想定</t>
        </r>
      </text>
    </comment>
    <comment ref="E28" authorId="1" shapeId="0" xr:uid="{386E4483-0566-4A05-9D99-4764D07DF1CD}">
      <text>
        <r>
          <rPr>
            <sz val="9"/>
            <color indexed="81"/>
            <rFont val="MS P ゴシック"/>
            <family val="3"/>
            <charset val="128"/>
          </rPr>
          <t>実施総数の半分程度と想定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Gotouda, Fukiko[後藤田 蕗子]</author>
    <author>Nishizaki, Yuka[西﨑 結花]</author>
  </authors>
  <commentList>
    <comment ref="G3" authorId="0" shapeId="0" xr:uid="{83D636AE-190D-4CCB-9B5F-8C00FE768DF9}">
      <text>
        <r>
          <rPr>
            <sz val="12"/>
            <color theme="1"/>
            <rFont val="ＭＳ ゴシック"/>
            <family val="3"/>
            <charset val="128"/>
          </rPr>
          <t>実施総数の1.25倍を想定。</t>
        </r>
      </text>
    </comment>
    <comment ref="G5" authorId="1" shapeId="0" xr:uid="{93E2236E-C612-4681-9CFE-98B8C4BA446A}">
      <text>
        <r>
          <rPr>
            <sz val="9"/>
            <color indexed="81"/>
            <rFont val="MS P ゴシック"/>
            <family val="3"/>
            <charset val="128"/>
          </rPr>
          <t>実施総数の半分程度を想定</t>
        </r>
      </text>
    </comment>
    <comment ref="G9" authorId="0" shapeId="0" xr:uid="{1C9A0F5D-3517-4AE6-9F87-8C5024C8B76A}">
      <text>
        <r>
          <rPr>
            <b/>
            <sz val="9"/>
            <color indexed="81"/>
            <rFont val="MS P ゴシック"/>
            <family val="3"/>
            <charset val="128"/>
          </rPr>
          <t>半期ごとの報告</t>
        </r>
      </text>
    </comment>
    <comment ref="G11" authorId="1" shapeId="0" xr:uid="{ECA7BA69-C394-43ED-82DC-CDE4C39BFE0F}">
      <text>
        <r>
          <rPr>
            <sz val="12"/>
            <color theme="1"/>
            <rFont val="ＭＳ ゴシック"/>
            <family val="3"/>
            <charset val="128"/>
          </rPr>
          <t xml:space="preserve">実施総数の1.25倍を想定。
</t>
        </r>
      </text>
    </comment>
    <comment ref="G14" authorId="1" shapeId="0" xr:uid="{ED1019FC-5566-47B7-9631-FEF7059ED899}">
      <text>
        <r>
          <rPr>
            <sz val="12"/>
            <color theme="1"/>
            <rFont val="ＭＳ ゴシック"/>
            <family val="3"/>
            <charset val="128"/>
          </rPr>
          <t>実施総数の半分程度を想定</t>
        </r>
      </text>
    </comment>
    <comment ref="G20" authorId="0" shapeId="0" xr:uid="{84BDC0EF-A632-45BB-8EF2-4C67EA0355B4}">
      <text>
        <r>
          <rPr>
            <b/>
            <sz val="9"/>
            <color indexed="81"/>
            <rFont val="MS P ゴシック"/>
            <family val="3"/>
            <charset val="128"/>
          </rPr>
          <t>半期ごとの報告</t>
        </r>
      </text>
    </comment>
    <comment ref="G22" authorId="0" shapeId="0" xr:uid="{CB6B2835-F38A-4055-BA6D-4529743EF033}">
      <text>
        <r>
          <rPr>
            <sz val="12"/>
            <color theme="1"/>
            <rFont val="ＭＳ ゴシック"/>
            <family val="3"/>
            <charset val="128"/>
          </rPr>
          <t>実施総数の1.25倍を想定。</t>
        </r>
      </text>
    </comment>
    <comment ref="G30" authorId="0" shapeId="0" xr:uid="{9AE94A39-FDD2-40F0-A364-7B7C3E478E5F}">
      <text>
        <r>
          <rPr>
            <b/>
            <sz val="9"/>
            <color indexed="81"/>
            <rFont val="MS P ゴシック"/>
            <family val="3"/>
            <charset val="128"/>
          </rPr>
          <t>半期ごとの報告</t>
        </r>
      </text>
    </comment>
    <comment ref="G32" authorId="1" shapeId="0" xr:uid="{EC179214-C427-4C01-A1F8-4375C204EA5D}">
      <text>
        <r>
          <rPr>
            <sz val="12"/>
            <color theme="1"/>
            <rFont val="ＭＳ ゴシック"/>
            <family val="3"/>
            <charset val="128"/>
          </rPr>
          <t>実施総数の1.25倍を想定。</t>
        </r>
      </text>
    </comment>
    <comment ref="G41" authorId="0" shapeId="0" xr:uid="{21A20C0D-1AAB-4C75-BE47-C38660D84A87}">
      <text>
        <r>
          <rPr>
            <b/>
            <sz val="9"/>
            <color indexed="81"/>
            <rFont val="MS P ゴシック"/>
            <family val="3"/>
            <charset val="128"/>
          </rPr>
          <t>半期ごとの報告</t>
        </r>
      </text>
    </comment>
    <comment ref="G47" authorId="1" shapeId="0" xr:uid="{5E5F5930-6FFD-4943-BC96-D09C087BB912}">
      <text>
        <r>
          <rPr>
            <b/>
            <sz val="9"/>
            <color indexed="81"/>
            <rFont val="MS P ゴシック"/>
            <family val="3"/>
            <charset val="128"/>
          </rPr>
          <t>Nishizaki, Yuka[西﨑 結花]:</t>
        </r>
        <r>
          <rPr>
            <sz val="9"/>
            <color indexed="81"/>
            <rFont val="MS P ゴシック"/>
            <family val="3"/>
            <charset val="128"/>
          </rPr>
          <t xml:space="preserve">
過去配置人月を参照し、15÷2=7.5実施総数の半分で想定</t>
        </r>
      </text>
    </comment>
    <comment ref="G49" authorId="0" shapeId="0" xr:uid="{697A7628-8014-427B-ADDF-F7615EE8B491}">
      <text>
        <r>
          <rPr>
            <b/>
            <sz val="9"/>
            <color indexed="81"/>
            <rFont val="MS P ゴシック"/>
            <family val="3"/>
            <charset val="128"/>
          </rPr>
          <t>半期ごとの報告</t>
        </r>
      </text>
    </comment>
  </commentList>
</comments>
</file>

<file path=xl/sharedStrings.xml><?xml version="1.0" encoding="utf-8"?>
<sst xmlns="http://schemas.openxmlformats.org/spreadsheetml/2006/main" count="527" uniqueCount="97">
  <si>
    <t>2025年～2026年度　国際協力出前講座・訪問プログラム等実施支援に係る業務委託契約
経費積算書</t>
    <rPh sb="4" eb="5">
      <t>ネン</t>
    </rPh>
    <rPh sb="10" eb="11">
      <t>ネン</t>
    </rPh>
    <rPh sb="11" eb="12">
      <t>ド</t>
    </rPh>
    <rPh sb="29" eb="30">
      <t>トウ</t>
    </rPh>
    <rPh sb="44" eb="46">
      <t>ケイヒ</t>
    </rPh>
    <rPh sb="46" eb="48">
      <t>セキサン</t>
    </rPh>
    <rPh sb="48" eb="49">
      <t>ショ</t>
    </rPh>
    <phoneticPr fontId="4"/>
  </si>
  <si>
    <t>総額(税抜)</t>
    <rPh sb="0" eb="2">
      <t>ソウガク</t>
    </rPh>
    <rPh sb="3" eb="5">
      <t>ゼイヌキ</t>
    </rPh>
    <phoneticPr fontId="4"/>
  </si>
  <si>
    <t>×</t>
    <phoneticPr fontId="4"/>
  </si>
  <si>
    <t>2年間＝</t>
    <rPh sb="1" eb="2">
      <t>ネン</t>
    </rPh>
    <rPh sb="2" eb="3">
      <t>マ</t>
    </rPh>
    <phoneticPr fontId="4"/>
  </si>
  <si>
    <t>※見積の金額は、業務実施経費と直接経費の合計額(税抜）【2025年度～2026年度分】となります。</t>
    <phoneticPr fontId="4"/>
  </si>
  <si>
    <t>赤枠内を入力ください。</t>
    <rPh sb="0" eb="3">
      <t>アカワクナイ</t>
    </rPh>
    <rPh sb="4" eb="6">
      <t>ニュウリョク</t>
    </rPh>
    <phoneticPr fontId="4"/>
  </si>
  <si>
    <t>項目</t>
    <rPh sb="0" eb="2">
      <t>コウモク</t>
    </rPh>
    <phoneticPr fontId="4"/>
  </si>
  <si>
    <t>業務内容</t>
    <rPh sb="0" eb="2">
      <t>ギョウム</t>
    </rPh>
    <rPh sb="2" eb="4">
      <t>ナイヨウ</t>
    </rPh>
    <phoneticPr fontId="4"/>
  </si>
  <si>
    <t>実施予定件数</t>
    <rPh sb="0" eb="2">
      <t>ジッシ</t>
    </rPh>
    <rPh sb="2" eb="4">
      <t>ヨテイ</t>
    </rPh>
    <rPh sb="4" eb="6">
      <t>ケンスウ</t>
    </rPh>
    <phoneticPr fontId="4"/>
  </si>
  <si>
    <t>単価</t>
    <rPh sb="0" eb="2">
      <t>タンカ</t>
    </rPh>
    <phoneticPr fontId="4"/>
  </si>
  <si>
    <t>合計金額</t>
    <rPh sb="0" eb="2">
      <t>ゴウケイ</t>
    </rPh>
    <rPh sb="2" eb="4">
      <t>キンガク</t>
    </rPh>
    <phoneticPr fontId="4"/>
  </si>
  <si>
    <t>税抜</t>
    <rPh sb="0" eb="1">
      <t>ゼイ</t>
    </rPh>
    <rPh sb="1" eb="2">
      <t>ヌ</t>
    </rPh>
    <phoneticPr fontId="4"/>
  </si>
  <si>
    <t>税込</t>
    <rPh sb="0" eb="2">
      <t>ゼイコミ</t>
    </rPh>
    <phoneticPr fontId="4"/>
  </si>
  <si>
    <t>税抜</t>
    <rPh sb="0" eb="2">
      <t>ゼイヌキ</t>
    </rPh>
    <phoneticPr fontId="4"/>
  </si>
  <si>
    <t>①</t>
    <phoneticPr fontId="4"/>
  </si>
  <si>
    <t>業務実施経費</t>
    <rPh sb="0" eb="2">
      <t>ギョウム</t>
    </rPh>
    <rPh sb="2" eb="4">
      <t>ジッシ</t>
    </rPh>
    <rPh sb="4" eb="6">
      <t>ケイヒ</t>
    </rPh>
    <phoneticPr fontId="4"/>
  </si>
  <si>
    <t>国際協力出前講座</t>
    <rPh sb="0" eb="2">
      <t>コクサイ</t>
    </rPh>
    <rPh sb="2" eb="4">
      <t>キョウリョク</t>
    </rPh>
    <rPh sb="4" eb="6">
      <t>デマエ</t>
    </rPh>
    <rPh sb="6" eb="8">
      <t>コウザ</t>
    </rPh>
    <phoneticPr fontId="4"/>
  </si>
  <si>
    <t>Aタイプ</t>
    <phoneticPr fontId="4"/>
  </si>
  <si>
    <t>-</t>
    <phoneticPr fontId="4"/>
  </si>
  <si>
    <t>Bタイプ</t>
    <phoneticPr fontId="4"/>
  </si>
  <si>
    <t>-</t>
  </si>
  <si>
    <t>Cタイプ</t>
    <phoneticPr fontId="4"/>
  </si>
  <si>
    <t>訪問プログラム</t>
    <rPh sb="0" eb="2">
      <t>ホウモン</t>
    </rPh>
    <phoneticPr fontId="4"/>
  </si>
  <si>
    <t>研修員交流</t>
    <rPh sb="0" eb="3">
      <t>ケンシュウイン</t>
    </rPh>
    <rPh sb="3" eb="5">
      <t>コウリュウ</t>
    </rPh>
    <phoneticPr fontId="4"/>
  </si>
  <si>
    <t>②</t>
    <phoneticPr fontId="4"/>
  </si>
  <si>
    <t>直接経費</t>
    <rPh sb="0" eb="2">
      <t>チョクセツ</t>
    </rPh>
    <rPh sb="2" eb="4">
      <t>ケイヒ</t>
    </rPh>
    <phoneticPr fontId="4"/>
  </si>
  <si>
    <t>講師謝金</t>
    <rPh sb="0" eb="2">
      <t>コウシ</t>
    </rPh>
    <rPh sb="2" eb="4">
      <t>シャキン</t>
    </rPh>
    <phoneticPr fontId="4"/>
  </si>
  <si>
    <t>講師交通費</t>
    <rPh sb="0" eb="2">
      <t>コウシ</t>
    </rPh>
    <rPh sb="2" eb="5">
      <t>コウツウヒ</t>
    </rPh>
    <phoneticPr fontId="4"/>
  </si>
  <si>
    <t>受託機関交通費</t>
  </si>
  <si>
    <t>振込手数料</t>
    <rPh sb="0" eb="2">
      <t>フリコミ</t>
    </rPh>
    <rPh sb="2" eb="5">
      <t>テスウリョウ</t>
    </rPh>
    <phoneticPr fontId="4"/>
  </si>
  <si>
    <t>雑費</t>
    <rPh sb="0" eb="2">
      <t>ザッピ</t>
    </rPh>
    <phoneticPr fontId="4"/>
  </si>
  <si>
    <t>講師謝金</t>
    <rPh sb="0" eb="4">
      <t>コウシシャキン</t>
    </rPh>
    <phoneticPr fontId="4"/>
  </si>
  <si>
    <t>外部講師交通費</t>
    <rPh sb="0" eb="2">
      <t>ガイブ</t>
    </rPh>
    <rPh sb="2" eb="4">
      <t>コウシ</t>
    </rPh>
    <rPh sb="4" eb="7">
      <t>コウツウヒ</t>
    </rPh>
    <phoneticPr fontId="4"/>
  </si>
  <si>
    <t>振込手数料</t>
    <phoneticPr fontId="4"/>
  </si>
  <si>
    <t>研修員交通費
（バス傭上を想定）</t>
  </si>
  <si>
    <t>広報</t>
    <rPh sb="0" eb="2">
      <t>コウホウ</t>
    </rPh>
    <phoneticPr fontId="4"/>
  </si>
  <si>
    <t>チラシ印刷費</t>
    <rPh sb="3" eb="6">
      <t>インサツヒ</t>
    </rPh>
    <phoneticPr fontId="4"/>
  </si>
  <si>
    <t>印刷物運搬費</t>
    <phoneticPr fontId="4"/>
  </si>
  <si>
    <t>総額</t>
    <rPh sb="0" eb="2">
      <t>ソウガク</t>
    </rPh>
    <phoneticPr fontId="4"/>
  </si>
  <si>
    <t>業務名</t>
    <rPh sb="0" eb="3">
      <t>ギョウムメイ</t>
    </rPh>
    <phoneticPr fontId="4"/>
  </si>
  <si>
    <r>
      <t xml:space="preserve">各業務手順
</t>
    </r>
    <r>
      <rPr>
        <b/>
        <sz val="10"/>
        <rFont val="メイリオ"/>
        <family val="3"/>
        <charset val="128"/>
      </rPr>
      <t>（業務打合せ、進捗状況管理用作成・更新は管理費に含む）</t>
    </r>
    <rPh sb="0" eb="1">
      <t>カク</t>
    </rPh>
    <rPh sb="1" eb="3">
      <t>ギョウム</t>
    </rPh>
    <rPh sb="3" eb="5">
      <t>テジュン</t>
    </rPh>
    <rPh sb="7" eb="11">
      <t>ギョウムウチアワ</t>
    </rPh>
    <rPh sb="13" eb="22">
      <t>シンチョクジョウキョウカンリヨウサクセイ</t>
    </rPh>
    <rPh sb="23" eb="25">
      <t>コウシン</t>
    </rPh>
    <rPh sb="26" eb="29">
      <t>カンリヒ</t>
    </rPh>
    <rPh sb="30" eb="31">
      <t>フク</t>
    </rPh>
    <phoneticPr fontId="4"/>
  </si>
  <si>
    <t>業務従事者</t>
    <rPh sb="0" eb="2">
      <t>ギョウム</t>
    </rPh>
    <rPh sb="2" eb="5">
      <t>ジュウジシャ</t>
    </rPh>
    <phoneticPr fontId="4"/>
  </si>
  <si>
    <t>業務総括者</t>
    <rPh sb="0" eb="2">
      <t>ギョウム</t>
    </rPh>
    <rPh sb="2" eb="4">
      <t>ソウカツ</t>
    </rPh>
    <rPh sb="4" eb="5">
      <t>シャ</t>
    </rPh>
    <phoneticPr fontId="4"/>
  </si>
  <si>
    <t>国際協力出前講座
Aタイプ 20件/年</t>
    <rPh sb="0" eb="2">
      <t>コクサイ</t>
    </rPh>
    <rPh sb="2" eb="4">
      <t>キョウリョク</t>
    </rPh>
    <rPh sb="4" eb="6">
      <t>デマエ</t>
    </rPh>
    <rPh sb="6" eb="8">
      <t>コウザ</t>
    </rPh>
    <rPh sb="16" eb="17">
      <t>ケン</t>
    </rPh>
    <rPh sb="18" eb="19">
      <t>ネン</t>
    </rPh>
    <phoneticPr fontId="4"/>
  </si>
  <si>
    <t>実施前</t>
    <rPh sb="0" eb="2">
      <t>ジッシ</t>
    </rPh>
    <rPh sb="2" eb="3">
      <t>マエ</t>
    </rPh>
    <phoneticPr fontId="4"/>
  </si>
  <si>
    <t>依頼受付（コンサルテーション含む）</t>
    <rPh sb="0" eb="2">
      <t>イライ</t>
    </rPh>
    <rPh sb="2" eb="4">
      <t>ウケツケ</t>
    </rPh>
    <rPh sb="14" eb="15">
      <t>フク</t>
    </rPh>
    <phoneticPr fontId="4"/>
  </si>
  <si>
    <t>時間</t>
    <rPh sb="0" eb="2">
      <t>ジカン</t>
    </rPh>
    <phoneticPr fontId="4"/>
  </si>
  <si>
    <t>回</t>
    <rPh sb="0" eb="1">
      <t>カイ</t>
    </rPh>
    <phoneticPr fontId="4"/>
  </si>
  <si>
    <t>時間</t>
  </si>
  <si>
    <t>×</t>
  </si>
  <si>
    <t>回</t>
  </si>
  <si>
    <t>対象団体との調整、実施計画の作成</t>
    <rPh sb="0" eb="2">
      <t>タイショウ</t>
    </rPh>
    <rPh sb="2" eb="4">
      <t>ダンタイ</t>
    </rPh>
    <rPh sb="6" eb="8">
      <t>チョウセイ</t>
    </rPh>
    <rPh sb="9" eb="11">
      <t>ジッシ</t>
    </rPh>
    <rPh sb="11" eb="13">
      <t>ケイカク</t>
    </rPh>
    <rPh sb="14" eb="16">
      <t>サクセイ</t>
    </rPh>
    <phoneticPr fontId="4"/>
  </si>
  <si>
    <t>教材等の手配</t>
    <rPh sb="0" eb="2">
      <t>キョウザイ</t>
    </rPh>
    <rPh sb="2" eb="3">
      <t>ナド</t>
    </rPh>
    <rPh sb="4" eb="6">
      <t>テハイ</t>
    </rPh>
    <phoneticPr fontId="4"/>
  </si>
  <si>
    <t>実施準備</t>
    <rPh sb="0" eb="2">
      <t>ジッシ</t>
    </rPh>
    <rPh sb="2" eb="4">
      <t>ジュンビ</t>
    </rPh>
    <phoneticPr fontId="4"/>
  </si>
  <si>
    <t>実施当日</t>
    <phoneticPr fontId="4"/>
  </si>
  <si>
    <t>実施</t>
    <phoneticPr fontId="4"/>
  </si>
  <si>
    <t>実施後</t>
    <rPh sb="0" eb="3">
      <t>ジッシゴ</t>
    </rPh>
    <phoneticPr fontId="4"/>
  </si>
  <si>
    <t>対象団体の評価アンケートの回収、分析</t>
    <rPh sb="0" eb="2">
      <t>タイショウ</t>
    </rPh>
    <rPh sb="2" eb="4">
      <t>ダンタイ</t>
    </rPh>
    <rPh sb="5" eb="7">
      <t>ヒョウカ</t>
    </rPh>
    <rPh sb="13" eb="15">
      <t>カイシュウ</t>
    </rPh>
    <rPh sb="16" eb="18">
      <t>ブンセキ</t>
    </rPh>
    <phoneticPr fontId="4"/>
  </si>
  <si>
    <t>実施結果の取りまとめならびに報告書の作成</t>
    <rPh sb="0" eb="4">
      <t>ジッシケッカ</t>
    </rPh>
    <rPh sb="5" eb="6">
      <t>ト</t>
    </rPh>
    <phoneticPr fontId="4"/>
  </si>
  <si>
    <t>合計</t>
    <rPh sb="0" eb="2">
      <t>ゴウケイ</t>
    </rPh>
    <phoneticPr fontId="4"/>
  </si>
  <si>
    <t>国際協力出前講座
Bタイプ 170件/年</t>
    <rPh sb="0" eb="2">
      <t>コクサイ</t>
    </rPh>
    <rPh sb="2" eb="4">
      <t>キョウリョク</t>
    </rPh>
    <rPh sb="4" eb="6">
      <t>デマエ</t>
    </rPh>
    <rPh sb="6" eb="8">
      <t>コウザ</t>
    </rPh>
    <rPh sb="17" eb="18">
      <t>ケン</t>
    </rPh>
    <rPh sb="19" eb="20">
      <t>ネン</t>
    </rPh>
    <phoneticPr fontId="4"/>
  </si>
  <si>
    <t>講師の手配</t>
    <rPh sb="0" eb="2">
      <t>コウシ</t>
    </rPh>
    <rPh sb="3" eb="5">
      <t>テハイ</t>
    </rPh>
    <phoneticPr fontId="4"/>
  </si>
  <si>
    <t>実施当日</t>
    <rPh sb="0" eb="2">
      <t>ジッシ</t>
    </rPh>
    <rPh sb="2" eb="4">
      <t>トウジツ</t>
    </rPh>
    <phoneticPr fontId="4"/>
  </si>
  <si>
    <t>モニタリング（B:15回）</t>
    <phoneticPr fontId="4"/>
  </si>
  <si>
    <t>講師謝金等支払業務</t>
    <rPh sb="0" eb="2">
      <t>コウシ</t>
    </rPh>
    <rPh sb="2" eb="4">
      <t>シャキン</t>
    </rPh>
    <rPh sb="4" eb="5">
      <t>トウ</t>
    </rPh>
    <rPh sb="5" eb="7">
      <t>シハライ</t>
    </rPh>
    <rPh sb="7" eb="9">
      <t>ギョウム</t>
    </rPh>
    <phoneticPr fontId="4"/>
  </si>
  <si>
    <t>講師用実施報告書の回収、分析</t>
    <rPh sb="0" eb="2">
      <t>コウシ</t>
    </rPh>
    <rPh sb="2" eb="3">
      <t>ヨウ</t>
    </rPh>
    <rPh sb="3" eb="5">
      <t>ジッシ</t>
    </rPh>
    <rPh sb="5" eb="8">
      <t>ホウコクショ</t>
    </rPh>
    <rPh sb="9" eb="11">
      <t>カイシュウ</t>
    </rPh>
    <rPh sb="12" eb="14">
      <t>ブンセキ</t>
    </rPh>
    <phoneticPr fontId="4"/>
  </si>
  <si>
    <t>国際協力出前講座(Cタイプ)(20件)</t>
    <rPh sb="17" eb="18">
      <t>ケン</t>
    </rPh>
    <phoneticPr fontId="4"/>
  </si>
  <si>
    <t>実施前</t>
  </si>
  <si>
    <t>講師の手配, 関係部署との連絡調整</t>
  </si>
  <si>
    <t>教材等の手配</t>
    <rPh sb="2" eb="3">
      <t>ナド</t>
    </rPh>
    <phoneticPr fontId="4"/>
  </si>
  <si>
    <r>
      <t>実施準備</t>
    </r>
    <r>
      <rPr>
        <sz val="8"/>
        <rFont val="メイリオ"/>
        <family val="3"/>
        <charset val="128"/>
      </rPr>
      <t>（講師および対象団体との対面ないし遠隔の打合せ含む）</t>
    </r>
    <phoneticPr fontId="4"/>
  </si>
  <si>
    <t>実施当日</t>
  </si>
  <si>
    <t>研修員の送迎(公共交通機関)、引率、同行業務</t>
  </si>
  <si>
    <t>実施後</t>
  </si>
  <si>
    <t>講師用実施報告書の回収、分析</t>
  </si>
  <si>
    <t>対象団体の評価アンケートの回収、分析</t>
  </si>
  <si>
    <t>訪問プログラム
(140件)</t>
    <rPh sb="0" eb="2">
      <t>ホウモン</t>
    </rPh>
    <rPh sb="12" eb="13">
      <t>ケン</t>
    </rPh>
    <phoneticPr fontId="4"/>
  </si>
  <si>
    <t>外部講師の手配</t>
    <rPh sb="0" eb="2">
      <t>ガイブ</t>
    </rPh>
    <rPh sb="2" eb="4">
      <t>コウシ</t>
    </rPh>
    <rPh sb="5" eb="7">
      <t>テハイ</t>
    </rPh>
    <phoneticPr fontId="4"/>
  </si>
  <si>
    <t>プログラムの実施・管理</t>
  </si>
  <si>
    <t>研修員交流
（10件/年）</t>
    <rPh sb="0" eb="3">
      <t>ケンシュウイン</t>
    </rPh>
    <rPh sb="3" eb="5">
      <t>コウリュウ</t>
    </rPh>
    <rPh sb="9" eb="10">
      <t>ケン</t>
    </rPh>
    <rPh sb="11" eb="12">
      <t>ネン</t>
    </rPh>
    <phoneticPr fontId="4"/>
  </si>
  <si>
    <t>実施前</t>
    <rPh sb="0" eb="3">
      <t>ジッシマエ</t>
    </rPh>
    <phoneticPr fontId="4"/>
  </si>
  <si>
    <t>公募による対象団体の決定</t>
    <phoneticPr fontId="4"/>
  </si>
  <si>
    <t>対象団体に対する回答</t>
    <phoneticPr fontId="4"/>
  </si>
  <si>
    <t>実施準備</t>
    <phoneticPr fontId="4"/>
  </si>
  <si>
    <t>研修員の引率、同行業務</t>
    <phoneticPr fontId="4"/>
  </si>
  <si>
    <t>交流にかかる旅費等精算</t>
    <phoneticPr fontId="4"/>
  </si>
  <si>
    <t>対象団体の評価アンケートの回収、分析</t>
    <phoneticPr fontId="4"/>
  </si>
  <si>
    <t>広報業務支援</t>
    <rPh sb="0" eb="4">
      <t>コウホウギョウム</t>
    </rPh>
    <rPh sb="4" eb="6">
      <t>シエン</t>
    </rPh>
    <phoneticPr fontId="4"/>
  </si>
  <si>
    <t>半期に1度</t>
    <rPh sb="0" eb="2">
      <t>ハンキ</t>
    </rPh>
    <rPh sb="4" eb="5">
      <t>ド</t>
    </rPh>
    <phoneticPr fontId="4"/>
  </si>
  <si>
    <t>ウェブサイト掲載用記事案の作成</t>
    <phoneticPr fontId="4"/>
  </si>
  <si>
    <t>事業周知</t>
    <rPh sb="0" eb="4">
      <t>ジギョウシュウチ</t>
    </rPh>
    <phoneticPr fontId="4"/>
  </si>
  <si>
    <t>総合計</t>
    <rPh sb="0" eb="3">
      <t>ソウゴウケイ</t>
    </rPh>
    <phoneticPr fontId="4"/>
  </si>
  <si>
    <t>(業務総括者総合計＋業務従事者総合計)/150*</t>
    <rPh sb="1" eb="3">
      <t>ギョウム</t>
    </rPh>
    <rPh sb="3" eb="5">
      <t>ソウカツ</t>
    </rPh>
    <rPh sb="5" eb="6">
      <t>シャ</t>
    </rPh>
    <rPh sb="6" eb="7">
      <t>ソウ</t>
    </rPh>
    <rPh sb="7" eb="9">
      <t>ゴウケイ</t>
    </rPh>
    <rPh sb="10" eb="15">
      <t>ギョウムジュウジシャ</t>
    </rPh>
    <rPh sb="15" eb="18">
      <t>ソウゴウケイ</t>
    </rPh>
    <phoneticPr fontId="4"/>
  </si>
  <si>
    <t>＝</t>
    <phoneticPr fontId="4"/>
  </si>
  <si>
    <t>M/M</t>
    <phoneticPr fontId="4"/>
  </si>
  <si>
    <t>*7.5時間/日×20日</t>
    <rPh sb="4" eb="6">
      <t>ジカン</t>
    </rPh>
    <rPh sb="7" eb="8">
      <t>ニチ</t>
    </rPh>
    <rPh sb="11" eb="12">
      <t>ニチ</t>
    </rPh>
    <phoneticPr fontId="4"/>
  </si>
  <si>
    <t>2025年度～2026年度　国際協力出前講座・訪問プログラム実施支援等に係る業務委託契約
業務従事者の配置人月の目安</t>
    <rPh sb="4" eb="6">
      <t>ネンド</t>
    </rPh>
    <rPh sb="11" eb="13">
      <t>ネンド</t>
    </rPh>
    <rPh sb="14" eb="16">
      <t>コクサイ</t>
    </rPh>
    <rPh sb="16" eb="18">
      <t>キョウリョク</t>
    </rPh>
    <rPh sb="18" eb="20">
      <t>デマエ</t>
    </rPh>
    <rPh sb="20" eb="22">
      <t>コウザ</t>
    </rPh>
    <rPh sb="23" eb="25">
      <t>ホウモン</t>
    </rPh>
    <rPh sb="30" eb="32">
      <t>ジッシ</t>
    </rPh>
    <rPh sb="32" eb="34">
      <t>シエン</t>
    </rPh>
    <rPh sb="34" eb="35">
      <t>トウ</t>
    </rPh>
    <rPh sb="36" eb="37">
      <t>カカ</t>
    </rPh>
    <rPh sb="38" eb="40">
      <t>ギョウム</t>
    </rPh>
    <rPh sb="40" eb="42">
      <t>イタク</t>
    </rPh>
    <rPh sb="42" eb="44">
      <t>ケイヤク</t>
    </rPh>
    <rPh sb="45" eb="47">
      <t>ギョウム</t>
    </rPh>
    <rPh sb="47" eb="50">
      <t>ジュウジシャ</t>
    </rPh>
    <rPh sb="51" eb="53">
      <t>ハイチ</t>
    </rPh>
    <rPh sb="53" eb="55">
      <t>ニンゲツ</t>
    </rPh>
    <rPh sb="56" eb="58">
      <t>メヤス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</si>
</sst>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&quot;¥&quot;#,##0_);[Red]\(&quot;¥&quot;#,##0\)"/>
    <numFmt numFmtId="179" formatCode="#,##0_);[Red]\(#,##0\)"/>
    <numFmt numFmtId="180" formatCode="#,##0_ ;[Red]\-#,##0\ "/>
  </numFmts>
  <fonts count="25">
    <font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メイリオ"/>
      <family val="3"/>
      <charset val="128"/>
    </font>
    <font>
      <sz val="6"/>
      <name val="MS 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5" fillId="0" borderId="0" xfId="0" applyFont="1">
      <alignment vertical="center"/>
    </xf>
    <xf numFmtId="38" fontId="2" fillId="2" borderId="4" xfId="1" applyFont="1" applyFill="1" applyBorder="1" applyAlignment="1">
      <alignment horizontal="center" vertical="center" wrapText="1"/>
    </xf>
    <xf numFmtId="38" fontId="7" fillId="3" borderId="9" xfId="1" applyFont="1" applyFill="1" applyBorder="1">
      <alignment vertical="center"/>
    </xf>
    <xf numFmtId="176" fontId="5" fillId="3" borderId="9" xfId="0" applyNumberFormat="1" applyFont="1" applyFill="1" applyBorder="1">
      <alignment vertical="center"/>
    </xf>
    <xf numFmtId="40" fontId="7" fillId="3" borderId="9" xfId="1" applyNumberFormat="1" applyFont="1" applyFill="1" applyBorder="1" applyAlignment="1">
      <alignment horizontal="left" vertical="center"/>
    </xf>
    <xf numFmtId="40" fontId="7" fillId="3" borderId="9" xfId="1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>
      <alignment vertical="center"/>
    </xf>
    <xf numFmtId="40" fontId="7" fillId="3" borderId="10" xfId="1" applyNumberFormat="1" applyFont="1" applyFill="1" applyBorder="1" applyAlignment="1">
      <alignment horizontal="center" vertical="center"/>
    </xf>
    <xf numFmtId="40" fontId="7" fillId="3" borderId="10" xfId="1" applyNumberFormat="1" applyFont="1" applyFill="1" applyBorder="1">
      <alignment vertical="center"/>
    </xf>
    <xf numFmtId="177" fontId="5" fillId="3" borderId="10" xfId="1" applyNumberFormat="1" applyFont="1" applyFill="1" applyBorder="1">
      <alignment vertical="center"/>
    </xf>
    <xf numFmtId="40" fontId="5" fillId="3" borderId="10" xfId="1" applyNumberFormat="1" applyFont="1" applyFill="1" applyBorder="1">
      <alignment vertical="center"/>
    </xf>
    <xf numFmtId="40" fontId="7" fillId="3" borderId="11" xfId="1" applyNumberFormat="1" applyFont="1" applyFill="1" applyBorder="1">
      <alignment vertical="center"/>
    </xf>
    <xf numFmtId="38" fontId="7" fillId="3" borderId="5" xfId="1" applyFont="1" applyFill="1" applyBorder="1">
      <alignment vertical="center"/>
    </xf>
    <xf numFmtId="176" fontId="5" fillId="3" borderId="5" xfId="0" applyNumberFormat="1" applyFont="1" applyFill="1" applyBorder="1">
      <alignment vertical="center"/>
    </xf>
    <xf numFmtId="40" fontId="7" fillId="3" borderId="5" xfId="1" applyNumberFormat="1" applyFont="1" applyFill="1" applyBorder="1" applyAlignment="1">
      <alignment horizontal="left" vertical="center"/>
    </xf>
    <xf numFmtId="40" fontId="7" fillId="3" borderId="5" xfId="1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>
      <alignment vertical="center"/>
    </xf>
    <xf numFmtId="40" fontId="7" fillId="3" borderId="12" xfId="1" applyNumberFormat="1" applyFont="1" applyFill="1" applyBorder="1" applyAlignment="1">
      <alignment horizontal="center" vertical="center"/>
    </xf>
    <xf numFmtId="40" fontId="7" fillId="3" borderId="12" xfId="1" applyNumberFormat="1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40" fontId="5" fillId="3" borderId="12" xfId="1" applyNumberFormat="1" applyFont="1" applyFill="1" applyBorder="1">
      <alignment vertical="center"/>
    </xf>
    <xf numFmtId="40" fontId="7" fillId="3" borderId="13" xfId="1" applyNumberFormat="1" applyFont="1" applyFill="1" applyBorder="1">
      <alignment vertical="center"/>
    </xf>
    <xf numFmtId="38" fontId="7" fillId="3" borderId="5" xfId="1" applyFont="1" applyFill="1" applyBorder="1" applyAlignment="1">
      <alignment horizontal="left" vertical="center"/>
    </xf>
    <xf numFmtId="38" fontId="7" fillId="4" borderId="5" xfId="1" applyFont="1" applyFill="1" applyBorder="1">
      <alignment vertical="center"/>
    </xf>
    <xf numFmtId="38" fontId="7" fillId="4" borderId="15" xfId="1" applyFont="1" applyFill="1" applyBorder="1">
      <alignment vertical="center"/>
    </xf>
    <xf numFmtId="176" fontId="5" fillId="4" borderId="15" xfId="0" applyNumberFormat="1" applyFont="1" applyFill="1" applyBorder="1">
      <alignment vertical="center"/>
    </xf>
    <xf numFmtId="40" fontId="7" fillId="4" borderId="15" xfId="1" applyNumberFormat="1" applyFont="1" applyFill="1" applyBorder="1" applyAlignment="1">
      <alignment horizontal="left" vertical="center"/>
    </xf>
    <xf numFmtId="40" fontId="7" fillId="4" borderId="15" xfId="1" applyNumberFormat="1" applyFont="1" applyFill="1" applyBorder="1" applyAlignment="1">
      <alignment horizontal="center" vertical="center"/>
    </xf>
    <xf numFmtId="2" fontId="5" fillId="4" borderId="15" xfId="0" applyNumberFormat="1" applyFont="1" applyFill="1" applyBorder="1">
      <alignment vertical="center"/>
    </xf>
    <xf numFmtId="40" fontId="7" fillId="4" borderId="16" xfId="1" applyNumberFormat="1" applyFont="1" applyFill="1" applyBorder="1" applyAlignment="1">
      <alignment horizontal="center" vertical="center"/>
    </xf>
    <xf numFmtId="40" fontId="7" fillId="4" borderId="16" xfId="1" applyNumberFormat="1" applyFont="1" applyFill="1" applyBorder="1">
      <alignment vertical="center"/>
    </xf>
    <xf numFmtId="177" fontId="5" fillId="4" borderId="16" xfId="1" applyNumberFormat="1" applyFont="1" applyFill="1" applyBorder="1">
      <alignment vertical="center"/>
    </xf>
    <xf numFmtId="40" fontId="5" fillId="4" borderId="16" xfId="1" applyNumberFormat="1" applyFont="1" applyFill="1" applyBorder="1">
      <alignment vertical="center"/>
    </xf>
    <xf numFmtId="40" fontId="7" fillId="4" borderId="17" xfId="1" applyNumberFormat="1" applyFont="1" applyFill="1" applyBorder="1">
      <alignment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8" xfId="1" applyFont="1" applyFill="1" applyBorder="1">
      <alignment vertical="center"/>
    </xf>
    <xf numFmtId="176" fontId="5" fillId="0" borderId="19" xfId="0" applyNumberFormat="1" applyFont="1" applyBorder="1">
      <alignment vertical="center"/>
    </xf>
    <xf numFmtId="40" fontId="7" fillId="0" borderId="19" xfId="1" applyNumberFormat="1" applyFont="1" applyFill="1" applyBorder="1" applyAlignment="1">
      <alignment horizontal="left" vertical="center"/>
    </xf>
    <xf numFmtId="40" fontId="7" fillId="0" borderId="19" xfId="1" applyNumberFormat="1" applyFont="1" applyFill="1" applyBorder="1" applyAlignment="1">
      <alignment horizontal="center" vertical="center"/>
    </xf>
    <xf numFmtId="2" fontId="5" fillId="0" borderId="19" xfId="0" applyNumberFormat="1" applyFont="1" applyBorder="1">
      <alignment vertical="center"/>
    </xf>
    <xf numFmtId="40" fontId="7" fillId="0" borderId="21" xfId="1" applyNumberFormat="1" applyFont="1" applyFill="1" applyBorder="1">
      <alignment vertical="center"/>
    </xf>
    <xf numFmtId="177" fontId="5" fillId="0" borderId="21" xfId="1" applyNumberFormat="1" applyFont="1" applyFill="1" applyBorder="1">
      <alignment vertical="center"/>
    </xf>
    <xf numFmtId="40" fontId="5" fillId="0" borderId="21" xfId="1" applyNumberFormat="1" applyFont="1" applyFill="1" applyBorder="1">
      <alignment vertical="center"/>
    </xf>
    <xf numFmtId="40" fontId="7" fillId="0" borderId="22" xfId="1" applyNumberFormat="1" applyFont="1" applyFill="1" applyBorder="1">
      <alignment vertical="center"/>
    </xf>
    <xf numFmtId="38" fontId="7" fillId="3" borderId="25" xfId="1" applyFont="1" applyFill="1" applyBorder="1">
      <alignment vertical="center"/>
    </xf>
    <xf numFmtId="38" fontId="7" fillId="0" borderId="19" xfId="1" applyFont="1" applyFill="1" applyBorder="1" applyAlignment="1">
      <alignment horizontal="left" vertical="center"/>
    </xf>
    <xf numFmtId="38" fontId="7" fillId="0" borderId="19" xfId="1" applyFont="1" applyFill="1" applyBorder="1">
      <alignment vertical="center"/>
    </xf>
    <xf numFmtId="0" fontId="7" fillId="5" borderId="25" xfId="0" applyFont="1" applyFill="1" applyBorder="1">
      <alignment vertical="center"/>
    </xf>
    <xf numFmtId="176" fontId="5" fillId="5" borderId="25" xfId="0" applyNumberFormat="1" applyFont="1" applyFill="1" applyBorder="1">
      <alignment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center" vertical="center"/>
    </xf>
    <xf numFmtId="2" fontId="5" fillId="5" borderId="25" xfId="0" applyNumberFormat="1" applyFont="1" applyFill="1" applyBorder="1">
      <alignment vertical="center"/>
    </xf>
    <xf numFmtId="0" fontId="7" fillId="5" borderId="26" xfId="0" applyFont="1" applyFill="1" applyBorder="1">
      <alignment vertical="center"/>
    </xf>
    <xf numFmtId="177" fontId="5" fillId="5" borderId="26" xfId="0" applyNumberFormat="1" applyFont="1" applyFill="1" applyBorder="1">
      <alignment vertical="center"/>
    </xf>
    <xf numFmtId="0" fontId="5" fillId="5" borderId="26" xfId="0" applyFont="1" applyFill="1" applyBorder="1">
      <alignment vertical="center"/>
    </xf>
    <xf numFmtId="0" fontId="7" fillId="5" borderId="27" xfId="0" applyFont="1" applyFill="1" applyBorder="1">
      <alignment vertical="center"/>
    </xf>
    <xf numFmtId="0" fontId="7" fillId="5" borderId="5" xfId="0" applyFont="1" applyFill="1" applyBorder="1">
      <alignment vertical="center"/>
    </xf>
    <xf numFmtId="176" fontId="5" fillId="5" borderId="5" xfId="0" applyNumberFormat="1" applyFont="1" applyFill="1" applyBorder="1">
      <alignment vertical="center"/>
    </xf>
    <xf numFmtId="0" fontId="7" fillId="5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>
      <alignment vertical="center"/>
    </xf>
    <xf numFmtId="0" fontId="7" fillId="5" borderId="12" xfId="0" applyFont="1" applyFill="1" applyBorder="1">
      <alignment vertical="center"/>
    </xf>
    <xf numFmtId="177" fontId="5" fillId="5" borderId="12" xfId="0" applyNumberFormat="1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7" fillId="5" borderId="13" xfId="0" applyFont="1" applyFill="1" applyBorder="1">
      <alignment vertical="center"/>
    </xf>
    <xf numFmtId="38" fontId="7" fillId="6" borderId="15" xfId="1" applyFont="1" applyFill="1" applyBorder="1">
      <alignment vertical="center"/>
    </xf>
    <xf numFmtId="176" fontId="5" fillId="6" borderId="15" xfId="0" applyNumberFormat="1" applyFont="1" applyFill="1" applyBorder="1">
      <alignment vertical="center"/>
    </xf>
    <xf numFmtId="40" fontId="7" fillId="6" borderId="15" xfId="1" applyNumberFormat="1" applyFont="1" applyFill="1" applyBorder="1" applyAlignment="1">
      <alignment horizontal="left" vertical="center"/>
    </xf>
    <xf numFmtId="40" fontId="7" fillId="6" borderId="15" xfId="1" applyNumberFormat="1" applyFont="1" applyFill="1" applyBorder="1" applyAlignment="1">
      <alignment horizontal="center" vertical="center"/>
    </xf>
    <xf numFmtId="2" fontId="5" fillId="6" borderId="15" xfId="0" applyNumberFormat="1" applyFont="1" applyFill="1" applyBorder="1">
      <alignment vertical="center"/>
    </xf>
    <xf numFmtId="40" fontId="7" fillId="6" borderId="16" xfId="1" applyNumberFormat="1" applyFont="1" applyFill="1" applyBorder="1" applyAlignment="1">
      <alignment horizontal="center" vertical="center"/>
    </xf>
    <xf numFmtId="40" fontId="7" fillId="6" borderId="16" xfId="1" applyNumberFormat="1" applyFont="1" applyFill="1" applyBorder="1">
      <alignment vertical="center"/>
    </xf>
    <xf numFmtId="177" fontId="5" fillId="6" borderId="16" xfId="1" applyNumberFormat="1" applyFont="1" applyFill="1" applyBorder="1">
      <alignment vertical="center"/>
    </xf>
    <xf numFmtId="40" fontId="5" fillId="6" borderId="16" xfId="1" applyNumberFormat="1" applyFont="1" applyFill="1" applyBorder="1">
      <alignment vertical="center"/>
    </xf>
    <xf numFmtId="40" fontId="7" fillId="6" borderId="17" xfId="1" applyNumberFormat="1" applyFont="1" applyFill="1" applyBorder="1">
      <alignment vertical="center"/>
    </xf>
    <xf numFmtId="38" fontId="7" fillId="7" borderId="25" xfId="1" applyFont="1" applyFill="1" applyBorder="1">
      <alignment vertical="center"/>
    </xf>
    <xf numFmtId="176" fontId="5" fillId="7" borderId="25" xfId="0" applyNumberFormat="1" applyFont="1" applyFill="1" applyBorder="1">
      <alignment vertical="center"/>
    </xf>
    <xf numFmtId="40" fontId="7" fillId="7" borderId="25" xfId="1" applyNumberFormat="1" applyFont="1" applyFill="1" applyBorder="1" applyAlignment="1">
      <alignment horizontal="left" vertical="center"/>
    </xf>
    <xf numFmtId="40" fontId="7" fillId="7" borderId="25" xfId="1" applyNumberFormat="1" applyFont="1" applyFill="1" applyBorder="1" applyAlignment="1">
      <alignment horizontal="center" vertical="center"/>
    </xf>
    <xf numFmtId="2" fontId="5" fillId="7" borderId="25" xfId="0" applyNumberFormat="1" applyFont="1" applyFill="1" applyBorder="1">
      <alignment vertical="center"/>
    </xf>
    <xf numFmtId="40" fontId="7" fillId="7" borderId="26" xfId="1" applyNumberFormat="1" applyFont="1" applyFill="1" applyBorder="1" applyAlignment="1">
      <alignment horizontal="center" vertical="center"/>
    </xf>
    <xf numFmtId="40" fontId="7" fillId="7" borderId="26" xfId="1" applyNumberFormat="1" applyFont="1" applyFill="1" applyBorder="1">
      <alignment vertical="center"/>
    </xf>
    <xf numFmtId="177" fontId="5" fillId="7" borderId="26" xfId="1" applyNumberFormat="1" applyFont="1" applyFill="1" applyBorder="1">
      <alignment vertical="center"/>
    </xf>
    <xf numFmtId="40" fontId="5" fillId="7" borderId="26" xfId="1" applyNumberFormat="1" applyFont="1" applyFill="1" applyBorder="1">
      <alignment vertical="center"/>
    </xf>
    <xf numFmtId="40" fontId="7" fillId="7" borderId="27" xfId="1" applyNumberFormat="1" applyFont="1" applyFill="1" applyBorder="1">
      <alignment vertical="center"/>
    </xf>
    <xf numFmtId="38" fontId="7" fillId="7" borderId="5" xfId="1" applyFont="1" applyFill="1" applyBorder="1" applyAlignment="1">
      <alignment horizontal="left" vertical="center"/>
    </xf>
    <xf numFmtId="38" fontId="7" fillId="7" borderId="5" xfId="1" applyFont="1" applyFill="1" applyBorder="1">
      <alignment vertical="center"/>
    </xf>
    <xf numFmtId="176" fontId="5" fillId="7" borderId="5" xfId="0" applyNumberFormat="1" applyFont="1" applyFill="1" applyBorder="1">
      <alignment vertical="center"/>
    </xf>
    <xf numFmtId="40" fontId="7" fillId="7" borderId="5" xfId="1" applyNumberFormat="1" applyFont="1" applyFill="1" applyBorder="1" applyAlignment="1">
      <alignment horizontal="left" vertical="center"/>
    </xf>
    <xf numFmtId="40" fontId="7" fillId="7" borderId="5" xfId="1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>
      <alignment vertical="center"/>
    </xf>
    <xf numFmtId="40" fontId="7" fillId="7" borderId="12" xfId="1" applyNumberFormat="1" applyFont="1" applyFill="1" applyBorder="1" applyAlignment="1">
      <alignment horizontal="center" vertical="center"/>
    </xf>
    <xf numFmtId="40" fontId="7" fillId="7" borderId="12" xfId="1" applyNumberFormat="1" applyFont="1" applyFill="1" applyBorder="1">
      <alignment vertical="center"/>
    </xf>
    <xf numFmtId="177" fontId="5" fillId="7" borderId="12" xfId="1" applyNumberFormat="1" applyFont="1" applyFill="1" applyBorder="1">
      <alignment vertical="center"/>
    </xf>
    <xf numFmtId="40" fontId="5" fillId="7" borderId="12" xfId="1" applyNumberFormat="1" applyFont="1" applyFill="1" applyBorder="1">
      <alignment vertical="center"/>
    </xf>
    <xf numFmtId="40" fontId="7" fillId="7" borderId="13" xfId="1" applyNumberFormat="1" applyFont="1" applyFill="1" applyBorder="1">
      <alignment vertical="center"/>
    </xf>
    <xf numFmtId="38" fontId="7" fillId="7" borderId="5" xfId="1" applyFont="1" applyFill="1" applyBorder="1" applyAlignment="1">
      <alignment vertical="center"/>
    </xf>
    <xf numFmtId="38" fontId="7" fillId="7" borderId="15" xfId="1" applyFont="1" applyFill="1" applyBorder="1">
      <alignment vertical="center"/>
    </xf>
    <xf numFmtId="176" fontId="5" fillId="7" borderId="15" xfId="0" applyNumberFormat="1" applyFont="1" applyFill="1" applyBorder="1">
      <alignment vertical="center"/>
    </xf>
    <xf numFmtId="40" fontId="7" fillId="7" borderId="15" xfId="1" applyNumberFormat="1" applyFont="1" applyFill="1" applyBorder="1" applyAlignment="1">
      <alignment horizontal="left" vertical="center"/>
    </xf>
    <xf numFmtId="40" fontId="7" fillId="7" borderId="15" xfId="1" applyNumberFormat="1" applyFont="1" applyFill="1" applyBorder="1" applyAlignment="1">
      <alignment horizontal="center" vertical="center"/>
    </xf>
    <xf numFmtId="2" fontId="5" fillId="7" borderId="15" xfId="0" applyNumberFormat="1" applyFont="1" applyFill="1" applyBorder="1">
      <alignment vertical="center"/>
    </xf>
    <xf numFmtId="40" fontId="7" fillId="7" borderId="16" xfId="1" applyNumberFormat="1" applyFont="1" applyFill="1" applyBorder="1" applyAlignment="1">
      <alignment horizontal="center" vertical="center"/>
    </xf>
    <xf numFmtId="40" fontId="7" fillId="7" borderId="16" xfId="1" applyNumberFormat="1" applyFont="1" applyFill="1" applyBorder="1">
      <alignment vertical="center"/>
    </xf>
    <xf numFmtId="177" fontId="5" fillId="7" borderId="16" xfId="1" applyNumberFormat="1" applyFont="1" applyFill="1" applyBorder="1">
      <alignment vertical="center"/>
    </xf>
    <xf numFmtId="40" fontId="5" fillId="7" borderId="16" xfId="1" applyNumberFormat="1" applyFont="1" applyFill="1" applyBorder="1">
      <alignment vertical="center"/>
    </xf>
    <xf numFmtId="40" fontId="7" fillId="7" borderId="17" xfId="1" applyNumberFormat="1" applyFont="1" applyFill="1" applyBorder="1">
      <alignment vertical="center"/>
    </xf>
    <xf numFmtId="38" fontId="7" fillId="8" borderId="25" xfId="1" applyFont="1" applyFill="1" applyBorder="1">
      <alignment vertical="center"/>
    </xf>
    <xf numFmtId="176" fontId="5" fillId="8" borderId="25" xfId="0" applyNumberFormat="1" applyFont="1" applyFill="1" applyBorder="1">
      <alignment vertical="center"/>
    </xf>
    <xf numFmtId="40" fontId="7" fillId="8" borderId="25" xfId="1" applyNumberFormat="1" applyFont="1" applyFill="1" applyBorder="1" applyAlignment="1">
      <alignment horizontal="left" vertical="center"/>
    </xf>
    <xf numFmtId="40" fontId="7" fillId="8" borderId="25" xfId="1" applyNumberFormat="1" applyFont="1" applyFill="1" applyBorder="1" applyAlignment="1">
      <alignment horizontal="center" vertical="center"/>
    </xf>
    <xf numFmtId="2" fontId="5" fillId="8" borderId="25" xfId="0" applyNumberFormat="1" applyFont="1" applyFill="1" applyBorder="1">
      <alignment vertical="center"/>
    </xf>
    <xf numFmtId="40" fontId="7" fillId="8" borderId="26" xfId="1" applyNumberFormat="1" applyFont="1" applyFill="1" applyBorder="1" applyAlignment="1">
      <alignment horizontal="center" vertical="center"/>
    </xf>
    <xf numFmtId="40" fontId="7" fillId="8" borderId="26" xfId="1" applyNumberFormat="1" applyFont="1" applyFill="1" applyBorder="1">
      <alignment vertical="center"/>
    </xf>
    <xf numFmtId="177" fontId="5" fillId="8" borderId="26" xfId="1" applyNumberFormat="1" applyFont="1" applyFill="1" applyBorder="1">
      <alignment vertical="center"/>
    </xf>
    <xf numFmtId="40" fontId="5" fillId="8" borderId="26" xfId="1" applyNumberFormat="1" applyFont="1" applyFill="1" applyBorder="1">
      <alignment vertical="center"/>
    </xf>
    <xf numFmtId="40" fontId="7" fillId="8" borderId="27" xfId="1" applyNumberFormat="1" applyFont="1" applyFill="1" applyBorder="1">
      <alignment vertical="center"/>
    </xf>
    <xf numFmtId="38" fontId="7" fillId="8" borderId="5" xfId="1" applyFont="1" applyFill="1" applyBorder="1" applyAlignment="1">
      <alignment horizontal="left" vertical="center"/>
    </xf>
    <xf numFmtId="38" fontId="7" fillId="8" borderId="5" xfId="1" applyFont="1" applyFill="1" applyBorder="1">
      <alignment vertical="center"/>
    </xf>
    <xf numFmtId="176" fontId="5" fillId="8" borderId="5" xfId="0" applyNumberFormat="1" applyFont="1" applyFill="1" applyBorder="1">
      <alignment vertical="center"/>
    </xf>
    <xf numFmtId="40" fontId="7" fillId="8" borderId="5" xfId="1" applyNumberFormat="1" applyFont="1" applyFill="1" applyBorder="1" applyAlignment="1">
      <alignment horizontal="left" vertical="center"/>
    </xf>
    <xf numFmtId="40" fontId="7" fillId="8" borderId="5" xfId="1" applyNumberFormat="1" applyFont="1" applyFill="1" applyBorder="1" applyAlignment="1">
      <alignment horizontal="center" vertical="center"/>
    </xf>
    <xf numFmtId="2" fontId="5" fillId="8" borderId="5" xfId="0" applyNumberFormat="1" applyFont="1" applyFill="1" applyBorder="1">
      <alignment vertical="center"/>
    </xf>
    <xf numFmtId="40" fontId="7" fillId="8" borderId="12" xfId="1" applyNumberFormat="1" applyFont="1" applyFill="1" applyBorder="1" applyAlignment="1">
      <alignment horizontal="center" vertical="center"/>
    </xf>
    <xf numFmtId="40" fontId="7" fillId="8" borderId="12" xfId="1" applyNumberFormat="1" applyFont="1" applyFill="1" applyBorder="1">
      <alignment vertical="center"/>
    </xf>
    <xf numFmtId="177" fontId="5" fillId="8" borderId="12" xfId="1" applyNumberFormat="1" applyFont="1" applyFill="1" applyBorder="1">
      <alignment vertical="center"/>
    </xf>
    <xf numFmtId="40" fontId="5" fillId="8" borderId="12" xfId="1" applyNumberFormat="1" applyFont="1" applyFill="1" applyBorder="1">
      <alignment vertical="center"/>
    </xf>
    <xf numFmtId="40" fontId="7" fillId="8" borderId="13" xfId="1" applyNumberFormat="1" applyFont="1" applyFill="1" applyBorder="1">
      <alignment vertical="center"/>
    </xf>
    <xf numFmtId="38" fontId="7" fillId="8" borderId="15" xfId="1" applyFont="1" applyFill="1" applyBorder="1">
      <alignment vertical="center"/>
    </xf>
    <xf numFmtId="176" fontId="5" fillId="8" borderId="15" xfId="0" applyNumberFormat="1" applyFont="1" applyFill="1" applyBorder="1">
      <alignment vertical="center"/>
    </xf>
    <xf numFmtId="40" fontId="7" fillId="8" borderId="15" xfId="1" applyNumberFormat="1" applyFont="1" applyFill="1" applyBorder="1" applyAlignment="1">
      <alignment horizontal="left" vertical="center"/>
    </xf>
    <xf numFmtId="40" fontId="7" fillId="8" borderId="15" xfId="1" applyNumberFormat="1" applyFont="1" applyFill="1" applyBorder="1" applyAlignment="1">
      <alignment horizontal="center" vertical="center"/>
    </xf>
    <xf numFmtId="2" fontId="5" fillId="8" borderId="15" xfId="0" applyNumberFormat="1" applyFont="1" applyFill="1" applyBorder="1">
      <alignment vertical="center"/>
    </xf>
    <xf numFmtId="40" fontId="7" fillId="8" borderId="16" xfId="1" applyNumberFormat="1" applyFont="1" applyFill="1" applyBorder="1" applyAlignment="1">
      <alignment horizontal="center" vertical="center"/>
    </xf>
    <xf numFmtId="40" fontId="7" fillId="8" borderId="16" xfId="1" applyNumberFormat="1" applyFont="1" applyFill="1" applyBorder="1">
      <alignment vertical="center"/>
    </xf>
    <xf numFmtId="177" fontId="5" fillId="8" borderId="16" xfId="1" applyNumberFormat="1" applyFont="1" applyFill="1" applyBorder="1">
      <alignment vertical="center"/>
    </xf>
    <xf numFmtId="40" fontId="5" fillId="8" borderId="16" xfId="1" applyNumberFormat="1" applyFont="1" applyFill="1" applyBorder="1">
      <alignment vertical="center"/>
    </xf>
    <xf numFmtId="40" fontId="7" fillId="8" borderId="17" xfId="1" applyNumberFormat="1" applyFont="1" applyFill="1" applyBorder="1">
      <alignment vertical="center"/>
    </xf>
    <xf numFmtId="38" fontId="7" fillId="9" borderId="9" xfId="1" applyFont="1" applyFill="1" applyBorder="1">
      <alignment vertical="center"/>
    </xf>
    <xf numFmtId="176" fontId="5" fillId="9" borderId="9" xfId="0" applyNumberFormat="1" applyFont="1" applyFill="1" applyBorder="1">
      <alignment vertical="center"/>
    </xf>
    <xf numFmtId="40" fontId="7" fillId="9" borderId="9" xfId="1" applyNumberFormat="1" applyFont="1" applyFill="1" applyBorder="1" applyAlignment="1">
      <alignment horizontal="left" vertical="center"/>
    </xf>
    <xf numFmtId="40" fontId="7" fillId="9" borderId="9" xfId="1" applyNumberFormat="1" applyFont="1" applyFill="1" applyBorder="1" applyAlignment="1">
      <alignment horizontal="center" vertical="center"/>
    </xf>
    <xf numFmtId="2" fontId="5" fillId="9" borderId="9" xfId="0" applyNumberFormat="1" applyFont="1" applyFill="1" applyBorder="1">
      <alignment vertical="center"/>
    </xf>
    <xf numFmtId="40" fontId="7" fillId="9" borderId="10" xfId="1" applyNumberFormat="1" applyFont="1" applyFill="1" applyBorder="1" applyAlignment="1">
      <alignment horizontal="center" vertical="center"/>
    </xf>
    <xf numFmtId="40" fontId="7" fillId="9" borderId="10" xfId="1" applyNumberFormat="1" applyFont="1" applyFill="1" applyBorder="1">
      <alignment vertical="center"/>
    </xf>
    <xf numFmtId="177" fontId="5" fillId="9" borderId="10" xfId="1" applyNumberFormat="1" applyFont="1" applyFill="1" applyBorder="1">
      <alignment vertical="center"/>
    </xf>
    <xf numFmtId="40" fontId="5" fillId="9" borderId="10" xfId="1" applyNumberFormat="1" applyFont="1" applyFill="1" applyBorder="1">
      <alignment vertical="center"/>
    </xf>
    <xf numFmtId="40" fontId="7" fillId="9" borderId="11" xfId="1" applyNumberFormat="1" applyFont="1" applyFill="1" applyBorder="1">
      <alignment vertical="center"/>
    </xf>
    <xf numFmtId="38" fontId="7" fillId="9" borderId="5" xfId="1" applyFont="1" applyFill="1" applyBorder="1">
      <alignment vertical="center"/>
    </xf>
    <xf numFmtId="176" fontId="5" fillId="9" borderId="5" xfId="0" applyNumberFormat="1" applyFont="1" applyFill="1" applyBorder="1">
      <alignment vertical="center"/>
    </xf>
    <xf numFmtId="40" fontId="7" fillId="9" borderId="5" xfId="1" applyNumberFormat="1" applyFont="1" applyFill="1" applyBorder="1" applyAlignment="1">
      <alignment horizontal="left" vertical="center"/>
    </xf>
    <xf numFmtId="40" fontId="7" fillId="9" borderId="5" xfId="1" applyNumberFormat="1" applyFont="1" applyFill="1" applyBorder="1" applyAlignment="1">
      <alignment horizontal="center" vertical="center"/>
    </xf>
    <xf numFmtId="2" fontId="5" fillId="9" borderId="29" xfId="0" applyNumberFormat="1" applyFont="1" applyFill="1" applyBorder="1">
      <alignment vertical="center"/>
    </xf>
    <xf numFmtId="2" fontId="5" fillId="9" borderId="5" xfId="0" applyNumberFormat="1" applyFont="1" applyFill="1" applyBorder="1">
      <alignment vertical="center"/>
    </xf>
    <xf numFmtId="40" fontId="7" fillId="9" borderId="12" xfId="1" applyNumberFormat="1" applyFont="1" applyFill="1" applyBorder="1">
      <alignment vertical="center"/>
    </xf>
    <xf numFmtId="177" fontId="5" fillId="9" borderId="12" xfId="1" applyNumberFormat="1" applyFont="1" applyFill="1" applyBorder="1">
      <alignment vertical="center"/>
    </xf>
    <xf numFmtId="40" fontId="5" fillId="9" borderId="30" xfId="1" applyNumberFormat="1" applyFont="1" applyFill="1" applyBorder="1">
      <alignment vertical="center"/>
    </xf>
    <xf numFmtId="40" fontId="7" fillId="9" borderId="5" xfId="1" applyNumberFormat="1" applyFont="1" applyFill="1" applyBorder="1">
      <alignment vertical="center"/>
    </xf>
    <xf numFmtId="40" fontId="5" fillId="9" borderId="12" xfId="1" applyNumberFormat="1" applyFont="1" applyFill="1" applyBorder="1">
      <alignment vertical="center"/>
    </xf>
    <xf numFmtId="40" fontId="7" fillId="9" borderId="13" xfId="1" applyNumberFormat="1" applyFont="1" applyFill="1" applyBorder="1">
      <alignment vertical="center"/>
    </xf>
    <xf numFmtId="38" fontId="11" fillId="0" borderId="36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2" fontId="5" fillId="0" borderId="0" xfId="0" applyNumberFormat="1" applyFont="1">
      <alignment vertical="center"/>
    </xf>
    <xf numFmtId="40" fontId="7" fillId="0" borderId="0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40" fontId="5" fillId="0" borderId="0" xfId="1" applyNumberFormat="1" applyFont="1" applyBorder="1" applyAlignment="1">
      <alignment horizontal="right" vertical="center"/>
    </xf>
    <xf numFmtId="40" fontId="7" fillId="0" borderId="0" xfId="1" applyNumberFormat="1" applyFont="1" applyBorder="1" applyAlignment="1">
      <alignment horizontal="right" vertical="center"/>
    </xf>
    <xf numFmtId="40" fontId="5" fillId="0" borderId="0" xfId="1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2" fontId="13" fillId="0" borderId="29" xfId="0" applyNumberFormat="1" applyFont="1" applyBorder="1">
      <alignment vertical="center"/>
    </xf>
    <xf numFmtId="40" fontId="7" fillId="0" borderId="12" xfId="1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40" fontId="5" fillId="0" borderId="0" xfId="1" applyNumberFormat="1" applyFont="1" applyFill="1" applyBorder="1">
      <alignment vertical="center"/>
    </xf>
    <xf numFmtId="38" fontId="12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  <xf numFmtId="0" fontId="15" fillId="0" borderId="0" xfId="0" applyFont="1">
      <alignment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1" fillId="0" borderId="0" xfId="1" applyFont="1">
      <alignment vertical="center"/>
    </xf>
    <xf numFmtId="38" fontId="23" fillId="10" borderId="45" xfId="1" applyFont="1" applyFill="1" applyBorder="1" applyAlignment="1">
      <alignment horizontal="center" vertical="center"/>
    </xf>
    <xf numFmtId="38" fontId="23" fillId="10" borderId="46" xfId="1" applyFont="1" applyFill="1" applyBorder="1" applyAlignment="1">
      <alignment horizontal="center" vertical="center"/>
    </xf>
    <xf numFmtId="38" fontId="23" fillId="10" borderId="14" xfId="1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38" fontId="5" fillId="0" borderId="47" xfId="1" applyFont="1" applyBorder="1">
      <alignment vertical="center"/>
    </xf>
    <xf numFmtId="180" fontId="5" fillId="0" borderId="48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0" fontId="5" fillId="0" borderId="50" xfId="0" applyFont="1" applyBorder="1">
      <alignment vertical="center"/>
    </xf>
    <xf numFmtId="38" fontId="5" fillId="0" borderId="51" xfId="1" applyFont="1" applyBorder="1">
      <alignment vertical="center"/>
    </xf>
    <xf numFmtId="180" fontId="5" fillId="0" borderId="52" xfId="0" applyNumberFormat="1" applyFont="1" applyBorder="1" applyAlignment="1">
      <alignment horizontal="right" vertical="center"/>
    </xf>
    <xf numFmtId="0" fontId="5" fillId="0" borderId="9" xfId="0" applyFont="1" applyBorder="1">
      <alignment vertical="center"/>
    </xf>
    <xf numFmtId="38" fontId="5" fillId="0" borderId="9" xfId="1" applyFont="1" applyBorder="1">
      <alignment vertical="center"/>
    </xf>
    <xf numFmtId="38" fontId="5" fillId="0" borderId="5" xfId="1" applyFont="1" applyBorder="1">
      <alignment vertical="center"/>
    </xf>
    <xf numFmtId="0" fontId="5" fillId="0" borderId="5" xfId="0" applyFont="1" applyBorder="1" applyAlignment="1">
      <alignment vertical="center" wrapText="1"/>
    </xf>
    <xf numFmtId="38" fontId="5" fillId="0" borderId="43" xfId="1" applyFont="1" applyBorder="1">
      <alignment vertical="center"/>
    </xf>
    <xf numFmtId="0" fontId="0" fillId="0" borderId="39" xfId="0" applyBorder="1">
      <alignment vertical="center"/>
    </xf>
    <xf numFmtId="38" fontId="23" fillId="10" borderId="56" xfId="1" applyFont="1" applyFill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58" xfId="0" applyFont="1" applyBorder="1">
      <alignment vertical="center"/>
    </xf>
    <xf numFmtId="38" fontId="5" fillId="0" borderId="59" xfId="1" applyFont="1" applyBorder="1">
      <alignment vertical="center"/>
    </xf>
    <xf numFmtId="180" fontId="5" fillId="0" borderId="60" xfId="0" applyNumberFormat="1" applyFont="1" applyBorder="1" applyAlignment="1">
      <alignment horizontal="right" vertical="center"/>
    </xf>
    <xf numFmtId="180" fontId="5" fillId="0" borderId="61" xfId="0" applyNumberFormat="1" applyFont="1" applyBorder="1" applyAlignment="1">
      <alignment horizontal="right" vertical="center"/>
    </xf>
    <xf numFmtId="180" fontId="5" fillId="0" borderId="61" xfId="0" applyNumberFormat="1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5" fillId="0" borderId="64" xfId="0" applyFont="1" applyBorder="1">
      <alignment vertical="center"/>
    </xf>
    <xf numFmtId="180" fontId="5" fillId="0" borderId="66" xfId="0" applyNumberFormat="1" applyFont="1" applyBorder="1" applyAlignment="1">
      <alignment horizontal="right" vertical="center"/>
    </xf>
    <xf numFmtId="180" fontId="5" fillId="0" borderId="67" xfId="0" applyNumberFormat="1" applyFont="1" applyBorder="1" applyAlignment="1">
      <alignment horizontal="right" vertical="center"/>
    </xf>
    <xf numFmtId="180" fontId="5" fillId="0" borderId="67" xfId="0" applyNumberFormat="1" applyFont="1" applyBorder="1" applyAlignment="1">
      <alignment horizontal="center" vertical="center"/>
    </xf>
    <xf numFmtId="38" fontId="5" fillId="0" borderId="69" xfId="1" applyFont="1" applyBorder="1" applyAlignment="1">
      <alignment horizontal="center" vertical="center"/>
    </xf>
    <xf numFmtId="38" fontId="5" fillId="0" borderId="71" xfId="1" applyFont="1" applyBorder="1" applyAlignment="1">
      <alignment horizontal="center" vertical="center"/>
    </xf>
    <xf numFmtId="0" fontId="5" fillId="0" borderId="73" xfId="0" applyFont="1" applyBorder="1">
      <alignment vertical="center"/>
    </xf>
    <xf numFmtId="38" fontId="5" fillId="0" borderId="73" xfId="1" applyFont="1" applyBorder="1">
      <alignment vertical="center"/>
    </xf>
    <xf numFmtId="38" fontId="5" fillId="0" borderId="74" xfId="1" applyFont="1" applyBorder="1" applyAlignment="1">
      <alignment horizontal="center" vertical="center"/>
    </xf>
    <xf numFmtId="38" fontId="5" fillId="0" borderId="76" xfId="1" applyFont="1" applyBorder="1">
      <alignment vertical="center"/>
    </xf>
    <xf numFmtId="38" fontId="5" fillId="0" borderId="77" xfId="1" applyFont="1" applyBorder="1">
      <alignment vertical="center"/>
    </xf>
    <xf numFmtId="2" fontId="9" fillId="0" borderId="34" xfId="0" applyNumberFormat="1" applyFont="1" applyBorder="1">
      <alignment vertical="center"/>
    </xf>
    <xf numFmtId="40" fontId="10" fillId="0" borderId="34" xfId="1" applyNumberFormat="1" applyFont="1" applyFill="1" applyBorder="1">
      <alignment vertical="center"/>
    </xf>
    <xf numFmtId="177" fontId="9" fillId="0" borderId="32" xfId="1" applyNumberFormat="1" applyFont="1" applyFill="1" applyBorder="1">
      <alignment vertical="center"/>
    </xf>
    <xf numFmtId="40" fontId="10" fillId="0" borderId="32" xfId="1" applyNumberFormat="1" applyFont="1" applyFill="1" applyBorder="1">
      <alignment vertical="center"/>
    </xf>
    <xf numFmtId="40" fontId="10" fillId="0" borderId="33" xfId="1" applyNumberFormat="1" applyFont="1" applyFill="1" applyBorder="1">
      <alignment vertical="center"/>
    </xf>
    <xf numFmtId="40" fontId="9" fillId="0" borderId="34" xfId="1" applyNumberFormat="1" applyFont="1" applyFill="1" applyBorder="1">
      <alignment vertical="center"/>
    </xf>
    <xf numFmtId="40" fontId="10" fillId="0" borderId="35" xfId="1" applyNumberFormat="1" applyFont="1" applyFill="1" applyBorder="1">
      <alignment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23" fillId="10" borderId="53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3" fillId="10" borderId="14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36" xfId="0" applyFont="1" applyFill="1" applyBorder="1" applyAlignment="1">
      <alignment horizontal="center" vertical="center" wrapText="1"/>
    </xf>
    <xf numFmtId="38" fontId="23" fillId="10" borderId="24" xfId="1" applyFont="1" applyFill="1" applyBorder="1" applyAlignment="1">
      <alignment horizontal="center" vertical="center"/>
    </xf>
    <xf numFmtId="38" fontId="23" fillId="10" borderId="25" xfId="1" applyFont="1" applyFill="1" applyBorder="1" applyAlignment="1">
      <alignment horizontal="center" vertical="center"/>
    </xf>
    <xf numFmtId="38" fontId="23" fillId="10" borderId="54" xfId="1" applyFont="1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44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68" xfId="0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7" fillId="3" borderId="7" xfId="1" applyFont="1" applyFill="1" applyBorder="1" applyAlignment="1">
      <alignment horizontal="center" vertical="center" wrapText="1"/>
    </xf>
    <xf numFmtId="38" fontId="7" fillId="3" borderId="18" xfId="1" applyFont="1" applyFill="1" applyBorder="1" applyAlignment="1">
      <alignment horizontal="center" vertical="center" wrapText="1"/>
    </xf>
    <xf numFmtId="38" fontId="7" fillId="3" borderId="8" xfId="1" applyFont="1" applyFill="1" applyBorder="1" applyAlignment="1">
      <alignment horizontal="left" vertical="center"/>
    </xf>
    <xf numFmtId="38" fontId="7" fillId="3" borderId="9" xfId="1" applyFont="1" applyFill="1" applyBorder="1" applyAlignment="1">
      <alignment horizontal="left" vertical="center"/>
    </xf>
    <xf numFmtId="38" fontId="7" fillId="3" borderId="14" xfId="1" applyFont="1" applyFill="1" applyBorder="1" applyAlignment="1">
      <alignment horizontal="left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21" xfId="0" applyNumberFormat="1" applyFont="1" applyBorder="1" applyAlignment="1">
      <alignment horizontal="right" vertical="center"/>
    </xf>
    <xf numFmtId="40" fontId="5" fillId="0" borderId="20" xfId="1" applyNumberFormat="1" applyFont="1" applyFill="1" applyBorder="1" applyAlignment="1">
      <alignment horizontal="right" vertical="center"/>
    </xf>
    <xf numFmtId="40" fontId="5" fillId="0" borderId="21" xfId="1" applyNumberFormat="1" applyFont="1" applyFill="1" applyBorder="1" applyAlignment="1">
      <alignment horizontal="right" vertical="center"/>
    </xf>
    <xf numFmtId="0" fontId="7" fillId="5" borderId="2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38" fontId="7" fillId="3" borderId="23" xfId="1" applyFont="1" applyFill="1" applyBorder="1" applyAlignment="1">
      <alignment horizontal="center" vertical="center" wrapText="1"/>
    </xf>
    <xf numFmtId="38" fontId="7" fillId="3" borderId="24" xfId="1" applyFont="1" applyFill="1" applyBorder="1" applyAlignment="1">
      <alignment horizontal="left" vertical="center"/>
    </xf>
    <xf numFmtId="38" fontId="7" fillId="3" borderId="5" xfId="1" applyFont="1" applyFill="1" applyBorder="1" applyAlignment="1">
      <alignment horizontal="left" vertical="center"/>
    </xf>
    <xf numFmtId="38" fontId="7" fillId="8" borderId="23" xfId="1" applyFont="1" applyFill="1" applyBorder="1" applyAlignment="1">
      <alignment horizontal="center" vertical="center" wrapText="1"/>
    </xf>
    <xf numFmtId="38" fontId="7" fillId="8" borderId="7" xfId="1" applyFont="1" applyFill="1" applyBorder="1" applyAlignment="1">
      <alignment horizontal="center" vertical="center" wrapText="1"/>
    </xf>
    <xf numFmtId="38" fontId="7" fillId="8" borderId="18" xfId="1" applyFont="1" applyFill="1" applyBorder="1" applyAlignment="1">
      <alignment horizontal="center" vertical="center" wrapText="1"/>
    </xf>
    <xf numFmtId="38" fontId="7" fillId="8" borderId="25" xfId="1" applyFont="1" applyFill="1" applyBorder="1" applyAlignment="1">
      <alignment horizontal="left" vertical="center"/>
    </xf>
    <xf numFmtId="38" fontId="7" fillId="8" borderId="5" xfId="1" applyFont="1" applyFill="1" applyBorder="1" applyAlignment="1">
      <alignment horizontal="left" vertical="center"/>
    </xf>
    <xf numFmtId="38" fontId="7" fillId="7" borderId="23" xfId="1" applyFont="1" applyFill="1" applyBorder="1" applyAlignment="1">
      <alignment horizontal="center" vertical="center" wrapText="1"/>
    </xf>
    <xf numFmtId="38" fontId="7" fillId="7" borderId="7" xfId="1" applyFont="1" applyFill="1" applyBorder="1" applyAlignment="1">
      <alignment horizontal="center" vertical="center" wrapText="1"/>
    </xf>
    <xf numFmtId="38" fontId="7" fillId="7" borderId="18" xfId="1" applyFont="1" applyFill="1" applyBorder="1" applyAlignment="1">
      <alignment horizontal="center" vertical="center" wrapText="1"/>
    </xf>
    <xf numFmtId="38" fontId="7" fillId="7" borderId="25" xfId="1" applyFont="1" applyFill="1" applyBorder="1" applyAlignment="1">
      <alignment horizontal="left" vertical="center"/>
    </xf>
    <xf numFmtId="38" fontId="7" fillId="7" borderId="5" xfId="1" applyFont="1" applyFill="1" applyBorder="1" applyAlignment="1">
      <alignment horizontal="left" vertical="center"/>
    </xf>
    <xf numFmtId="38" fontId="7" fillId="9" borderId="7" xfId="1" applyFont="1" applyFill="1" applyBorder="1" applyAlignment="1">
      <alignment horizontal="center" vertical="center" wrapText="1"/>
    </xf>
    <xf numFmtId="38" fontId="7" fillId="9" borderId="18" xfId="1" applyFont="1" applyFill="1" applyBorder="1" applyAlignment="1">
      <alignment horizontal="center" vertical="center" wrapText="1"/>
    </xf>
    <xf numFmtId="38" fontId="7" fillId="9" borderId="24" xfId="1" applyFont="1" applyFill="1" applyBorder="1" applyAlignment="1">
      <alignment horizontal="left" vertical="center"/>
    </xf>
    <xf numFmtId="38" fontId="7" fillId="9" borderId="9" xfId="1" applyFont="1" applyFill="1" applyBorder="1" applyAlignment="1">
      <alignment horizontal="left" vertical="center"/>
    </xf>
    <xf numFmtId="38" fontId="9" fillId="0" borderId="31" xfId="1" applyFont="1" applyFill="1" applyBorder="1" applyAlignment="1">
      <alignment horizontal="right" vertical="center"/>
    </xf>
    <xf numFmtId="38" fontId="9" fillId="0" borderId="32" xfId="1" applyFont="1" applyFill="1" applyBorder="1" applyAlignment="1">
      <alignment horizontal="right" vertical="center"/>
    </xf>
    <xf numFmtId="38" fontId="9" fillId="0" borderId="33" xfId="1" applyFont="1" applyFill="1" applyBorder="1" applyAlignment="1">
      <alignment horizontal="right" vertical="center"/>
    </xf>
    <xf numFmtId="40" fontId="9" fillId="0" borderId="34" xfId="1" applyNumberFormat="1" applyFont="1" applyFill="1" applyBorder="1" applyAlignment="1">
      <alignment horizontal="right" vertical="center"/>
    </xf>
    <xf numFmtId="38" fontId="5" fillId="0" borderId="78" xfId="1" applyFont="1" applyBorder="1">
      <alignment vertical="center"/>
    </xf>
    <xf numFmtId="0" fontId="0" fillId="11" borderId="0" xfId="0" applyFill="1" applyAlignment="1">
      <alignment horizontal="center" vertical="center"/>
    </xf>
    <xf numFmtId="0" fontId="0" fillId="11" borderId="0" xfId="0" applyFill="1">
      <alignment vertical="center"/>
    </xf>
    <xf numFmtId="0" fontId="0" fillId="11" borderId="0" xfId="0" applyFill="1" applyAlignment="1">
      <alignment horizontal="left" vertical="center"/>
    </xf>
    <xf numFmtId="38" fontId="1" fillId="11" borderId="0" xfId="1" applyFont="1" applyFill="1">
      <alignment vertical="center"/>
    </xf>
    <xf numFmtId="38" fontId="0" fillId="11" borderId="0" xfId="1" applyFont="1" applyFill="1" applyAlignment="1">
      <alignment horizontal="right" vertical="center"/>
    </xf>
    <xf numFmtId="38" fontId="1" fillId="11" borderId="0" xfId="1" applyFont="1" applyFill="1" applyAlignment="1">
      <alignment horizontal="right" vertical="center"/>
    </xf>
    <xf numFmtId="0" fontId="18" fillId="11" borderId="0" xfId="0" applyFont="1" applyFill="1" applyAlignment="1">
      <alignment horizontal="center" vertical="center" wrapText="1"/>
    </xf>
    <xf numFmtId="0" fontId="18" fillId="11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0" xfId="0" applyFont="1" applyFill="1">
      <alignment vertical="center"/>
    </xf>
    <xf numFmtId="38" fontId="0" fillId="11" borderId="0" xfId="1" applyFont="1" applyFill="1" applyAlignment="1">
      <alignment horizontal="right" vertical="center"/>
    </xf>
    <xf numFmtId="0" fontId="19" fillId="11" borderId="0" xfId="0" applyFont="1" applyFill="1" applyAlignment="1">
      <alignment horizontal="center" vertical="center"/>
    </xf>
    <xf numFmtId="0" fontId="19" fillId="11" borderId="37" xfId="0" applyFont="1" applyFill="1" applyBorder="1" applyAlignment="1">
      <alignment horizontal="center" vertical="center"/>
    </xf>
    <xf numFmtId="178" fontId="20" fillId="11" borderId="38" xfId="0" applyNumberFormat="1" applyFont="1" applyFill="1" applyBorder="1" applyAlignment="1">
      <alignment horizontal="center" vertical="center"/>
    </xf>
    <xf numFmtId="0" fontId="19" fillId="11" borderId="39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178" fontId="20" fillId="11" borderId="40" xfId="0" applyNumberFormat="1" applyFont="1" applyFill="1" applyBorder="1" applyAlignment="1">
      <alignment horizontal="center" vertical="center"/>
    </xf>
    <xf numFmtId="178" fontId="20" fillId="11" borderId="41" xfId="0" applyNumberFormat="1" applyFont="1" applyFill="1" applyBorder="1" applyAlignment="1">
      <alignment horizontal="center" vertical="center"/>
    </xf>
    <xf numFmtId="179" fontId="0" fillId="11" borderId="0" xfId="0" applyNumberFormat="1" applyFill="1">
      <alignment vertical="center"/>
    </xf>
    <xf numFmtId="0" fontId="21" fillId="11" borderId="0" xfId="0" applyFont="1" applyFill="1" applyAlignment="1">
      <alignment horizontal="left" vertical="center"/>
    </xf>
    <xf numFmtId="178" fontId="20" fillId="11" borderId="42" xfId="0" applyNumberFormat="1" applyFont="1" applyFill="1" applyBorder="1" applyAlignment="1">
      <alignment horizontal="center" vertical="center"/>
    </xf>
    <xf numFmtId="178" fontId="20" fillId="11" borderId="0" xfId="0" applyNumberFormat="1" applyFont="1" applyFill="1" applyAlignment="1">
      <alignment horizontal="center" vertical="center"/>
    </xf>
    <xf numFmtId="38" fontId="22" fillId="11" borderId="0" xfId="1" applyFont="1" applyFill="1">
      <alignment vertical="center"/>
    </xf>
    <xf numFmtId="38" fontId="1" fillId="11" borderId="0" xfId="1" applyFont="1" applyFill="1" applyBorder="1">
      <alignment vertical="center"/>
    </xf>
    <xf numFmtId="38" fontId="1" fillId="11" borderId="4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ica365-my.sharepoint.com/personal/onedrive-kansaicenter_jica_go_jp/Documents/435_&#38306;&#35199;&#12475;&#12531;&#12479;&#12540;/3_&#24441;&#32887;&#21729;/130_&#24066;&#27665;&#21442;&#21152;&#21332;&#21147;&#35506;/00_&#35506;&#23554;&#29992;/&#20837;&#26413;/2024_&#20986;&#21069;/&#32076;&#36027;&#31309;&#31639;.xlsx" TargetMode="External"/><Relationship Id="rId1" Type="http://schemas.openxmlformats.org/officeDocument/2006/relationships/externalLinkPath" Target="https://jica365-my.sharepoint.com/personal/onedrive-kansaicenter_jica_go_jp/Documents/435_&#38306;&#35199;&#12475;&#12531;&#12479;&#12540;/3_&#24441;&#32887;&#21729;/130_&#24066;&#27665;&#21442;&#21152;&#21332;&#21147;&#35506;/00_&#35506;&#23554;&#29992;/&#20837;&#26413;/2024_&#20986;&#21069;/&#32076;&#36027;&#31309;&#316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決裁添付_経費積算根拠 (ver2)2024版作成中"/>
      <sheetName val="単価計算(時間で計算)  2024版作成中 (修正)"/>
      <sheetName val="見積書(経費積算書)_2024版 作成中"/>
      <sheetName val="OLD単価計算(時間で計算)  "/>
    </sheetNames>
    <sheetDataSet>
      <sheetData sheetId="0">
        <row r="11">
          <cell r="B11" t="str">
            <v>広報業務支援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629E-8652-4802-80AB-016E75F5C136}">
  <sheetPr>
    <pageSetUpPr fitToPage="1"/>
  </sheetPr>
  <dimension ref="A1:J34"/>
  <sheetViews>
    <sheetView tabSelected="1" view="pageBreakPreview" zoomScale="80" zoomScaleNormal="80" zoomScaleSheetLayoutView="80" workbookViewId="0">
      <selection activeCell="G3" sqref="G3"/>
    </sheetView>
  </sheetViews>
  <sheetFormatPr defaultRowHeight="14.4"/>
  <cols>
    <col min="1" max="1" width="3.5" style="183" bestFit="1" customWidth="1"/>
    <col min="2" max="2" width="13.69921875" bestFit="1" customWidth="1"/>
    <col min="3" max="3" width="18.19921875" style="184" bestFit="1" customWidth="1"/>
    <col min="4" max="4" width="20.09765625" customWidth="1"/>
    <col min="5" max="5" width="9.19921875" customWidth="1"/>
    <col min="6" max="9" width="14" style="185" customWidth="1"/>
    <col min="10" max="10" width="4.5" customWidth="1"/>
    <col min="11" max="11" width="12" bestFit="1" customWidth="1"/>
    <col min="12" max="12" width="10.69921875" bestFit="1" customWidth="1"/>
  </cols>
  <sheetData>
    <row r="1" spans="1:10" s="313" customFormat="1" ht="26.25" customHeight="1">
      <c r="A1" s="312"/>
      <c r="C1" s="314"/>
      <c r="F1" s="315"/>
      <c r="G1" s="315"/>
      <c r="H1" s="316"/>
      <c r="I1" s="317"/>
    </row>
    <row r="2" spans="1:10" s="313" customFormat="1" ht="53.25" customHeight="1">
      <c r="A2" s="318" t="s">
        <v>0</v>
      </c>
      <c r="B2" s="319"/>
      <c r="C2" s="319"/>
      <c r="D2" s="319"/>
      <c r="E2" s="319"/>
      <c r="F2" s="319"/>
      <c r="G2" s="319"/>
      <c r="H2" s="319"/>
      <c r="I2" s="319"/>
    </row>
    <row r="3" spans="1:10" s="313" customFormat="1" ht="33" customHeight="1">
      <c r="A3" s="320"/>
      <c r="B3" s="320"/>
      <c r="C3" s="320"/>
      <c r="D3" s="320"/>
      <c r="E3" s="320"/>
      <c r="F3" s="321"/>
      <c r="G3" s="312"/>
      <c r="H3" s="312"/>
      <c r="I3" s="312"/>
    </row>
    <row r="4" spans="1:10" s="313" customFormat="1" ht="33" customHeight="1" thickBot="1">
      <c r="A4" s="320"/>
      <c r="B4" s="320"/>
      <c r="C4" s="320"/>
      <c r="D4" s="320"/>
      <c r="E4" s="320"/>
      <c r="F4" s="320"/>
      <c r="G4" s="312"/>
      <c r="H4" s="312"/>
      <c r="I4" s="322"/>
    </row>
    <row r="5" spans="1:10" s="313" customFormat="1" ht="27.75" customHeight="1" thickTop="1" thickBot="1">
      <c r="A5" s="323" t="s">
        <v>1</v>
      </c>
      <c r="B5" s="324"/>
      <c r="C5" s="325">
        <f>H31</f>
        <v>2544885</v>
      </c>
      <c r="D5" s="325"/>
      <c r="E5" s="326" t="s">
        <v>2</v>
      </c>
      <c r="F5" s="327" t="s">
        <v>3</v>
      </c>
      <c r="G5" s="328">
        <f>C5*2</f>
        <v>5089770</v>
      </c>
      <c r="H5" s="329"/>
      <c r="I5" s="330"/>
    </row>
    <row r="6" spans="1:10" s="313" customFormat="1" ht="27.75" customHeight="1" thickTop="1">
      <c r="A6" s="320"/>
      <c r="B6" s="331" t="s">
        <v>4</v>
      </c>
      <c r="C6" s="332"/>
      <c r="D6" s="332"/>
      <c r="E6" s="320"/>
      <c r="F6" s="320"/>
      <c r="G6" s="333"/>
      <c r="H6" s="333"/>
      <c r="I6" s="330"/>
    </row>
    <row r="7" spans="1:10" s="313" customFormat="1" ht="27.75" customHeight="1">
      <c r="A7" s="320"/>
      <c r="B7" s="320"/>
      <c r="C7" s="333"/>
      <c r="D7" s="333"/>
      <c r="E7" s="320"/>
      <c r="F7" s="320"/>
      <c r="G7" s="333"/>
      <c r="H7" s="333"/>
      <c r="I7" s="330"/>
    </row>
    <row r="8" spans="1:10" s="313" customFormat="1" ht="29.25" customHeight="1" thickBot="1">
      <c r="A8" s="312"/>
      <c r="C8" s="314"/>
      <c r="F8" s="334" t="s">
        <v>5</v>
      </c>
      <c r="G8" s="335"/>
      <c r="H8" s="335"/>
      <c r="I8" s="315"/>
    </row>
    <row r="9" spans="1:10" s="183" customFormat="1" ht="23.25" customHeight="1" thickBot="1">
      <c r="A9" s="234" t="s">
        <v>6</v>
      </c>
      <c r="B9" s="235"/>
      <c r="C9" s="235" t="s">
        <v>7</v>
      </c>
      <c r="D9" s="235"/>
      <c r="E9" s="238" t="s">
        <v>8</v>
      </c>
      <c r="F9" s="240" t="s">
        <v>9</v>
      </c>
      <c r="G9" s="241"/>
      <c r="H9" s="241" t="s">
        <v>10</v>
      </c>
      <c r="I9" s="242"/>
    </row>
    <row r="10" spans="1:10" s="183" customFormat="1" ht="15.6" thickTop="1" thickBot="1">
      <c r="A10" s="236"/>
      <c r="B10" s="237"/>
      <c r="C10" s="237"/>
      <c r="D10" s="237"/>
      <c r="E10" s="239"/>
      <c r="F10" s="186" t="s">
        <v>11</v>
      </c>
      <c r="G10" s="187" t="s">
        <v>12</v>
      </c>
      <c r="H10" s="188" t="s">
        <v>13</v>
      </c>
      <c r="I10" s="204" t="s">
        <v>12</v>
      </c>
    </row>
    <row r="11" spans="1:10" ht="27.6" customHeight="1">
      <c r="A11" s="243" t="s">
        <v>14</v>
      </c>
      <c r="B11" s="245" t="s">
        <v>15</v>
      </c>
      <c r="C11" s="247" t="s">
        <v>16</v>
      </c>
      <c r="D11" s="205" t="s">
        <v>17</v>
      </c>
      <c r="E11" s="206">
        <v>20</v>
      </c>
      <c r="F11" s="207"/>
      <c r="G11" s="208">
        <f>F11*1.1</f>
        <v>0</v>
      </c>
      <c r="H11" s="209">
        <f>F11*E11</f>
        <v>0</v>
      </c>
      <c r="I11" s="210" t="s">
        <v>18</v>
      </c>
      <c r="J11" s="1"/>
    </row>
    <row r="12" spans="1:10" ht="27.6" customHeight="1">
      <c r="A12" s="244"/>
      <c r="B12" s="246"/>
      <c r="C12" s="248"/>
      <c r="D12" s="191" t="s">
        <v>19</v>
      </c>
      <c r="E12" s="190">
        <v>170</v>
      </c>
      <c r="F12" s="192"/>
      <c r="G12" s="193">
        <f>F12*1.1</f>
        <v>0</v>
      </c>
      <c r="H12" s="194">
        <f>F12*E12</f>
        <v>0</v>
      </c>
      <c r="I12" s="211" t="s">
        <v>20</v>
      </c>
      <c r="J12" s="1"/>
    </row>
    <row r="13" spans="1:10" ht="27.6" customHeight="1">
      <c r="A13" s="244"/>
      <c r="B13" s="246"/>
      <c r="C13" s="249"/>
      <c r="D13" s="191" t="s">
        <v>21</v>
      </c>
      <c r="E13" s="190">
        <v>20</v>
      </c>
      <c r="F13" s="192"/>
      <c r="G13" s="193">
        <f t="shared" ref="G13:G16" si="0">F13*1.1</f>
        <v>0</v>
      </c>
      <c r="H13" s="194">
        <f t="shared" ref="H13:H30" si="1">F13*E13</f>
        <v>0</v>
      </c>
      <c r="I13" s="211" t="s">
        <v>20</v>
      </c>
      <c r="J13" s="1"/>
    </row>
    <row r="14" spans="1:10" ht="27.6" customHeight="1">
      <c r="A14" s="244"/>
      <c r="B14" s="246"/>
      <c r="C14" s="250" t="s">
        <v>22</v>
      </c>
      <c r="D14" s="251"/>
      <c r="E14" s="195">
        <v>140</v>
      </c>
      <c r="F14" s="196"/>
      <c r="G14" s="193">
        <f t="shared" si="0"/>
        <v>0</v>
      </c>
      <c r="H14" s="194">
        <f t="shared" si="1"/>
        <v>0</v>
      </c>
      <c r="I14" s="211" t="s">
        <v>20</v>
      </c>
      <c r="J14" s="1"/>
    </row>
    <row r="15" spans="1:10" ht="27.6" customHeight="1">
      <c r="A15" s="244"/>
      <c r="B15" s="246"/>
      <c r="C15" s="250" t="s">
        <v>23</v>
      </c>
      <c r="D15" s="251"/>
      <c r="E15" s="190">
        <v>10</v>
      </c>
      <c r="F15" s="196"/>
      <c r="G15" s="197">
        <f t="shared" si="0"/>
        <v>0</v>
      </c>
      <c r="H15" s="194">
        <f t="shared" si="1"/>
        <v>0</v>
      </c>
      <c r="I15" s="211" t="s">
        <v>20</v>
      </c>
      <c r="J15" s="1"/>
    </row>
    <row r="16" spans="1:10" ht="27.6" customHeight="1" thickBot="1">
      <c r="A16" s="212"/>
      <c r="B16" s="213"/>
      <c r="C16" s="232" t="str">
        <f>'[1]決裁添付_経費積算根拠 (ver2)2024版作成中'!B11</f>
        <v>広報業務支援</v>
      </c>
      <c r="D16" s="233"/>
      <c r="E16" s="214">
        <v>10</v>
      </c>
      <c r="F16" s="311"/>
      <c r="G16" s="215">
        <f t="shared" si="0"/>
        <v>0</v>
      </c>
      <c r="H16" s="216">
        <f t="shared" si="1"/>
        <v>0</v>
      </c>
      <c r="I16" s="217" t="s">
        <v>20</v>
      </c>
      <c r="J16" s="1"/>
    </row>
    <row r="17" spans="1:10" ht="27.6" customHeight="1">
      <c r="A17" s="257" t="s">
        <v>24</v>
      </c>
      <c r="B17" s="260" t="s">
        <v>25</v>
      </c>
      <c r="C17" s="249" t="s">
        <v>16</v>
      </c>
      <c r="D17" s="198" t="s">
        <v>26</v>
      </c>
      <c r="E17" s="198">
        <v>40</v>
      </c>
      <c r="F17" s="199">
        <v>4600</v>
      </c>
      <c r="G17" s="199">
        <v>5060</v>
      </c>
      <c r="H17" s="199">
        <f t="shared" si="1"/>
        <v>184000</v>
      </c>
      <c r="I17" s="218" t="s">
        <v>20</v>
      </c>
      <c r="J17" s="1"/>
    </row>
    <row r="18" spans="1:10" ht="27.6" customHeight="1">
      <c r="A18" s="258"/>
      <c r="B18" s="261"/>
      <c r="C18" s="263"/>
      <c r="D18" s="189" t="s">
        <v>27</v>
      </c>
      <c r="E18" s="189">
        <v>40</v>
      </c>
      <c r="F18" s="200">
        <f>G18/1.1</f>
        <v>2272.7272727272725</v>
      </c>
      <c r="G18" s="200">
        <v>2500</v>
      </c>
      <c r="H18" s="200">
        <f>2273*E18</f>
        <v>90920</v>
      </c>
      <c r="I18" s="218" t="s">
        <v>20</v>
      </c>
      <c r="J18" s="1"/>
    </row>
    <row r="19" spans="1:10" ht="27.6" customHeight="1">
      <c r="A19" s="258"/>
      <c r="B19" s="261"/>
      <c r="C19" s="263"/>
      <c r="D19" s="189" t="s">
        <v>28</v>
      </c>
      <c r="E19" s="189">
        <v>55</v>
      </c>
      <c r="F19" s="200">
        <f>G19/1.1</f>
        <v>2272.7272727272725</v>
      </c>
      <c r="G19" s="200">
        <v>2500</v>
      </c>
      <c r="H19" s="200">
        <f>2273*E19</f>
        <v>125015</v>
      </c>
      <c r="I19" s="219" t="s">
        <v>20</v>
      </c>
      <c r="J19" s="1"/>
    </row>
    <row r="20" spans="1:10" ht="27.6" customHeight="1">
      <c r="A20" s="258"/>
      <c r="B20" s="261"/>
      <c r="C20" s="263"/>
      <c r="D20" s="189" t="s">
        <v>29</v>
      </c>
      <c r="E20" s="189">
        <v>40</v>
      </c>
      <c r="F20" s="200">
        <v>500</v>
      </c>
      <c r="G20" s="200">
        <f t="shared" ref="G20:G30" si="2">F20*1.1</f>
        <v>550</v>
      </c>
      <c r="H20" s="200">
        <f t="shared" si="1"/>
        <v>20000</v>
      </c>
      <c r="I20" s="219" t="s">
        <v>20</v>
      </c>
      <c r="J20" s="1"/>
    </row>
    <row r="21" spans="1:10" ht="27.6" customHeight="1">
      <c r="A21" s="258"/>
      <c r="B21" s="261"/>
      <c r="C21" s="263"/>
      <c r="D21" s="189" t="s">
        <v>30</v>
      </c>
      <c r="E21" s="190">
        <v>100</v>
      </c>
      <c r="F21" s="200">
        <v>2000</v>
      </c>
      <c r="G21" s="200">
        <f t="shared" si="2"/>
        <v>2200</v>
      </c>
      <c r="H21" s="200">
        <f t="shared" si="1"/>
        <v>200000</v>
      </c>
      <c r="I21" s="219" t="s">
        <v>20</v>
      </c>
      <c r="J21" s="1"/>
    </row>
    <row r="22" spans="1:10" ht="27.6" customHeight="1">
      <c r="A22" s="258"/>
      <c r="B22" s="261"/>
      <c r="C22" s="264" t="s">
        <v>22</v>
      </c>
      <c r="D22" s="189" t="s">
        <v>31</v>
      </c>
      <c r="E22" s="190">
        <v>140</v>
      </c>
      <c r="F22" s="200">
        <v>4600</v>
      </c>
      <c r="G22" s="200">
        <f>F22*1.1</f>
        <v>5060</v>
      </c>
      <c r="H22" s="200">
        <f t="shared" si="1"/>
        <v>644000</v>
      </c>
      <c r="I22" s="219" t="s">
        <v>20</v>
      </c>
      <c r="J22" s="1"/>
    </row>
    <row r="23" spans="1:10" ht="27.6" customHeight="1">
      <c r="A23" s="258"/>
      <c r="B23" s="261"/>
      <c r="C23" s="248"/>
      <c r="D23" s="189" t="s">
        <v>32</v>
      </c>
      <c r="E23" s="189">
        <v>140</v>
      </c>
      <c r="F23" s="200">
        <f>G23/1.1</f>
        <v>2272.7272727272725</v>
      </c>
      <c r="G23" s="200">
        <v>2500</v>
      </c>
      <c r="H23" s="200">
        <f>2273*E23</f>
        <v>318220</v>
      </c>
      <c r="I23" s="219" t="s">
        <v>20</v>
      </c>
      <c r="J23" s="1"/>
    </row>
    <row r="24" spans="1:10" ht="27.6" customHeight="1">
      <c r="A24" s="258"/>
      <c r="B24" s="261"/>
      <c r="C24" s="248"/>
      <c r="D24" s="189" t="s">
        <v>33</v>
      </c>
      <c r="E24" s="189">
        <v>140</v>
      </c>
      <c r="F24" s="200">
        <v>500</v>
      </c>
      <c r="G24" s="200">
        <f t="shared" si="2"/>
        <v>550</v>
      </c>
      <c r="H24" s="200">
        <f t="shared" si="1"/>
        <v>70000</v>
      </c>
      <c r="I24" s="219" t="s">
        <v>20</v>
      </c>
      <c r="J24" s="1"/>
    </row>
    <row r="25" spans="1:10" ht="27.6" customHeight="1">
      <c r="A25" s="258"/>
      <c r="B25" s="261"/>
      <c r="C25" s="249"/>
      <c r="D25" s="189" t="s">
        <v>30</v>
      </c>
      <c r="E25" s="190">
        <v>70</v>
      </c>
      <c r="F25" s="200">
        <v>2000</v>
      </c>
      <c r="G25" s="200">
        <f t="shared" si="2"/>
        <v>2200</v>
      </c>
      <c r="H25" s="200">
        <f t="shared" si="1"/>
        <v>140000</v>
      </c>
      <c r="I25" s="219" t="s">
        <v>20</v>
      </c>
      <c r="J25" s="1"/>
    </row>
    <row r="26" spans="1:10" ht="27.6" customHeight="1">
      <c r="A26" s="258"/>
      <c r="B26" s="261"/>
      <c r="C26" s="248" t="s">
        <v>23</v>
      </c>
      <c r="D26" s="189" t="s">
        <v>28</v>
      </c>
      <c r="E26" s="189">
        <v>10</v>
      </c>
      <c r="F26" s="200">
        <f>G26/1.1</f>
        <v>2272.7272727272725</v>
      </c>
      <c r="G26" s="200">
        <v>2500</v>
      </c>
      <c r="H26" s="200">
        <f>2273*E26</f>
        <v>22730</v>
      </c>
      <c r="I26" s="219" t="s">
        <v>20</v>
      </c>
      <c r="J26" s="1"/>
    </row>
    <row r="27" spans="1:10" ht="27.6" customHeight="1">
      <c r="A27" s="258"/>
      <c r="B27" s="261"/>
      <c r="C27" s="248"/>
      <c r="D27" s="201" t="s">
        <v>34</v>
      </c>
      <c r="E27" s="189">
        <v>5</v>
      </c>
      <c r="F27" s="200">
        <v>80000</v>
      </c>
      <c r="G27" s="200">
        <f t="shared" si="2"/>
        <v>88000</v>
      </c>
      <c r="H27" s="200">
        <f t="shared" si="1"/>
        <v>400000</v>
      </c>
      <c r="I27" s="219" t="s">
        <v>20</v>
      </c>
      <c r="J27" s="1"/>
    </row>
    <row r="28" spans="1:10" ht="27.6" customHeight="1">
      <c r="A28" s="258"/>
      <c r="B28" s="261"/>
      <c r="C28" s="249"/>
      <c r="D28" s="189" t="s">
        <v>30</v>
      </c>
      <c r="E28" s="189">
        <v>5</v>
      </c>
      <c r="F28" s="200">
        <v>2000</v>
      </c>
      <c r="G28" s="200">
        <f t="shared" si="2"/>
        <v>2200</v>
      </c>
      <c r="H28" s="200">
        <f t="shared" si="1"/>
        <v>10000</v>
      </c>
      <c r="I28" s="219" t="s">
        <v>20</v>
      </c>
      <c r="J28" s="1"/>
    </row>
    <row r="29" spans="1:10" ht="27.6" customHeight="1">
      <c r="A29" s="258"/>
      <c r="B29" s="261"/>
      <c r="C29" s="265" t="s">
        <v>35</v>
      </c>
      <c r="D29" s="189" t="s">
        <v>36</v>
      </c>
      <c r="E29" s="189">
        <v>4</v>
      </c>
      <c r="F29" s="202">
        <v>30000</v>
      </c>
      <c r="G29" s="200">
        <f t="shared" si="2"/>
        <v>33000</v>
      </c>
      <c r="H29" s="200">
        <f t="shared" si="1"/>
        <v>120000</v>
      </c>
      <c r="I29" s="219" t="s">
        <v>20</v>
      </c>
      <c r="J29" s="1"/>
    </row>
    <row r="30" spans="1:10" ht="27.6" customHeight="1" thickBot="1">
      <c r="A30" s="259"/>
      <c r="B30" s="262"/>
      <c r="C30" s="266"/>
      <c r="D30" s="220" t="s">
        <v>37</v>
      </c>
      <c r="E30" s="220">
        <v>4</v>
      </c>
      <c r="F30" s="221">
        <v>50000</v>
      </c>
      <c r="G30" s="221">
        <f t="shared" si="2"/>
        <v>55000.000000000007</v>
      </c>
      <c r="H30" s="221">
        <f t="shared" si="1"/>
        <v>200000</v>
      </c>
      <c r="I30" s="222" t="s">
        <v>20</v>
      </c>
      <c r="J30" s="1"/>
    </row>
    <row r="31" spans="1:10" ht="27.6" customHeight="1" thickBot="1">
      <c r="A31" s="252" t="s">
        <v>38</v>
      </c>
      <c r="B31" s="253"/>
      <c r="C31" s="253"/>
      <c r="D31" s="253"/>
      <c r="E31" s="253"/>
      <c r="F31" s="253"/>
      <c r="G31" s="254"/>
      <c r="H31" s="223">
        <f>SUM(H11:H30)</f>
        <v>2544885</v>
      </c>
      <c r="I31" s="224">
        <f>H31*1.1</f>
        <v>2799373.5</v>
      </c>
      <c r="J31" s="203"/>
    </row>
    <row r="32" spans="1:10" s="313" customFormat="1" ht="23.25" customHeight="1" thickTop="1">
      <c r="A32" s="312"/>
      <c r="C32" s="314"/>
      <c r="F32" s="315"/>
      <c r="G32" s="315"/>
      <c r="H32" s="336"/>
      <c r="I32" s="336"/>
    </row>
    <row r="33" spans="1:10" ht="67.2" customHeight="1">
      <c r="A33" s="255"/>
      <c r="B33" s="256"/>
      <c r="C33" s="256"/>
      <c r="D33" s="256"/>
      <c r="E33" s="256"/>
      <c r="F33" s="256"/>
      <c r="G33" s="256"/>
      <c r="H33" s="256"/>
      <c r="I33" s="256"/>
    </row>
    <row r="34" spans="1:10" s="183" customFormat="1" ht="15" customHeight="1">
      <c r="B34"/>
      <c r="C34" s="184"/>
      <c r="D34"/>
      <c r="E34"/>
      <c r="F34" s="185"/>
      <c r="G34" s="185"/>
      <c r="H34" s="185"/>
      <c r="I34" s="185"/>
      <c r="J34"/>
    </row>
  </sheetData>
  <mergeCells count="24">
    <mergeCell ref="A31:G31"/>
    <mergeCell ref="A33:I33"/>
    <mergeCell ref="A17:A30"/>
    <mergeCell ref="B17:B30"/>
    <mergeCell ref="C17:C21"/>
    <mergeCell ref="C22:C25"/>
    <mergeCell ref="C26:C28"/>
    <mergeCell ref="C29:C30"/>
    <mergeCell ref="C16:D16"/>
    <mergeCell ref="H1:I1"/>
    <mergeCell ref="A2:I2"/>
    <mergeCell ref="A5:B5"/>
    <mergeCell ref="C5:D5"/>
    <mergeCell ref="G5:H5"/>
    <mergeCell ref="A9:B10"/>
    <mergeCell ref="C9:D10"/>
    <mergeCell ref="E9:E10"/>
    <mergeCell ref="F9:G9"/>
    <mergeCell ref="H9:I9"/>
    <mergeCell ref="A11:A15"/>
    <mergeCell ref="B11:B15"/>
    <mergeCell ref="C11:C13"/>
    <mergeCell ref="C14:D14"/>
    <mergeCell ref="C15:D15"/>
  </mergeCells>
  <phoneticPr fontId="4"/>
  <pageMargins left="0.39" right="0.25" top="0.75" bottom="0.75" header="0.3" footer="0.3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89AC-9CBA-4E97-AA88-E366966C1D6C}">
  <sheetPr>
    <pageSetUpPr fitToPage="1"/>
  </sheetPr>
  <dimension ref="A1:Q59"/>
  <sheetViews>
    <sheetView topLeftCell="A38" zoomScale="85" zoomScaleNormal="85" zoomScaleSheetLayoutView="112" workbookViewId="0">
      <selection activeCell="D34" sqref="D34"/>
    </sheetView>
  </sheetViews>
  <sheetFormatPr defaultColWidth="9" defaultRowHeight="14.4"/>
  <cols>
    <col min="1" max="1" width="20.19921875" style="1" customWidth="1"/>
    <col min="2" max="2" width="12.59765625" style="1" customWidth="1"/>
    <col min="3" max="3" width="45.19921875" style="1" customWidth="1"/>
    <col min="4" max="4" width="6" style="1" customWidth="1"/>
    <col min="5" max="5" width="3.69921875" style="172" customWidth="1"/>
    <col min="6" max="6" width="2.19921875" style="173" customWidth="1"/>
    <col min="7" max="7" width="8.19921875" style="1" bestFit="1" customWidth="1"/>
    <col min="8" max="8" width="4.19921875" style="1" customWidth="1"/>
    <col min="9" max="9" width="9.796875" style="1" bestFit="1" customWidth="1"/>
    <col min="10" max="10" width="4.09765625" style="1" customWidth="1"/>
    <col min="11" max="11" width="5.296875" style="182" bestFit="1" customWidth="1"/>
    <col min="12" max="12" width="5" style="1" bestFit="1" customWidth="1"/>
    <col min="13" max="13" width="2.69921875" style="1" bestFit="1" customWidth="1"/>
    <col min="14" max="14" width="7.59765625" style="1" bestFit="1" customWidth="1"/>
    <col min="15" max="15" width="3.19921875" style="1" bestFit="1" customWidth="1"/>
    <col min="16" max="16" width="8.69921875" style="1" bestFit="1" customWidth="1"/>
    <col min="17" max="17" width="5" style="1" bestFit="1" customWidth="1"/>
    <col min="18" max="16384" width="9" style="1"/>
  </cols>
  <sheetData>
    <row r="1" spans="1:17" ht="50.1" customHeight="1">
      <c r="A1" s="267" t="s">
        <v>96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9"/>
    </row>
    <row r="2" spans="1:17" ht="50.1" customHeight="1">
      <c r="A2" s="2" t="s">
        <v>39</v>
      </c>
      <c r="B2" s="270" t="s">
        <v>40</v>
      </c>
      <c r="C2" s="271"/>
      <c r="D2" s="271" t="s">
        <v>41</v>
      </c>
      <c r="E2" s="271"/>
      <c r="F2" s="271"/>
      <c r="G2" s="271"/>
      <c r="H2" s="271"/>
      <c r="I2" s="271"/>
      <c r="J2" s="271"/>
      <c r="K2" s="271" t="s">
        <v>42</v>
      </c>
      <c r="L2" s="271"/>
      <c r="M2" s="271"/>
      <c r="N2" s="271"/>
      <c r="O2" s="271"/>
      <c r="P2" s="271"/>
      <c r="Q2" s="272"/>
    </row>
    <row r="3" spans="1:17" ht="16.2" customHeight="1">
      <c r="A3" s="273" t="s">
        <v>43</v>
      </c>
      <c r="B3" s="275" t="s">
        <v>44</v>
      </c>
      <c r="C3" s="3" t="s">
        <v>45</v>
      </c>
      <c r="D3" s="4">
        <v>0.5</v>
      </c>
      <c r="E3" s="5" t="s">
        <v>46</v>
      </c>
      <c r="F3" s="6" t="s">
        <v>2</v>
      </c>
      <c r="G3" s="7">
        <v>25</v>
      </c>
      <c r="H3" s="8" t="s">
        <v>47</v>
      </c>
      <c r="I3" s="7">
        <f t="shared" ref="I3:I49" si="0">D3*G3</f>
        <v>12.5</v>
      </c>
      <c r="J3" s="9" t="s">
        <v>46</v>
      </c>
      <c r="K3" s="10"/>
      <c r="L3" s="9" t="s">
        <v>48</v>
      </c>
      <c r="M3" s="9" t="s">
        <v>49</v>
      </c>
      <c r="N3" s="11"/>
      <c r="O3" s="9" t="s">
        <v>50</v>
      </c>
      <c r="P3" s="11">
        <f t="shared" ref="P3:P8" si="1">K3*N3</f>
        <v>0</v>
      </c>
      <c r="Q3" s="12" t="s">
        <v>48</v>
      </c>
    </row>
    <row r="4" spans="1:17" ht="16.2">
      <c r="A4" s="273"/>
      <c r="B4" s="275"/>
      <c r="C4" s="13" t="s">
        <v>51</v>
      </c>
      <c r="D4" s="14">
        <v>1</v>
      </c>
      <c r="E4" s="15" t="s">
        <v>46</v>
      </c>
      <c r="F4" s="16" t="s">
        <v>2</v>
      </c>
      <c r="G4" s="17">
        <v>20</v>
      </c>
      <c r="H4" s="18" t="s">
        <v>47</v>
      </c>
      <c r="I4" s="17">
        <f t="shared" si="0"/>
        <v>20</v>
      </c>
      <c r="J4" s="19" t="s">
        <v>46</v>
      </c>
      <c r="K4" s="20"/>
      <c r="L4" s="19" t="s">
        <v>48</v>
      </c>
      <c r="M4" s="19" t="s">
        <v>49</v>
      </c>
      <c r="N4" s="21"/>
      <c r="O4" s="19" t="s">
        <v>50</v>
      </c>
      <c r="P4" s="21">
        <f t="shared" si="1"/>
        <v>0</v>
      </c>
      <c r="Q4" s="22" t="s">
        <v>48</v>
      </c>
    </row>
    <row r="5" spans="1:17" ht="16.2">
      <c r="A5" s="273"/>
      <c r="B5" s="275"/>
      <c r="C5" s="13" t="s">
        <v>52</v>
      </c>
      <c r="D5" s="14">
        <v>0.5</v>
      </c>
      <c r="E5" s="15" t="s">
        <v>46</v>
      </c>
      <c r="F5" s="16" t="s">
        <v>2</v>
      </c>
      <c r="G5" s="17">
        <v>10</v>
      </c>
      <c r="H5" s="18" t="s">
        <v>47</v>
      </c>
      <c r="I5" s="17">
        <f t="shared" si="0"/>
        <v>5</v>
      </c>
      <c r="J5" s="19" t="s">
        <v>46</v>
      </c>
      <c r="K5" s="20"/>
      <c r="L5" s="19" t="s">
        <v>48</v>
      </c>
      <c r="M5" s="19" t="s">
        <v>49</v>
      </c>
      <c r="N5" s="21"/>
      <c r="O5" s="19" t="s">
        <v>50</v>
      </c>
      <c r="P5" s="21">
        <f t="shared" si="1"/>
        <v>0</v>
      </c>
      <c r="Q5" s="22" t="s">
        <v>48</v>
      </c>
    </row>
    <row r="6" spans="1:17" ht="16.2">
      <c r="A6" s="273"/>
      <c r="B6" s="276"/>
      <c r="C6" s="13" t="s">
        <v>53</v>
      </c>
      <c r="D6" s="14">
        <v>1</v>
      </c>
      <c r="E6" s="15" t="s">
        <v>46</v>
      </c>
      <c r="F6" s="16" t="s">
        <v>2</v>
      </c>
      <c r="G6" s="17">
        <v>20</v>
      </c>
      <c r="H6" s="18" t="s">
        <v>47</v>
      </c>
      <c r="I6" s="17">
        <f t="shared" si="0"/>
        <v>20</v>
      </c>
      <c r="J6" s="19" t="s">
        <v>46</v>
      </c>
      <c r="K6" s="14">
        <v>0.5</v>
      </c>
      <c r="L6" s="19" t="s">
        <v>48</v>
      </c>
      <c r="M6" s="19" t="s">
        <v>49</v>
      </c>
      <c r="N6" s="21">
        <v>20</v>
      </c>
      <c r="O6" s="19" t="s">
        <v>50</v>
      </c>
      <c r="P6" s="21">
        <f t="shared" si="1"/>
        <v>10</v>
      </c>
      <c r="Q6" s="22" t="s">
        <v>48</v>
      </c>
    </row>
    <row r="7" spans="1:17" ht="16.2">
      <c r="A7" s="273"/>
      <c r="B7" s="23" t="s">
        <v>54</v>
      </c>
      <c r="C7" s="24" t="s">
        <v>55</v>
      </c>
      <c r="D7" s="14">
        <v>5</v>
      </c>
      <c r="E7" s="15" t="s">
        <v>46</v>
      </c>
      <c r="F7" s="16" t="s">
        <v>2</v>
      </c>
      <c r="G7" s="17">
        <v>20</v>
      </c>
      <c r="H7" s="18" t="s">
        <v>47</v>
      </c>
      <c r="I7" s="17">
        <f t="shared" si="0"/>
        <v>100</v>
      </c>
      <c r="J7" s="19" t="s">
        <v>46</v>
      </c>
      <c r="K7" s="20"/>
      <c r="L7" s="19" t="s">
        <v>48</v>
      </c>
      <c r="M7" s="19" t="s">
        <v>49</v>
      </c>
      <c r="N7" s="21"/>
      <c r="O7" s="19" t="s">
        <v>50</v>
      </c>
      <c r="P7" s="21">
        <f t="shared" si="1"/>
        <v>0</v>
      </c>
      <c r="Q7" s="22" t="s">
        <v>48</v>
      </c>
    </row>
    <row r="8" spans="1:17" ht="16.2">
      <c r="A8" s="273"/>
      <c r="B8" s="277" t="s">
        <v>56</v>
      </c>
      <c r="C8" s="13" t="s">
        <v>57</v>
      </c>
      <c r="D8" s="14">
        <v>0.5</v>
      </c>
      <c r="E8" s="15" t="s">
        <v>46</v>
      </c>
      <c r="F8" s="16" t="s">
        <v>2</v>
      </c>
      <c r="G8" s="17">
        <v>20</v>
      </c>
      <c r="H8" s="18" t="s">
        <v>47</v>
      </c>
      <c r="I8" s="17">
        <f t="shared" si="0"/>
        <v>10</v>
      </c>
      <c r="J8" s="19" t="s">
        <v>46</v>
      </c>
      <c r="K8" s="14">
        <v>0.5</v>
      </c>
      <c r="L8" s="15" t="s">
        <v>46</v>
      </c>
      <c r="M8" s="16" t="s">
        <v>2</v>
      </c>
      <c r="N8" s="17">
        <v>30</v>
      </c>
      <c r="O8" s="19" t="s">
        <v>50</v>
      </c>
      <c r="P8" s="21">
        <f t="shared" si="1"/>
        <v>15</v>
      </c>
      <c r="Q8" s="22" t="s">
        <v>48</v>
      </c>
    </row>
    <row r="9" spans="1:17" ht="16.2">
      <c r="A9" s="273"/>
      <c r="B9" s="276"/>
      <c r="C9" s="25" t="s">
        <v>58</v>
      </c>
      <c r="D9" s="26">
        <v>1</v>
      </c>
      <c r="E9" s="27" t="s">
        <v>46</v>
      </c>
      <c r="F9" s="28" t="s">
        <v>2</v>
      </c>
      <c r="G9" s="29">
        <v>2</v>
      </c>
      <c r="H9" s="30" t="s">
        <v>47</v>
      </c>
      <c r="I9" s="29">
        <f t="shared" si="0"/>
        <v>2</v>
      </c>
      <c r="J9" s="31" t="s">
        <v>46</v>
      </c>
      <c r="K9" s="32">
        <v>0.5</v>
      </c>
      <c r="L9" s="31" t="s">
        <v>48</v>
      </c>
      <c r="M9" s="31" t="s">
        <v>49</v>
      </c>
      <c r="N9" s="33">
        <v>2</v>
      </c>
      <c r="O9" s="31" t="s">
        <v>50</v>
      </c>
      <c r="P9" s="33">
        <f>K9*N9</f>
        <v>1</v>
      </c>
      <c r="Q9" s="34" t="s">
        <v>48</v>
      </c>
    </row>
    <row r="10" spans="1:17" ht="16.8" thickBot="1">
      <c r="A10" s="274"/>
      <c r="B10" s="35"/>
      <c r="C10" s="36"/>
      <c r="D10" s="37"/>
      <c r="E10" s="38"/>
      <c r="F10" s="39"/>
      <c r="G10" s="278" t="s">
        <v>59</v>
      </c>
      <c r="H10" s="279"/>
      <c r="I10" s="40">
        <f>SUM(I3:I9)</f>
        <v>169.5</v>
      </c>
      <c r="J10" s="41" t="s">
        <v>46</v>
      </c>
      <c r="K10" s="42"/>
      <c r="L10" s="41"/>
      <c r="M10" s="41"/>
      <c r="N10" s="280" t="s">
        <v>59</v>
      </c>
      <c r="O10" s="281"/>
      <c r="P10" s="43">
        <f>SUM(P3:P9)</f>
        <v>26</v>
      </c>
      <c r="Q10" s="44"/>
    </row>
    <row r="11" spans="1:17" ht="16.2" customHeight="1">
      <c r="A11" s="290" t="s">
        <v>60</v>
      </c>
      <c r="B11" s="291" t="s">
        <v>44</v>
      </c>
      <c r="C11" s="45" t="s">
        <v>45</v>
      </c>
      <c r="D11" s="4">
        <v>0.5</v>
      </c>
      <c r="E11" s="5" t="s">
        <v>46</v>
      </c>
      <c r="F11" s="6" t="s">
        <v>2</v>
      </c>
      <c r="G11" s="7">
        <v>220</v>
      </c>
      <c r="H11" s="8" t="s">
        <v>47</v>
      </c>
      <c r="I11" s="7">
        <f t="shared" ref="I11:I20" si="2">D11*G11</f>
        <v>110</v>
      </c>
      <c r="J11" s="9" t="s">
        <v>46</v>
      </c>
      <c r="K11" s="10"/>
      <c r="L11" s="9" t="s">
        <v>48</v>
      </c>
      <c r="M11" s="9" t="s">
        <v>49</v>
      </c>
      <c r="N11" s="11"/>
      <c r="O11" s="9" t="s">
        <v>50</v>
      </c>
      <c r="P11" s="11">
        <f t="shared" ref="P11:P19" si="3">K11*N11</f>
        <v>0</v>
      </c>
      <c r="Q11" s="12" t="s">
        <v>48</v>
      </c>
    </row>
    <row r="12" spans="1:17" ht="16.2">
      <c r="A12" s="273"/>
      <c r="B12" s="275"/>
      <c r="C12" s="13" t="s">
        <v>51</v>
      </c>
      <c r="D12" s="14">
        <v>1</v>
      </c>
      <c r="E12" s="15" t="s">
        <v>46</v>
      </c>
      <c r="F12" s="16" t="s">
        <v>2</v>
      </c>
      <c r="G12" s="17">
        <v>170</v>
      </c>
      <c r="H12" s="18" t="s">
        <v>47</v>
      </c>
      <c r="I12" s="17">
        <f t="shared" si="2"/>
        <v>170</v>
      </c>
      <c r="J12" s="19" t="s">
        <v>46</v>
      </c>
      <c r="K12" s="20"/>
      <c r="L12" s="19" t="s">
        <v>48</v>
      </c>
      <c r="M12" s="19" t="s">
        <v>49</v>
      </c>
      <c r="N12" s="21"/>
      <c r="O12" s="19" t="s">
        <v>50</v>
      </c>
      <c r="P12" s="21">
        <f t="shared" si="3"/>
        <v>0</v>
      </c>
      <c r="Q12" s="22" t="s">
        <v>48</v>
      </c>
    </row>
    <row r="13" spans="1:17" ht="16.2">
      <c r="A13" s="273"/>
      <c r="B13" s="275"/>
      <c r="C13" s="13" t="s">
        <v>61</v>
      </c>
      <c r="D13" s="14">
        <v>1.5</v>
      </c>
      <c r="E13" s="15" t="s">
        <v>46</v>
      </c>
      <c r="F13" s="16" t="s">
        <v>2</v>
      </c>
      <c r="G13" s="17">
        <v>170</v>
      </c>
      <c r="H13" s="18" t="s">
        <v>47</v>
      </c>
      <c r="I13" s="17">
        <f t="shared" si="2"/>
        <v>255</v>
      </c>
      <c r="J13" s="19" t="s">
        <v>46</v>
      </c>
      <c r="K13" s="20"/>
      <c r="L13" s="19" t="s">
        <v>48</v>
      </c>
      <c r="M13" s="19" t="s">
        <v>49</v>
      </c>
      <c r="N13" s="21"/>
      <c r="O13" s="19" t="s">
        <v>50</v>
      </c>
      <c r="P13" s="21">
        <f t="shared" si="3"/>
        <v>0</v>
      </c>
      <c r="Q13" s="22" t="s">
        <v>48</v>
      </c>
    </row>
    <row r="14" spans="1:17" ht="16.2">
      <c r="A14" s="273"/>
      <c r="B14" s="275"/>
      <c r="C14" s="13" t="s">
        <v>52</v>
      </c>
      <c r="D14" s="14">
        <v>0.5</v>
      </c>
      <c r="E14" s="15" t="s">
        <v>46</v>
      </c>
      <c r="F14" s="16" t="s">
        <v>2</v>
      </c>
      <c r="G14" s="17">
        <v>80</v>
      </c>
      <c r="H14" s="18" t="s">
        <v>47</v>
      </c>
      <c r="I14" s="17">
        <f t="shared" si="2"/>
        <v>40</v>
      </c>
      <c r="J14" s="19" t="s">
        <v>46</v>
      </c>
      <c r="K14" s="20"/>
      <c r="L14" s="19" t="s">
        <v>48</v>
      </c>
      <c r="M14" s="19" t="s">
        <v>49</v>
      </c>
      <c r="N14" s="21"/>
      <c r="O14" s="19" t="s">
        <v>50</v>
      </c>
      <c r="P14" s="21">
        <f t="shared" si="3"/>
        <v>0</v>
      </c>
      <c r="Q14" s="22" t="s">
        <v>48</v>
      </c>
    </row>
    <row r="15" spans="1:17" ht="16.2">
      <c r="A15" s="273"/>
      <c r="B15" s="276"/>
      <c r="C15" s="13" t="s">
        <v>53</v>
      </c>
      <c r="D15" s="14">
        <v>0.5</v>
      </c>
      <c r="E15" s="15" t="s">
        <v>46</v>
      </c>
      <c r="F15" s="16" t="s">
        <v>2</v>
      </c>
      <c r="G15" s="17">
        <v>170</v>
      </c>
      <c r="H15" s="18" t="s">
        <v>47</v>
      </c>
      <c r="I15" s="17">
        <f t="shared" si="2"/>
        <v>85</v>
      </c>
      <c r="J15" s="19" t="s">
        <v>46</v>
      </c>
      <c r="K15" s="14">
        <v>0.5</v>
      </c>
      <c r="L15" s="19" t="s">
        <v>48</v>
      </c>
      <c r="M15" s="19" t="s">
        <v>49</v>
      </c>
      <c r="N15" s="21">
        <v>170</v>
      </c>
      <c r="O15" s="19" t="s">
        <v>50</v>
      </c>
      <c r="P15" s="21">
        <f t="shared" si="3"/>
        <v>85</v>
      </c>
      <c r="Q15" s="22" t="s">
        <v>48</v>
      </c>
    </row>
    <row r="16" spans="1:17" ht="16.2">
      <c r="A16" s="273"/>
      <c r="B16" s="23" t="s">
        <v>62</v>
      </c>
      <c r="C16" s="24" t="s">
        <v>63</v>
      </c>
      <c r="D16" s="14">
        <v>5</v>
      </c>
      <c r="E16" s="15" t="s">
        <v>46</v>
      </c>
      <c r="F16" s="16" t="s">
        <v>2</v>
      </c>
      <c r="G16" s="17">
        <v>15</v>
      </c>
      <c r="H16" s="18" t="s">
        <v>47</v>
      </c>
      <c r="I16" s="17">
        <f t="shared" si="2"/>
        <v>75</v>
      </c>
      <c r="J16" s="19" t="s">
        <v>46</v>
      </c>
      <c r="K16" s="20"/>
      <c r="L16" s="19" t="s">
        <v>48</v>
      </c>
      <c r="M16" s="19" t="s">
        <v>49</v>
      </c>
      <c r="N16" s="21"/>
      <c r="O16" s="19" t="s">
        <v>50</v>
      </c>
      <c r="P16" s="21">
        <f t="shared" si="3"/>
        <v>0</v>
      </c>
      <c r="Q16" s="22" t="s">
        <v>48</v>
      </c>
    </row>
    <row r="17" spans="1:17" ht="17.100000000000001" customHeight="1">
      <c r="A17" s="273"/>
      <c r="B17" s="292" t="s">
        <v>56</v>
      </c>
      <c r="C17" s="13" t="s">
        <v>64</v>
      </c>
      <c r="D17" s="14">
        <v>0.5</v>
      </c>
      <c r="E17" s="15" t="s">
        <v>46</v>
      </c>
      <c r="F17" s="16" t="s">
        <v>2</v>
      </c>
      <c r="G17" s="17">
        <v>40</v>
      </c>
      <c r="H17" s="18" t="s">
        <v>47</v>
      </c>
      <c r="I17" s="17">
        <f t="shared" si="2"/>
        <v>20</v>
      </c>
      <c r="J17" s="19" t="s">
        <v>46</v>
      </c>
      <c r="K17" s="20"/>
      <c r="L17" s="19" t="s">
        <v>48</v>
      </c>
      <c r="M17" s="19" t="s">
        <v>49</v>
      </c>
      <c r="N17" s="21"/>
      <c r="O17" s="19" t="s">
        <v>50</v>
      </c>
      <c r="P17" s="21">
        <f t="shared" si="3"/>
        <v>0</v>
      </c>
      <c r="Q17" s="22" t="s">
        <v>48</v>
      </c>
    </row>
    <row r="18" spans="1:17" ht="16.2">
      <c r="A18" s="273"/>
      <c r="B18" s="292"/>
      <c r="C18" s="13" t="s">
        <v>65</v>
      </c>
      <c r="D18" s="14">
        <v>0.5</v>
      </c>
      <c r="E18" s="15" t="s">
        <v>46</v>
      </c>
      <c r="F18" s="16" t="s">
        <v>2</v>
      </c>
      <c r="G18" s="17">
        <v>170</v>
      </c>
      <c r="H18" s="18" t="s">
        <v>47</v>
      </c>
      <c r="I18" s="17">
        <f t="shared" si="2"/>
        <v>85</v>
      </c>
      <c r="J18" s="19" t="s">
        <v>46</v>
      </c>
      <c r="K18" s="20"/>
      <c r="L18" s="19" t="s">
        <v>48</v>
      </c>
      <c r="M18" s="19" t="s">
        <v>49</v>
      </c>
      <c r="N18" s="21"/>
      <c r="O18" s="19" t="s">
        <v>50</v>
      </c>
      <c r="P18" s="21">
        <f t="shared" si="3"/>
        <v>0</v>
      </c>
      <c r="Q18" s="22" t="s">
        <v>48</v>
      </c>
    </row>
    <row r="19" spans="1:17" ht="16.2">
      <c r="A19" s="273"/>
      <c r="B19" s="292"/>
      <c r="C19" s="13" t="s">
        <v>57</v>
      </c>
      <c r="D19" s="14">
        <v>0.5</v>
      </c>
      <c r="E19" s="15" t="s">
        <v>46</v>
      </c>
      <c r="F19" s="16" t="s">
        <v>2</v>
      </c>
      <c r="G19" s="17">
        <v>170</v>
      </c>
      <c r="H19" s="18" t="s">
        <v>47</v>
      </c>
      <c r="I19" s="17">
        <f t="shared" si="2"/>
        <v>85</v>
      </c>
      <c r="J19" s="19" t="s">
        <v>46</v>
      </c>
      <c r="K19" s="14">
        <v>0.5</v>
      </c>
      <c r="L19" s="15" t="s">
        <v>46</v>
      </c>
      <c r="M19" s="16" t="s">
        <v>2</v>
      </c>
      <c r="N19" s="17">
        <v>165</v>
      </c>
      <c r="O19" s="19" t="s">
        <v>50</v>
      </c>
      <c r="P19" s="21">
        <f t="shared" si="3"/>
        <v>82.5</v>
      </c>
      <c r="Q19" s="22" t="s">
        <v>48</v>
      </c>
    </row>
    <row r="20" spans="1:17" ht="16.2">
      <c r="A20" s="273"/>
      <c r="B20" s="292"/>
      <c r="C20" s="25" t="s">
        <v>58</v>
      </c>
      <c r="D20" s="26">
        <v>1</v>
      </c>
      <c r="E20" s="27" t="s">
        <v>46</v>
      </c>
      <c r="F20" s="28" t="s">
        <v>2</v>
      </c>
      <c r="G20" s="29">
        <v>2</v>
      </c>
      <c r="H20" s="30" t="s">
        <v>47</v>
      </c>
      <c r="I20" s="29">
        <f t="shared" si="2"/>
        <v>2</v>
      </c>
      <c r="J20" s="31" t="s">
        <v>46</v>
      </c>
      <c r="K20" s="32">
        <v>0.5</v>
      </c>
      <c r="L20" s="31" t="s">
        <v>48</v>
      </c>
      <c r="M20" s="31" t="s">
        <v>49</v>
      </c>
      <c r="N20" s="33">
        <v>2</v>
      </c>
      <c r="O20" s="31" t="s">
        <v>50</v>
      </c>
      <c r="P20" s="33">
        <f>K20*N20</f>
        <v>1</v>
      </c>
      <c r="Q20" s="34" t="s">
        <v>48</v>
      </c>
    </row>
    <row r="21" spans="1:17" ht="16.8" thickBot="1">
      <c r="A21" s="274"/>
      <c r="B21" s="46"/>
      <c r="C21" s="47"/>
      <c r="D21" s="37"/>
      <c r="E21" s="38"/>
      <c r="F21" s="39"/>
      <c r="G21" s="278" t="s">
        <v>59</v>
      </c>
      <c r="H21" s="279"/>
      <c r="I21" s="40">
        <f>SUM(I11:I20)</f>
        <v>927</v>
      </c>
      <c r="J21" s="41" t="s">
        <v>46</v>
      </c>
      <c r="K21" s="42"/>
      <c r="L21" s="41"/>
      <c r="M21" s="41"/>
      <c r="N21" s="280" t="s">
        <v>59</v>
      </c>
      <c r="O21" s="281"/>
      <c r="P21" s="43">
        <f>SUM(P11:P20)</f>
        <v>168.5</v>
      </c>
      <c r="Q21" s="44" t="s">
        <v>48</v>
      </c>
    </row>
    <row r="22" spans="1:17" ht="16.2" customHeight="1">
      <c r="A22" s="282" t="s">
        <v>66</v>
      </c>
      <c r="B22" s="285" t="s">
        <v>67</v>
      </c>
      <c r="C22" s="48" t="s">
        <v>45</v>
      </c>
      <c r="D22" s="49">
        <v>0.5</v>
      </c>
      <c r="E22" s="50" t="s">
        <v>48</v>
      </c>
      <c r="F22" s="51" t="s">
        <v>49</v>
      </c>
      <c r="G22" s="52">
        <v>25</v>
      </c>
      <c r="H22" s="51" t="s">
        <v>50</v>
      </c>
      <c r="I22" s="52">
        <f t="shared" si="0"/>
        <v>12.5</v>
      </c>
      <c r="J22" s="53" t="s">
        <v>48</v>
      </c>
      <c r="K22" s="54"/>
      <c r="L22" s="53" t="s">
        <v>48</v>
      </c>
      <c r="M22" s="53" t="s">
        <v>49</v>
      </c>
      <c r="N22" s="55"/>
      <c r="O22" s="53" t="s">
        <v>50</v>
      </c>
      <c r="P22" s="55">
        <f t="shared" ref="P22:P29" si="4">K22*N22</f>
        <v>0</v>
      </c>
      <c r="Q22" s="56" t="s">
        <v>48</v>
      </c>
    </row>
    <row r="23" spans="1:17" ht="16.2">
      <c r="A23" s="283"/>
      <c r="B23" s="286"/>
      <c r="C23" s="57" t="s">
        <v>51</v>
      </c>
      <c r="D23" s="58">
        <v>1.5</v>
      </c>
      <c r="E23" s="59" t="s">
        <v>48</v>
      </c>
      <c r="F23" s="60" t="s">
        <v>49</v>
      </c>
      <c r="G23" s="61">
        <v>20</v>
      </c>
      <c r="H23" s="60" t="s">
        <v>50</v>
      </c>
      <c r="I23" s="61">
        <f t="shared" si="0"/>
        <v>30</v>
      </c>
      <c r="J23" s="62" t="s">
        <v>48</v>
      </c>
      <c r="K23" s="63"/>
      <c r="L23" s="62" t="s">
        <v>48</v>
      </c>
      <c r="M23" s="62" t="s">
        <v>49</v>
      </c>
      <c r="N23" s="64"/>
      <c r="O23" s="62" t="s">
        <v>50</v>
      </c>
      <c r="P23" s="64">
        <f t="shared" si="4"/>
        <v>0</v>
      </c>
      <c r="Q23" s="65" t="s">
        <v>48</v>
      </c>
    </row>
    <row r="24" spans="1:17" ht="16.2">
      <c r="A24" s="283"/>
      <c r="B24" s="286"/>
      <c r="C24" s="57" t="s">
        <v>68</v>
      </c>
      <c r="D24" s="58">
        <v>3</v>
      </c>
      <c r="E24" s="59" t="s">
        <v>48</v>
      </c>
      <c r="F24" s="60" t="s">
        <v>49</v>
      </c>
      <c r="G24" s="61">
        <v>20</v>
      </c>
      <c r="H24" s="60" t="s">
        <v>50</v>
      </c>
      <c r="I24" s="61">
        <f t="shared" si="0"/>
        <v>60</v>
      </c>
      <c r="J24" s="62" t="s">
        <v>48</v>
      </c>
      <c r="K24" s="63"/>
      <c r="L24" s="62" t="s">
        <v>48</v>
      </c>
      <c r="M24" s="62" t="s">
        <v>49</v>
      </c>
      <c r="N24" s="64"/>
      <c r="O24" s="62" t="s">
        <v>50</v>
      </c>
      <c r="P24" s="64">
        <f t="shared" si="4"/>
        <v>0</v>
      </c>
      <c r="Q24" s="65" t="s">
        <v>48</v>
      </c>
    </row>
    <row r="25" spans="1:17" ht="16.2">
      <c r="A25" s="283"/>
      <c r="B25" s="286"/>
      <c r="C25" s="57" t="s">
        <v>69</v>
      </c>
      <c r="D25" s="58">
        <v>0.5</v>
      </c>
      <c r="E25" s="59" t="s">
        <v>48</v>
      </c>
      <c r="F25" s="60" t="s">
        <v>49</v>
      </c>
      <c r="G25" s="61">
        <v>10</v>
      </c>
      <c r="H25" s="60" t="s">
        <v>50</v>
      </c>
      <c r="I25" s="61">
        <f t="shared" si="0"/>
        <v>5</v>
      </c>
      <c r="J25" s="62" t="s">
        <v>48</v>
      </c>
      <c r="K25" s="63"/>
      <c r="L25" s="62" t="s">
        <v>48</v>
      </c>
      <c r="M25" s="62" t="s">
        <v>49</v>
      </c>
      <c r="N25" s="64"/>
      <c r="O25" s="62" t="s">
        <v>50</v>
      </c>
      <c r="P25" s="64">
        <f t="shared" si="4"/>
        <v>0</v>
      </c>
      <c r="Q25" s="65" t="s">
        <v>48</v>
      </c>
    </row>
    <row r="26" spans="1:17" ht="16.2">
      <c r="A26" s="283"/>
      <c r="B26" s="287"/>
      <c r="C26" s="57" t="s">
        <v>70</v>
      </c>
      <c r="D26" s="58">
        <v>2</v>
      </c>
      <c r="E26" s="59" t="s">
        <v>48</v>
      </c>
      <c r="F26" s="60" t="s">
        <v>49</v>
      </c>
      <c r="G26" s="61">
        <v>20</v>
      </c>
      <c r="H26" s="60" t="s">
        <v>50</v>
      </c>
      <c r="I26" s="61">
        <f t="shared" si="0"/>
        <v>40</v>
      </c>
      <c r="J26" s="62" t="s">
        <v>48</v>
      </c>
      <c r="K26" s="63">
        <v>0.5</v>
      </c>
      <c r="L26" s="62" t="s">
        <v>48</v>
      </c>
      <c r="M26" s="62" t="s">
        <v>49</v>
      </c>
      <c r="N26" s="64">
        <v>20</v>
      </c>
      <c r="O26" s="62" t="s">
        <v>50</v>
      </c>
      <c r="P26" s="64">
        <f t="shared" si="4"/>
        <v>10</v>
      </c>
      <c r="Q26" s="65" t="s">
        <v>48</v>
      </c>
    </row>
    <row r="27" spans="1:17" ht="16.2">
      <c r="A27" s="283"/>
      <c r="B27" s="59" t="s">
        <v>71</v>
      </c>
      <c r="C27" s="57" t="s">
        <v>72</v>
      </c>
      <c r="D27" s="58">
        <v>5</v>
      </c>
      <c r="E27" s="59" t="s">
        <v>48</v>
      </c>
      <c r="F27" s="60" t="s">
        <v>49</v>
      </c>
      <c r="G27" s="61">
        <v>20</v>
      </c>
      <c r="H27" s="60" t="s">
        <v>50</v>
      </c>
      <c r="I27" s="61">
        <f t="shared" si="0"/>
        <v>100</v>
      </c>
      <c r="J27" s="62" t="s">
        <v>48</v>
      </c>
      <c r="K27" s="63"/>
      <c r="L27" s="62" t="s">
        <v>48</v>
      </c>
      <c r="M27" s="62" t="s">
        <v>49</v>
      </c>
      <c r="N27" s="64"/>
      <c r="O27" s="62" t="s">
        <v>50</v>
      </c>
      <c r="P27" s="64">
        <f t="shared" si="4"/>
        <v>0</v>
      </c>
      <c r="Q27" s="65" t="s">
        <v>48</v>
      </c>
    </row>
    <row r="28" spans="1:17" ht="16.2">
      <c r="A28" s="283"/>
      <c r="B28" s="288" t="s">
        <v>73</v>
      </c>
      <c r="C28" s="57" t="s">
        <v>74</v>
      </c>
      <c r="D28" s="58">
        <v>0.5</v>
      </c>
      <c r="E28" s="59" t="s">
        <v>48</v>
      </c>
      <c r="F28" s="60" t="s">
        <v>49</v>
      </c>
      <c r="G28" s="61">
        <v>20</v>
      </c>
      <c r="H28" s="60" t="s">
        <v>50</v>
      </c>
      <c r="I28" s="61">
        <f t="shared" si="0"/>
        <v>10</v>
      </c>
      <c r="J28" s="62" t="s">
        <v>48</v>
      </c>
      <c r="K28" s="63"/>
      <c r="L28" s="62" t="s">
        <v>48</v>
      </c>
      <c r="M28" s="62" t="s">
        <v>49</v>
      </c>
      <c r="N28" s="64"/>
      <c r="O28" s="62" t="s">
        <v>50</v>
      </c>
      <c r="P28" s="64">
        <f t="shared" si="4"/>
        <v>0</v>
      </c>
      <c r="Q28" s="65" t="s">
        <v>48</v>
      </c>
    </row>
    <row r="29" spans="1:17" ht="16.2">
      <c r="A29" s="283"/>
      <c r="B29" s="286"/>
      <c r="C29" s="57" t="s">
        <v>75</v>
      </c>
      <c r="D29" s="58">
        <v>0.5</v>
      </c>
      <c r="E29" s="59" t="s">
        <v>48</v>
      </c>
      <c r="F29" s="60" t="s">
        <v>49</v>
      </c>
      <c r="G29" s="61">
        <v>20</v>
      </c>
      <c r="H29" s="60" t="s">
        <v>50</v>
      </c>
      <c r="I29" s="61">
        <f t="shared" si="0"/>
        <v>10</v>
      </c>
      <c r="J29" s="62" t="s">
        <v>48</v>
      </c>
      <c r="K29" s="58">
        <v>0.5</v>
      </c>
      <c r="L29" s="59" t="s">
        <v>48</v>
      </c>
      <c r="M29" s="60" t="s">
        <v>49</v>
      </c>
      <c r="N29" s="61">
        <v>25</v>
      </c>
      <c r="O29" s="62" t="s">
        <v>50</v>
      </c>
      <c r="P29" s="64">
        <f t="shared" si="4"/>
        <v>12.5</v>
      </c>
      <c r="Q29" s="65" t="s">
        <v>48</v>
      </c>
    </row>
    <row r="30" spans="1:17" ht="16.2">
      <c r="A30" s="283"/>
      <c r="B30" s="289"/>
      <c r="C30" s="66" t="s">
        <v>58</v>
      </c>
      <c r="D30" s="67">
        <v>1</v>
      </c>
      <c r="E30" s="68" t="s">
        <v>46</v>
      </c>
      <c r="F30" s="69" t="s">
        <v>2</v>
      </c>
      <c r="G30" s="70">
        <v>2</v>
      </c>
      <c r="H30" s="71" t="s">
        <v>47</v>
      </c>
      <c r="I30" s="70">
        <f t="shared" si="0"/>
        <v>2</v>
      </c>
      <c r="J30" s="72" t="s">
        <v>46</v>
      </c>
      <c r="K30" s="73">
        <v>0.5</v>
      </c>
      <c r="L30" s="72" t="s">
        <v>48</v>
      </c>
      <c r="M30" s="72" t="s">
        <v>49</v>
      </c>
      <c r="N30" s="74">
        <v>2</v>
      </c>
      <c r="O30" s="72" t="s">
        <v>50</v>
      </c>
      <c r="P30" s="74">
        <f>K30*N30</f>
        <v>1</v>
      </c>
      <c r="Q30" s="75" t="s">
        <v>48</v>
      </c>
    </row>
    <row r="31" spans="1:17" ht="16.8" thickBot="1">
      <c r="A31" s="284"/>
      <c r="B31" s="46"/>
      <c r="C31" s="47"/>
      <c r="D31" s="37"/>
      <c r="E31" s="38"/>
      <c r="F31" s="39"/>
      <c r="G31" s="278" t="s">
        <v>59</v>
      </c>
      <c r="H31" s="279"/>
      <c r="I31" s="40">
        <f>SUM(I22:I30)</f>
        <v>269.5</v>
      </c>
      <c r="J31" s="41" t="s">
        <v>46</v>
      </c>
      <c r="K31" s="42"/>
      <c r="L31" s="41"/>
      <c r="M31" s="41"/>
      <c r="N31" s="280" t="s">
        <v>59</v>
      </c>
      <c r="O31" s="281"/>
      <c r="P31" s="43">
        <f>SUM(P22:P30)</f>
        <v>23.5</v>
      </c>
      <c r="Q31" s="44" t="s">
        <v>48</v>
      </c>
    </row>
    <row r="32" spans="1:17" ht="16.2" customHeight="1">
      <c r="A32" s="298" t="s">
        <v>76</v>
      </c>
      <c r="B32" s="301" t="s">
        <v>44</v>
      </c>
      <c r="C32" s="76" t="s">
        <v>45</v>
      </c>
      <c r="D32" s="77">
        <v>0.5</v>
      </c>
      <c r="E32" s="78" t="s">
        <v>46</v>
      </c>
      <c r="F32" s="79" t="s">
        <v>2</v>
      </c>
      <c r="G32" s="80">
        <v>175</v>
      </c>
      <c r="H32" s="81" t="s">
        <v>47</v>
      </c>
      <c r="I32" s="80">
        <f t="shared" si="0"/>
        <v>87.5</v>
      </c>
      <c r="J32" s="82" t="s">
        <v>46</v>
      </c>
      <c r="K32" s="83"/>
      <c r="L32" s="82" t="s">
        <v>48</v>
      </c>
      <c r="M32" s="82" t="s">
        <v>49</v>
      </c>
      <c r="N32" s="84"/>
      <c r="O32" s="82" t="s">
        <v>50</v>
      </c>
      <c r="P32" s="84">
        <f t="shared" ref="P32:P48" si="5">K32*N32</f>
        <v>0</v>
      </c>
      <c r="Q32" s="85" t="s">
        <v>48</v>
      </c>
    </row>
    <row r="33" spans="1:17" ht="16.2">
      <c r="A33" s="299"/>
      <c r="B33" s="302"/>
      <c r="C33" s="87" t="s">
        <v>51</v>
      </c>
      <c r="D33" s="88">
        <v>1</v>
      </c>
      <c r="E33" s="89" t="s">
        <v>46</v>
      </c>
      <c r="F33" s="90" t="s">
        <v>2</v>
      </c>
      <c r="G33" s="91">
        <v>140</v>
      </c>
      <c r="H33" s="92" t="s">
        <v>47</v>
      </c>
      <c r="I33" s="91">
        <f t="shared" si="0"/>
        <v>140</v>
      </c>
      <c r="J33" s="93" t="s">
        <v>46</v>
      </c>
      <c r="K33" s="94"/>
      <c r="L33" s="93" t="s">
        <v>48</v>
      </c>
      <c r="M33" s="93" t="s">
        <v>49</v>
      </c>
      <c r="N33" s="95"/>
      <c r="O33" s="93" t="s">
        <v>50</v>
      </c>
      <c r="P33" s="95">
        <f t="shared" si="5"/>
        <v>0</v>
      </c>
      <c r="Q33" s="96" t="s">
        <v>48</v>
      </c>
    </row>
    <row r="34" spans="1:17" ht="16.2">
      <c r="A34" s="299"/>
      <c r="B34" s="302"/>
      <c r="C34" s="87" t="s">
        <v>77</v>
      </c>
      <c r="D34" s="88">
        <v>1</v>
      </c>
      <c r="E34" s="89" t="s">
        <v>46</v>
      </c>
      <c r="F34" s="90" t="s">
        <v>2</v>
      </c>
      <c r="G34" s="91">
        <v>140</v>
      </c>
      <c r="H34" s="92" t="s">
        <v>47</v>
      </c>
      <c r="I34" s="91">
        <f t="shared" si="0"/>
        <v>140</v>
      </c>
      <c r="J34" s="93" t="s">
        <v>46</v>
      </c>
      <c r="K34" s="94"/>
      <c r="L34" s="93" t="s">
        <v>48</v>
      </c>
      <c r="M34" s="93" t="s">
        <v>49</v>
      </c>
      <c r="N34" s="95"/>
      <c r="O34" s="93" t="s">
        <v>50</v>
      </c>
      <c r="P34" s="95">
        <f t="shared" si="5"/>
        <v>0</v>
      </c>
      <c r="Q34" s="96" t="s">
        <v>48</v>
      </c>
    </row>
    <row r="35" spans="1:17" ht="16.2">
      <c r="A35" s="299"/>
      <c r="B35" s="302"/>
      <c r="C35" s="87" t="s">
        <v>52</v>
      </c>
      <c r="D35" s="88">
        <v>0.5</v>
      </c>
      <c r="E35" s="89" t="s">
        <v>46</v>
      </c>
      <c r="F35" s="90" t="s">
        <v>2</v>
      </c>
      <c r="G35" s="91">
        <v>14</v>
      </c>
      <c r="H35" s="92" t="s">
        <v>47</v>
      </c>
      <c r="I35" s="91">
        <f t="shared" si="0"/>
        <v>7</v>
      </c>
      <c r="J35" s="93" t="s">
        <v>46</v>
      </c>
      <c r="K35" s="94"/>
      <c r="L35" s="93" t="s">
        <v>48</v>
      </c>
      <c r="M35" s="93" t="s">
        <v>49</v>
      </c>
      <c r="N35" s="95"/>
      <c r="O35" s="93" t="s">
        <v>50</v>
      </c>
      <c r="P35" s="95">
        <f t="shared" si="5"/>
        <v>0</v>
      </c>
      <c r="Q35" s="96" t="s">
        <v>48</v>
      </c>
    </row>
    <row r="36" spans="1:17" ht="16.2">
      <c r="A36" s="299"/>
      <c r="B36" s="302"/>
      <c r="C36" s="87" t="s">
        <v>53</v>
      </c>
      <c r="D36" s="88">
        <v>1</v>
      </c>
      <c r="E36" s="89" t="s">
        <v>46</v>
      </c>
      <c r="F36" s="90" t="s">
        <v>2</v>
      </c>
      <c r="G36" s="91">
        <v>140</v>
      </c>
      <c r="H36" s="92" t="s">
        <v>47</v>
      </c>
      <c r="I36" s="91">
        <f t="shared" si="0"/>
        <v>140</v>
      </c>
      <c r="J36" s="93" t="s">
        <v>46</v>
      </c>
      <c r="K36" s="94">
        <v>0.5</v>
      </c>
      <c r="L36" s="93" t="s">
        <v>48</v>
      </c>
      <c r="M36" s="93" t="s">
        <v>49</v>
      </c>
      <c r="N36" s="95">
        <v>140</v>
      </c>
      <c r="O36" s="93" t="s">
        <v>50</v>
      </c>
      <c r="P36" s="95">
        <f t="shared" si="5"/>
        <v>70</v>
      </c>
      <c r="Q36" s="96" t="s">
        <v>48</v>
      </c>
    </row>
    <row r="37" spans="1:17" ht="16.2">
      <c r="A37" s="299"/>
      <c r="B37" s="86" t="s">
        <v>62</v>
      </c>
      <c r="C37" s="97" t="s">
        <v>78</v>
      </c>
      <c r="D37" s="88">
        <v>5</v>
      </c>
      <c r="E37" s="89" t="s">
        <v>46</v>
      </c>
      <c r="F37" s="90" t="s">
        <v>2</v>
      </c>
      <c r="G37" s="91">
        <v>140</v>
      </c>
      <c r="H37" s="92" t="s">
        <v>47</v>
      </c>
      <c r="I37" s="91">
        <f t="shared" si="0"/>
        <v>700</v>
      </c>
      <c r="J37" s="93" t="s">
        <v>46</v>
      </c>
      <c r="K37" s="94"/>
      <c r="L37" s="93" t="s">
        <v>48</v>
      </c>
      <c r="M37" s="93" t="s">
        <v>49</v>
      </c>
      <c r="N37" s="95"/>
      <c r="O37" s="93" t="s">
        <v>50</v>
      </c>
      <c r="P37" s="95">
        <f t="shared" si="5"/>
        <v>0</v>
      </c>
      <c r="Q37" s="96" t="s">
        <v>48</v>
      </c>
    </row>
    <row r="38" spans="1:17" ht="16.2">
      <c r="A38" s="299"/>
      <c r="B38" s="302" t="s">
        <v>56</v>
      </c>
      <c r="C38" s="87" t="s">
        <v>64</v>
      </c>
      <c r="D38" s="88">
        <v>0.5</v>
      </c>
      <c r="E38" s="89" t="s">
        <v>46</v>
      </c>
      <c r="F38" s="90" t="s">
        <v>2</v>
      </c>
      <c r="G38" s="91">
        <v>140</v>
      </c>
      <c r="H38" s="92" t="s">
        <v>47</v>
      </c>
      <c r="I38" s="91">
        <f t="shared" si="0"/>
        <v>70</v>
      </c>
      <c r="J38" s="93" t="s">
        <v>46</v>
      </c>
      <c r="K38" s="94"/>
      <c r="L38" s="93" t="s">
        <v>48</v>
      </c>
      <c r="M38" s="93" t="s">
        <v>49</v>
      </c>
      <c r="N38" s="95"/>
      <c r="O38" s="93" t="s">
        <v>50</v>
      </c>
      <c r="P38" s="95">
        <f t="shared" si="5"/>
        <v>0</v>
      </c>
      <c r="Q38" s="96" t="s">
        <v>48</v>
      </c>
    </row>
    <row r="39" spans="1:17" ht="16.2">
      <c r="A39" s="299"/>
      <c r="B39" s="302"/>
      <c r="C39" s="87" t="s">
        <v>65</v>
      </c>
      <c r="D39" s="88">
        <v>0.5</v>
      </c>
      <c r="E39" s="89" t="s">
        <v>46</v>
      </c>
      <c r="F39" s="90" t="s">
        <v>2</v>
      </c>
      <c r="G39" s="91">
        <v>140</v>
      </c>
      <c r="H39" s="92" t="s">
        <v>47</v>
      </c>
      <c r="I39" s="91">
        <f t="shared" si="0"/>
        <v>70</v>
      </c>
      <c r="J39" s="93" t="s">
        <v>46</v>
      </c>
      <c r="K39" s="94"/>
      <c r="L39" s="93" t="s">
        <v>48</v>
      </c>
      <c r="M39" s="93" t="s">
        <v>49</v>
      </c>
      <c r="N39" s="95"/>
      <c r="O39" s="93" t="s">
        <v>50</v>
      </c>
      <c r="P39" s="95">
        <f t="shared" si="5"/>
        <v>0</v>
      </c>
      <c r="Q39" s="96" t="s">
        <v>48</v>
      </c>
    </row>
    <row r="40" spans="1:17" ht="16.2">
      <c r="A40" s="299"/>
      <c r="B40" s="302"/>
      <c r="C40" s="87" t="s">
        <v>57</v>
      </c>
      <c r="D40" s="88">
        <v>0.5</v>
      </c>
      <c r="E40" s="89" t="s">
        <v>46</v>
      </c>
      <c r="F40" s="90" t="s">
        <v>2</v>
      </c>
      <c r="G40" s="91">
        <v>140</v>
      </c>
      <c r="H40" s="92" t="s">
        <v>47</v>
      </c>
      <c r="I40" s="91">
        <f t="shared" si="0"/>
        <v>70</v>
      </c>
      <c r="J40" s="93" t="s">
        <v>46</v>
      </c>
      <c r="K40" s="88">
        <v>0.5</v>
      </c>
      <c r="L40" s="89" t="s">
        <v>46</v>
      </c>
      <c r="M40" s="90" t="s">
        <v>2</v>
      </c>
      <c r="N40" s="91">
        <v>14</v>
      </c>
      <c r="O40" s="93" t="s">
        <v>50</v>
      </c>
      <c r="P40" s="95">
        <f t="shared" si="5"/>
        <v>7</v>
      </c>
      <c r="Q40" s="96" t="s">
        <v>48</v>
      </c>
    </row>
    <row r="41" spans="1:17" ht="16.2">
      <c r="A41" s="299"/>
      <c r="B41" s="302"/>
      <c r="C41" s="98" t="s">
        <v>58</v>
      </c>
      <c r="D41" s="99">
        <v>1</v>
      </c>
      <c r="E41" s="100" t="s">
        <v>46</v>
      </c>
      <c r="F41" s="101" t="s">
        <v>2</v>
      </c>
      <c r="G41" s="102">
        <v>2</v>
      </c>
      <c r="H41" s="103" t="s">
        <v>47</v>
      </c>
      <c r="I41" s="102">
        <f t="shared" si="0"/>
        <v>2</v>
      </c>
      <c r="J41" s="104" t="s">
        <v>46</v>
      </c>
      <c r="K41" s="105">
        <v>0.5</v>
      </c>
      <c r="L41" s="104" t="s">
        <v>48</v>
      </c>
      <c r="M41" s="104" t="s">
        <v>49</v>
      </c>
      <c r="N41" s="106">
        <v>2</v>
      </c>
      <c r="O41" s="104" t="s">
        <v>50</v>
      </c>
      <c r="P41" s="106">
        <f>K41*N41</f>
        <v>1</v>
      </c>
      <c r="Q41" s="107" t="s">
        <v>48</v>
      </c>
    </row>
    <row r="42" spans="1:17" ht="16.8" thickBot="1">
      <c r="A42" s="300"/>
      <c r="B42" s="46"/>
      <c r="C42" s="47"/>
      <c r="D42" s="37"/>
      <c r="E42" s="38"/>
      <c r="F42" s="39"/>
      <c r="G42" s="278" t="s">
        <v>59</v>
      </c>
      <c r="H42" s="279"/>
      <c r="I42" s="40">
        <f>SUM(I32:I41)</f>
        <v>1426.5</v>
      </c>
      <c r="J42" s="41" t="s">
        <v>46</v>
      </c>
      <c r="K42" s="42"/>
      <c r="L42" s="41"/>
      <c r="M42" s="41"/>
      <c r="N42" s="280" t="s">
        <v>59</v>
      </c>
      <c r="O42" s="281"/>
      <c r="P42" s="43">
        <f>SUM(P32:P41)</f>
        <v>78</v>
      </c>
      <c r="Q42" s="44" t="s">
        <v>48</v>
      </c>
    </row>
    <row r="43" spans="1:17" ht="16.5" customHeight="1">
      <c r="A43" s="293" t="s">
        <v>79</v>
      </c>
      <c r="B43" s="296" t="s">
        <v>80</v>
      </c>
      <c r="C43" s="108" t="s">
        <v>81</v>
      </c>
      <c r="D43" s="109">
        <v>5</v>
      </c>
      <c r="E43" s="110" t="s">
        <v>46</v>
      </c>
      <c r="F43" s="111" t="s">
        <v>2</v>
      </c>
      <c r="G43" s="112">
        <v>2</v>
      </c>
      <c r="H43" s="113" t="s">
        <v>47</v>
      </c>
      <c r="I43" s="112">
        <f t="shared" si="0"/>
        <v>10</v>
      </c>
      <c r="J43" s="114" t="s">
        <v>46</v>
      </c>
      <c r="K43" s="115"/>
      <c r="L43" s="114" t="s">
        <v>48</v>
      </c>
      <c r="M43" s="114" t="s">
        <v>49</v>
      </c>
      <c r="N43" s="116"/>
      <c r="O43" s="114" t="s">
        <v>50</v>
      </c>
      <c r="P43" s="116">
        <f t="shared" si="5"/>
        <v>0</v>
      </c>
      <c r="Q43" s="117" t="s">
        <v>48</v>
      </c>
    </row>
    <row r="44" spans="1:17" ht="16.2">
      <c r="A44" s="294"/>
      <c r="B44" s="297"/>
      <c r="C44" s="119" t="s">
        <v>82</v>
      </c>
      <c r="D44" s="120">
        <v>1</v>
      </c>
      <c r="E44" s="121" t="s">
        <v>46</v>
      </c>
      <c r="F44" s="122" t="s">
        <v>2</v>
      </c>
      <c r="G44" s="123">
        <v>10</v>
      </c>
      <c r="H44" s="124" t="s">
        <v>47</v>
      </c>
      <c r="I44" s="123">
        <f t="shared" si="0"/>
        <v>10</v>
      </c>
      <c r="J44" s="125" t="s">
        <v>46</v>
      </c>
      <c r="K44" s="126"/>
      <c r="L44" s="125" t="s">
        <v>48</v>
      </c>
      <c r="M44" s="125" t="s">
        <v>49</v>
      </c>
      <c r="N44" s="127"/>
      <c r="O44" s="125" t="s">
        <v>50</v>
      </c>
      <c r="P44" s="127">
        <f t="shared" si="5"/>
        <v>0</v>
      </c>
      <c r="Q44" s="128" t="s">
        <v>48</v>
      </c>
    </row>
    <row r="45" spans="1:17" ht="16.2">
      <c r="A45" s="294"/>
      <c r="B45" s="297"/>
      <c r="C45" s="119" t="s">
        <v>83</v>
      </c>
      <c r="D45" s="120">
        <v>5</v>
      </c>
      <c r="E45" s="121" t="s">
        <v>46</v>
      </c>
      <c r="F45" s="122" t="s">
        <v>2</v>
      </c>
      <c r="G45" s="123">
        <v>10</v>
      </c>
      <c r="H45" s="124" t="s">
        <v>47</v>
      </c>
      <c r="I45" s="123">
        <f t="shared" si="0"/>
        <v>50</v>
      </c>
      <c r="J45" s="125" t="s">
        <v>46</v>
      </c>
      <c r="K45" s="126">
        <v>0.5</v>
      </c>
      <c r="L45" s="125" t="s">
        <v>48</v>
      </c>
      <c r="M45" s="125" t="s">
        <v>49</v>
      </c>
      <c r="N45" s="127">
        <v>10</v>
      </c>
      <c r="O45" s="125" t="s">
        <v>50</v>
      </c>
      <c r="P45" s="127">
        <f t="shared" si="5"/>
        <v>5</v>
      </c>
      <c r="Q45" s="128" t="s">
        <v>48</v>
      </c>
    </row>
    <row r="46" spans="1:17" ht="16.2">
      <c r="A46" s="294"/>
      <c r="B46" s="118" t="s">
        <v>62</v>
      </c>
      <c r="C46" s="119" t="s">
        <v>84</v>
      </c>
      <c r="D46" s="120">
        <v>5</v>
      </c>
      <c r="E46" s="121" t="s">
        <v>46</v>
      </c>
      <c r="F46" s="122" t="s">
        <v>2</v>
      </c>
      <c r="G46" s="123">
        <v>10</v>
      </c>
      <c r="H46" s="124" t="s">
        <v>47</v>
      </c>
      <c r="I46" s="123">
        <f t="shared" si="0"/>
        <v>50</v>
      </c>
      <c r="J46" s="125" t="s">
        <v>46</v>
      </c>
      <c r="K46" s="126"/>
      <c r="L46" s="125" t="s">
        <v>48</v>
      </c>
      <c r="M46" s="125" t="s">
        <v>49</v>
      </c>
      <c r="N46" s="127"/>
      <c r="O46" s="125" t="s">
        <v>50</v>
      </c>
      <c r="P46" s="127">
        <f t="shared" si="5"/>
        <v>0</v>
      </c>
      <c r="Q46" s="128" t="s">
        <v>48</v>
      </c>
    </row>
    <row r="47" spans="1:17" ht="16.2">
      <c r="A47" s="294"/>
      <c r="B47" s="297" t="s">
        <v>56</v>
      </c>
      <c r="C47" s="119" t="s">
        <v>85</v>
      </c>
      <c r="D47" s="120">
        <v>1</v>
      </c>
      <c r="E47" s="121" t="s">
        <v>46</v>
      </c>
      <c r="F47" s="122" t="s">
        <v>2</v>
      </c>
      <c r="G47" s="123">
        <v>5</v>
      </c>
      <c r="H47" s="124" t="s">
        <v>47</v>
      </c>
      <c r="I47" s="123">
        <f t="shared" si="0"/>
        <v>5</v>
      </c>
      <c r="J47" s="125" t="s">
        <v>46</v>
      </c>
      <c r="K47" s="126"/>
      <c r="L47" s="125" t="s">
        <v>48</v>
      </c>
      <c r="M47" s="125" t="s">
        <v>49</v>
      </c>
      <c r="N47" s="127"/>
      <c r="O47" s="125" t="s">
        <v>50</v>
      </c>
      <c r="P47" s="127">
        <f t="shared" si="5"/>
        <v>0</v>
      </c>
      <c r="Q47" s="128" t="s">
        <v>48</v>
      </c>
    </row>
    <row r="48" spans="1:17" ht="16.2">
      <c r="A48" s="294"/>
      <c r="B48" s="297"/>
      <c r="C48" s="119" t="s">
        <v>86</v>
      </c>
      <c r="D48" s="120">
        <v>0.5</v>
      </c>
      <c r="E48" s="121" t="s">
        <v>46</v>
      </c>
      <c r="F48" s="122" t="s">
        <v>2</v>
      </c>
      <c r="G48" s="123">
        <v>10</v>
      </c>
      <c r="H48" s="124" t="s">
        <v>47</v>
      </c>
      <c r="I48" s="123">
        <f t="shared" si="0"/>
        <v>5</v>
      </c>
      <c r="J48" s="125" t="s">
        <v>46</v>
      </c>
      <c r="K48" s="120">
        <v>0.5</v>
      </c>
      <c r="L48" s="121" t="s">
        <v>46</v>
      </c>
      <c r="M48" s="122" t="s">
        <v>2</v>
      </c>
      <c r="N48" s="123">
        <v>15</v>
      </c>
      <c r="O48" s="125" t="s">
        <v>50</v>
      </c>
      <c r="P48" s="127">
        <f t="shared" si="5"/>
        <v>7.5</v>
      </c>
      <c r="Q48" s="128" t="s">
        <v>48</v>
      </c>
    </row>
    <row r="49" spans="1:17" ht="16.2">
      <c r="A49" s="294"/>
      <c r="B49" s="297"/>
      <c r="C49" s="129" t="s">
        <v>58</v>
      </c>
      <c r="D49" s="130">
        <v>1</v>
      </c>
      <c r="E49" s="131" t="s">
        <v>46</v>
      </c>
      <c r="F49" s="132" t="s">
        <v>2</v>
      </c>
      <c r="G49" s="133">
        <v>2</v>
      </c>
      <c r="H49" s="134" t="s">
        <v>47</v>
      </c>
      <c r="I49" s="133">
        <f t="shared" si="0"/>
        <v>2</v>
      </c>
      <c r="J49" s="135" t="s">
        <v>46</v>
      </c>
      <c r="K49" s="136">
        <v>0.5</v>
      </c>
      <c r="L49" s="135" t="s">
        <v>48</v>
      </c>
      <c r="M49" s="135" t="s">
        <v>49</v>
      </c>
      <c r="N49" s="137">
        <v>2</v>
      </c>
      <c r="O49" s="135" t="s">
        <v>50</v>
      </c>
      <c r="P49" s="137">
        <f>K49*N49</f>
        <v>1</v>
      </c>
      <c r="Q49" s="138" t="s">
        <v>48</v>
      </c>
    </row>
    <row r="50" spans="1:17" ht="16.8" thickBot="1">
      <c r="A50" s="295"/>
      <c r="B50" s="46"/>
      <c r="C50" s="47"/>
      <c r="D50" s="37"/>
      <c r="E50" s="38"/>
      <c r="F50" s="39"/>
      <c r="G50" s="278" t="s">
        <v>59</v>
      </c>
      <c r="H50" s="279"/>
      <c r="I50" s="40">
        <f>SUM(I43:I49)</f>
        <v>132</v>
      </c>
      <c r="J50" s="41" t="s">
        <v>46</v>
      </c>
      <c r="K50" s="42"/>
      <c r="L50" s="41"/>
      <c r="M50" s="41"/>
      <c r="N50" s="280" t="s">
        <v>59</v>
      </c>
      <c r="O50" s="281"/>
      <c r="P50" s="43">
        <f>SUM(P43:P49)</f>
        <v>13.5</v>
      </c>
      <c r="Q50" s="44" t="s">
        <v>48</v>
      </c>
    </row>
    <row r="51" spans="1:17" ht="16.2">
      <c r="A51" s="303" t="s">
        <v>87</v>
      </c>
      <c r="B51" s="305" t="s">
        <v>88</v>
      </c>
      <c r="C51" s="139" t="s">
        <v>89</v>
      </c>
      <c r="D51" s="140">
        <v>1</v>
      </c>
      <c r="E51" s="141" t="s">
        <v>46</v>
      </c>
      <c r="F51" s="142" t="s">
        <v>2</v>
      </c>
      <c r="G51" s="143">
        <v>10</v>
      </c>
      <c r="H51" s="144" t="s">
        <v>47</v>
      </c>
      <c r="I51" s="143">
        <f t="shared" ref="I51:I52" si="6">D51*G51</f>
        <v>10</v>
      </c>
      <c r="J51" s="145" t="s">
        <v>46</v>
      </c>
      <c r="K51" s="146">
        <v>0.5</v>
      </c>
      <c r="L51" s="145" t="s">
        <v>48</v>
      </c>
      <c r="M51" s="145" t="s">
        <v>49</v>
      </c>
      <c r="N51" s="147">
        <v>10</v>
      </c>
      <c r="O51" s="145" t="s">
        <v>50</v>
      </c>
      <c r="P51" s="147">
        <f t="shared" ref="P51:P52" si="7">K51*N51</f>
        <v>5</v>
      </c>
      <c r="Q51" s="148" t="s">
        <v>48</v>
      </c>
    </row>
    <row r="52" spans="1:17" ht="16.2">
      <c r="A52" s="303"/>
      <c r="B52" s="306"/>
      <c r="C52" s="149" t="s">
        <v>90</v>
      </c>
      <c r="D52" s="150">
        <v>3</v>
      </c>
      <c r="E52" s="151" t="s">
        <v>48</v>
      </c>
      <c r="F52" s="152" t="s">
        <v>49</v>
      </c>
      <c r="G52" s="153">
        <v>2</v>
      </c>
      <c r="H52" s="152" t="s">
        <v>47</v>
      </c>
      <c r="I52" s="154">
        <f t="shared" si="6"/>
        <v>6</v>
      </c>
      <c r="J52" s="155" t="s">
        <v>48</v>
      </c>
      <c r="K52" s="156">
        <v>0.5</v>
      </c>
      <c r="L52" s="155" t="s">
        <v>48</v>
      </c>
      <c r="M52" s="155" t="s">
        <v>49</v>
      </c>
      <c r="N52" s="157">
        <v>2</v>
      </c>
      <c r="O52" s="158" t="s">
        <v>50</v>
      </c>
      <c r="P52" s="159">
        <f t="shared" si="7"/>
        <v>1</v>
      </c>
      <c r="Q52" s="160" t="s">
        <v>48</v>
      </c>
    </row>
    <row r="53" spans="1:17" ht="16.8" thickBot="1">
      <c r="A53" s="304"/>
      <c r="B53" s="46"/>
      <c r="C53" s="47"/>
      <c r="D53" s="37"/>
      <c r="E53" s="38"/>
      <c r="F53" s="39"/>
      <c r="G53" s="278" t="s">
        <v>59</v>
      </c>
      <c r="H53" s="279"/>
      <c r="I53" s="40">
        <f>SUM(I51:I52)</f>
        <v>16</v>
      </c>
      <c r="J53" s="41" t="s">
        <v>46</v>
      </c>
      <c r="K53" s="42"/>
      <c r="L53" s="41"/>
      <c r="M53" s="41"/>
      <c r="N53" s="280" t="s">
        <v>59</v>
      </c>
      <c r="O53" s="281"/>
      <c r="P53" s="43">
        <f>SUM(P51:P52)</f>
        <v>6</v>
      </c>
      <c r="Q53" s="44" t="s">
        <v>48</v>
      </c>
    </row>
    <row r="54" spans="1:17" ht="31.95" customHeight="1" thickBot="1">
      <c r="A54" s="307" t="s">
        <v>91</v>
      </c>
      <c r="B54" s="308"/>
      <c r="C54" s="308"/>
      <c r="D54" s="308"/>
      <c r="E54" s="308"/>
      <c r="F54" s="308"/>
      <c r="G54" s="308"/>
      <c r="H54" s="309"/>
      <c r="I54" s="225">
        <f>SUM(I10+I21+I31+I42+I50+I53)</f>
        <v>2940.5</v>
      </c>
      <c r="J54" s="226" t="s">
        <v>46</v>
      </c>
      <c r="K54" s="227"/>
      <c r="L54" s="228"/>
      <c r="M54" s="229"/>
      <c r="N54" s="310" t="s">
        <v>91</v>
      </c>
      <c r="O54" s="310"/>
      <c r="P54" s="230">
        <f>SUM(P10+P21+P31+P42+P50+P53)</f>
        <v>315.5</v>
      </c>
      <c r="Q54" s="231" t="s">
        <v>48</v>
      </c>
    </row>
    <row r="55" spans="1:17" ht="19.2">
      <c r="A55" s="161"/>
      <c r="B55" s="162"/>
      <c r="C55" s="162"/>
      <c r="D55" s="162"/>
      <c r="E55" s="162"/>
      <c r="F55" s="162"/>
      <c r="G55" s="162"/>
      <c r="H55" s="162"/>
      <c r="I55" s="163"/>
      <c r="J55" s="164"/>
      <c r="K55" s="165"/>
      <c r="L55" s="164"/>
      <c r="M55" s="164"/>
      <c r="N55" s="166"/>
      <c r="O55" s="167"/>
      <c r="P55" s="168"/>
      <c r="Q55" s="164"/>
    </row>
    <row r="56" spans="1:17" ht="19.2">
      <c r="A56" s="169"/>
      <c r="B56" s="162"/>
      <c r="C56" s="162"/>
      <c r="D56" s="162"/>
      <c r="E56" s="162"/>
      <c r="F56" s="162"/>
      <c r="G56" s="162" t="s">
        <v>92</v>
      </c>
      <c r="H56" s="162" t="s">
        <v>93</v>
      </c>
      <c r="I56" s="170">
        <f>(I54+P54)/150</f>
        <v>21.706666666666667</v>
      </c>
      <c r="J56" s="171" t="s">
        <v>94</v>
      </c>
      <c r="K56" s="165"/>
      <c r="L56" s="164"/>
      <c r="M56" s="164"/>
      <c r="N56" s="168"/>
      <c r="O56" s="164"/>
      <c r="P56" s="168"/>
      <c r="Q56" s="164"/>
    </row>
    <row r="57" spans="1:17" ht="16.2">
      <c r="G57" s="174" t="s">
        <v>95</v>
      </c>
      <c r="H57" s="175"/>
      <c r="J57" s="176"/>
      <c r="K57" s="177"/>
      <c r="L57" s="176"/>
      <c r="M57" s="176"/>
      <c r="N57" s="178"/>
      <c r="O57" s="176"/>
      <c r="P57" s="178"/>
      <c r="Q57" s="176"/>
    </row>
    <row r="58" spans="1:17" ht="19.2">
      <c r="A58" s="179"/>
      <c r="B58" s="162"/>
      <c r="C58" s="162"/>
      <c r="D58" s="162"/>
      <c r="E58" s="180"/>
      <c r="F58" s="162"/>
      <c r="G58" s="162"/>
      <c r="H58" s="162"/>
      <c r="I58" s="163"/>
      <c r="J58" s="164"/>
      <c r="K58" s="165"/>
      <c r="L58" s="164"/>
      <c r="M58" s="164"/>
      <c r="N58" s="168"/>
      <c r="O58" s="164"/>
      <c r="P58" s="168"/>
      <c r="Q58" s="164"/>
    </row>
    <row r="59" spans="1:17">
      <c r="B59" s="181"/>
    </row>
  </sheetData>
  <mergeCells count="35">
    <mergeCell ref="A51:A53"/>
    <mergeCell ref="B51:B52"/>
    <mergeCell ref="G53:H53"/>
    <mergeCell ref="N53:O53"/>
    <mergeCell ref="A54:H54"/>
    <mergeCell ref="N54:O54"/>
    <mergeCell ref="A32:A42"/>
    <mergeCell ref="B32:B36"/>
    <mergeCell ref="B38:B41"/>
    <mergeCell ref="G42:H42"/>
    <mergeCell ref="N42:O42"/>
    <mergeCell ref="A43:A50"/>
    <mergeCell ref="B43:B45"/>
    <mergeCell ref="B47:B49"/>
    <mergeCell ref="G50:H50"/>
    <mergeCell ref="N50:O50"/>
    <mergeCell ref="A11:A21"/>
    <mergeCell ref="B11:B15"/>
    <mergeCell ref="B17:B20"/>
    <mergeCell ref="G21:H21"/>
    <mergeCell ref="N21:O21"/>
    <mergeCell ref="A22:A31"/>
    <mergeCell ref="B22:B26"/>
    <mergeCell ref="B28:B30"/>
    <mergeCell ref="G31:H31"/>
    <mergeCell ref="N31:O31"/>
    <mergeCell ref="A1:Q1"/>
    <mergeCell ref="B2:C2"/>
    <mergeCell ref="D2:J2"/>
    <mergeCell ref="K2:Q2"/>
    <mergeCell ref="A3:A10"/>
    <mergeCell ref="B3:B6"/>
    <mergeCell ref="B8:B9"/>
    <mergeCell ref="G10:H10"/>
    <mergeCell ref="N10:O10"/>
  </mergeCells>
  <phoneticPr fontId="3"/>
  <pageMargins left="0.25" right="0.25" top="0.75" bottom="0.75" header="0.3" footer="0.3"/>
  <pageSetup paperSize="8" scale="86" fitToHeight="0" orientation="portrait" r:id="rId1"/>
  <ignoredErrors>
    <ignoredError sqref="I50 P50 P42 I42 I31 P31 I21 P21 I10 P1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7ad151-f813-4cf2-b65f-12034e3a9b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44612B749DA843A58A5B6EF5958D0F" ma:contentTypeVersion="18" ma:contentTypeDescription="新しいドキュメントを作成します。" ma:contentTypeScope="" ma:versionID="588dc3a44ab0c63581e081910fde8d4e">
  <xsd:schema xmlns:xsd="http://www.w3.org/2001/XMLSchema" xmlns:xs="http://www.w3.org/2001/XMLSchema" xmlns:p="http://schemas.microsoft.com/office/2006/metadata/properties" xmlns:ns3="9f7ad151-f813-4cf2-b65f-12034e3a9bca" xmlns:ns4="ad8f79b2-322d-4c43-bfc0-b69f9f82a610" targetNamespace="http://schemas.microsoft.com/office/2006/metadata/properties" ma:root="true" ma:fieldsID="36a2d750f7066a7054cd3313e762107b" ns3:_="" ns4:_="">
    <xsd:import namespace="9f7ad151-f813-4cf2-b65f-12034e3a9bca"/>
    <xsd:import namespace="ad8f79b2-322d-4c43-bfc0-b69f9f82a6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ad151-f813-4cf2-b65f-12034e3a9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f79b2-322d-4c43-bfc0-b69f9f82a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CA581-992A-4ACD-A0EF-BFEA6353C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0F927-3725-400D-91E1-4B3786B6A2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f7ad151-f813-4cf2-b65f-12034e3a9bca"/>
    <ds:schemaRef ds:uri="ad8f79b2-322d-4c43-bfc0-b69f9f82a61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5DC0B10-EF16-41D8-9A6C-BF5349E07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ad151-f813-4cf2-b65f-12034e3a9bca"/>
    <ds:schemaRef ds:uri="ad8f79b2-322d-4c43-bfc0-b69f9f82a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見積書(経費積算書)_2024版 </vt:lpstr>
      <vt:lpstr>単価計算  2024版</vt:lpstr>
      <vt:lpstr>'見積書(経費積算書)_2024版 '!Print_Area</vt:lpstr>
      <vt:lpstr>'単価計算  2024版'!Print_Area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Gotouda, Fukiko[後藤田 蕗子]</dc:creator>
  <cp:keywords/>
  <dc:description/>
  <cp:lastModifiedBy>Gotouda, Fukiko[後藤田 蕗子]</cp:lastModifiedBy>
  <cp:revision/>
  <dcterms:created xsi:type="dcterms:W3CDTF">2024-10-03T10:40:36Z</dcterms:created>
  <dcterms:modified xsi:type="dcterms:W3CDTF">2024-10-08T06:36:42Z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0x0101001E44612B749DA843A58A5B6EF5958D0F</vt:lpwstr>
  </property>
</Properties>
</file>