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date1904="1" codeName="ThisWorkbook"/>
  <mc:AlternateContent xmlns:mc="http://schemas.openxmlformats.org/markup-compatibility/2006">
    <mc:Choice Requires="x15">
      <x15ac:absPath xmlns:x15ac="http://schemas.microsoft.com/office/spreadsheetml/2010/11/ac" url="https://jica365-my.sharepoint.com/personal/onedrive-opesupportdept_jica_go_jp/Documents/330_調達・派遣業務部/2_部内全員/300_契約第一課/02_マニュアル・執務参考資料/02_様式/03_見積・契約金額内訳・精算様式/202307　千円未満切捨て廃止に伴う修正/業務実施様式/02_変更契約/【チェック済】02_変更契約/"/>
    </mc:Choice>
  </mc:AlternateContent>
  <xr:revisionPtr revIDLastSave="156" documentId="13_ncr:1_{EBE02968-A26B-46C4-A849-BCBCD2E6BD73}" xr6:coauthVersionLast="47" xr6:coauthVersionMax="47" xr10:uidLastSave="{EAAB6CB2-EECB-4AAC-8847-72A05BD1DAF1}"/>
  <bookViews>
    <workbookView xWindow="-108" yWindow="-108" windowWidth="23256" windowHeight="12720" tabRatio="886" xr2:uid="{00000000-000D-0000-FFFF-FFFF00000000}"/>
  </bookViews>
  <sheets>
    <sheet name="内訳書" sheetId="51" r:id="rId1"/>
    <sheet name="内訳書（変更後）" sheetId="52" r:id="rId2"/>
    <sheet name="旅費1（両）" sheetId="1" r:id="rId3"/>
    <sheet name="旅費２（不）" sheetId="5" r:id="rId4"/>
    <sheet name="一般業務費１（不）" sheetId="42" r:id="rId5"/>
    <sheet name="一般業務費２" sheetId="43" r:id="rId6"/>
    <sheet name="報告書作成費・機材費（両）" sheetId="49" r:id="rId7"/>
    <sheet name="再委託費（両）" sheetId="37" r:id="rId8"/>
    <sheet name="国内業務費（課）" sheetId="35" r:id="rId9"/>
    <sheet name="直接人件費（両）" sheetId="27" r:id="rId10"/>
    <sheet name="その他原価（両）" sheetId="40" r:id="rId11"/>
    <sheet name="一般管理費等（両）" sheetId="48" r:id="rId12"/>
    <sheet name="機材購入費別紙明細（両）" sheetId="50" r:id="rId13"/>
    <sheet name="役務提供額の確定" sheetId="47" r:id="rId14"/>
    <sheet name="【参考】変更履歴" sheetId="53" r:id="rId15"/>
  </sheets>
  <definedNames>
    <definedName name="_xlnm.Print_Area" localSheetId="14">【参考】変更履歴!$A$1:$C$27</definedName>
    <definedName name="_xlnm.Print_Area" localSheetId="4">'一般業務費１（不）'!$A$1:$I$40</definedName>
    <definedName name="_xlnm.Print_Area" localSheetId="5">一般業務費２!$A$1:$H$26</definedName>
    <definedName name="_xlnm.Print_Area" localSheetId="12">'機材購入費別紙明細（両）'!$A$1:$M$29</definedName>
    <definedName name="_xlnm.Print_Area" localSheetId="8">'国内業務費（課）'!$A$1:$H$53</definedName>
    <definedName name="_xlnm.Print_Area" localSheetId="7">'再委託費（両）'!$A$1:$H$21</definedName>
    <definedName name="_xlnm.Print_Area" localSheetId="9">'直接人件費（両）'!$A$1:$L$49</definedName>
    <definedName name="_xlnm.Print_Area" localSheetId="0">内訳書!$A$1:$L$50</definedName>
    <definedName name="_xlnm.Print_Area" localSheetId="1">'内訳書（変更後）'!$A$1:$L$42</definedName>
    <definedName name="_xlnm.Print_Area" localSheetId="6">'報告書作成費・機材費（両）'!$A$1:$J$43</definedName>
    <definedName name="_xlnm.Print_Area" localSheetId="13">役務提供額の確定!$A$1:$L$33</definedName>
    <definedName name="_xlnm.Print_Area" localSheetId="2">'旅費1（両）'!$A$1:$AA$33</definedName>
    <definedName name="_xlnm.Print_Area" localSheetId="3">'旅費２（不）'!$A$1:$G$16</definedName>
  </definedNames>
  <calcPr calcId="191028" concurrentManualCount="2"/>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5" i="27" l="1"/>
  <c r="G1" i="43"/>
  <c r="I39" i="51"/>
  <c r="G39" i="51"/>
  <c r="V27" i="1"/>
  <c r="V29" i="1" s="1"/>
  <c r="V28" i="1"/>
  <c r="M28" i="1"/>
  <c r="M27" i="1"/>
  <c r="M26" i="1"/>
  <c r="M25" i="1"/>
  <c r="M24" i="1"/>
  <c r="M23" i="1"/>
  <c r="M22" i="1"/>
  <c r="M21" i="1"/>
  <c r="M20" i="1"/>
  <c r="M19" i="1"/>
  <c r="M18" i="1"/>
  <c r="M17" i="1"/>
  <c r="M16" i="1"/>
  <c r="M15" i="1"/>
  <c r="M14" i="1"/>
  <c r="M13" i="1"/>
  <c r="M12" i="1"/>
  <c r="M11" i="1"/>
  <c r="M10" i="1"/>
  <c r="I14" i="51"/>
  <c r="F7" i="47"/>
  <c r="H22" i="50"/>
  <c r="K7" i="27"/>
  <c r="G7" i="27"/>
  <c r="F5" i="5"/>
  <c r="Y10" i="1"/>
  <c r="E34" i="48"/>
  <c r="E29" i="40"/>
  <c r="E5" i="40" l="1"/>
  <c r="I3" i="1"/>
  <c r="G3" i="43"/>
  <c r="F29" i="1"/>
  <c r="K39" i="51" l="1"/>
  <c r="K38" i="51"/>
  <c r="D23" i="47" l="1"/>
  <c r="J17" i="27" l="1"/>
  <c r="K13" i="27"/>
  <c r="N15" i="27" l="1"/>
  <c r="N14" i="27"/>
  <c r="N13" i="27"/>
  <c r="N12" i="27"/>
  <c r="N11" i="27"/>
  <c r="N10" i="27"/>
  <c r="N9" i="27"/>
  <c r="N8" i="27"/>
  <c r="N7" i="27"/>
  <c r="N30" i="27"/>
  <c r="N29" i="27"/>
  <c r="N28" i="27"/>
  <c r="N27" i="27"/>
  <c r="N26" i="27"/>
  <c r="N25" i="27"/>
  <c r="N24" i="27"/>
  <c r="G12" i="51" l="1"/>
  <c r="G10" i="51" l="1"/>
  <c r="G34" i="51" s="1"/>
  <c r="G42" i="51" s="1"/>
  <c r="G20" i="49"/>
  <c r="G19" i="49"/>
  <c r="G25" i="49"/>
  <c r="G24" i="49"/>
  <c r="H24" i="50"/>
  <c r="K24" i="50" s="1"/>
  <c r="K26" i="50" s="1"/>
  <c r="H23" i="50"/>
  <c r="K23" i="50" s="1"/>
  <c r="K22" i="50"/>
  <c r="I17" i="50"/>
  <c r="I14" i="50"/>
  <c r="I13" i="50"/>
  <c r="I12" i="50"/>
  <c r="I10" i="50"/>
  <c r="I9" i="50"/>
  <c r="I8" i="50"/>
  <c r="I7" i="50"/>
  <c r="G36" i="49"/>
  <c r="G35" i="49"/>
  <c r="G34" i="49"/>
  <c r="G26" i="49"/>
  <c r="G22" i="49"/>
  <c r="G21" i="49"/>
  <c r="G29" i="49" s="1"/>
  <c r="E40" i="49" s="1"/>
  <c r="H15" i="49" s="1"/>
  <c r="G11" i="49"/>
  <c r="G10" i="49"/>
  <c r="G9" i="49"/>
  <c r="G8" i="49"/>
  <c r="G7" i="49"/>
  <c r="G6" i="49"/>
  <c r="G5" i="49"/>
  <c r="G4" i="49"/>
  <c r="E30" i="48"/>
  <c r="E22" i="48"/>
  <c r="E18" i="48"/>
  <c r="G31" i="35"/>
  <c r="G30" i="35"/>
  <c r="G29" i="35"/>
  <c r="G26" i="35"/>
  <c r="G25" i="35"/>
  <c r="G24" i="35"/>
  <c r="G23" i="35"/>
  <c r="G20" i="35"/>
  <c r="G19" i="35"/>
  <c r="G18" i="35"/>
  <c r="G17" i="35"/>
  <c r="G16" i="35"/>
  <c r="G15" i="35"/>
  <c r="G12" i="35"/>
  <c r="G11" i="35"/>
  <c r="G10" i="35"/>
  <c r="G9" i="35"/>
  <c r="K15" i="47"/>
  <c r="K16" i="47" s="1"/>
  <c r="J15" i="47"/>
  <c r="L15" i="47" s="1"/>
  <c r="H15" i="47"/>
  <c r="H16" i="47" s="1"/>
  <c r="E15" i="47"/>
  <c r="E16" i="47" s="1"/>
  <c r="D15" i="47"/>
  <c r="D16" i="47" s="1"/>
  <c r="L14" i="47"/>
  <c r="G15" i="47"/>
  <c r="F14" i="47"/>
  <c r="L13" i="47"/>
  <c r="I13" i="47"/>
  <c r="F13" i="47"/>
  <c r="L12" i="47"/>
  <c r="I12" i="47"/>
  <c r="F12" i="47"/>
  <c r="L11" i="47"/>
  <c r="I11" i="47"/>
  <c r="F11" i="47"/>
  <c r="L10" i="47"/>
  <c r="I10" i="47"/>
  <c r="F10" i="47"/>
  <c r="L9" i="47"/>
  <c r="I9" i="47"/>
  <c r="F9" i="47"/>
  <c r="L8" i="47"/>
  <c r="I8" i="47"/>
  <c r="F8" i="47"/>
  <c r="L7" i="47"/>
  <c r="I7" i="47"/>
  <c r="K6" i="47"/>
  <c r="K5" i="47" s="1"/>
  <c r="J6" i="47"/>
  <c r="H6" i="47"/>
  <c r="G6" i="47"/>
  <c r="E6" i="47"/>
  <c r="D6" i="47"/>
  <c r="I14" i="47"/>
  <c r="K30" i="27"/>
  <c r="K29" i="27"/>
  <c r="K9" i="27"/>
  <c r="K17" i="27" s="1"/>
  <c r="G10" i="27"/>
  <c r="K10" i="27"/>
  <c r="G11" i="27"/>
  <c r="K11" i="27"/>
  <c r="G12" i="27"/>
  <c r="K12" i="27"/>
  <c r="G13" i="27"/>
  <c r="J32" i="27"/>
  <c r="H32" i="27"/>
  <c r="H17" i="27"/>
  <c r="K28" i="27"/>
  <c r="G27" i="27"/>
  <c r="G26" i="27"/>
  <c r="G25" i="27"/>
  <c r="K27" i="27"/>
  <c r="K26" i="27"/>
  <c r="K25" i="27"/>
  <c r="K24" i="27"/>
  <c r="K32" i="27" s="1"/>
  <c r="G14" i="27"/>
  <c r="N32" i="27"/>
  <c r="N17" i="27"/>
  <c r="K15" i="27"/>
  <c r="K14" i="27"/>
  <c r="K8" i="27"/>
  <c r="E33" i="40"/>
  <c r="E21" i="40"/>
  <c r="E17" i="40"/>
  <c r="G50" i="35"/>
  <c r="G49" i="35"/>
  <c r="G48" i="35"/>
  <c r="G47" i="35"/>
  <c r="G46" i="35"/>
  <c r="G45" i="35"/>
  <c r="G44" i="35"/>
  <c r="G43" i="35"/>
  <c r="G42" i="35"/>
  <c r="G41" i="35"/>
  <c r="G40" i="35"/>
  <c r="G39" i="35"/>
  <c r="G38" i="35"/>
  <c r="F8" i="5"/>
  <c r="F7" i="5"/>
  <c r="F6" i="5"/>
  <c r="F16" i="37"/>
  <c r="F15" i="37"/>
  <c r="F14" i="37"/>
  <c r="F13" i="37"/>
  <c r="F8" i="37"/>
  <c r="F7" i="37"/>
  <c r="F6" i="37"/>
  <c r="F5" i="37"/>
  <c r="G8" i="35"/>
  <c r="G34" i="42"/>
  <c r="G33" i="42"/>
  <c r="G32" i="42"/>
  <c r="G31" i="42"/>
  <c r="G29" i="42"/>
  <c r="G28" i="42"/>
  <c r="G27" i="42"/>
  <c r="G25" i="42"/>
  <c r="G24" i="42"/>
  <c r="G23" i="42"/>
  <c r="G21" i="42"/>
  <c r="G20" i="42"/>
  <c r="G19" i="42"/>
  <c r="G18" i="42"/>
  <c r="G16" i="42"/>
  <c r="G15" i="42"/>
  <c r="G14" i="42"/>
  <c r="G12" i="42"/>
  <c r="G11" i="42"/>
  <c r="G10" i="42"/>
  <c r="G9" i="42"/>
  <c r="G7" i="42"/>
  <c r="G6" i="42"/>
  <c r="G5" i="42"/>
  <c r="G21" i="43"/>
  <c r="G20" i="43"/>
  <c r="G19" i="43"/>
  <c r="G18" i="43"/>
  <c r="G17" i="43"/>
  <c r="G15" i="43"/>
  <c r="G14" i="43"/>
  <c r="G13" i="43"/>
  <c r="G11" i="43"/>
  <c r="G10" i="43"/>
  <c r="G9" i="43"/>
  <c r="G8" i="43"/>
  <c r="G6" i="43"/>
  <c r="G5" i="43"/>
  <c r="G4" i="43"/>
  <c r="K21" i="43"/>
  <c r="K20" i="43"/>
  <c r="K19" i="43"/>
  <c r="K18" i="43"/>
  <c r="K17" i="43"/>
  <c r="K15" i="43"/>
  <c r="K14" i="43"/>
  <c r="K13" i="43"/>
  <c r="K11" i="43"/>
  <c r="K10" i="43"/>
  <c r="K9" i="43"/>
  <c r="K8" i="43"/>
  <c r="K6" i="43"/>
  <c r="K5" i="43"/>
  <c r="K4" i="43"/>
  <c r="K3" i="43"/>
  <c r="K34" i="42"/>
  <c r="K33" i="42"/>
  <c r="K32" i="42"/>
  <c r="K31" i="42"/>
  <c r="K29" i="42"/>
  <c r="K28" i="42"/>
  <c r="K27" i="42"/>
  <c r="K25" i="42"/>
  <c r="K24" i="42"/>
  <c r="K23" i="42"/>
  <c r="K21" i="42"/>
  <c r="K20" i="42"/>
  <c r="K19" i="42"/>
  <c r="K18" i="42"/>
  <c r="K16" i="42"/>
  <c r="K15" i="42"/>
  <c r="K14" i="42"/>
  <c r="K12" i="42"/>
  <c r="K11" i="42"/>
  <c r="K10" i="42"/>
  <c r="K9" i="42"/>
  <c r="K7" i="42"/>
  <c r="K6" i="42"/>
  <c r="K5" i="42"/>
  <c r="G30" i="27"/>
  <c r="G29" i="27"/>
  <c r="G28" i="27"/>
  <c r="G24" i="27"/>
  <c r="F32" i="27"/>
  <c r="G8" i="27"/>
  <c r="Y28" i="1"/>
  <c r="Y27" i="1"/>
  <c r="Y26" i="1"/>
  <c r="Y25" i="1"/>
  <c r="Y24" i="1"/>
  <c r="Y23" i="1"/>
  <c r="Y22" i="1"/>
  <c r="Y21" i="1"/>
  <c r="Y20" i="1"/>
  <c r="Y19" i="1"/>
  <c r="Y18" i="1"/>
  <c r="Z17" i="1"/>
  <c r="Y17" i="1"/>
  <c r="Y16" i="1"/>
  <c r="Z15" i="1"/>
  <c r="Y15" i="1"/>
  <c r="Y14" i="1"/>
  <c r="Y13" i="1"/>
  <c r="Z12" i="1"/>
  <c r="Y12" i="1"/>
  <c r="Y11" i="1"/>
  <c r="T19" i="1"/>
  <c r="T23" i="1"/>
  <c r="T22" i="1"/>
  <c r="T21" i="1"/>
  <c r="T20" i="1"/>
  <c r="T18" i="1"/>
  <c r="T17" i="1"/>
  <c r="T16" i="1"/>
  <c r="T15" i="1"/>
  <c r="T14" i="1"/>
  <c r="E9" i="40"/>
  <c r="H33" i="27"/>
  <c r="H18" i="27"/>
  <c r="T28" i="1"/>
  <c r="T27" i="1"/>
  <c r="T26" i="1"/>
  <c r="T25" i="1"/>
  <c r="T24" i="1"/>
  <c r="T13" i="1"/>
  <c r="T12" i="1"/>
  <c r="T11" i="1"/>
  <c r="T10" i="1"/>
  <c r="V10" i="1" s="1"/>
  <c r="Z10" i="1" s="1"/>
  <c r="E29" i="1"/>
  <c r="G14" i="52"/>
  <c r="U29" i="1"/>
  <c r="J18" i="27"/>
  <c r="J16" i="27" s="1"/>
  <c r="J33" i="27"/>
  <c r="J5" i="47" l="1"/>
  <c r="L5" i="47" s="1"/>
  <c r="J16" i="47"/>
  <c r="J17" i="47" s="1"/>
  <c r="J18" i="47" s="1"/>
  <c r="E5" i="47"/>
  <c r="E17" i="47" s="1"/>
  <c r="K25" i="50"/>
  <c r="K27" i="50" s="1"/>
  <c r="K2" i="50"/>
  <c r="G32" i="35"/>
  <c r="G16" i="43"/>
  <c r="K12" i="43"/>
  <c r="G35" i="42"/>
  <c r="G30" i="42"/>
  <c r="K26" i="42"/>
  <c r="K17" i="42"/>
  <c r="K13" i="42"/>
  <c r="G13" i="42"/>
  <c r="Z28" i="1"/>
  <c r="V25" i="1"/>
  <c r="Z25" i="1" s="1"/>
  <c r="V24" i="1"/>
  <c r="Z24" i="1" s="1"/>
  <c r="V23" i="1"/>
  <c r="Z23" i="1" s="1"/>
  <c r="V19" i="1"/>
  <c r="Z19" i="1" s="1"/>
  <c r="V18" i="1"/>
  <c r="Z18" i="1" s="1"/>
  <c r="V17" i="1"/>
  <c r="V16" i="1"/>
  <c r="Z16" i="1" s="1"/>
  <c r="V15" i="1"/>
  <c r="V14" i="1"/>
  <c r="Z14" i="1" s="1"/>
  <c r="V20" i="1"/>
  <c r="Z20" i="1" s="1"/>
  <c r="G21" i="35"/>
  <c r="V26" i="1"/>
  <c r="Z26" i="1" s="1"/>
  <c r="V11" i="1"/>
  <c r="Z11" i="1" s="1"/>
  <c r="V22" i="1"/>
  <c r="Z22" i="1" s="1"/>
  <c r="Y29" i="1"/>
  <c r="P3" i="1" s="1"/>
  <c r="U3" i="1" s="1"/>
  <c r="Z27" i="1"/>
  <c r="V13" i="1"/>
  <c r="Z13" i="1" s="1"/>
  <c r="V21" i="1"/>
  <c r="Z21" i="1" s="1"/>
  <c r="M29" i="1"/>
  <c r="K35" i="42"/>
  <c r="G5" i="47"/>
  <c r="I15" i="50"/>
  <c r="G12" i="43"/>
  <c r="G17" i="42"/>
  <c r="G26" i="42"/>
  <c r="K16" i="43"/>
  <c r="G7" i="43"/>
  <c r="H16" i="27"/>
  <c r="K17" i="47"/>
  <c r="K18" i="47" s="1"/>
  <c r="J19" i="47" s="1"/>
  <c r="T29" i="1"/>
  <c r="K8" i="42"/>
  <c r="K7" i="43"/>
  <c r="G8" i="42"/>
  <c r="G36" i="42" s="1"/>
  <c r="G22" i="42"/>
  <c r="D5" i="47"/>
  <c r="D17" i="47" s="1"/>
  <c r="D18" i="47" s="1"/>
  <c r="K30" i="42"/>
  <c r="G22" i="43"/>
  <c r="J31" i="27"/>
  <c r="I11" i="50"/>
  <c r="V12" i="1"/>
  <c r="K22" i="42"/>
  <c r="F9" i="5"/>
  <c r="F1" i="5" s="1"/>
  <c r="I6" i="47"/>
  <c r="E18" i="47"/>
  <c r="D19" i="47" s="1"/>
  <c r="F6" i="47"/>
  <c r="F16" i="47"/>
  <c r="I15" i="47"/>
  <c r="K33" i="27"/>
  <c r="K31" i="27" s="1"/>
  <c r="G32" i="27"/>
  <c r="K42" i="27"/>
  <c r="C33" i="40" s="1"/>
  <c r="G9" i="27"/>
  <c r="G17" i="27" s="1"/>
  <c r="F17" i="27"/>
  <c r="D42" i="27" s="1"/>
  <c r="H31" i="27"/>
  <c r="F33" i="27"/>
  <c r="J40" i="27" s="1"/>
  <c r="G33" i="27"/>
  <c r="K18" i="27"/>
  <c r="F5" i="47"/>
  <c r="K14" i="51"/>
  <c r="L6" i="47"/>
  <c r="G13" i="35"/>
  <c r="G16" i="47"/>
  <c r="I16" i="47" s="1"/>
  <c r="F9" i="37"/>
  <c r="D3" i="37" s="1"/>
  <c r="F18" i="27"/>
  <c r="F15" i="47"/>
  <c r="H5" i="47"/>
  <c r="G27" i="35"/>
  <c r="G12" i="49"/>
  <c r="E1" i="49" s="1"/>
  <c r="G20" i="52" s="1"/>
  <c r="G37" i="49"/>
  <c r="E32" i="49" s="1"/>
  <c r="G27" i="49"/>
  <c r="J42" i="27"/>
  <c r="G23" i="49"/>
  <c r="G51" i="35"/>
  <c r="D35" i="35" s="1"/>
  <c r="F17" i="37"/>
  <c r="G33" i="35" l="1"/>
  <c r="D4" i="35" s="1"/>
  <c r="D1" i="35" s="1"/>
  <c r="G1" i="35" s="1"/>
  <c r="G23" i="43"/>
  <c r="Z29" i="1"/>
  <c r="P5" i="1" s="1"/>
  <c r="J20" i="47"/>
  <c r="L16" i="47"/>
  <c r="L17" i="47" s="1"/>
  <c r="F17" i="47"/>
  <c r="I16" i="50"/>
  <c r="H2" i="50" s="1"/>
  <c r="K3" i="50" s="1"/>
  <c r="D40" i="27"/>
  <c r="J45" i="27" s="1"/>
  <c r="G33" i="40"/>
  <c r="C34" i="48" s="1"/>
  <c r="G34" i="48" s="1"/>
  <c r="F18" i="37"/>
  <c r="D11" i="37"/>
  <c r="D1" i="37" s="1"/>
  <c r="G28" i="49"/>
  <c r="G30" i="49" s="1"/>
  <c r="H1" i="49"/>
  <c r="I20" i="52" s="1"/>
  <c r="K36" i="42"/>
  <c r="K23" i="43" s="1"/>
  <c r="J41" i="27"/>
  <c r="F31" i="27"/>
  <c r="G18" i="27"/>
  <c r="E40" i="27" s="1"/>
  <c r="K16" i="27"/>
  <c r="K35" i="27"/>
  <c r="G1" i="27" s="1"/>
  <c r="I22" i="52"/>
  <c r="P4" i="1"/>
  <c r="I16" i="52" s="1"/>
  <c r="F3" i="5"/>
  <c r="F18" i="47"/>
  <c r="D20" i="47"/>
  <c r="E42" i="27"/>
  <c r="G31" i="27"/>
  <c r="H17" i="47"/>
  <c r="H18" i="47" s="1"/>
  <c r="G19" i="47" s="1"/>
  <c r="I5" i="47"/>
  <c r="I17" i="47" s="1"/>
  <c r="G17" i="47"/>
  <c r="G18" i="47" s="1"/>
  <c r="J47" i="27"/>
  <c r="F16" i="27"/>
  <c r="K20" i="52"/>
  <c r="I20" i="51"/>
  <c r="K20" i="51" s="1"/>
  <c r="G26" i="52" l="1"/>
  <c r="I26" i="51" s="1"/>
  <c r="K26" i="51" s="1"/>
  <c r="I18" i="50"/>
  <c r="K47" i="27"/>
  <c r="C29" i="40"/>
  <c r="C17" i="40"/>
  <c r="G17" i="40" s="1"/>
  <c r="C18" i="48" s="1"/>
  <c r="G18" i="48" s="1"/>
  <c r="C5" i="40"/>
  <c r="G5" i="40" s="1"/>
  <c r="C1" i="40" s="1"/>
  <c r="G30" i="52" s="1"/>
  <c r="B1" i="27"/>
  <c r="G2" i="27" s="1"/>
  <c r="F19" i="37"/>
  <c r="G1" i="37"/>
  <c r="I24" i="52" s="1"/>
  <c r="E17" i="49"/>
  <c r="I1" i="43"/>
  <c r="D1" i="42"/>
  <c r="H1" i="42" s="1"/>
  <c r="D41" i="27"/>
  <c r="G16" i="27"/>
  <c r="E41" i="27" s="1"/>
  <c r="K41" i="27"/>
  <c r="C21" i="40" s="1"/>
  <c r="I14" i="52"/>
  <c r="K14" i="52" s="1"/>
  <c r="I5" i="1"/>
  <c r="I28" i="52"/>
  <c r="G20" i="47"/>
  <c r="K40" i="27"/>
  <c r="C9" i="40" s="1"/>
  <c r="G9" i="40" s="1"/>
  <c r="I30" i="52" s="1"/>
  <c r="J46" i="27"/>
  <c r="I26" i="52"/>
  <c r="K26" i="52" s="1"/>
  <c r="G24" i="52"/>
  <c r="E39" i="49" l="1"/>
  <c r="E41" i="49" s="1"/>
  <c r="G21" i="40"/>
  <c r="C22" i="48" s="1"/>
  <c r="G22" i="48" s="1"/>
  <c r="G25" i="48" s="1"/>
  <c r="G29" i="40"/>
  <c r="G36" i="40" s="1"/>
  <c r="G2" i="37"/>
  <c r="E15" i="49"/>
  <c r="H16" i="49" s="1"/>
  <c r="G18" i="52"/>
  <c r="I18" i="51" s="1"/>
  <c r="K18" i="51" s="1"/>
  <c r="G12" i="40"/>
  <c r="K46" i="27"/>
  <c r="K45" i="27"/>
  <c r="I12" i="52"/>
  <c r="I10" i="52" s="1"/>
  <c r="U5" i="1"/>
  <c r="I4" i="1"/>
  <c r="G28" i="52"/>
  <c r="I28" i="51" s="1"/>
  <c r="K28" i="51" s="1"/>
  <c r="K30" i="52"/>
  <c r="I30" i="51"/>
  <c r="K30" i="51" s="1"/>
  <c r="I24" i="51"/>
  <c r="K24" i="51" s="1"/>
  <c r="K24" i="52"/>
  <c r="C30" i="48" l="1"/>
  <c r="G30" i="48" s="1"/>
  <c r="G22" i="52"/>
  <c r="I22" i="51" s="1"/>
  <c r="K22" i="51" s="1"/>
  <c r="K18" i="52"/>
  <c r="G8" i="48"/>
  <c r="G24" i="40"/>
  <c r="U4" i="1"/>
  <c r="G16" i="52"/>
  <c r="K28" i="52"/>
  <c r="G37" i="48" l="1"/>
  <c r="G5" i="48"/>
  <c r="G12" i="48" s="1"/>
  <c r="K22" i="52"/>
  <c r="I32" i="52"/>
  <c r="I34" i="52" s="1"/>
  <c r="I36" i="51" s="1"/>
  <c r="I16" i="51"/>
  <c r="K16" i="51" s="1"/>
  <c r="G12" i="52"/>
  <c r="K16" i="52"/>
  <c r="K37" i="51"/>
  <c r="C2" i="48" l="1"/>
  <c r="G32" i="52" s="1"/>
  <c r="I32" i="51" s="1"/>
  <c r="K32" i="51" s="1"/>
  <c r="K12" i="52"/>
  <c r="K10" i="52" s="1"/>
  <c r="I12" i="51"/>
  <c r="K12" i="51" s="1"/>
  <c r="G10" i="52"/>
  <c r="I10" i="51" s="1"/>
  <c r="K10" i="51" s="1"/>
  <c r="K32" i="52" l="1"/>
  <c r="K34" i="52" s="1"/>
  <c r="G34" i="52"/>
  <c r="G36" i="51" s="1"/>
  <c r="K36" i="51" s="1"/>
  <c r="I34" i="51" l="1"/>
  <c r="I42" i="51" s="1"/>
  <c r="K42" i="51" s="1"/>
  <c r="E6" i="51" s="1"/>
  <c r="K34" i="51" l="1"/>
</calcChain>
</file>

<file path=xl/sharedStrings.xml><?xml version="1.0" encoding="utf-8"?>
<sst xmlns="http://schemas.openxmlformats.org/spreadsheetml/2006/main" count="1073" uniqueCount="348">
  <si>
    <t>[別紙２]</t>
  </si>
  <si>
    <t>変更契約金額内訳書(第○回)</t>
    <rPh sb="0" eb="2">
      <t>ヘンコウ</t>
    </rPh>
    <rPh sb="2" eb="4">
      <t>ケイヤク</t>
    </rPh>
    <rPh sb="4" eb="6">
      <t>キンガク</t>
    </rPh>
    <rPh sb="6" eb="8">
      <t>ウチワケ</t>
    </rPh>
    <rPh sb="8" eb="9">
      <t>ショ</t>
    </rPh>
    <rPh sb="10" eb="11">
      <t>ダイ</t>
    </rPh>
    <rPh sb="12" eb="13">
      <t>カイ</t>
    </rPh>
    <phoneticPr fontId="2"/>
  </si>
  <si>
    <t>差額合計</t>
    <rPh sb="0" eb="2">
      <t>サガク</t>
    </rPh>
    <rPh sb="2" eb="4">
      <t>ゴウケイ</t>
    </rPh>
    <phoneticPr fontId="2"/>
  </si>
  <si>
    <t>円</t>
    <rPh sb="0" eb="1">
      <t>エン</t>
    </rPh>
    <phoneticPr fontId="2"/>
  </si>
  <si>
    <t>変更前</t>
    <rPh sb="0" eb="2">
      <t>ヘンコウ</t>
    </rPh>
    <rPh sb="2" eb="3">
      <t>マエ</t>
    </rPh>
    <phoneticPr fontId="2"/>
  </si>
  <si>
    <t>変更後</t>
    <rPh sb="0" eb="2">
      <t>ヘンコウ</t>
    </rPh>
    <rPh sb="2" eb="3">
      <t>ゴ</t>
    </rPh>
    <phoneticPr fontId="2"/>
  </si>
  <si>
    <t>差額</t>
    <rPh sb="0" eb="2">
      <t>サガク</t>
    </rPh>
    <phoneticPr fontId="2"/>
  </si>
  <si>
    <t>Ⅰ　業務原価</t>
    <rPh sb="2" eb="4">
      <t>ギョウム</t>
    </rPh>
    <rPh sb="4" eb="6">
      <t>ゲンカ</t>
    </rPh>
    <phoneticPr fontId="2"/>
  </si>
  <si>
    <t>　1　直接経費</t>
    <rPh sb="3" eb="5">
      <t>チョクセツ</t>
    </rPh>
    <rPh sb="5" eb="7">
      <t>ケイヒ</t>
    </rPh>
    <phoneticPr fontId="2"/>
  </si>
  <si>
    <t>　(1)　旅費（航空賃）</t>
    <rPh sb="5" eb="7">
      <t>リョヒ</t>
    </rPh>
    <rPh sb="8" eb="10">
      <t>コウクウ</t>
    </rPh>
    <rPh sb="10" eb="11">
      <t>チン</t>
    </rPh>
    <phoneticPr fontId="2"/>
  </si>
  <si>
    <t>　(2)　旅費（その他）</t>
    <rPh sb="5" eb="7">
      <t>リョヒ</t>
    </rPh>
    <rPh sb="10" eb="11">
      <t>タ</t>
    </rPh>
    <phoneticPr fontId="2"/>
  </si>
  <si>
    <t>円</t>
  </si>
  <si>
    <t>　(3)　一般業務費</t>
    <rPh sb="5" eb="7">
      <t>イッパン</t>
    </rPh>
    <rPh sb="7" eb="9">
      <t>ギョウム</t>
    </rPh>
    <rPh sb="9" eb="10">
      <t>ヒ</t>
    </rPh>
    <phoneticPr fontId="2"/>
  </si>
  <si>
    <t>　(4)　報告書作成費</t>
    <rPh sb="5" eb="8">
      <t>ホウコクショ</t>
    </rPh>
    <rPh sb="8" eb="10">
      <t>サクセイ</t>
    </rPh>
    <rPh sb="10" eb="11">
      <t>ヒ</t>
    </rPh>
    <phoneticPr fontId="2"/>
  </si>
  <si>
    <t>　(5)　機材費</t>
    <rPh sb="5" eb="7">
      <t>キザイ</t>
    </rPh>
    <rPh sb="7" eb="8">
      <t>ヒ</t>
    </rPh>
    <phoneticPr fontId="2"/>
  </si>
  <si>
    <t>　(6)　再委託費</t>
    <rPh sb="5" eb="8">
      <t>サイイタク</t>
    </rPh>
    <rPh sb="8" eb="9">
      <t>ヒ</t>
    </rPh>
    <phoneticPr fontId="2"/>
  </si>
  <si>
    <t>　(7)　国内業務費</t>
    <rPh sb="5" eb="7">
      <t>コクナイ</t>
    </rPh>
    <rPh sb="7" eb="9">
      <t>ギョウム</t>
    </rPh>
    <rPh sb="9" eb="10">
      <t>ヒ</t>
    </rPh>
    <phoneticPr fontId="2"/>
  </si>
  <si>
    <t>　2　直接人件費</t>
    <rPh sb="5" eb="8">
      <t>ジンケンヒ</t>
    </rPh>
    <phoneticPr fontId="2"/>
  </si>
  <si>
    <t>円</t>
    <phoneticPr fontId="2"/>
  </si>
  <si>
    <t>　3　その他原価</t>
    <rPh sb="5" eb="6">
      <t>タ</t>
    </rPh>
    <rPh sb="6" eb="8">
      <t>ゲンカ</t>
    </rPh>
    <phoneticPr fontId="2"/>
  </si>
  <si>
    <t>Ⅱ　一般管理費等</t>
    <rPh sb="2" eb="4">
      <t>イッパン</t>
    </rPh>
    <rPh sb="4" eb="7">
      <t>カンリヒ</t>
    </rPh>
    <rPh sb="7" eb="8">
      <t>トウ</t>
    </rPh>
    <phoneticPr fontId="2"/>
  </si>
  <si>
    <t>Ⅲ　小計（税抜き）</t>
    <rPh sb="2" eb="4">
      <t>ショウケイ</t>
    </rPh>
    <rPh sb="5" eb="6">
      <t>ゼイ</t>
    </rPh>
    <rPh sb="6" eb="7">
      <t>ヌ</t>
    </rPh>
    <phoneticPr fontId="2"/>
  </si>
  <si>
    <t>　うち課税対象額</t>
    <rPh sb="3" eb="8">
      <t>カゼイタイショウガク</t>
    </rPh>
    <phoneticPr fontId="2"/>
  </si>
  <si>
    <r>
      <t>　消費税（8％）</t>
    </r>
    <r>
      <rPr>
        <sz val="12"/>
        <color rgb="FFFF0000"/>
        <rFont val="ＭＳ 明朝"/>
        <family val="1"/>
        <charset val="128"/>
      </rPr>
      <t>(小数点第一位を切捨て)</t>
    </r>
    <phoneticPr fontId="2"/>
  </si>
  <si>
    <r>
      <t>　消費税（10％）</t>
    </r>
    <r>
      <rPr>
        <sz val="12"/>
        <color rgb="FFFF0000"/>
        <rFont val="ＭＳ 明朝"/>
        <family val="1"/>
        <charset val="128"/>
      </rPr>
      <t>(小数点第一位を切捨て)</t>
    </r>
    <rPh sb="1" eb="3">
      <t>ショウヒ</t>
    </rPh>
    <rPh sb="3" eb="4">
      <t>ゼイ</t>
    </rPh>
    <phoneticPr fontId="2"/>
  </si>
  <si>
    <t>　消費税合計</t>
    <rPh sb="1" eb="3">
      <t>ショウヒ</t>
    </rPh>
    <rPh sb="3" eb="4">
      <t>ゼイ</t>
    </rPh>
    <rPh sb="4" eb="6">
      <t>ゴウケイ</t>
    </rPh>
    <phoneticPr fontId="2"/>
  </si>
  <si>
    <t>（変更後の消費税は課税対象(税抜き）の変更後金額と変更前金額の差額に税率を乗じた金額に変更前の消費税を加算して算定。</t>
    <rPh sb="1" eb="3">
      <t>ヘンコウ</t>
    </rPh>
    <rPh sb="3" eb="4">
      <t>ゴ</t>
    </rPh>
    <rPh sb="5" eb="8">
      <t>ショウヒゼイ</t>
    </rPh>
    <rPh sb="9" eb="11">
      <t>カゼイ</t>
    </rPh>
    <rPh sb="11" eb="13">
      <t>タイショウ</t>
    </rPh>
    <rPh sb="14" eb="15">
      <t>ゼイ</t>
    </rPh>
    <rPh sb="15" eb="16">
      <t>ヌ</t>
    </rPh>
    <rPh sb="19" eb="21">
      <t>ヘンコウ</t>
    </rPh>
    <rPh sb="21" eb="22">
      <t>ゴ</t>
    </rPh>
    <rPh sb="22" eb="24">
      <t>キンガク</t>
    </rPh>
    <rPh sb="25" eb="27">
      <t>ヘンコウ</t>
    </rPh>
    <rPh sb="27" eb="28">
      <t>マエ</t>
    </rPh>
    <rPh sb="28" eb="30">
      <t>キンガク</t>
    </rPh>
    <rPh sb="31" eb="33">
      <t>サガク</t>
    </rPh>
    <rPh sb="34" eb="36">
      <t>ゼイリツ</t>
    </rPh>
    <rPh sb="37" eb="38">
      <t>ジョウ</t>
    </rPh>
    <rPh sb="40" eb="42">
      <t>キンガク</t>
    </rPh>
    <rPh sb="43" eb="45">
      <t>ヘンコウ</t>
    </rPh>
    <rPh sb="45" eb="46">
      <t>マエ</t>
    </rPh>
    <rPh sb="47" eb="50">
      <t>ショウヒゼイ</t>
    </rPh>
    <rPh sb="51" eb="53">
      <t>カサン</t>
    </rPh>
    <rPh sb="55" eb="57">
      <t>サンテイ</t>
    </rPh>
    <phoneticPr fontId="2"/>
  </si>
  <si>
    <t>変更前後で税率の変更があった場合、増額分は新税率、減額分は旧税率を適用。）</t>
    <rPh sb="0" eb="2">
      <t>ヘンコウ</t>
    </rPh>
    <rPh sb="2" eb="4">
      <t>ゼンゴ</t>
    </rPh>
    <rPh sb="5" eb="7">
      <t>ゼイリツ</t>
    </rPh>
    <rPh sb="8" eb="10">
      <t>ヘンコウ</t>
    </rPh>
    <rPh sb="14" eb="16">
      <t>バアイ</t>
    </rPh>
    <rPh sb="19" eb="20">
      <t>ブン</t>
    </rPh>
    <rPh sb="27" eb="28">
      <t>ブン</t>
    </rPh>
    <rPh sb="33" eb="35">
      <t>テキヨウ</t>
    </rPh>
    <phoneticPr fontId="2"/>
  </si>
  <si>
    <t>Ⅳ　合計</t>
    <rPh sb="2" eb="4">
      <t>ゴウケイ</t>
    </rPh>
    <phoneticPr fontId="2"/>
  </si>
  <si>
    <t>変更契約金額内訳書(第○回・変更後課税額・不課税額内訳)</t>
    <rPh sb="0" eb="2">
      <t>ヘンコウ</t>
    </rPh>
    <rPh sb="2" eb="4">
      <t>ケイヤク</t>
    </rPh>
    <rPh sb="4" eb="6">
      <t>キンガク</t>
    </rPh>
    <rPh sb="6" eb="8">
      <t>ウチワケ</t>
    </rPh>
    <rPh sb="8" eb="9">
      <t>ショ</t>
    </rPh>
    <rPh sb="10" eb="11">
      <t>ダイ</t>
    </rPh>
    <rPh sb="12" eb="13">
      <t>カイ</t>
    </rPh>
    <rPh sb="14" eb="16">
      <t>ヘンコウ</t>
    </rPh>
    <rPh sb="16" eb="17">
      <t>ゴ</t>
    </rPh>
    <rPh sb="17" eb="20">
      <t>カゼイガク</t>
    </rPh>
    <rPh sb="21" eb="24">
      <t>フカゼイ</t>
    </rPh>
    <rPh sb="24" eb="25">
      <t>ガク</t>
    </rPh>
    <rPh sb="25" eb="27">
      <t>ウチワケ</t>
    </rPh>
    <phoneticPr fontId="2"/>
  </si>
  <si>
    <t>合計</t>
    <rPh sb="0" eb="2">
      <t>ゴウケイ</t>
    </rPh>
    <phoneticPr fontId="2"/>
  </si>
  <si>
    <t>内）課税対象額</t>
    <rPh sb="0" eb="1">
      <t>ウチ</t>
    </rPh>
    <rPh sb="2" eb="4">
      <t>カゼイ</t>
    </rPh>
    <rPh sb="4" eb="6">
      <t>タイショウ</t>
    </rPh>
    <rPh sb="6" eb="7">
      <t>ガク</t>
    </rPh>
    <phoneticPr fontId="2"/>
  </si>
  <si>
    <t>　内)不課税対象額</t>
    <rPh sb="1" eb="2">
      <t>ウチ</t>
    </rPh>
    <rPh sb="3" eb="4">
      <t>フ</t>
    </rPh>
    <rPh sb="4" eb="6">
      <t>カゼイ</t>
    </rPh>
    <rPh sb="6" eb="8">
      <t>タイショウ</t>
    </rPh>
    <rPh sb="8" eb="9">
      <t>ガク</t>
    </rPh>
    <phoneticPr fontId="2"/>
  </si>
  <si>
    <t>　(7)　国内研修/招へい費</t>
    <rPh sb="5" eb="7">
      <t>コクナイ</t>
    </rPh>
    <rPh sb="7" eb="9">
      <t>ケンシュウ</t>
    </rPh>
    <rPh sb="10" eb="11">
      <t>ショウ</t>
    </rPh>
    <rPh sb="13" eb="14">
      <t>ヒ</t>
    </rPh>
    <phoneticPr fontId="2"/>
  </si>
  <si>
    <t>国内業務費</t>
    <rPh sb="0" eb="2">
      <t>コクナイ</t>
    </rPh>
    <rPh sb="2" eb="4">
      <t>ギョウム</t>
    </rPh>
    <rPh sb="4" eb="5">
      <t>ヒ</t>
    </rPh>
    <phoneticPr fontId="2"/>
  </si>
  <si>
    <t>Ⅲ　合計（税抜き）</t>
    <rPh sb="2" eb="4">
      <t>ゴウケイ</t>
    </rPh>
    <rPh sb="5" eb="6">
      <t>ゼイ</t>
    </rPh>
    <rPh sb="6" eb="7">
      <t>ヌ</t>
    </rPh>
    <phoneticPr fontId="2"/>
  </si>
  <si>
    <t>　1　直接経費</t>
    <phoneticPr fontId="2"/>
  </si>
  <si>
    <t>　　　(1)　旅費（航空賃）</t>
    <rPh sb="7" eb="9">
      <t>リョヒ</t>
    </rPh>
    <rPh sb="10" eb="12">
      <t>コウクウ</t>
    </rPh>
    <rPh sb="12" eb="13">
      <t>チン</t>
    </rPh>
    <phoneticPr fontId="2"/>
  </si>
  <si>
    <t>課税対象額</t>
    <rPh sb="0" eb="2">
      <t>カゼイ</t>
    </rPh>
    <rPh sb="2" eb="4">
      <t>タイショウ</t>
    </rPh>
    <rPh sb="4" eb="5">
      <t>ガク</t>
    </rPh>
    <phoneticPr fontId="2"/>
  </si>
  <si>
    <t>不課税対象額</t>
    <rPh sb="0" eb="1">
      <t>フ</t>
    </rPh>
    <rPh sb="1" eb="3">
      <t>カゼイ</t>
    </rPh>
    <rPh sb="3" eb="5">
      <t>タイショウ</t>
    </rPh>
    <rPh sb="5" eb="6">
      <t>ガク</t>
    </rPh>
    <phoneticPr fontId="2"/>
  </si>
  <si>
    <t>　　　(2)　旅費（その他）( (2)-1+(2)-2)</t>
    <rPh sb="7" eb="9">
      <t>リョヒ</t>
    </rPh>
    <rPh sb="12" eb="13">
      <t>タ</t>
    </rPh>
    <phoneticPr fontId="2"/>
  </si>
  <si>
    <t>　　  　(2)－１　旅費（その他）：日当・宿泊料等、特別手当</t>
    <rPh sb="11" eb="13">
      <t>リョヒ</t>
    </rPh>
    <rPh sb="16" eb="17">
      <t>タ</t>
    </rPh>
    <rPh sb="19" eb="21">
      <t>ニットウ</t>
    </rPh>
    <rPh sb="22" eb="25">
      <t>シュクハクリョウ</t>
    </rPh>
    <rPh sb="25" eb="26">
      <t>トウ</t>
    </rPh>
    <rPh sb="27" eb="29">
      <t>トクベツ</t>
    </rPh>
    <rPh sb="29" eb="31">
      <t>テアテ</t>
    </rPh>
    <phoneticPr fontId="2"/>
  </si>
  <si>
    <t>氏　名</t>
    <phoneticPr fontId="2"/>
  </si>
  <si>
    <t>担当業務</t>
  </si>
  <si>
    <t>格付
(号)</t>
    <rPh sb="4" eb="5">
      <t>ゴウ</t>
    </rPh>
    <phoneticPr fontId="2"/>
  </si>
  <si>
    <t>変更内容
（注３）</t>
    <rPh sb="0" eb="2">
      <t>ヘンコウ</t>
    </rPh>
    <rPh sb="2" eb="4">
      <t>ナイヨウ</t>
    </rPh>
    <rPh sb="6" eb="7">
      <t>チュウ</t>
    </rPh>
    <phoneticPr fontId="2"/>
  </si>
  <si>
    <t>現地業務期間
(日間)</t>
    <rPh sb="2" eb="4">
      <t>ギョウム</t>
    </rPh>
    <rPh sb="8" eb="9">
      <t>ニチ</t>
    </rPh>
    <rPh sb="9" eb="10">
      <t>カン</t>
    </rPh>
    <phoneticPr fontId="2"/>
  </si>
  <si>
    <t>（1）旅費
(航空賃)(円)</t>
    <rPh sb="12" eb="13">
      <t>エン</t>
    </rPh>
    <phoneticPr fontId="2"/>
  </si>
  <si>
    <t>（2）旅費（日当・宿泊料等、特別手当）</t>
    <rPh sb="6" eb="8">
      <t>ニットウ</t>
    </rPh>
    <rPh sb="9" eb="12">
      <t>シュクハクリョウ</t>
    </rPh>
    <rPh sb="12" eb="13">
      <t>トウ</t>
    </rPh>
    <rPh sb="14" eb="16">
      <t>トクベツ</t>
    </rPh>
    <rPh sb="16" eb="18">
      <t>テアテ</t>
    </rPh>
    <phoneticPr fontId="2"/>
  </si>
  <si>
    <r>
      <t>課税
区分</t>
    </r>
    <r>
      <rPr>
        <vertAlign val="subscript"/>
        <sz val="10"/>
        <rFont val="ＭＳ 明朝"/>
        <family val="1"/>
        <charset val="128"/>
      </rPr>
      <t>　注１</t>
    </r>
    <rPh sb="0" eb="2">
      <t>カゼイ</t>
    </rPh>
    <rPh sb="3" eb="5">
      <t>クブン</t>
    </rPh>
    <rPh sb="6" eb="7">
      <t>チュウ</t>
    </rPh>
    <phoneticPr fontId="2"/>
  </si>
  <si>
    <t>滞在費（積算内訳も記入）</t>
    <phoneticPr fontId="2"/>
  </si>
  <si>
    <t>内国旅費
（円）</t>
    <rPh sb="6" eb="7">
      <t>エン</t>
    </rPh>
    <phoneticPr fontId="2"/>
  </si>
  <si>
    <t>金　　額
（円）</t>
    <rPh sb="0" eb="4">
      <t>キンガク</t>
    </rPh>
    <rPh sb="6" eb="7">
      <t>エン</t>
    </rPh>
    <phoneticPr fontId="2"/>
  </si>
  <si>
    <t>(1)旅費</t>
    <rPh sb="3" eb="5">
      <t>リョヒ</t>
    </rPh>
    <phoneticPr fontId="2"/>
  </si>
  <si>
    <t>（2）旅費 （日当・</t>
    <phoneticPr fontId="2"/>
  </si>
  <si>
    <t>日　　当（円）</t>
    <rPh sb="5" eb="6">
      <t>エン</t>
    </rPh>
    <phoneticPr fontId="2"/>
  </si>
  <si>
    <t>宿　泊　料（円）</t>
    <rPh sb="4" eb="5">
      <t>リョウ</t>
    </rPh>
    <rPh sb="6" eb="7">
      <t>エン</t>
    </rPh>
    <phoneticPr fontId="2"/>
  </si>
  <si>
    <t>(航空賃)(円)</t>
  </si>
  <si>
    <t>宿泊料等、特別手当）(円）</t>
    <rPh sb="11" eb="12">
      <t>エン</t>
    </rPh>
    <phoneticPr fontId="2"/>
  </si>
  <si>
    <t>総括</t>
  </si>
  <si>
    <t>　</t>
  </si>
  <si>
    <t>＊</t>
    <phoneticPr fontId="2"/>
  </si>
  <si>
    <t>×</t>
    <phoneticPr fontId="2"/>
  </si>
  <si>
    <t>(</t>
    <phoneticPr fontId="2"/>
  </si>
  <si>
    <t>）</t>
    <phoneticPr fontId="2"/>
  </si>
  <si>
    <t>＝</t>
    <phoneticPr fontId="2"/>
  </si>
  <si>
    <t>（</t>
    <phoneticPr fontId="2"/>
  </si>
  <si>
    <t>課税</t>
  </si>
  <si>
    <t>○○</t>
    <phoneticPr fontId="2"/>
  </si>
  <si>
    <t>課税</t>
    <phoneticPr fontId="2"/>
  </si>
  <si>
    <t>×</t>
  </si>
  <si>
    <t>）</t>
  </si>
  <si>
    <t>＝</t>
  </si>
  <si>
    <t>（</t>
  </si>
  <si>
    <t>(</t>
  </si>
  <si>
    <t>合　　計</t>
    <rPh sb="0" eb="4">
      <t>ゴウケイ</t>
    </rPh>
    <phoneticPr fontId="2"/>
  </si>
  <si>
    <t>*　航空経路、搭乗クラス</t>
    <rPh sb="2" eb="4">
      <t>コウクウ</t>
    </rPh>
    <rPh sb="4" eb="6">
      <t>ケイロ</t>
    </rPh>
    <rPh sb="7" eb="9">
      <t>トウジョウ</t>
    </rPh>
    <phoneticPr fontId="2"/>
  </si>
  <si>
    <t>注）各費目の内訳を示したシートについては、変更後の契約金額の内訳を記載ください。
注1）本邦外に居住する従事者が本邦に渡航する場合のみ課税区分欄で「課税」を選択ください。
注2）数字や日にちなどに関しては、黄色ハイライト部分のみに入力してください。それ以外の部分には計算式や他のシートなどからリンクした値が入っているので、ご注意ください。
注3）すべての支出項目について、「変更なし」「変更後」「追加」のいずれかを選択ください。支出項目自体を削除する場合は、「変更後」を選択したうえで金額を0としてください。</t>
    <rPh sb="0" eb="1">
      <t>チュウ</t>
    </rPh>
    <rPh sb="2" eb="5">
      <t>カクヒモク</t>
    </rPh>
    <rPh sb="6" eb="8">
      <t>ウチワケ</t>
    </rPh>
    <rPh sb="9" eb="10">
      <t>シメ</t>
    </rPh>
    <rPh sb="21" eb="23">
      <t>ヘンコウ</t>
    </rPh>
    <rPh sb="23" eb="24">
      <t>ゴ</t>
    </rPh>
    <rPh sb="25" eb="27">
      <t>ケイヤク</t>
    </rPh>
    <rPh sb="27" eb="29">
      <t>キンガク</t>
    </rPh>
    <rPh sb="30" eb="32">
      <t>ウチワケ</t>
    </rPh>
    <rPh sb="33" eb="35">
      <t>キサイ</t>
    </rPh>
    <rPh sb="41" eb="42">
      <t>チュウ</t>
    </rPh>
    <rPh sb="67" eb="69">
      <t>カゼイ</t>
    </rPh>
    <rPh sb="69" eb="71">
      <t>クブン</t>
    </rPh>
    <rPh sb="71" eb="72">
      <t>ラン</t>
    </rPh>
    <rPh sb="86" eb="87">
      <t>チュウ</t>
    </rPh>
    <rPh sb="89" eb="91">
      <t>スウジ</t>
    </rPh>
    <rPh sb="92" eb="93">
      <t>ヒ</t>
    </rPh>
    <rPh sb="98" eb="99">
      <t>カン</t>
    </rPh>
    <rPh sb="103" eb="105">
      <t>キイロ</t>
    </rPh>
    <rPh sb="110" eb="112">
      <t>ブブン</t>
    </rPh>
    <rPh sb="115" eb="117">
      <t>ニュウリョク</t>
    </rPh>
    <rPh sb="126" eb="128">
      <t>イガイ</t>
    </rPh>
    <rPh sb="129" eb="131">
      <t>ブブン</t>
    </rPh>
    <rPh sb="133" eb="135">
      <t>ケイサン</t>
    </rPh>
    <rPh sb="135" eb="136">
      <t>シキ</t>
    </rPh>
    <rPh sb="137" eb="138">
      <t>タ</t>
    </rPh>
    <rPh sb="151" eb="152">
      <t>アタイ</t>
    </rPh>
    <rPh sb="153" eb="154">
      <t>ハイ</t>
    </rPh>
    <rPh sb="162" eb="164">
      <t>チュウイ</t>
    </rPh>
    <rPh sb="170" eb="171">
      <t>チュウ</t>
    </rPh>
    <rPh sb="177" eb="179">
      <t>シシュツ</t>
    </rPh>
    <rPh sb="179" eb="181">
      <t>コウモク</t>
    </rPh>
    <rPh sb="207" eb="209">
      <t>センタク</t>
    </rPh>
    <rPh sb="214" eb="216">
      <t>シシュツ</t>
    </rPh>
    <rPh sb="216" eb="218">
      <t>コウモク</t>
    </rPh>
    <rPh sb="218" eb="220">
      <t>ジタイ</t>
    </rPh>
    <rPh sb="221" eb="223">
      <t>サクジョ</t>
    </rPh>
    <rPh sb="225" eb="227">
      <t>バアイ</t>
    </rPh>
    <phoneticPr fontId="2"/>
  </si>
  <si>
    <t>　(２)－２　旅費（その他）：戦争特約保険料</t>
    <rPh sb="7" eb="9">
      <t>リョヒ</t>
    </rPh>
    <rPh sb="12" eb="13">
      <t>タ</t>
    </rPh>
    <rPh sb="15" eb="17">
      <t>センソウ</t>
    </rPh>
    <rPh sb="17" eb="19">
      <t>トクヤク</t>
    </rPh>
    <rPh sb="19" eb="22">
      <t>ホケンリョウ</t>
    </rPh>
    <phoneticPr fontId="2"/>
  </si>
  <si>
    <t>不課税</t>
    <rPh sb="0" eb="1">
      <t>フ</t>
    </rPh>
    <rPh sb="1" eb="3">
      <t>カゼイ</t>
    </rPh>
    <phoneticPr fontId="2"/>
  </si>
  <si>
    <t>項　　目</t>
    <phoneticPr fontId="2"/>
  </si>
  <si>
    <t>内　　訳</t>
    <rPh sb="0" eb="1">
      <t>ウチ</t>
    </rPh>
    <rPh sb="3" eb="4">
      <t>ヤク</t>
    </rPh>
    <phoneticPr fontId="2"/>
  </si>
  <si>
    <t>変更内容</t>
    <rPh sb="0" eb="2">
      <t>ヘンコウ</t>
    </rPh>
    <rPh sb="2" eb="4">
      <t>ナイヨウ</t>
    </rPh>
    <phoneticPr fontId="2"/>
  </si>
  <si>
    <t>単価（円）</t>
    <rPh sb="3" eb="4">
      <t>エン</t>
    </rPh>
    <phoneticPr fontId="2"/>
  </si>
  <si>
    <t>数量</t>
  </si>
  <si>
    <t>金額（円）</t>
    <rPh sb="3" eb="4">
      <t>エン</t>
    </rPh>
    <phoneticPr fontId="2"/>
  </si>
  <si>
    <t>備　考</t>
    <phoneticPr fontId="2"/>
  </si>
  <si>
    <t>合　　　　計</t>
    <phoneticPr fontId="2"/>
  </si>
  <si>
    <t>注）各費目の内訳を示したシートについては、変更後の契約金額の内訳を記載ください。
注1）すべての支出項目について、「変更なし」「変更後」「追加」のいずれかを選択ください。支出項目自体を削除する場合は、「変更後」を選択したうえで金額を0としてください。</t>
    <phoneticPr fontId="2"/>
  </si>
  <si>
    <t>(3)　一般業務費　　　　　</t>
    <rPh sb="4" eb="6">
      <t>イッパン</t>
    </rPh>
    <rPh sb="6" eb="8">
      <t>ギョウム</t>
    </rPh>
    <phoneticPr fontId="2"/>
  </si>
  <si>
    <t>費　　　目</t>
    <rPh sb="0" eb="1">
      <t>ヒ</t>
    </rPh>
    <rPh sb="4" eb="5">
      <t>メ</t>
    </rPh>
    <phoneticPr fontId="2"/>
  </si>
  <si>
    <t>単　　価
（円）</t>
    <rPh sb="6" eb="7">
      <t>エン</t>
    </rPh>
    <phoneticPr fontId="2"/>
  </si>
  <si>
    <t>数　量</t>
    <phoneticPr fontId="2"/>
  </si>
  <si>
    <t>単位名</t>
    <rPh sb="0" eb="2">
      <t>タンイ</t>
    </rPh>
    <rPh sb="2" eb="3">
      <t>メイ</t>
    </rPh>
    <phoneticPr fontId="2"/>
  </si>
  <si>
    <t>金     額
（円）</t>
    <rPh sb="0" eb="1">
      <t>キン</t>
    </rPh>
    <rPh sb="6" eb="7">
      <t>ガク</t>
    </rPh>
    <rPh sb="9" eb="10">
      <t>エン</t>
    </rPh>
    <phoneticPr fontId="2"/>
  </si>
  <si>
    <t>備　　考</t>
    <phoneticPr fontId="2"/>
  </si>
  <si>
    <t>①　一般傭人費</t>
    <rPh sb="2" eb="4">
      <t>イッパン</t>
    </rPh>
    <rPh sb="4" eb="5">
      <t>ヨウ</t>
    </rPh>
    <rPh sb="5" eb="6">
      <t>ジン</t>
    </rPh>
    <rPh sb="6" eb="7">
      <t>ヒ</t>
    </rPh>
    <phoneticPr fontId="2"/>
  </si>
  <si>
    <t>変更なし</t>
  </si>
  <si>
    <t>変更後</t>
  </si>
  <si>
    <t>追加</t>
  </si>
  <si>
    <t>小　　計</t>
  </si>
  <si>
    <t>②　特殊傭人費</t>
    <rPh sb="2" eb="4">
      <t>トクシュ</t>
    </rPh>
    <rPh sb="4" eb="5">
      <t>ヨウ</t>
    </rPh>
    <rPh sb="5" eb="6">
      <t>ジン</t>
    </rPh>
    <rPh sb="6" eb="7">
      <t>ヒ</t>
    </rPh>
    <phoneticPr fontId="2"/>
  </si>
  <si>
    <t>③車両関連費</t>
    <rPh sb="3" eb="5">
      <t>カンレン</t>
    </rPh>
    <phoneticPr fontId="2"/>
  </si>
  <si>
    <t>④賃料借料</t>
    <rPh sb="1" eb="3">
      <t>チンリョウ</t>
    </rPh>
    <rPh sb="3" eb="5">
      <t>シャクリョウ</t>
    </rPh>
    <phoneticPr fontId="2"/>
  </si>
  <si>
    <t>⑤施設・機材
保守管理費</t>
    <rPh sb="1" eb="3">
      <t>シセツ</t>
    </rPh>
    <rPh sb="4" eb="6">
      <t>キザイ</t>
    </rPh>
    <rPh sb="7" eb="9">
      <t>ホシュ</t>
    </rPh>
    <rPh sb="9" eb="12">
      <t>カンリヒ</t>
    </rPh>
    <phoneticPr fontId="2"/>
  </si>
  <si>
    <t>小　　計</t>
    <rPh sb="0" eb="1">
      <t>ショウ</t>
    </rPh>
    <rPh sb="3" eb="4">
      <t>ケイ</t>
    </rPh>
    <phoneticPr fontId="2"/>
  </si>
  <si>
    <t>⑥消耗品費</t>
    <phoneticPr fontId="2"/>
  </si>
  <si>
    <t>⑦旅費・交通費</t>
    <rPh sb="1" eb="3">
      <t>リョヒ</t>
    </rPh>
    <rPh sb="4" eb="7">
      <t>コウツウヒ</t>
    </rPh>
    <phoneticPr fontId="2"/>
  </si>
  <si>
    <t>小　　計　①～⑦</t>
    <rPh sb="0" eb="1">
      <t>ショウ</t>
    </rPh>
    <rPh sb="3" eb="4">
      <t>ケイ</t>
    </rPh>
    <phoneticPr fontId="2"/>
  </si>
  <si>
    <t>前項合計</t>
    <rPh sb="0" eb="2">
      <t>ゼンコウ</t>
    </rPh>
    <rPh sb="2" eb="4">
      <t>ゴウケイ</t>
    </rPh>
    <phoneticPr fontId="2"/>
  </si>
  <si>
    <t>費　　目</t>
    <rPh sb="0" eb="1">
      <t>ヒ</t>
    </rPh>
    <rPh sb="3" eb="4">
      <t>メ</t>
    </rPh>
    <phoneticPr fontId="2"/>
  </si>
  <si>
    <t>単　　価（円）</t>
    <rPh sb="5" eb="6">
      <t>エン</t>
    </rPh>
    <phoneticPr fontId="2"/>
  </si>
  <si>
    <t>金   額
（円）</t>
    <rPh sb="0" eb="1">
      <t>キン</t>
    </rPh>
    <rPh sb="4" eb="5">
      <t>ガク</t>
    </rPh>
    <rPh sb="7" eb="8">
      <t>エン</t>
    </rPh>
    <phoneticPr fontId="2"/>
  </si>
  <si>
    <t>備考</t>
  </si>
  <si>
    <t>⑧通信・運搬費</t>
    <rPh sb="1" eb="3">
      <t>ツウシン</t>
    </rPh>
    <rPh sb="4" eb="6">
      <t>ウンパン</t>
    </rPh>
    <rPh sb="6" eb="7">
      <t>ヒ</t>
    </rPh>
    <phoneticPr fontId="2"/>
  </si>
  <si>
    <t>⑨資料等作成費</t>
    <rPh sb="1" eb="3">
      <t>シリョウ</t>
    </rPh>
    <rPh sb="3" eb="4">
      <t>トウ</t>
    </rPh>
    <rPh sb="4" eb="6">
      <t>サクセイ</t>
    </rPh>
    <rPh sb="6" eb="7">
      <t>ヒ</t>
    </rPh>
    <phoneticPr fontId="2"/>
  </si>
  <si>
    <t>⑩水道光熱費</t>
    <rPh sb="1" eb="3">
      <t>スイドウ</t>
    </rPh>
    <rPh sb="3" eb="6">
      <t>コウネツヒ</t>
    </rPh>
    <phoneticPr fontId="2"/>
  </si>
  <si>
    <t>⑪雑費</t>
    <rPh sb="1" eb="3">
      <t>ザッピ</t>
    </rPh>
    <phoneticPr fontId="2"/>
  </si>
  <si>
    <t>合　計　①～⑪</t>
    <rPh sb="0" eb="1">
      <t>ゴウ</t>
    </rPh>
    <rPh sb="2" eb="3">
      <t>ケイ</t>
    </rPh>
    <phoneticPr fontId="2"/>
  </si>
  <si>
    <t>項　目</t>
    <phoneticPr fontId="2"/>
  </si>
  <si>
    <t>内　訳</t>
    <phoneticPr fontId="2"/>
  </si>
  <si>
    <t>単　価（円）</t>
    <rPh sb="4" eb="5">
      <t>エン</t>
    </rPh>
    <phoneticPr fontId="2"/>
  </si>
  <si>
    <t>金　額（円）</t>
    <rPh sb="4" eb="5">
      <t>エン</t>
    </rPh>
    <phoneticPr fontId="2"/>
  </si>
  <si>
    <t>合　　計</t>
  </si>
  <si>
    <t>課税</t>
    <rPh sb="0" eb="2">
      <t>カゼイ</t>
    </rPh>
    <phoneticPr fontId="2"/>
  </si>
  <si>
    <t>　1)　機材購入費</t>
    <rPh sb="4" eb="6">
      <t>キザイ</t>
    </rPh>
    <rPh sb="6" eb="9">
      <t>コウニュウヒ</t>
    </rPh>
    <phoneticPr fontId="2"/>
  </si>
  <si>
    <t>費　　目</t>
    <phoneticPr fontId="2"/>
  </si>
  <si>
    <t>課税区分
(注１)</t>
    <rPh sb="0" eb="2">
      <t>カゼイ</t>
    </rPh>
    <rPh sb="2" eb="4">
      <t>クブン</t>
    </rPh>
    <phoneticPr fontId="2"/>
  </si>
  <si>
    <t>①機材購入費</t>
    <phoneticPr fontId="2"/>
  </si>
  <si>
    <t>別紙明細書１ 1)のとおり</t>
    <phoneticPr fontId="2"/>
  </si>
  <si>
    <t>小　　　計</t>
    <rPh sb="0" eb="1">
      <t>ショウ</t>
    </rPh>
    <rPh sb="4" eb="5">
      <t>ケイ</t>
    </rPh>
    <phoneticPr fontId="2"/>
  </si>
  <si>
    <t>②機材損料</t>
    <rPh sb="1" eb="3">
      <t>キザイ</t>
    </rPh>
    <rPh sb="3" eb="5">
      <t>ソンリョウ</t>
    </rPh>
    <phoneticPr fontId="2"/>
  </si>
  <si>
    <t>別紙明細書１ 2)のとおり</t>
    <phoneticPr fontId="2"/>
  </si>
  <si>
    <t>合　　計（①＋②）</t>
    <phoneticPr fontId="2"/>
  </si>
  <si>
    <t>　2)　機材送料</t>
    <rPh sb="4" eb="6">
      <t>キザイ</t>
    </rPh>
    <rPh sb="6" eb="8">
      <t>ソウリョウ</t>
    </rPh>
    <phoneticPr fontId="2"/>
  </si>
  <si>
    <t>合　　計</t>
    <phoneticPr fontId="2"/>
  </si>
  <si>
    <t>　3)　小計（　1）+2））</t>
    <rPh sb="4" eb="6">
      <t>ショウケイ</t>
    </rPh>
    <phoneticPr fontId="2"/>
  </si>
  <si>
    <t>注）各費目の内訳を示したシートについては、変更後の契約金額の内訳を記載ください。
注1）本邦で使用する機材を購入する場合のみ、「課税」を選択ください。また、機材購入費別紙明細（両）に課税対象の機材と不課税対象の機材が混ざっている場合は課税分と不課税分の2行に分けて金額を記載ください。
注2）すべての支出項目について、「変更なし」「変更後」「追加」のいずれかを選択ください。支出項目自体を削除する場合は、「変更後」を選択したうえで金額を0としてください。</t>
    <rPh sb="41" eb="42">
      <t>チュウ</t>
    </rPh>
    <rPh sb="44" eb="46">
      <t>ホンポウ</t>
    </rPh>
    <rPh sb="47" eb="49">
      <t>シヨウ</t>
    </rPh>
    <rPh sb="51" eb="53">
      <t>キザイ</t>
    </rPh>
    <rPh sb="54" eb="56">
      <t>コウニュウ</t>
    </rPh>
    <rPh sb="58" eb="60">
      <t>バアイ</t>
    </rPh>
    <rPh sb="64" eb="66">
      <t>カゼイ</t>
    </rPh>
    <rPh sb="68" eb="70">
      <t>センタク</t>
    </rPh>
    <rPh sb="78" eb="80">
      <t>キザイ</t>
    </rPh>
    <rPh sb="80" eb="83">
      <t>コウニュウヒ</t>
    </rPh>
    <rPh sb="83" eb="85">
      <t>ベッシ</t>
    </rPh>
    <rPh sb="85" eb="87">
      <t>メイサイ</t>
    </rPh>
    <rPh sb="88" eb="89">
      <t>リョウ</t>
    </rPh>
    <rPh sb="91" eb="93">
      <t>カゼイ</t>
    </rPh>
    <rPh sb="93" eb="95">
      <t>タイショウ</t>
    </rPh>
    <rPh sb="96" eb="98">
      <t>キザイ</t>
    </rPh>
    <rPh sb="99" eb="100">
      <t>フ</t>
    </rPh>
    <rPh sb="100" eb="102">
      <t>カゼイ</t>
    </rPh>
    <rPh sb="102" eb="104">
      <t>タイショウ</t>
    </rPh>
    <rPh sb="105" eb="107">
      <t>キザイ</t>
    </rPh>
    <rPh sb="108" eb="109">
      <t>マ</t>
    </rPh>
    <rPh sb="114" eb="116">
      <t>バアイ</t>
    </rPh>
    <rPh sb="117" eb="119">
      <t>カゼイ</t>
    </rPh>
    <rPh sb="119" eb="120">
      <t>ブン</t>
    </rPh>
    <rPh sb="121" eb="122">
      <t>フ</t>
    </rPh>
    <rPh sb="122" eb="124">
      <t>カゼイ</t>
    </rPh>
    <rPh sb="124" eb="125">
      <t>ブン</t>
    </rPh>
    <rPh sb="127" eb="128">
      <t>ギョウ</t>
    </rPh>
    <rPh sb="129" eb="130">
      <t>ワ</t>
    </rPh>
    <rPh sb="132" eb="134">
      <t>キンガク</t>
    </rPh>
    <rPh sb="135" eb="137">
      <t>キサイ</t>
    </rPh>
    <phoneticPr fontId="2"/>
  </si>
  <si>
    <t xml:space="preserve"> 1）現地再委託費</t>
    <rPh sb="3" eb="5">
      <t>ゲンチ</t>
    </rPh>
    <rPh sb="5" eb="8">
      <t>サイイタク</t>
    </rPh>
    <rPh sb="8" eb="9">
      <t>ヒ</t>
    </rPh>
    <phoneticPr fontId="2"/>
  </si>
  <si>
    <t>（不課税）</t>
    <rPh sb="1" eb="2">
      <t>フ</t>
    </rPh>
    <rPh sb="2" eb="4">
      <t>カゼイ</t>
    </rPh>
    <phoneticPr fontId="2"/>
  </si>
  <si>
    <t>内　訳</t>
    <rPh sb="0" eb="1">
      <t>ウチ</t>
    </rPh>
    <rPh sb="2" eb="3">
      <t>ヤク</t>
    </rPh>
    <phoneticPr fontId="2"/>
  </si>
  <si>
    <t>備考</t>
    <phoneticPr fontId="2"/>
  </si>
  <si>
    <t>小　　　　計</t>
    <phoneticPr fontId="2"/>
  </si>
  <si>
    <t>　2）国内再委託費</t>
    <rPh sb="3" eb="5">
      <t>コクナイ</t>
    </rPh>
    <rPh sb="5" eb="8">
      <t>サイイタク</t>
    </rPh>
    <rPh sb="8" eb="9">
      <t>ヒ</t>
    </rPh>
    <phoneticPr fontId="2"/>
  </si>
  <si>
    <t>（原則課税対象）</t>
    <rPh sb="1" eb="3">
      <t>ゲンソク</t>
    </rPh>
    <rPh sb="3" eb="5">
      <t>カゼイ</t>
    </rPh>
    <rPh sb="5" eb="7">
      <t>タイショウ</t>
    </rPh>
    <phoneticPr fontId="2"/>
  </si>
  <si>
    <t>課税区分</t>
    <rPh sb="0" eb="2">
      <t>カゼイ</t>
    </rPh>
    <rPh sb="2" eb="4">
      <t>クブン</t>
    </rPh>
    <phoneticPr fontId="2"/>
  </si>
  <si>
    <t>不課税</t>
  </si>
  <si>
    <t>注）各費目の内訳を示したシートについては、変更後の契約金額の内訳を記載ください。
注1)本邦業者に業務の一部を委託する場合でかつ役務の提供場所が海外である場合は「不課税」を選択ください。
注2）すべての支出項目について、「変更なし」「変更後」「追加」のいずれかを選択ください。支出項目自体を削除する場合は、「変更後」を選択したうえで金額を0としてください。</t>
    <rPh sb="81" eb="82">
      <t>フ</t>
    </rPh>
    <phoneticPr fontId="2"/>
  </si>
  <si>
    <t>(7)　国内研修/招へい費</t>
    <rPh sb="4" eb="6">
      <t>コクナイ</t>
    </rPh>
    <rPh sb="6" eb="8">
      <t>ケンシュウ</t>
    </rPh>
    <rPh sb="9" eb="10">
      <t>ショウ</t>
    </rPh>
    <rPh sb="12" eb="13">
      <t>ヒ</t>
    </rPh>
    <phoneticPr fontId="2"/>
  </si>
  <si>
    <t>　1)技術研修費／2)招へい費</t>
    <rPh sb="3" eb="5">
      <t>ギジュツ</t>
    </rPh>
    <rPh sb="5" eb="7">
      <t>ケンシュウ</t>
    </rPh>
    <rPh sb="7" eb="8">
      <t>ヒ</t>
    </rPh>
    <rPh sb="11" eb="12">
      <t>ショウ</t>
    </rPh>
    <rPh sb="14" eb="15">
      <t>ヒ</t>
    </rPh>
    <phoneticPr fontId="2"/>
  </si>
  <si>
    <t>費　目</t>
    <phoneticPr fontId="2"/>
  </si>
  <si>
    <t>単価（円）</t>
  </si>
  <si>
    <t>金額（円）</t>
  </si>
  <si>
    <t>①諸謝金</t>
    <rPh sb="1" eb="4">
      <t>ショシャキン</t>
    </rPh>
    <phoneticPr fontId="8"/>
  </si>
  <si>
    <t>講師謝金</t>
    <rPh sb="0" eb="2">
      <t>コウシ</t>
    </rPh>
    <rPh sb="2" eb="4">
      <t>シャキン</t>
    </rPh>
    <phoneticPr fontId="8"/>
  </si>
  <si>
    <t>検討会等参加謝金</t>
    <rPh sb="0" eb="3">
      <t>ケントウカイ</t>
    </rPh>
    <rPh sb="3" eb="4">
      <t>トウ</t>
    </rPh>
    <rPh sb="4" eb="6">
      <t>サンカ</t>
    </rPh>
    <rPh sb="6" eb="8">
      <t>シャキン</t>
    </rPh>
    <phoneticPr fontId="8"/>
  </si>
  <si>
    <t>原稿謝金</t>
    <rPh sb="0" eb="2">
      <t>ゲンコウ</t>
    </rPh>
    <rPh sb="2" eb="4">
      <t>シャキン</t>
    </rPh>
    <phoneticPr fontId="8"/>
  </si>
  <si>
    <t>見学謝金</t>
    <rPh sb="0" eb="2">
      <t>ケンガク</t>
    </rPh>
    <rPh sb="2" eb="4">
      <t>シャキン</t>
    </rPh>
    <phoneticPr fontId="8"/>
  </si>
  <si>
    <t>小計</t>
  </si>
  <si>
    <t>②実施諸費</t>
    <rPh sb="1" eb="3">
      <t>ジッシ</t>
    </rPh>
    <rPh sb="3" eb="5">
      <t>ショヒ</t>
    </rPh>
    <phoneticPr fontId="2"/>
  </si>
  <si>
    <t>翻訳料</t>
    <rPh sb="0" eb="2">
      <t>ホンヤク</t>
    </rPh>
    <rPh sb="2" eb="3">
      <t>リョウ</t>
    </rPh>
    <phoneticPr fontId="8"/>
  </si>
  <si>
    <t>会場借上費</t>
    <rPh sb="0" eb="2">
      <t>カイジョウ</t>
    </rPh>
    <rPh sb="2" eb="4">
      <t>カリア</t>
    </rPh>
    <rPh sb="4" eb="5">
      <t>ヒ</t>
    </rPh>
    <phoneticPr fontId="8"/>
  </si>
  <si>
    <t>参考資料等作成・購入費</t>
    <rPh sb="0" eb="2">
      <t>サンコウ</t>
    </rPh>
    <rPh sb="2" eb="4">
      <t>シリョウ</t>
    </rPh>
    <rPh sb="4" eb="5">
      <t>トウ</t>
    </rPh>
    <rPh sb="5" eb="7">
      <t>サクセイ</t>
    </rPh>
    <rPh sb="8" eb="10">
      <t>コウニュウ</t>
    </rPh>
    <rPh sb="10" eb="11">
      <t>ヒ</t>
    </rPh>
    <phoneticPr fontId="8"/>
  </si>
  <si>
    <t>機材借料損料</t>
    <rPh sb="0" eb="2">
      <t>キザイ</t>
    </rPh>
    <rPh sb="2" eb="4">
      <t>シャクリョウ</t>
    </rPh>
    <rPh sb="4" eb="6">
      <t>ソンリョウ</t>
    </rPh>
    <phoneticPr fontId="8"/>
  </si>
  <si>
    <t>消耗品等購入費</t>
    <rPh sb="0" eb="2">
      <t>ショウモウ</t>
    </rPh>
    <rPh sb="2" eb="3">
      <t>ヒン</t>
    </rPh>
    <rPh sb="3" eb="4">
      <t>トウ</t>
    </rPh>
    <rPh sb="4" eb="7">
      <t>コウニュウヒ</t>
    </rPh>
    <phoneticPr fontId="8"/>
  </si>
  <si>
    <t>③同行者等旅費</t>
    <rPh sb="1" eb="4">
      <t>ドウコウシャ</t>
    </rPh>
    <rPh sb="4" eb="5">
      <t>ナド</t>
    </rPh>
    <rPh sb="5" eb="7">
      <t>リョヒ</t>
    </rPh>
    <phoneticPr fontId="2"/>
  </si>
  <si>
    <t>④再委託費</t>
    <rPh sb="1" eb="4">
      <t>サイイタク</t>
    </rPh>
    <rPh sb="4" eb="5">
      <t>ヒ</t>
    </rPh>
    <phoneticPr fontId="2"/>
  </si>
  <si>
    <t>合計</t>
    <rPh sb="0" eb="2">
      <t>ゴウケイ</t>
    </rPh>
    <phoneticPr fontId="8"/>
  </si>
  <si>
    <t>　3)諸雑費</t>
    <phoneticPr fontId="2"/>
  </si>
  <si>
    <t>２　直接人件費</t>
    <phoneticPr fontId="2"/>
  </si>
  <si>
    <t>（１）現地業務</t>
    <rPh sb="3" eb="5">
      <t>ゲンチチョウ</t>
    </rPh>
    <rPh sb="5" eb="7">
      <t>ギョウム</t>
    </rPh>
    <phoneticPr fontId="2"/>
  </si>
  <si>
    <t>氏　名</t>
    <rPh sb="0" eb="1">
      <t>シ</t>
    </rPh>
    <rPh sb="2" eb="3">
      <t>メイ</t>
    </rPh>
    <phoneticPr fontId="2"/>
  </si>
  <si>
    <t>担当業務</t>
    <rPh sb="0" eb="4">
      <t>タントウギョウム</t>
    </rPh>
    <phoneticPr fontId="2"/>
  </si>
  <si>
    <t>格付
（号）</t>
    <rPh sb="0" eb="2">
      <t>カクヅケ</t>
    </rPh>
    <rPh sb="4" eb="5">
      <t>ゴウ</t>
    </rPh>
    <phoneticPr fontId="2"/>
  </si>
  <si>
    <t>月額
（円）</t>
    <rPh sb="0" eb="2">
      <t>ゲツガクタンカ</t>
    </rPh>
    <rPh sb="4" eb="5">
      <t>エン</t>
    </rPh>
    <phoneticPr fontId="2"/>
  </si>
  <si>
    <t>現地業務</t>
    <rPh sb="0" eb="2">
      <t>ゲンチ</t>
    </rPh>
    <rPh sb="2" eb="4">
      <t>ギョウム</t>
    </rPh>
    <phoneticPr fontId="2"/>
  </si>
  <si>
    <t>現地業務</t>
    <rPh sb="2" eb="4">
      <t>ギョウム</t>
    </rPh>
    <phoneticPr fontId="2"/>
  </si>
  <si>
    <t>備  考</t>
    <phoneticPr fontId="2"/>
  </si>
  <si>
    <t>内)課税対象分</t>
    <rPh sb="0" eb="1">
      <t>ウチ</t>
    </rPh>
    <rPh sb="2" eb="4">
      <t>カゼイ</t>
    </rPh>
    <rPh sb="4" eb="6">
      <t>タイショウ</t>
    </rPh>
    <rPh sb="6" eb="7">
      <t>ブン</t>
    </rPh>
    <phoneticPr fontId="2"/>
  </si>
  <si>
    <r>
      <t xml:space="preserve"> </t>
    </r>
    <r>
      <rPr>
        <sz val="10"/>
        <rFont val="ＭＳ 明朝"/>
        <family val="1"/>
        <charset val="128"/>
      </rPr>
      <t>法人・
個人
区分</t>
    </r>
    <r>
      <rPr>
        <vertAlign val="subscript"/>
        <sz val="10"/>
        <rFont val="ＭＳ 明朝"/>
        <family val="1"/>
        <charset val="128"/>
      </rPr>
      <t>注２</t>
    </r>
    <rPh sb="1" eb="3">
      <t>ホウジン</t>
    </rPh>
    <rPh sb="5" eb="7">
      <t>コジン</t>
    </rPh>
    <rPh sb="8" eb="10">
      <t>クブン</t>
    </rPh>
    <rPh sb="10" eb="11">
      <t>チュウ</t>
    </rPh>
    <phoneticPr fontId="2"/>
  </si>
  <si>
    <t>派遣期間
（月）</t>
    <rPh sb="2" eb="4">
      <t>キカン</t>
    </rPh>
    <rPh sb="6" eb="7">
      <t>ツキ</t>
    </rPh>
    <phoneticPr fontId="2"/>
  </si>
  <si>
    <t>金額
（円）</t>
    <rPh sb="0" eb="2">
      <t>キンガク</t>
    </rPh>
    <rPh sb="4" eb="5">
      <t>エン</t>
    </rPh>
    <phoneticPr fontId="2"/>
  </si>
  <si>
    <t>従事人･月
合計（日）</t>
    <rPh sb="2" eb="3">
      <t>ヒト</t>
    </rPh>
    <rPh sb="4" eb="5">
      <t>ツキ</t>
    </rPh>
    <phoneticPr fontId="2"/>
  </si>
  <si>
    <r>
      <t>従事人･月
合計（日）</t>
    </r>
    <r>
      <rPr>
        <vertAlign val="subscript"/>
        <sz val="10"/>
        <rFont val="ＭＳ 明朝"/>
        <family val="1"/>
        <charset val="128"/>
      </rPr>
      <t>注１</t>
    </r>
    <rPh sb="2" eb="3">
      <t>ヒト</t>
    </rPh>
    <rPh sb="4" eb="5">
      <t>ツキ</t>
    </rPh>
    <rPh sb="11" eb="12">
      <t>チュウ</t>
    </rPh>
    <phoneticPr fontId="2"/>
  </si>
  <si>
    <t>課税金額
（円）</t>
    <rPh sb="0" eb="2">
      <t>カゼイ</t>
    </rPh>
    <rPh sb="2" eb="4">
      <t>キンガク</t>
    </rPh>
    <rPh sb="6" eb="7">
      <t>エン</t>
    </rPh>
    <phoneticPr fontId="2"/>
  </si>
  <si>
    <t>課税対象分</t>
    <rPh sb="0" eb="2">
      <t>カゼイ</t>
    </rPh>
    <rPh sb="2" eb="4">
      <t>タイショウ</t>
    </rPh>
    <rPh sb="4" eb="5">
      <t>ブン</t>
    </rPh>
    <phoneticPr fontId="2"/>
  </si>
  <si>
    <t>派遣期間(月）</t>
    <rPh sb="0" eb="2">
      <t>ハケン</t>
    </rPh>
    <rPh sb="2" eb="4">
      <t>キカン</t>
    </rPh>
    <rPh sb="5" eb="6">
      <t>ツキ</t>
    </rPh>
    <phoneticPr fontId="2"/>
  </si>
  <si>
    <t>総括</t>
    <rPh sb="0" eb="2">
      <t>ソウカツ</t>
    </rPh>
    <phoneticPr fontId="2"/>
  </si>
  <si>
    <t>個人</t>
  </si>
  <si>
    <t>○○</t>
  </si>
  <si>
    <t>小　　計（法人コンサル）</t>
    <rPh sb="0" eb="1">
      <t>ショウ</t>
    </rPh>
    <rPh sb="3" eb="4">
      <t>ケイ</t>
    </rPh>
    <rPh sb="5" eb="7">
      <t>ホウジン</t>
    </rPh>
    <phoneticPr fontId="2"/>
  </si>
  <si>
    <t>小　　計（個人コンサル）</t>
    <rPh sb="0" eb="1">
      <t>ショウ</t>
    </rPh>
    <rPh sb="3" eb="4">
      <t>ケイ</t>
    </rPh>
    <rPh sb="5" eb="7">
      <t>コジン</t>
    </rPh>
    <phoneticPr fontId="2"/>
  </si>
  <si>
    <t>小　　計(1)</t>
    <rPh sb="0" eb="1">
      <t>ショウ</t>
    </rPh>
    <phoneticPr fontId="2"/>
  </si>
  <si>
    <t>（２）国内業務</t>
    <rPh sb="3" eb="5">
      <t>コクナイ</t>
    </rPh>
    <rPh sb="5" eb="7">
      <t>ギョウム</t>
    </rPh>
    <phoneticPr fontId="2"/>
  </si>
  <si>
    <t>担当業務</t>
    <rPh sb="0" eb="2">
      <t>タントウ</t>
    </rPh>
    <rPh sb="2" eb="4">
      <t>ギョウム</t>
    </rPh>
    <phoneticPr fontId="2"/>
  </si>
  <si>
    <t>国内業務</t>
    <rPh sb="0" eb="2">
      <t>コクナイサギョウ</t>
    </rPh>
    <rPh sb="2" eb="4">
      <t>ギョウム</t>
    </rPh>
    <phoneticPr fontId="2"/>
  </si>
  <si>
    <t>国内業務</t>
    <rPh sb="0" eb="2">
      <t>コクナイ</t>
    </rPh>
    <rPh sb="2" eb="4">
      <t>ギョウム</t>
    </rPh>
    <phoneticPr fontId="2"/>
  </si>
  <si>
    <t>備  考</t>
  </si>
  <si>
    <t>内)課税対象外</t>
    <rPh sb="0" eb="1">
      <t>ウチ</t>
    </rPh>
    <rPh sb="2" eb="4">
      <t>カゼイ</t>
    </rPh>
    <rPh sb="4" eb="6">
      <t>タイショウ</t>
    </rPh>
    <rPh sb="6" eb="7">
      <t>ガイ</t>
    </rPh>
    <phoneticPr fontId="2"/>
  </si>
  <si>
    <t>法人・
個人
区分</t>
    <phoneticPr fontId="2"/>
  </si>
  <si>
    <t>作業期間
（月）</t>
    <rPh sb="0" eb="2">
      <t>サギョウ</t>
    </rPh>
    <rPh sb="2" eb="4">
      <t>キカン</t>
    </rPh>
    <phoneticPr fontId="2"/>
  </si>
  <si>
    <r>
      <t>従事人･月
合計（日）</t>
    </r>
    <r>
      <rPr>
        <vertAlign val="subscript"/>
        <sz val="10"/>
        <rFont val="ＭＳ 明朝"/>
        <family val="1"/>
        <charset val="128"/>
      </rPr>
      <t>注3</t>
    </r>
    <rPh sb="2" eb="3">
      <t>ヒト</t>
    </rPh>
    <rPh sb="4" eb="5">
      <t>ツキ</t>
    </rPh>
    <rPh sb="11" eb="12">
      <t>チュウ</t>
    </rPh>
    <phoneticPr fontId="2"/>
  </si>
  <si>
    <t>不課税金額
（円）</t>
    <rPh sb="0" eb="1">
      <t>フ</t>
    </rPh>
    <rPh sb="1" eb="3">
      <t>カゼイ</t>
    </rPh>
    <rPh sb="3" eb="5">
      <t>キンガク</t>
    </rPh>
    <rPh sb="7" eb="8">
      <t>エン</t>
    </rPh>
    <phoneticPr fontId="2"/>
  </si>
  <si>
    <t>派遣期間</t>
    <rPh sb="0" eb="2">
      <t>ハケン</t>
    </rPh>
    <rPh sb="2" eb="4">
      <t>キカン</t>
    </rPh>
    <phoneticPr fontId="2"/>
  </si>
  <si>
    <t>総括</t>
    <phoneticPr fontId="2"/>
  </si>
  <si>
    <t>小　　計（法人コンサル）</t>
    <phoneticPr fontId="2"/>
  </si>
  <si>
    <t>小　　計（個人コンサル）</t>
    <phoneticPr fontId="2"/>
  </si>
  <si>
    <t>小　　計(2)</t>
    <rPh sb="0" eb="1">
      <t>ショウ</t>
    </rPh>
    <phoneticPr fontId="2"/>
  </si>
  <si>
    <t>課税金額</t>
    <rPh sb="0" eb="2">
      <t>カゼイ</t>
    </rPh>
    <rPh sb="2" eb="4">
      <t>キンガク</t>
    </rPh>
    <phoneticPr fontId="2"/>
  </si>
  <si>
    <t>（３）直接人件費合計</t>
    <rPh sb="3" eb="8">
      <t>チョクセツジンケンヒ</t>
    </rPh>
    <rPh sb="8" eb="10">
      <t>ゴウケイ</t>
    </rPh>
    <phoneticPr fontId="2"/>
  </si>
  <si>
    <t>期間
（人月）</t>
    <rPh sb="0" eb="2">
      <t>キカン</t>
    </rPh>
    <rPh sb="4" eb="5">
      <t>ニン</t>
    </rPh>
    <rPh sb="5" eb="6">
      <t>ツキ</t>
    </rPh>
    <phoneticPr fontId="2"/>
  </si>
  <si>
    <t>金　額（円）</t>
    <rPh sb="0" eb="1">
      <t>キン</t>
    </rPh>
    <rPh sb="2" eb="3">
      <t>ガク</t>
    </rPh>
    <rPh sb="4" eb="5">
      <t>エン</t>
    </rPh>
    <phoneticPr fontId="2"/>
  </si>
  <si>
    <t>課税対象金額</t>
    <rPh sb="0" eb="2">
      <t>カゼイ</t>
    </rPh>
    <rPh sb="2" eb="4">
      <t>タイショウ</t>
    </rPh>
    <rPh sb="4" eb="6">
      <t>キンガク</t>
    </rPh>
    <phoneticPr fontId="2"/>
  </si>
  <si>
    <t>(小計(1)＋小計(2))　　合　計</t>
    <rPh sb="15" eb="16">
      <t>ア</t>
    </rPh>
    <rPh sb="17" eb="18">
      <t>ケイ</t>
    </rPh>
    <phoneticPr fontId="2"/>
  </si>
  <si>
    <t>(小計(1)＋小計(2))　　法　人</t>
    <rPh sb="15" eb="16">
      <t>ホウ</t>
    </rPh>
    <rPh sb="17" eb="18">
      <t>ヒト</t>
    </rPh>
    <phoneticPr fontId="2"/>
  </si>
  <si>
    <t>(小計(1)＋小計(2))　　個　人</t>
    <rPh sb="15" eb="16">
      <t>コ</t>
    </rPh>
    <rPh sb="17" eb="18">
      <t>ヒト</t>
    </rPh>
    <phoneticPr fontId="2"/>
  </si>
  <si>
    <t>不課税対象金額</t>
    <rPh sb="0" eb="1">
      <t>フ</t>
    </rPh>
    <rPh sb="1" eb="3">
      <t>カゼイ</t>
    </rPh>
    <rPh sb="3" eb="5">
      <t>タイショウ</t>
    </rPh>
    <rPh sb="5" eb="7">
      <t>キンガク</t>
    </rPh>
    <phoneticPr fontId="2"/>
  </si>
  <si>
    <t>　　合　計</t>
    <rPh sb="2" eb="3">
      <t>ア</t>
    </rPh>
    <rPh sb="4" eb="5">
      <t>ケイ</t>
    </rPh>
    <phoneticPr fontId="2"/>
  </si>
  <si>
    <t>　　法　人</t>
    <rPh sb="2" eb="3">
      <t>ホウ</t>
    </rPh>
    <rPh sb="4" eb="5">
      <t>ヒト</t>
    </rPh>
    <phoneticPr fontId="2"/>
  </si>
  <si>
    <t>　個　人</t>
    <rPh sb="1" eb="2">
      <t>コ</t>
    </rPh>
    <rPh sb="3" eb="4">
      <t>ヒト</t>
    </rPh>
    <phoneticPr fontId="2"/>
  </si>
  <si>
    <t>注）各費目の内訳を示したシートについては、変更後の契約金額の内訳を記載ください。
注1)本邦外に居住する従事者の現地業務に本邦における業務が含まれる場合、「現地業務」の列の従事人・月合計（日）部分には現地業務の合計を記載し、本邦での業務従事人・月（日）は「内）課税対象分」の「従事人・月合計（日）」に記載してください。
注2)法人・個人区分欄には個人コンサルの場合のみ、「個人」を選択してください。
注3)本邦外に居住する従事者が本邦外で国内業務を行う場合、従事人・月の合計を「内）課税対象外」の「従事人・月合計（日）」に記載してください。
注4)すべての支出項目について、「変更なし」「変更後」「追加」のいずれかを選択ください。支出項目自体を削除する場合は、「変更後」を選択したうえで金額を0としてください。</t>
    <rPh sb="41" eb="42">
      <t>チュウ</t>
    </rPh>
    <rPh sb="124" eb="125">
      <t>ヒ</t>
    </rPh>
    <rPh sb="128" eb="129">
      <t>ウチ</t>
    </rPh>
    <rPh sb="130" eb="132">
      <t>カゼイ</t>
    </rPh>
    <rPh sb="132" eb="134">
      <t>タイショウ</t>
    </rPh>
    <rPh sb="134" eb="135">
      <t>ブン</t>
    </rPh>
    <rPh sb="150" eb="152">
      <t>キサイ</t>
    </rPh>
    <rPh sb="160" eb="161">
      <t>チュウ</t>
    </rPh>
    <rPh sb="163" eb="165">
      <t>ホウジン</t>
    </rPh>
    <rPh sb="166" eb="168">
      <t>コジン</t>
    </rPh>
    <rPh sb="168" eb="170">
      <t>クブン</t>
    </rPh>
    <rPh sb="170" eb="171">
      <t>ラン</t>
    </rPh>
    <rPh sb="173" eb="175">
      <t>コジン</t>
    </rPh>
    <rPh sb="180" eb="182">
      <t>バアイ</t>
    </rPh>
    <rPh sb="186" eb="188">
      <t>コジン</t>
    </rPh>
    <rPh sb="190" eb="192">
      <t>センタク</t>
    </rPh>
    <rPh sb="200" eb="201">
      <t>チュウ</t>
    </rPh>
    <rPh sb="245" eb="246">
      <t>ガイ</t>
    </rPh>
    <phoneticPr fontId="2"/>
  </si>
  <si>
    <t>　３　その他原価</t>
    <rPh sb="5" eb="6">
      <t>タ</t>
    </rPh>
    <rPh sb="6" eb="8">
      <t>ゲンカ</t>
    </rPh>
    <phoneticPr fontId="2"/>
  </si>
  <si>
    <t>直接人件費       ×</t>
    <phoneticPr fontId="2"/>
  </si>
  <si>
    <t>%</t>
    <phoneticPr fontId="2"/>
  </si>
  <si>
    <t>課税対象</t>
    <rPh sb="0" eb="2">
      <t>カゼイ</t>
    </rPh>
    <rPh sb="2" eb="4">
      <t>タイショウ</t>
    </rPh>
    <phoneticPr fontId="2"/>
  </si>
  <si>
    <t>直接人件費      ×</t>
    <phoneticPr fontId="2"/>
  </si>
  <si>
    <t>不課税対象</t>
    <rPh sb="0" eb="1">
      <t>フ</t>
    </rPh>
    <rPh sb="1" eb="3">
      <t>カゼイ</t>
    </rPh>
    <rPh sb="3" eb="5">
      <t>タイショウ</t>
    </rPh>
    <phoneticPr fontId="2"/>
  </si>
  <si>
    <t>法人</t>
    <rPh sb="0" eb="2">
      <t>ホウジン</t>
    </rPh>
    <phoneticPr fontId="2"/>
  </si>
  <si>
    <t>%</t>
  </si>
  <si>
    <t>直接人件費       ×</t>
  </si>
  <si>
    <t>（合計　- 課税対象）</t>
    <rPh sb="1" eb="3">
      <t>ゴウケイ</t>
    </rPh>
    <rPh sb="6" eb="8">
      <t>カゼイ</t>
    </rPh>
    <rPh sb="8" eb="10">
      <t>タイショウ</t>
    </rPh>
    <phoneticPr fontId="2"/>
  </si>
  <si>
    <t>個人</t>
    <rPh sb="0" eb="2">
      <t>コジン</t>
    </rPh>
    <phoneticPr fontId="2"/>
  </si>
  <si>
    <t>注1）その他原価率は契約に基づいてご記載ください。</t>
    <rPh sb="0" eb="1">
      <t>チュウ</t>
    </rPh>
    <rPh sb="5" eb="6">
      <t>タ</t>
    </rPh>
    <rPh sb="6" eb="8">
      <t>ゲンカ</t>
    </rPh>
    <rPh sb="8" eb="9">
      <t>リツ</t>
    </rPh>
    <rPh sb="10" eb="12">
      <t>ケイヤク</t>
    </rPh>
    <rPh sb="13" eb="14">
      <t>モト</t>
    </rPh>
    <rPh sb="18" eb="20">
      <t>キサイ</t>
    </rPh>
    <phoneticPr fontId="2"/>
  </si>
  <si>
    <t>　Ⅱ　一般管理費等</t>
    <rPh sb="3" eb="5">
      <t>イッパン</t>
    </rPh>
    <rPh sb="5" eb="8">
      <t>カンリヒ</t>
    </rPh>
    <rPh sb="8" eb="9">
      <t>トウ</t>
    </rPh>
    <phoneticPr fontId="2"/>
  </si>
  <si>
    <t>(法人＋個人）</t>
    <rPh sb="1" eb="3">
      <t>ホウジン</t>
    </rPh>
    <rPh sb="4" eb="6">
      <t>コジン</t>
    </rPh>
    <phoneticPr fontId="2"/>
  </si>
  <si>
    <t>1,000円未満切捨</t>
    <phoneticPr fontId="2"/>
  </si>
  <si>
    <t>（直接人件費＋その他原価）×</t>
    <rPh sb="9" eb="10">
      <t>タ</t>
    </rPh>
    <rPh sb="10" eb="12">
      <t>ゲンカ</t>
    </rPh>
    <phoneticPr fontId="2"/>
  </si>
  <si>
    <t>個人</t>
    <rPh sb="0" eb="1">
      <t>コ</t>
    </rPh>
    <phoneticPr fontId="2"/>
  </si>
  <si>
    <t>合計</t>
  </si>
  <si>
    <t>（直接人件費＋その他原価）×</t>
  </si>
  <si>
    <t>課税対象</t>
  </si>
  <si>
    <t>不課税対象</t>
  </si>
  <si>
    <t>（合計　- 課税対象）</t>
  </si>
  <si>
    <t>注） 一般管理費等率の上限に10%加算が認められた場合には、個人は空白を10%に変更してください。　　　 　　　　　　　　　　　　　（一般管理費等率は契約に基づきます）</t>
    <rPh sb="0" eb="1">
      <t>チュウ</t>
    </rPh>
    <rPh sb="67" eb="74">
      <t>イッパンカンリヒトウリツ</t>
    </rPh>
    <rPh sb="75" eb="77">
      <t>ケイヤク</t>
    </rPh>
    <rPh sb="78" eb="79">
      <t>モト</t>
    </rPh>
    <phoneticPr fontId="2"/>
  </si>
  <si>
    <t>別紙明細書1</t>
    <rPh sb="0" eb="2">
      <t>ベッシ</t>
    </rPh>
    <rPh sb="2" eb="5">
      <t>メイサイショ</t>
    </rPh>
    <phoneticPr fontId="2"/>
  </si>
  <si>
    <t>　(5)　機材費（ 1）+ 2））</t>
    <rPh sb="7" eb="8">
      <t>ヒ</t>
    </rPh>
    <phoneticPr fontId="2"/>
  </si>
  <si>
    <t>　１）機材購入費</t>
    <phoneticPr fontId="2"/>
  </si>
  <si>
    <t>区　分</t>
    <rPh sb="0" eb="3">
      <t>クブン</t>
    </rPh>
    <phoneticPr fontId="2"/>
  </si>
  <si>
    <t>品　　名</t>
    <rPh sb="0" eb="4">
      <t>ヒンメイ</t>
    </rPh>
    <phoneticPr fontId="2"/>
  </si>
  <si>
    <t>仕　様</t>
    <phoneticPr fontId="2"/>
  </si>
  <si>
    <t>単　価（円）</t>
    <rPh sb="0" eb="3">
      <t>タンカ</t>
    </rPh>
    <rPh sb="4" eb="5">
      <t>エン</t>
    </rPh>
    <phoneticPr fontId="2"/>
  </si>
  <si>
    <t>金　　　額（円）</t>
    <rPh sb="0" eb="5">
      <t>キンガク</t>
    </rPh>
    <rPh sb="6" eb="7">
      <t>エン</t>
    </rPh>
    <phoneticPr fontId="2"/>
  </si>
  <si>
    <t>備　　　考</t>
    <rPh sb="0" eb="5">
      <t>ビコウ</t>
    </rPh>
    <phoneticPr fontId="2"/>
  </si>
  <si>
    <t>課税区分
（注１）</t>
    <rPh sb="0" eb="2">
      <t>カゼイ</t>
    </rPh>
    <rPh sb="2" eb="4">
      <t>クブン</t>
    </rPh>
    <rPh sb="6" eb="7">
      <t>チュウ</t>
    </rPh>
    <phoneticPr fontId="2"/>
  </si>
  <si>
    <t>本邦購入</t>
    <rPh sb="0" eb="2">
      <t>ホンポウ</t>
    </rPh>
    <rPh sb="2" eb="4">
      <t>コウニュウ</t>
    </rPh>
    <phoneticPr fontId="2"/>
  </si>
  <si>
    <t>本邦購入　計　　　①</t>
    <rPh sb="0" eb="4">
      <t>ホンポウコウニュウ</t>
    </rPh>
    <rPh sb="5" eb="6">
      <t>ショウケイ</t>
    </rPh>
    <phoneticPr fontId="2"/>
  </si>
  <si>
    <t>現地購入</t>
    <rPh sb="0" eb="4">
      <t>ゲンチコウニュウ</t>
    </rPh>
    <phoneticPr fontId="2"/>
  </si>
  <si>
    <t>現地購入　計　　　②</t>
    <rPh sb="0" eb="2">
      <t>ゲンチ</t>
    </rPh>
    <rPh sb="2" eb="4">
      <t>コウニュウ</t>
    </rPh>
    <rPh sb="5" eb="6">
      <t>ケイ</t>
    </rPh>
    <phoneticPr fontId="2"/>
  </si>
  <si>
    <t>機材購入費　合計　③（＝①＋②）</t>
    <rPh sb="0" eb="2">
      <t>キザイ</t>
    </rPh>
    <rPh sb="2" eb="5">
      <t>コウニュウヒ</t>
    </rPh>
    <rPh sb="6" eb="8">
      <t>ゴウケイ</t>
    </rPh>
    <phoneticPr fontId="2"/>
  </si>
  <si>
    <t>　２）　機材損料</t>
    <phoneticPr fontId="2"/>
  </si>
  <si>
    <t>品　名</t>
  </si>
  <si>
    <t>仕　様</t>
  </si>
  <si>
    <t>数　量</t>
  </si>
  <si>
    <t>単　価</t>
  </si>
  <si>
    <t>供用日数</t>
  </si>
  <si>
    <t>損料率</t>
  </si>
  <si>
    <t>損　料（円）</t>
    <rPh sb="4" eb="5">
      <t>エン</t>
    </rPh>
    <phoneticPr fontId="2"/>
  </si>
  <si>
    <t>備　考</t>
  </si>
  <si>
    <t>課税区分
(注１)</t>
    <rPh sb="0" eb="2">
      <t>カゼイ</t>
    </rPh>
    <rPh sb="2" eb="4">
      <t>クブン</t>
    </rPh>
    <rPh sb="6" eb="7">
      <t>チュウ</t>
    </rPh>
    <phoneticPr fontId="2"/>
  </si>
  <si>
    <t>合　計</t>
  </si>
  <si>
    <t>注）各費目の内訳を示したシートについては、変更後の契約金額の内訳を記載ください。
注1）本邦で使用する機材を購入する場合のみ、「課税」を選択ください。
注2）すべての支出項目について、「変更なし」「変更後」「追加」のいずれかを選択ください。支出項目自体を削除する場合は、「変更後」を選択したうえで金額を0としてください。</t>
    <phoneticPr fontId="2"/>
  </si>
  <si>
    <t>中間における役務提供額の確定及び部分払の対象費用</t>
    <rPh sb="20" eb="22">
      <t>タイショウ</t>
    </rPh>
    <rPh sb="22" eb="24">
      <t>ヒヨウ</t>
    </rPh>
    <phoneticPr fontId="8"/>
  </si>
  <si>
    <t>（本シートは作業の区分により役務提供額を確定し、部分払を行う場合のみ契約金額内訳書に添付ください）</t>
  </si>
  <si>
    <t>（単位：円）</t>
  </si>
  <si>
    <t>費　目</t>
    <phoneticPr fontId="8"/>
  </si>
  <si>
    <t>第1回（注１）</t>
    <rPh sb="0" eb="1">
      <t>ダイ</t>
    </rPh>
    <rPh sb="2" eb="3">
      <t>カイ</t>
    </rPh>
    <rPh sb="4" eb="5">
      <t>チュウ</t>
    </rPh>
    <phoneticPr fontId="8"/>
  </si>
  <si>
    <t>第2回（注2）</t>
    <rPh sb="0" eb="1">
      <t>ダイ</t>
    </rPh>
    <rPh sb="2" eb="3">
      <t>カイ</t>
    </rPh>
    <phoneticPr fontId="8"/>
  </si>
  <si>
    <t>第3回（注3）</t>
    <rPh sb="0" eb="1">
      <t>ダイ</t>
    </rPh>
    <rPh sb="2" eb="3">
      <t>カイ</t>
    </rPh>
    <phoneticPr fontId="8"/>
  </si>
  <si>
    <t>課税対象額</t>
    <rPh sb="0" eb="2">
      <t>カゼイ</t>
    </rPh>
    <rPh sb="2" eb="4">
      <t>タイショウ</t>
    </rPh>
    <rPh sb="4" eb="5">
      <t>ガク</t>
    </rPh>
    <phoneticPr fontId="8"/>
  </si>
  <si>
    <t>不課税対象額</t>
    <rPh sb="0" eb="1">
      <t>フ</t>
    </rPh>
    <rPh sb="1" eb="3">
      <t>カゼイ</t>
    </rPh>
    <rPh sb="3" eb="5">
      <t>タイショウ</t>
    </rPh>
    <rPh sb="5" eb="6">
      <t>ガク</t>
    </rPh>
    <phoneticPr fontId="8"/>
  </si>
  <si>
    <t>Ⅰ．業務原価</t>
    <rPh sb="2" eb="4">
      <t>ギョウム</t>
    </rPh>
    <rPh sb="4" eb="6">
      <t>ゲンカ</t>
    </rPh>
    <phoneticPr fontId="8"/>
  </si>
  <si>
    <t>１．直接経費</t>
    <rPh sb="2" eb="4">
      <t>チョクセツ</t>
    </rPh>
    <rPh sb="4" eb="6">
      <t>ケイヒ</t>
    </rPh>
    <phoneticPr fontId="8"/>
  </si>
  <si>
    <t>(1)旅費（航空賃）</t>
    <rPh sb="3" eb="5">
      <t>リョヒ</t>
    </rPh>
    <rPh sb="6" eb="8">
      <t>コウクウ</t>
    </rPh>
    <rPh sb="8" eb="9">
      <t>チン</t>
    </rPh>
    <phoneticPr fontId="8"/>
  </si>
  <si>
    <t>(2)旅費 （その他）</t>
    <rPh sb="3" eb="5">
      <t>リョヒ</t>
    </rPh>
    <rPh sb="9" eb="10">
      <t>タ</t>
    </rPh>
    <phoneticPr fontId="8"/>
  </si>
  <si>
    <t>(3)一般業務費</t>
    <rPh sb="3" eb="5">
      <t>イッパン</t>
    </rPh>
    <rPh sb="5" eb="7">
      <t>ギョウム</t>
    </rPh>
    <rPh sb="7" eb="8">
      <t>ヒ</t>
    </rPh>
    <phoneticPr fontId="8"/>
  </si>
  <si>
    <t>(4)報告書作成費</t>
    <rPh sb="3" eb="6">
      <t>ホウコクショ</t>
    </rPh>
    <rPh sb="6" eb="8">
      <t>サクセイ</t>
    </rPh>
    <rPh sb="8" eb="9">
      <t>ヒ</t>
    </rPh>
    <phoneticPr fontId="8"/>
  </si>
  <si>
    <t>(5)機材費</t>
    <rPh sb="3" eb="5">
      <t>キザイ</t>
    </rPh>
    <rPh sb="5" eb="6">
      <t>ヒ</t>
    </rPh>
    <phoneticPr fontId="8"/>
  </si>
  <si>
    <t>(6)再委託費</t>
    <rPh sb="3" eb="6">
      <t>サイイタク</t>
    </rPh>
    <rPh sb="6" eb="7">
      <t>ヒ</t>
    </rPh>
    <phoneticPr fontId="8"/>
  </si>
  <si>
    <t>(7)国内業務費</t>
    <rPh sb="3" eb="5">
      <t>コクナイ</t>
    </rPh>
    <rPh sb="5" eb="7">
      <t>ギョウム</t>
    </rPh>
    <rPh sb="7" eb="8">
      <t>ヒ</t>
    </rPh>
    <phoneticPr fontId="8"/>
  </si>
  <si>
    <t>２．直接人件費</t>
    <rPh sb="2" eb="4">
      <t>チョクセツ</t>
    </rPh>
    <rPh sb="4" eb="7">
      <t>ジンケンヒ</t>
    </rPh>
    <phoneticPr fontId="8"/>
  </si>
  <si>
    <t>３．その他原価　注6）</t>
    <rPh sb="4" eb="5">
      <t>タ</t>
    </rPh>
    <rPh sb="5" eb="7">
      <t>ゲンカ</t>
    </rPh>
    <rPh sb="8" eb="9">
      <t>チュウ</t>
    </rPh>
    <phoneticPr fontId="8"/>
  </si>
  <si>
    <t>Ⅱ.一般管理費等　注6）</t>
    <rPh sb="2" eb="4">
      <t>イッパン</t>
    </rPh>
    <rPh sb="4" eb="7">
      <t>カンリヒ</t>
    </rPh>
    <rPh sb="7" eb="8">
      <t>ラ</t>
    </rPh>
    <rPh sb="9" eb="10">
      <t>チュウ</t>
    </rPh>
    <phoneticPr fontId="8"/>
  </si>
  <si>
    <t>契約金相当額（消費税抜き）(I.＋II.)</t>
    <rPh sb="0" eb="3">
      <t>ケイヤクキン</t>
    </rPh>
    <rPh sb="3" eb="5">
      <t>ソウトウ</t>
    </rPh>
    <rPh sb="5" eb="6">
      <t>ガク</t>
    </rPh>
    <rPh sb="7" eb="10">
      <t>ショウヒゼイ</t>
    </rPh>
    <rPh sb="10" eb="11">
      <t>ヌ</t>
    </rPh>
    <phoneticPr fontId="8"/>
  </si>
  <si>
    <t>部分払い金額（消費税抜き）注5）</t>
    <rPh sb="0" eb="2">
      <t>ブブン</t>
    </rPh>
    <rPh sb="2" eb="3">
      <t>バラ</t>
    </rPh>
    <rPh sb="4" eb="6">
      <t>キンガク</t>
    </rPh>
    <rPh sb="7" eb="10">
      <t>ショウヒゼイ</t>
    </rPh>
    <rPh sb="10" eb="11">
      <t>ヌ</t>
    </rPh>
    <rPh sb="13" eb="14">
      <t>チュウ</t>
    </rPh>
    <phoneticPr fontId="8"/>
  </si>
  <si>
    <t>消費税額</t>
    <rPh sb="0" eb="3">
      <t>ショウヒゼイ</t>
    </rPh>
    <rPh sb="3" eb="4">
      <t>ガク</t>
    </rPh>
    <phoneticPr fontId="8"/>
  </si>
  <si>
    <t>部分払い金額（消費税込）</t>
    <rPh sb="0" eb="2">
      <t>ブブン</t>
    </rPh>
    <rPh sb="2" eb="3">
      <t>バラ</t>
    </rPh>
    <rPh sb="4" eb="6">
      <t>キンガク</t>
    </rPh>
    <rPh sb="7" eb="10">
      <t>ショウヒゼイ</t>
    </rPh>
    <rPh sb="10" eb="11">
      <t>コミ</t>
    </rPh>
    <phoneticPr fontId="8"/>
  </si>
  <si>
    <t>（参考）</t>
  </si>
  <si>
    <t>契約金額（消費税込み）</t>
  </si>
  <si>
    <t>契約金額（消費税抜き）</t>
  </si>
  <si>
    <t>前払金額</t>
    <phoneticPr fontId="8"/>
  </si>
  <si>
    <t>注1）契約書附属書Ⅱ特記仕様書「７．（●）～（●）」に該当（●部分は実態に応じて記載ください）</t>
    <rPh sb="0" eb="1">
      <t>チュウ</t>
    </rPh>
    <rPh sb="3" eb="6">
      <t>ケイヤクショ</t>
    </rPh>
    <rPh sb="6" eb="9">
      <t>フゾクショ</t>
    </rPh>
    <rPh sb="10" eb="12">
      <t>トッキ</t>
    </rPh>
    <rPh sb="12" eb="15">
      <t>シヨウショ</t>
    </rPh>
    <rPh sb="27" eb="29">
      <t>ガイトウ</t>
    </rPh>
    <rPh sb="31" eb="33">
      <t>ブブン</t>
    </rPh>
    <rPh sb="34" eb="36">
      <t>ジッタイ</t>
    </rPh>
    <rPh sb="37" eb="38">
      <t>オウ</t>
    </rPh>
    <rPh sb="40" eb="42">
      <t>キサイ</t>
    </rPh>
    <phoneticPr fontId="2"/>
  </si>
  <si>
    <t>注2）契約書附属書Ⅱ特記仕様書「７．（●）～（●）」に該当（●部分は実態に応じて記載ください）</t>
    <phoneticPr fontId="2"/>
  </si>
  <si>
    <t>注3）契約書附属書Ⅱ特記仕様書「７．（●）～（●）」に該当（●部分は実態に応じて記載ください）</t>
    <phoneticPr fontId="2"/>
  </si>
  <si>
    <t>注4) 金額については、消費税額を除き、全て千円未満を切捨ててください。（消費税額については、円単位で記載ください。）</t>
    <phoneticPr fontId="2"/>
  </si>
  <si>
    <t>注5) 「契約金相当額（消費税抜き）」×（９/１０－前払金額／契約金額（消費税抜き））</t>
    <phoneticPr fontId="2"/>
  </si>
  <si>
    <t>注6）その他原価率は120％、一般管理費率は40％として計算式を作成しています。該当しない場合は適宜修正ください。</t>
    <rPh sb="0" eb="1">
      <t>チュウ</t>
    </rPh>
    <rPh sb="5" eb="6">
      <t>タ</t>
    </rPh>
    <rPh sb="6" eb="8">
      <t>ゲンカ</t>
    </rPh>
    <rPh sb="8" eb="9">
      <t>リツ</t>
    </rPh>
    <rPh sb="15" eb="17">
      <t>イッパン</t>
    </rPh>
    <rPh sb="17" eb="20">
      <t>カンリヒ</t>
    </rPh>
    <rPh sb="20" eb="21">
      <t>リツ</t>
    </rPh>
    <rPh sb="28" eb="30">
      <t>ケイサン</t>
    </rPh>
    <rPh sb="30" eb="31">
      <t>シキ</t>
    </rPh>
    <rPh sb="32" eb="34">
      <t>サクセイ</t>
    </rPh>
    <rPh sb="40" eb="42">
      <t>ガイトウ</t>
    </rPh>
    <rPh sb="45" eb="47">
      <t>バアイ</t>
    </rPh>
    <rPh sb="48" eb="50">
      <t>テキギ</t>
    </rPh>
    <rPh sb="50" eb="52">
      <t>シュウセイ</t>
    </rPh>
    <phoneticPr fontId="2"/>
  </si>
  <si>
    <t>注7）本シートは、変更後に設定された「中間における役務提供額の確定及び部分払の対象費用」を記載ください。</t>
    <phoneticPr fontId="2"/>
  </si>
  <si>
    <t>①</t>
    <phoneticPr fontId="2"/>
  </si>
  <si>
    <t>国内業務費シートの諸雑費（D36)の参照セルを千円未満切捨て諸雑費計（G53）に修正、諸雑費合計（G52）がG39：G51のすべてを加算するように修正</t>
    <phoneticPr fontId="8"/>
  </si>
  <si>
    <t>②</t>
    <phoneticPr fontId="2"/>
  </si>
  <si>
    <t>一般管理費等シートの個人欄（D32)の10を削除、留意点を追記</t>
    <phoneticPr fontId="8"/>
  </si>
  <si>
    <t>③</t>
    <phoneticPr fontId="2"/>
  </si>
  <si>
    <t>直接人件費（両）シート人月計算が個人だけの計算式((N24:N30)になっていたのをすべてに変更し、直接人件費（両）シートの（３）直接人件費合計、課税対象額、法人部分のセル(J32)の計算をするように変更　直接人件費法人人月計算式を修正。印刷範囲を修正。</t>
    <rPh sb="114" eb="115">
      <t>シキ</t>
    </rPh>
    <rPh sb="116" eb="118">
      <t>シュウセイ</t>
    </rPh>
    <rPh sb="119" eb="123">
      <t>インサツハンイ</t>
    </rPh>
    <rPh sb="124" eb="126">
      <t>シュウセイ</t>
    </rPh>
    <phoneticPr fontId="8"/>
  </si>
  <si>
    <t>直接人件費シートの(E45)セルの数式を(E44)-(E46)からrounddown(E42,-3)に修正。(法人/個人の人件費内訳について、双方を千円未満切り捨てとしたうえで、一般管理費等の精算に使用する形に修正)</t>
    <phoneticPr fontId="2"/>
  </si>
  <si>
    <t>各シートの名称を1-①に揃えた</t>
    <rPh sb="0" eb="1">
      <t>カク</t>
    </rPh>
    <rPh sb="5" eb="7">
      <t>メイショウ</t>
    </rPh>
    <rPh sb="12" eb="13">
      <t>ソロ</t>
    </rPh>
    <phoneticPr fontId="2"/>
  </si>
  <si>
    <t>内訳書シートの「注）附属書Ⅱは、①変更前後の対比表、②契約金額内訳書（変更前）、③契約金額内訳書（変更後）からなり、①③は当該ファイルから出力し、②は原契約金額の内訳書を出力して添付ください。」に続けて、「なお、変更には追加も含みます。」を記載。</t>
    <rPh sb="0" eb="3">
      <t>ウチワケショ</t>
    </rPh>
    <rPh sb="98" eb="99">
      <t>ツヅ</t>
    </rPh>
    <rPh sb="120" eb="122">
      <t>キサイ</t>
    </rPh>
    <phoneticPr fontId="2"/>
  </si>
  <si>
    <t>④</t>
    <phoneticPr fontId="2"/>
  </si>
  <si>
    <t>その他原価（両）シートの注書を「その他原価率は、契約に基づいてご記載ください。」に修正。　　　　　　　　　　　　　　　　　　　　　　　　　　　　　　　</t>
    <rPh sb="24" eb="26">
      <t>ケイヤク</t>
    </rPh>
    <rPh sb="27" eb="28">
      <t>モト</t>
    </rPh>
    <rPh sb="32" eb="34">
      <t>キサイ</t>
    </rPh>
    <phoneticPr fontId="2"/>
  </si>
  <si>
    <t>⑤</t>
    <phoneticPr fontId="2"/>
  </si>
  <si>
    <t>一般管理費等（両）シートの注書を「注） 一般管理費等率の上限に10%加算が認められた場合には、個人は空白を10%に変更してください。（一般管理費等率は契約に基づきます）」に修正。</t>
    <phoneticPr fontId="2"/>
  </si>
  <si>
    <t>⑥</t>
    <phoneticPr fontId="2"/>
  </si>
  <si>
    <r>
      <t>役務提供</t>
    </r>
    <r>
      <rPr>
        <sz val="12"/>
        <rFont val="Osaka"/>
        <family val="3"/>
        <charset val="128"/>
      </rPr>
      <t>額の確定シートの「注4）本シートは作業の区分により役務提供額を確定し、部分払を行う場合のみ契約金額内訳書に添付ください」を削除し表題の下に同内容の文言を挿入。それにより、注5）以下の番号が繰り上がる。</t>
    </r>
    <rPh sb="4" eb="5">
      <t>ガク</t>
    </rPh>
    <rPh sb="89" eb="90">
      <t>チュウ</t>
    </rPh>
    <rPh sb="92" eb="94">
      <t>イカ</t>
    </rPh>
    <rPh sb="95" eb="97">
      <t>バンゴウ</t>
    </rPh>
    <rPh sb="98" eb="99">
      <t>ク</t>
    </rPh>
    <rPh sb="100" eb="101">
      <t>ア</t>
    </rPh>
    <phoneticPr fontId="2"/>
  </si>
  <si>
    <t>⑦</t>
    <phoneticPr fontId="2"/>
  </si>
  <si>
    <t>国内業務費（課）シートの①諸謝金から「部」を削除。費目欄から「単位名」を削除。</t>
    <rPh sb="0" eb="2">
      <t>コクナイ</t>
    </rPh>
    <rPh sb="2" eb="4">
      <t>ギョウム</t>
    </rPh>
    <rPh sb="4" eb="5">
      <t>ヒ</t>
    </rPh>
    <rPh sb="6" eb="7">
      <t>カ</t>
    </rPh>
    <rPh sb="13" eb="16">
      <t>ショシャキン</t>
    </rPh>
    <rPh sb="19" eb="20">
      <t>ブ</t>
    </rPh>
    <rPh sb="22" eb="24">
      <t>サクジョ</t>
    </rPh>
    <rPh sb="25" eb="27">
      <t>ヒモク</t>
    </rPh>
    <rPh sb="27" eb="28">
      <t>ラン</t>
    </rPh>
    <rPh sb="31" eb="33">
      <t>タンイ</t>
    </rPh>
    <rPh sb="33" eb="34">
      <t>メイ</t>
    </rPh>
    <rPh sb="36" eb="38">
      <t>サクジョ</t>
    </rPh>
    <phoneticPr fontId="2"/>
  </si>
  <si>
    <t>⑧</t>
    <phoneticPr fontId="2"/>
  </si>
  <si>
    <t>内訳書シート及び内訳書（変更後）の注書について、テキストボックスに記載。表題の変更契約金額内訳書（第〇期）を「（第〇回）」に変更。また、冒頭に「業務の完了を約しその対価を支払う契約」と記載。また、内訳書（変更後）から冒頭の契約金額を削除し、（第〇期・課税金額・不課税金額内訳書）</t>
    <rPh sb="0" eb="3">
      <t>ウチワケショ</t>
    </rPh>
    <rPh sb="6" eb="7">
      <t>オヨ</t>
    </rPh>
    <rPh sb="8" eb="11">
      <t>ウチワケショ</t>
    </rPh>
    <rPh sb="12" eb="14">
      <t>ヘンコウ</t>
    </rPh>
    <rPh sb="14" eb="15">
      <t>ゴ</t>
    </rPh>
    <rPh sb="17" eb="18">
      <t>チュウ</t>
    </rPh>
    <rPh sb="18" eb="19">
      <t>ガ</t>
    </rPh>
    <rPh sb="33" eb="35">
      <t>キサイ</t>
    </rPh>
    <rPh sb="36" eb="38">
      <t>ヒョウダイ</t>
    </rPh>
    <rPh sb="39" eb="41">
      <t>ヘンコウ</t>
    </rPh>
    <rPh sb="41" eb="43">
      <t>ケイヤク</t>
    </rPh>
    <rPh sb="43" eb="45">
      <t>キンガク</t>
    </rPh>
    <rPh sb="45" eb="48">
      <t>ウチワケショ</t>
    </rPh>
    <rPh sb="49" eb="50">
      <t>ダイ</t>
    </rPh>
    <rPh sb="51" eb="52">
      <t>キ</t>
    </rPh>
    <rPh sb="56" eb="57">
      <t>ダイ</t>
    </rPh>
    <rPh sb="58" eb="59">
      <t>カイ</t>
    </rPh>
    <rPh sb="62" eb="64">
      <t>ヘンコウ</t>
    </rPh>
    <rPh sb="68" eb="70">
      <t>ボウトウ</t>
    </rPh>
    <rPh sb="72" eb="74">
      <t>ギョウム</t>
    </rPh>
    <rPh sb="75" eb="77">
      <t>カンリョウ</t>
    </rPh>
    <rPh sb="78" eb="79">
      <t>ヤク</t>
    </rPh>
    <rPh sb="82" eb="84">
      <t>タイカ</t>
    </rPh>
    <rPh sb="85" eb="87">
      <t>シハラ</t>
    </rPh>
    <rPh sb="88" eb="90">
      <t>ケイヤク</t>
    </rPh>
    <rPh sb="92" eb="94">
      <t>キサイ</t>
    </rPh>
    <rPh sb="98" eb="101">
      <t>ウチワケショ</t>
    </rPh>
    <rPh sb="102" eb="104">
      <t>ヘンコウ</t>
    </rPh>
    <rPh sb="104" eb="105">
      <t>ゴ</t>
    </rPh>
    <rPh sb="108" eb="110">
      <t>ボウトウ</t>
    </rPh>
    <rPh sb="111" eb="113">
      <t>ケイヤク</t>
    </rPh>
    <rPh sb="113" eb="115">
      <t>キンガク</t>
    </rPh>
    <rPh sb="116" eb="118">
      <t>サクジョ</t>
    </rPh>
    <rPh sb="121" eb="122">
      <t>ダイ</t>
    </rPh>
    <rPh sb="123" eb="124">
      <t>キ</t>
    </rPh>
    <rPh sb="125" eb="127">
      <t>カゼイ</t>
    </rPh>
    <rPh sb="127" eb="129">
      <t>キンガク</t>
    </rPh>
    <rPh sb="130" eb="133">
      <t>フカゼイ</t>
    </rPh>
    <rPh sb="133" eb="135">
      <t>キンガク</t>
    </rPh>
    <rPh sb="135" eb="138">
      <t>ウチワケショ</t>
    </rPh>
    <phoneticPr fontId="2"/>
  </si>
  <si>
    <t>⑨</t>
    <phoneticPr fontId="2"/>
  </si>
  <si>
    <t>各シートのヘッダー部分に「（業務の完了を約しその対価を支払う契約）」と記載。</t>
    <rPh sb="0" eb="1">
      <t>カク</t>
    </rPh>
    <rPh sb="9" eb="11">
      <t>ブブン</t>
    </rPh>
    <rPh sb="14" eb="16">
      <t>ギョウム</t>
    </rPh>
    <rPh sb="17" eb="19">
      <t>カンリョウ</t>
    </rPh>
    <rPh sb="20" eb="21">
      <t>ヤク</t>
    </rPh>
    <rPh sb="24" eb="26">
      <t>タイカ</t>
    </rPh>
    <rPh sb="27" eb="29">
      <t>シハラ</t>
    </rPh>
    <rPh sb="30" eb="32">
      <t>ケイヤク</t>
    </rPh>
    <rPh sb="35" eb="37">
      <t>キサイ</t>
    </rPh>
    <phoneticPr fontId="2"/>
  </si>
  <si>
    <t>⑩</t>
    <phoneticPr fontId="2"/>
  </si>
  <si>
    <t>内訳書（変更後）シートの変更契約金額内訳書の（７）国内研修／招へい費を国内業務費に変更</t>
    <rPh sb="0" eb="3">
      <t>ウチワケショ</t>
    </rPh>
    <rPh sb="4" eb="6">
      <t>ヘンコウ</t>
    </rPh>
    <rPh sb="6" eb="7">
      <t>ゴ</t>
    </rPh>
    <rPh sb="12" eb="14">
      <t>ヘンコウ</t>
    </rPh>
    <rPh sb="14" eb="16">
      <t>ケイヤク</t>
    </rPh>
    <rPh sb="16" eb="18">
      <t>キンガク</t>
    </rPh>
    <rPh sb="18" eb="21">
      <t>ウチワケショ</t>
    </rPh>
    <rPh sb="25" eb="27">
      <t>コクナイ</t>
    </rPh>
    <rPh sb="27" eb="29">
      <t>ケンシュウ</t>
    </rPh>
    <rPh sb="30" eb="31">
      <t>ショウ</t>
    </rPh>
    <rPh sb="33" eb="34">
      <t>ヒ</t>
    </rPh>
    <rPh sb="35" eb="37">
      <t>コクナイ</t>
    </rPh>
    <rPh sb="37" eb="39">
      <t>ギョウム</t>
    </rPh>
    <rPh sb="39" eb="40">
      <t>ヒ</t>
    </rPh>
    <rPh sb="41" eb="43">
      <t>ヘンコウ</t>
    </rPh>
    <phoneticPr fontId="2"/>
  </si>
  <si>
    <t>⑪</t>
    <phoneticPr fontId="2"/>
  </si>
  <si>
    <t>報告書作成費・機材費（両）シートの機材購入費の備考を別紙明細書の記載に合わせて、「別紙明細書１（１）のとおり」を「別紙明細書１　１）のとおり」に変更、同様に機材損料の備考を「別紙明細書１（２）のとおりを「別紙明細書１　２）のとおり」に変更</t>
    <rPh sb="0" eb="3">
      <t>ホウコクショ</t>
    </rPh>
    <rPh sb="3" eb="5">
      <t>サクセイ</t>
    </rPh>
    <rPh sb="5" eb="6">
      <t>ヒ</t>
    </rPh>
    <rPh sb="7" eb="9">
      <t>キザイ</t>
    </rPh>
    <rPh sb="9" eb="10">
      <t>ヒ</t>
    </rPh>
    <rPh sb="11" eb="12">
      <t>リョウ</t>
    </rPh>
    <rPh sb="17" eb="19">
      <t>キザイ</t>
    </rPh>
    <rPh sb="19" eb="21">
      <t>コウニュウ</t>
    </rPh>
    <rPh sb="21" eb="22">
      <t>ヒ</t>
    </rPh>
    <rPh sb="23" eb="25">
      <t>ビコウ</t>
    </rPh>
    <rPh sb="26" eb="28">
      <t>ベッシ</t>
    </rPh>
    <rPh sb="28" eb="31">
      <t>メイサイショ</t>
    </rPh>
    <rPh sb="32" eb="34">
      <t>キサイ</t>
    </rPh>
    <rPh sb="35" eb="36">
      <t>ア</t>
    </rPh>
    <rPh sb="41" eb="43">
      <t>ベッシ</t>
    </rPh>
    <rPh sb="43" eb="45">
      <t>メイサイ</t>
    </rPh>
    <rPh sb="45" eb="46">
      <t>ショ</t>
    </rPh>
    <rPh sb="57" eb="59">
      <t>ベッシ</t>
    </rPh>
    <rPh sb="59" eb="61">
      <t>メイサイ</t>
    </rPh>
    <rPh sb="61" eb="62">
      <t>ショ</t>
    </rPh>
    <rPh sb="72" eb="74">
      <t>ヘンコウ</t>
    </rPh>
    <rPh sb="75" eb="77">
      <t>ドウヨウ</t>
    </rPh>
    <rPh sb="78" eb="80">
      <t>キザイ</t>
    </rPh>
    <rPh sb="80" eb="82">
      <t>ソンリョウ</t>
    </rPh>
    <rPh sb="83" eb="85">
      <t>ビコウ</t>
    </rPh>
    <rPh sb="87" eb="89">
      <t>ベッシ</t>
    </rPh>
    <rPh sb="89" eb="92">
      <t>メイサイショ</t>
    </rPh>
    <rPh sb="102" eb="104">
      <t>ベッシ</t>
    </rPh>
    <rPh sb="104" eb="106">
      <t>メイサイ</t>
    </rPh>
    <rPh sb="106" eb="107">
      <t>ショ</t>
    </rPh>
    <rPh sb="117" eb="119">
      <t>ヘンコウ</t>
    </rPh>
    <phoneticPr fontId="2"/>
  </si>
  <si>
    <t>⑫</t>
    <phoneticPr fontId="2"/>
  </si>
  <si>
    <t>国内業務費（課）シートの「１）技術研修費／招へい費」を「１）技術研修費／２）招へい費」に「２）諸雑費」を「３）諸雑費」にガイドラインに合わせて、変更した。</t>
    <rPh sb="0" eb="2">
      <t>コクナイ</t>
    </rPh>
    <rPh sb="2" eb="4">
      <t>ギョウム</t>
    </rPh>
    <rPh sb="4" eb="5">
      <t>ヒ</t>
    </rPh>
    <rPh sb="6" eb="7">
      <t>カ</t>
    </rPh>
    <rPh sb="30" eb="32">
      <t>ギジュツ</t>
    </rPh>
    <rPh sb="32" eb="34">
      <t>ケンシュウ</t>
    </rPh>
    <rPh sb="34" eb="35">
      <t>ヒ</t>
    </rPh>
    <rPh sb="38" eb="39">
      <t>ショウ</t>
    </rPh>
    <rPh sb="41" eb="42">
      <t>ヒ</t>
    </rPh>
    <rPh sb="47" eb="48">
      <t>ショ</t>
    </rPh>
    <rPh sb="48" eb="50">
      <t>ザッピ</t>
    </rPh>
    <rPh sb="55" eb="56">
      <t>ショ</t>
    </rPh>
    <rPh sb="56" eb="58">
      <t>ザッピ</t>
    </rPh>
    <rPh sb="72" eb="74">
      <t>ヘンコウ</t>
    </rPh>
    <phoneticPr fontId="2"/>
  </si>
  <si>
    <t>⑬</t>
    <phoneticPr fontId="2"/>
  </si>
  <si>
    <t>直接人件費シートの「1000円未満切捨」に桁区切りをつけ「1,000円未満切捨」に変更</t>
    <rPh sb="0" eb="2">
      <t>チョクセツ</t>
    </rPh>
    <rPh sb="2" eb="5">
      <t>ジンケンヒ</t>
    </rPh>
    <rPh sb="14" eb="15">
      <t>エン</t>
    </rPh>
    <rPh sb="15" eb="17">
      <t>ミマン</t>
    </rPh>
    <rPh sb="17" eb="19">
      <t>キリス</t>
    </rPh>
    <rPh sb="21" eb="22">
      <t>ケタ</t>
    </rPh>
    <rPh sb="22" eb="24">
      <t>クギ</t>
    </rPh>
    <rPh sb="34" eb="35">
      <t>エン</t>
    </rPh>
    <rPh sb="35" eb="37">
      <t>ミマン</t>
    </rPh>
    <rPh sb="37" eb="39">
      <t>キリス</t>
    </rPh>
    <rPh sb="41" eb="43">
      <t>ヘンコウ</t>
    </rPh>
    <phoneticPr fontId="2"/>
  </si>
  <si>
    <t>⑭</t>
    <phoneticPr fontId="2"/>
  </si>
  <si>
    <t>その他原価（両）シートに数字が入らない計算式「＝　　　　　　円」があったので、すべて削除した。同様に、一般管理費等（両）シートに数字が入らない計算式「＝　　　　　　円」があったので、すべて削除した。</t>
    <rPh sb="12" eb="14">
      <t>スウジ</t>
    </rPh>
    <rPh sb="15" eb="16">
      <t>ハイ</t>
    </rPh>
    <rPh sb="19" eb="22">
      <t>ケイサンシキ</t>
    </rPh>
    <rPh sb="30" eb="31">
      <t>エン</t>
    </rPh>
    <rPh sb="42" eb="44">
      <t>サクジョ</t>
    </rPh>
    <rPh sb="47" eb="49">
      <t>ドウヨウ</t>
    </rPh>
    <phoneticPr fontId="2"/>
  </si>
  <si>
    <t>⑮</t>
    <phoneticPr fontId="2"/>
  </si>
  <si>
    <t>機材購入費別紙明細（両）シートの「（５）機材購入費（　１）+２））」を内訳書に合わせて「（５）機材費」に変更</t>
    <rPh sb="20" eb="22">
      <t>キザイ</t>
    </rPh>
    <rPh sb="22" eb="24">
      <t>コウニュウ</t>
    </rPh>
    <rPh sb="24" eb="25">
      <t>ヒ</t>
    </rPh>
    <rPh sb="35" eb="38">
      <t>ウチワケショ</t>
    </rPh>
    <rPh sb="39" eb="40">
      <t>ア</t>
    </rPh>
    <rPh sb="47" eb="49">
      <t>キザイ</t>
    </rPh>
    <rPh sb="49" eb="50">
      <t>ヒ</t>
    </rPh>
    <rPh sb="52" eb="54">
      <t>ヘンコウ</t>
    </rPh>
    <phoneticPr fontId="2"/>
  </si>
  <si>
    <t>2019年10月
消費税率引き上げ</t>
    <phoneticPr fontId="2"/>
  </si>
  <si>
    <t>シート「内訳書(変更後)」「I36」より計算式「=ROUNDDOWN(I34*0.08,0)」を削除し手入力化。</t>
    <rPh sb="4" eb="7">
      <t>ウチワケショ</t>
    </rPh>
    <rPh sb="8" eb="10">
      <t>ヘンコウ</t>
    </rPh>
    <rPh sb="10" eb="11">
      <t>ゴ</t>
    </rPh>
    <rPh sb="20" eb="23">
      <t>ケイサンシキ</t>
    </rPh>
    <rPh sb="48" eb="50">
      <t>サクジョ</t>
    </rPh>
    <rPh sb="51" eb="52">
      <t>テ</t>
    </rPh>
    <rPh sb="52" eb="54">
      <t>ニュウリョク</t>
    </rPh>
    <rPh sb="54" eb="55">
      <t>カ</t>
    </rPh>
    <phoneticPr fontId="2"/>
  </si>
  <si>
    <t>シート「役務提供額の確定」「E19」より計算式「=IF($D$25&gt;0,E17*0.9*0.08,E18*0.08)」を削除し、手入力化。</t>
    <rPh sb="4" eb="6">
      <t>エキム</t>
    </rPh>
    <rPh sb="6" eb="8">
      <t>テイキョウ</t>
    </rPh>
    <rPh sb="8" eb="9">
      <t>ガク</t>
    </rPh>
    <rPh sb="10" eb="12">
      <t>カクテイ</t>
    </rPh>
    <rPh sb="60" eb="62">
      <t>サクジョ</t>
    </rPh>
    <rPh sb="64" eb="67">
      <t>テニュウリョク</t>
    </rPh>
    <rPh sb="67" eb="68">
      <t>カ</t>
    </rPh>
    <phoneticPr fontId="2"/>
  </si>
  <si>
    <t>シート「役務提供額の確定」「H19」より計算式「=IF($D$25&gt;0,H17*0.9*0.08,H18*0.08)」を削除し、手入力化。</t>
    <rPh sb="4" eb="6">
      <t>エキム</t>
    </rPh>
    <rPh sb="6" eb="8">
      <t>テイキョウ</t>
    </rPh>
    <rPh sb="8" eb="9">
      <t>ガク</t>
    </rPh>
    <rPh sb="10" eb="12">
      <t>カクテイ</t>
    </rPh>
    <rPh sb="60" eb="62">
      <t>サクジョ</t>
    </rPh>
    <phoneticPr fontId="2"/>
  </si>
  <si>
    <t>シート「役務提供額の確定」「H19」より計算式「=IF($D$25&gt;0,K17*0.9*0.08,K18*0.08)」を削除し、手入力化。</t>
    <rPh sb="4" eb="6">
      <t>エキム</t>
    </rPh>
    <rPh sb="6" eb="8">
      <t>テイキョウ</t>
    </rPh>
    <rPh sb="8" eb="9">
      <t>ガク</t>
    </rPh>
    <rPh sb="10" eb="12">
      <t>カクテイ</t>
    </rPh>
    <rPh sb="60" eb="62">
      <t>サクジョ</t>
    </rPh>
    <phoneticPr fontId="2"/>
  </si>
  <si>
    <r>
      <t xml:space="preserve">シート「内訳書」計算式を「変更前-変更後」から「変更後-変更前」に修正。
</t>
    </r>
    <r>
      <rPr>
        <sz val="12"/>
        <rFont val="Osaka"/>
        <family val="3"/>
        <charset val="128"/>
      </rPr>
      <t>内訳書に課税対象額の欄を追加した。</t>
    </r>
    <rPh sb="4" eb="7">
      <t>ウチワケショ</t>
    </rPh>
    <rPh sb="8" eb="11">
      <t>ケイサンシキ</t>
    </rPh>
    <rPh sb="13" eb="16">
      <t>ヘンコウマエ</t>
    </rPh>
    <rPh sb="17" eb="19">
      <t>ヘンコウ</t>
    </rPh>
    <rPh sb="19" eb="20">
      <t>ゴ</t>
    </rPh>
    <rPh sb="24" eb="26">
      <t>ヘンコウ</t>
    </rPh>
    <rPh sb="26" eb="27">
      <t>ゴ</t>
    </rPh>
    <rPh sb="28" eb="30">
      <t>ヘンコウ</t>
    </rPh>
    <rPh sb="30" eb="31">
      <t>マエ</t>
    </rPh>
    <rPh sb="33" eb="35">
      <t>シュウセイ</t>
    </rPh>
    <rPh sb="37" eb="40">
      <t>ウチワケショ</t>
    </rPh>
    <rPh sb="41" eb="43">
      <t>カゼイ</t>
    </rPh>
    <rPh sb="43" eb="45">
      <t>タイショウ</t>
    </rPh>
    <rPh sb="45" eb="46">
      <t>ガク</t>
    </rPh>
    <rPh sb="47" eb="48">
      <t>ラン</t>
    </rPh>
    <rPh sb="49" eb="51">
      <t>ツイカ</t>
    </rPh>
    <phoneticPr fontId="2"/>
  </si>
  <si>
    <t>千円未満切捨てを削除</t>
    <rPh sb="0" eb="4">
      <t>センエンミマン</t>
    </rPh>
    <rPh sb="4" eb="6">
      <t>キリス</t>
    </rPh>
    <rPh sb="8" eb="10">
      <t>サクジョ</t>
    </rPh>
    <phoneticPr fontId="8"/>
  </si>
  <si>
    <t>消費税及び地方消費税及びその他原価、一般管理費の端数処理を小数点第一位切捨てに修正</t>
    <rPh sb="0" eb="3">
      <t>ショウヒゼイ</t>
    </rPh>
    <rPh sb="3" eb="4">
      <t>オヨ</t>
    </rPh>
    <rPh sb="5" eb="10">
      <t>チホウショウヒゼイ</t>
    </rPh>
    <rPh sb="10" eb="11">
      <t>オヨ</t>
    </rPh>
    <rPh sb="14" eb="17">
      <t>タゲンカ</t>
    </rPh>
    <rPh sb="18" eb="23">
      <t>イッパンカンリヒ</t>
    </rPh>
    <rPh sb="24" eb="28">
      <t>ハスウショリ</t>
    </rPh>
    <phoneticPr fontId="2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</si>
</sst>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24" formatCode="\$#,##0_);[Red]\(\$#,##0\)"/>
    <numFmt numFmtId="176" formatCode="#,##0_ "/>
    <numFmt numFmtId="177" formatCode="0_ "/>
    <numFmt numFmtId="178" formatCode="#,##0&quot;円&quot;"/>
    <numFmt numFmtId="179" formatCode="0&quot;回&quot;"/>
    <numFmt numFmtId="180" formatCode="0&quot;往復&quot;"/>
    <numFmt numFmtId="181" formatCode="#,##0;[Red]#,##0"/>
    <numFmt numFmtId="183" formatCode="0.00_ "/>
    <numFmt numFmtId="184" formatCode="0.00_);[Red]\(0.00\)"/>
    <numFmt numFmtId="185" formatCode="0.0000000000000"/>
  </numFmts>
  <fonts count="28">
    <font>
      <sz val="12"/>
      <name val="Osaka"/>
      <family val="3"/>
      <charset val="128"/>
    </font>
    <font>
      <sz val="12"/>
      <name val="Osaka"/>
      <family val="3"/>
      <charset val="128"/>
    </font>
    <font>
      <sz val="6"/>
      <name val="Osaka"/>
      <family val="3"/>
      <charset val="128"/>
    </font>
    <font>
      <sz val="12"/>
      <name val="ＭＳ 明朝"/>
      <family val="1"/>
      <charset val="128"/>
    </font>
    <font>
      <sz val="16"/>
      <name val="ＭＳ 明朝"/>
      <family val="1"/>
      <charset val="128"/>
    </font>
    <font>
      <sz val="10"/>
      <name val="ＭＳ 明朝"/>
      <family val="1"/>
      <charset val="128"/>
    </font>
    <font>
      <u/>
      <sz val="10"/>
      <name val="ＭＳ 明朝"/>
      <family val="1"/>
      <charset val="128"/>
    </font>
    <font>
      <sz val="9"/>
      <name val="ＭＳ 明朝"/>
      <family val="1"/>
      <charset val="128"/>
    </font>
    <font>
      <sz val="6"/>
      <name val="ＭＳ ゴシック"/>
      <family val="3"/>
      <charset val="128"/>
    </font>
    <font>
      <sz val="9"/>
      <name val="ＭＳ Ｐ明朝"/>
      <family val="1"/>
      <charset val="128"/>
    </font>
    <font>
      <sz val="10"/>
      <name val="HGPｺﾞｼｯｸE"/>
      <family val="3"/>
      <charset val="128"/>
    </font>
    <font>
      <sz val="12"/>
      <name val="HGPｺﾞｼｯｸE"/>
      <family val="3"/>
      <charset val="128"/>
    </font>
    <font>
      <sz val="12"/>
      <color theme="1"/>
      <name val="ＭＳ ゴシック"/>
      <family val="3"/>
      <charset val="128"/>
    </font>
    <font>
      <sz val="10.5"/>
      <name val="ＭＳ ゴシック"/>
      <family val="3"/>
      <charset val="128"/>
    </font>
    <font>
      <sz val="11"/>
      <name val="ＭＳ 明朝"/>
      <family val="1"/>
      <charset val="128"/>
    </font>
    <font>
      <sz val="15"/>
      <name val="ＭＳ 明朝"/>
      <family val="1"/>
      <charset val="128"/>
    </font>
    <font>
      <vertAlign val="subscript"/>
      <sz val="10"/>
      <name val="ＭＳ 明朝"/>
      <family val="1"/>
      <charset val="128"/>
    </font>
    <font>
      <sz val="22"/>
      <name val="ＭＳ ゴシック"/>
      <family val="3"/>
      <charset val="128"/>
    </font>
    <font>
      <sz val="12"/>
      <name val="ＭＳ ゴシック"/>
      <family val="3"/>
      <charset val="128"/>
    </font>
    <font>
      <sz val="9"/>
      <name val="ＭＳ ゴシック"/>
      <family val="3"/>
      <charset val="128"/>
    </font>
    <font>
      <b/>
      <sz val="10.5"/>
      <name val="ＭＳ ゴシック"/>
      <family val="3"/>
      <charset val="128"/>
    </font>
    <font>
      <sz val="10"/>
      <name val="ＭＳ ゴシック"/>
      <family val="3"/>
      <charset val="128"/>
    </font>
    <font>
      <sz val="8"/>
      <name val="ＭＳ 明朝"/>
      <family val="1"/>
      <charset val="128"/>
    </font>
    <font>
      <sz val="10"/>
      <color theme="0"/>
      <name val="ＭＳ 明朝"/>
      <family val="1"/>
      <charset val="128"/>
    </font>
    <font>
      <sz val="6"/>
      <name val="Osaka"/>
      <charset val="128"/>
    </font>
    <font>
      <sz val="12"/>
      <name val="Osaka"/>
      <charset val="128"/>
    </font>
    <font>
      <sz val="12"/>
      <color rgb="FFFF0000"/>
      <name val="ＭＳ 明朝"/>
      <family val="1"/>
      <charset val="128"/>
    </font>
    <font>
      <sz val="10"/>
      <color rgb="FFFF0000"/>
      <name val="ＭＳ 明朝"/>
      <family val="1"/>
      <charset val="128"/>
    </font>
  </fonts>
  <fills count="8">
    <fill>
      <patternFill patternType="none"/>
    </fill>
    <fill>
      <patternFill patternType="gray125"/>
    </fill>
    <fill>
      <patternFill patternType="solid">
        <fgColor theme="9" tint="0.79998168889431442"/>
        <bgColor indexed="64"/>
      </patternFill>
    </fill>
    <fill>
      <patternFill patternType="solid">
        <fgColor theme="6" tint="0.79998168889431442"/>
        <bgColor indexed="64"/>
      </patternFill>
    </fill>
    <fill>
      <patternFill patternType="solid">
        <fgColor rgb="FFFFFFCC"/>
        <bgColor indexed="64"/>
      </patternFill>
    </fill>
    <fill>
      <patternFill patternType="solid">
        <fgColor theme="0"/>
        <bgColor indexed="64"/>
      </patternFill>
    </fill>
    <fill>
      <patternFill patternType="solid">
        <fgColor rgb="FFFFFF00"/>
        <bgColor indexed="64"/>
      </patternFill>
    </fill>
    <fill>
      <patternFill patternType="solid">
        <fgColor theme="0"/>
        <bgColor theme="0"/>
      </patternFill>
    </fill>
  </fills>
  <borders count="123">
    <border>
      <left/>
      <right/>
      <top/>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right/>
      <top style="thin">
        <color indexed="64"/>
      </top>
      <bottom style="medium">
        <color indexed="64"/>
      </bottom>
      <diagonal/>
    </border>
    <border>
      <left/>
      <right/>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medium">
        <color indexed="64"/>
      </right>
      <top/>
      <bottom style="thin">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right/>
      <top style="medium">
        <color indexed="64"/>
      </top>
      <bottom/>
      <diagonal/>
    </border>
    <border>
      <left/>
      <right style="medium">
        <color indexed="64"/>
      </right>
      <top style="thin">
        <color indexed="64"/>
      </top>
      <bottom style="medium">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bottom style="thin">
        <color indexed="64"/>
      </bottom>
      <diagonal/>
    </border>
    <border>
      <left/>
      <right style="thin">
        <color indexed="64"/>
      </right>
      <top/>
      <bottom/>
      <diagonal/>
    </border>
    <border>
      <left/>
      <right style="medium">
        <color indexed="64"/>
      </right>
      <top style="thin">
        <color indexed="64"/>
      </top>
      <bottom style="double">
        <color indexed="64"/>
      </bottom>
      <diagonal/>
    </border>
    <border>
      <left style="medium">
        <color indexed="64"/>
      </left>
      <right style="medium">
        <color indexed="64"/>
      </right>
      <top style="thin">
        <color indexed="64"/>
      </top>
      <bottom style="double">
        <color indexed="64"/>
      </bottom>
      <diagonal/>
    </border>
    <border>
      <left/>
      <right/>
      <top style="thin">
        <color indexed="64"/>
      </top>
      <bottom style="double">
        <color indexed="64"/>
      </bottom>
      <diagonal/>
    </border>
    <border>
      <left style="medium">
        <color indexed="64"/>
      </left>
      <right style="thin">
        <color indexed="64"/>
      </right>
      <top style="thin">
        <color indexed="64"/>
      </top>
      <bottom style="thin">
        <color indexed="64"/>
      </bottom>
      <diagonal/>
    </border>
    <border diagonalDown="1">
      <left style="medium">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bottom style="thin">
        <color indexed="64"/>
      </bottom>
      <diagonal style="thin">
        <color indexed="64"/>
      </diagonal>
    </border>
    <border diagonalDown="1">
      <left style="medium">
        <color indexed="64"/>
      </left>
      <right style="thin">
        <color indexed="64"/>
      </right>
      <top style="thin">
        <color indexed="64"/>
      </top>
      <bottom style="double">
        <color indexed="64"/>
      </bottom>
      <diagonal style="thin">
        <color indexed="64"/>
      </diagonal>
    </border>
    <border diagonalDown="1">
      <left style="thin">
        <color indexed="64"/>
      </left>
      <right style="thin">
        <color indexed="64"/>
      </right>
      <top style="thin">
        <color indexed="64"/>
      </top>
      <bottom style="medium">
        <color indexed="64"/>
      </bottom>
      <diagonal style="thin">
        <color indexed="64"/>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thin">
        <color indexed="64"/>
      </left>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thin">
        <color indexed="64"/>
      </right>
      <top style="double">
        <color indexed="64"/>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top/>
      <bottom/>
      <diagonal/>
    </border>
    <border>
      <left style="thin">
        <color indexed="64"/>
      </left>
      <right/>
      <top/>
      <bottom style="double">
        <color indexed="64"/>
      </bottom>
      <diagonal/>
    </border>
    <border>
      <left style="thin">
        <color indexed="64"/>
      </left>
      <right style="medium">
        <color indexed="64"/>
      </right>
      <top/>
      <bottom style="double">
        <color indexed="64"/>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diagonal/>
    </border>
    <border>
      <left style="medium">
        <color indexed="64"/>
      </left>
      <right/>
      <top style="double">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style="thin">
        <color indexed="64"/>
      </right>
      <top style="double">
        <color indexed="64"/>
      </top>
      <bottom style="medium">
        <color indexed="64"/>
      </bottom>
      <diagonal/>
    </border>
    <border>
      <left style="medium">
        <color indexed="64"/>
      </left>
      <right/>
      <top style="thin">
        <color indexed="64"/>
      </top>
      <bottom style="double">
        <color indexed="64"/>
      </bottom>
      <diagonal/>
    </border>
    <border>
      <left style="medium">
        <color indexed="64"/>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right style="thin">
        <color indexed="64"/>
      </right>
      <top style="thin">
        <color indexed="64"/>
      </top>
      <bottom/>
      <diagonal/>
    </border>
    <border>
      <left style="medium">
        <color indexed="64"/>
      </left>
      <right/>
      <top style="thin">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bottom/>
      <diagonal/>
    </border>
    <border>
      <left/>
      <right style="thin">
        <color indexed="64"/>
      </right>
      <top/>
      <bottom style="double">
        <color indexed="64"/>
      </bottom>
      <diagonal/>
    </border>
    <border>
      <left/>
      <right style="medium">
        <color indexed="64"/>
      </right>
      <top style="thin">
        <color indexed="64"/>
      </top>
      <bottom/>
      <diagonal/>
    </border>
    <border>
      <left style="medium">
        <color indexed="64"/>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dashed">
        <color indexed="64"/>
      </bottom>
      <diagonal/>
    </border>
    <border>
      <left/>
      <right/>
      <top style="medium">
        <color indexed="64"/>
      </top>
      <bottom style="dashed">
        <color indexed="64"/>
      </bottom>
      <diagonal/>
    </border>
    <border>
      <left/>
      <right/>
      <top/>
      <bottom style="dashed">
        <color indexed="64"/>
      </bottom>
      <diagonal/>
    </border>
    <border>
      <left style="medium">
        <color indexed="64"/>
      </left>
      <right style="medium">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medium">
        <color indexed="64"/>
      </right>
      <top style="dotted">
        <color indexed="64"/>
      </top>
      <bottom style="medium">
        <color indexed="64"/>
      </bottom>
      <diagonal/>
    </border>
    <border>
      <left style="medium">
        <color indexed="64"/>
      </left>
      <right style="medium">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style="medium">
        <color indexed="64"/>
      </right>
      <top style="medium">
        <color indexed="64"/>
      </top>
      <bottom style="dashed">
        <color indexed="64"/>
      </bottom>
      <diagonal/>
    </border>
    <border>
      <left style="thin">
        <color indexed="64"/>
      </left>
      <right style="medium">
        <color indexed="64"/>
      </right>
      <top style="medium">
        <color indexed="64"/>
      </top>
      <bottom style="dashed">
        <color indexed="64"/>
      </bottom>
      <diagonal/>
    </border>
    <border>
      <left/>
      <right style="thin">
        <color indexed="64"/>
      </right>
      <top style="medium">
        <color indexed="64"/>
      </top>
      <bottom/>
      <diagonal/>
    </border>
    <border diagonalUp="1">
      <left style="thin">
        <color indexed="64"/>
      </left>
      <right style="thin">
        <color indexed="64"/>
      </right>
      <top style="medium">
        <color indexed="64"/>
      </top>
      <bottom style="medium">
        <color indexed="64"/>
      </bottom>
      <diagonal style="thin">
        <color indexed="64"/>
      </diagonal>
    </border>
    <border diagonalUp="1">
      <left style="medium">
        <color indexed="64"/>
      </left>
      <right style="medium">
        <color indexed="64"/>
      </right>
      <top style="thin">
        <color indexed="64"/>
      </top>
      <bottom style="thin">
        <color indexed="64"/>
      </bottom>
      <diagonal style="medium">
        <color indexed="64"/>
      </diagonal>
    </border>
    <border diagonalUp="1">
      <left style="medium">
        <color indexed="64"/>
      </left>
      <right style="medium">
        <color indexed="64"/>
      </right>
      <top style="thin">
        <color indexed="64"/>
      </top>
      <bottom style="medium">
        <color indexed="64"/>
      </bottom>
      <diagonal style="medium">
        <color indexed="64"/>
      </diagonal>
    </border>
  </borders>
  <cellStyleXfs count="5">
    <xf numFmtId="0" fontId="0" fillId="0" borderId="0"/>
    <xf numFmtId="38" fontId="1" fillId="0" borderId="0" applyFont="0" applyFill="0" applyBorder="0" applyAlignment="0" applyProtection="0"/>
    <xf numFmtId="0" fontId="1" fillId="0" borderId="0"/>
    <xf numFmtId="0" fontId="12" fillId="0" borderId="0">
      <alignment vertical="center"/>
    </xf>
    <xf numFmtId="38" fontId="12" fillId="0" borderId="0" applyFont="0" applyFill="0" applyBorder="0" applyAlignment="0" applyProtection="0">
      <alignment vertical="center"/>
    </xf>
  </cellStyleXfs>
  <cellXfs count="702">
    <xf numFmtId="0" fontId="0" fillId="0" borderId="0" xfId="0"/>
    <xf numFmtId="0" fontId="3" fillId="0" borderId="0" xfId="0" applyFont="1"/>
    <xf numFmtId="0" fontId="4" fillId="0" borderId="0" xfId="0" applyFont="1"/>
    <xf numFmtId="0" fontId="4" fillId="0" borderId="1" xfId="0" applyFont="1" applyBorder="1"/>
    <xf numFmtId="0" fontId="3" fillId="0" borderId="0" xfId="0" applyFont="1" applyAlignment="1">
      <alignment vertical="center"/>
    </xf>
    <xf numFmtId="0" fontId="5" fillId="0" borderId="0" xfId="0" applyFont="1" applyAlignment="1">
      <alignment vertical="center"/>
    </xf>
    <xf numFmtId="176" fontId="6" fillId="0" borderId="0" xfId="0" applyNumberFormat="1" applyFont="1" applyAlignment="1">
      <alignment vertical="center"/>
    </xf>
    <xf numFmtId="0" fontId="5" fillId="0" borderId="5" xfId="0" applyFont="1" applyBorder="1" applyAlignment="1">
      <alignment vertical="center"/>
    </xf>
    <xf numFmtId="0" fontId="5" fillId="0" borderId="6" xfId="0" applyFont="1" applyBorder="1" applyAlignment="1">
      <alignment vertical="center"/>
    </xf>
    <xf numFmtId="0" fontId="5" fillId="0" borderId="1" xfId="0" applyFont="1" applyBorder="1" applyAlignment="1">
      <alignment vertical="center"/>
    </xf>
    <xf numFmtId="0" fontId="5" fillId="0" borderId="7" xfId="0" applyFont="1" applyBorder="1" applyAlignment="1">
      <alignment vertical="center"/>
    </xf>
    <xf numFmtId="0" fontId="5" fillId="0" borderId="0" xfId="0" applyFont="1" applyAlignment="1">
      <alignment horizontal="right" vertical="center"/>
    </xf>
    <xf numFmtId="0" fontId="6" fillId="0" borderId="0" xfId="0" applyFont="1" applyAlignment="1">
      <alignment vertical="center"/>
    </xf>
    <xf numFmtId="0" fontId="5" fillId="0" borderId="10" xfId="0" applyFont="1" applyBorder="1" applyAlignment="1">
      <alignment horizontal="center" vertical="center"/>
    </xf>
    <xf numFmtId="0" fontId="5" fillId="0" borderId="13" xfId="0" applyFont="1" applyBorder="1" applyAlignment="1">
      <alignment vertical="center"/>
    </xf>
    <xf numFmtId="0" fontId="5" fillId="0" borderId="14" xfId="0" applyFont="1" applyBorder="1" applyAlignment="1">
      <alignment vertical="center"/>
    </xf>
    <xf numFmtId="0" fontId="5" fillId="0" borderId="16" xfId="0" applyFont="1" applyBorder="1" applyAlignment="1">
      <alignment vertical="center"/>
    </xf>
    <xf numFmtId="0" fontId="5" fillId="0" borderId="17" xfId="0" applyFont="1" applyBorder="1" applyAlignment="1">
      <alignment vertical="center"/>
    </xf>
    <xf numFmtId="0" fontId="5" fillId="0" borderId="18" xfId="0" applyFont="1" applyBorder="1" applyAlignment="1">
      <alignment vertical="center"/>
    </xf>
    <xf numFmtId="0" fontId="5" fillId="0" borderId="19" xfId="0" applyFont="1" applyBorder="1" applyAlignment="1">
      <alignment horizontal="centerContinuous" vertical="center"/>
    </xf>
    <xf numFmtId="0" fontId="5" fillId="0" borderId="15" xfId="0" applyFont="1" applyBorder="1" applyAlignment="1">
      <alignment vertical="center"/>
    </xf>
    <xf numFmtId="0" fontId="5" fillId="0" borderId="22" xfId="0" applyFont="1" applyBorder="1" applyAlignment="1">
      <alignment vertical="center"/>
    </xf>
    <xf numFmtId="0" fontId="5" fillId="0" borderId="0" xfId="0" applyFont="1"/>
    <xf numFmtId="0" fontId="5" fillId="0" borderId="23" xfId="0" applyFont="1" applyBorder="1" applyAlignment="1">
      <alignment vertical="center"/>
    </xf>
    <xf numFmtId="0" fontId="5" fillId="0" borderId="24" xfId="0" applyFont="1" applyBorder="1" applyAlignment="1">
      <alignment vertical="center"/>
    </xf>
    <xf numFmtId="0" fontId="5" fillId="0" borderId="25" xfId="0" applyFont="1" applyBorder="1" applyAlignment="1">
      <alignment vertical="center"/>
    </xf>
    <xf numFmtId="0" fontId="5" fillId="0" borderId="28" xfId="0" applyFont="1" applyBorder="1" applyAlignment="1">
      <alignment horizontal="centerContinuous" vertical="center"/>
    </xf>
    <xf numFmtId="0" fontId="5" fillId="0" borderId="8" xfId="0" applyFont="1" applyBorder="1" applyAlignment="1">
      <alignment horizontal="centerContinuous" vertical="center"/>
    </xf>
    <xf numFmtId="0" fontId="5" fillId="0" borderId="29" xfId="0" applyFont="1" applyBorder="1" applyAlignment="1">
      <alignment horizontal="centerContinuous" vertical="center"/>
    </xf>
    <xf numFmtId="0" fontId="5" fillId="0" borderId="6" xfId="0" applyFont="1" applyBorder="1" applyAlignment="1">
      <alignment vertical="center" wrapText="1"/>
    </xf>
    <xf numFmtId="0" fontId="5" fillId="0" borderId="31" xfId="0" applyFont="1" applyBorder="1" applyAlignment="1">
      <alignment vertical="center"/>
    </xf>
    <xf numFmtId="0" fontId="5" fillId="0" borderId="32" xfId="0" applyFont="1" applyBorder="1" applyAlignment="1">
      <alignment vertical="center"/>
    </xf>
    <xf numFmtId="0" fontId="5" fillId="0" borderId="0" xfId="0" applyFont="1" applyAlignment="1">
      <alignment horizontal="centerContinuous" vertical="center"/>
    </xf>
    <xf numFmtId="0" fontId="5" fillId="0" borderId="9" xfId="0" applyFont="1" applyBorder="1" applyAlignment="1">
      <alignment vertical="center"/>
    </xf>
    <xf numFmtId="0" fontId="5" fillId="0" borderId="9" xfId="0" applyFont="1" applyBorder="1" applyAlignment="1">
      <alignment horizontal="center" vertical="center" wrapText="1"/>
    </xf>
    <xf numFmtId="0" fontId="5" fillId="0" borderId="28" xfId="0" applyFont="1" applyBorder="1" applyAlignment="1">
      <alignment vertical="center"/>
    </xf>
    <xf numFmtId="0" fontId="5" fillId="0" borderId="10" xfId="0" applyFont="1" applyBorder="1" applyAlignment="1">
      <alignment vertical="center" wrapText="1"/>
    </xf>
    <xf numFmtId="0" fontId="5" fillId="0" borderId="14" xfId="0" applyFont="1" applyBorder="1" applyAlignment="1">
      <alignment vertical="center" wrapText="1"/>
    </xf>
    <xf numFmtId="0" fontId="5" fillId="0" borderId="33" xfId="0" applyFont="1" applyBorder="1" applyAlignment="1">
      <alignment vertical="center" wrapText="1"/>
    </xf>
    <xf numFmtId="0" fontId="5" fillId="0" borderId="34" xfId="0" applyFont="1" applyBorder="1" applyAlignment="1">
      <alignment vertical="center"/>
    </xf>
    <xf numFmtId="0" fontId="5" fillId="0" borderId="35" xfId="0" applyFont="1" applyBorder="1" applyAlignment="1">
      <alignment horizontal="center" vertical="center"/>
    </xf>
    <xf numFmtId="0" fontId="5" fillId="0" borderId="14" xfId="0" applyFont="1" applyBorder="1" applyAlignment="1">
      <alignment horizontal="center" vertical="center"/>
    </xf>
    <xf numFmtId="0" fontId="5" fillId="0" borderId="36" xfId="0" applyFont="1" applyBorder="1" applyAlignment="1">
      <alignment horizontal="center" vertical="center"/>
    </xf>
    <xf numFmtId="0" fontId="5" fillId="0" borderId="37" xfId="0" applyFont="1" applyBorder="1" applyAlignment="1">
      <alignment vertical="center"/>
    </xf>
    <xf numFmtId="0" fontId="5" fillId="0" borderId="38" xfId="0" applyFont="1" applyBorder="1" applyAlignment="1">
      <alignment vertical="center"/>
    </xf>
    <xf numFmtId="0" fontId="5" fillId="0" borderId="0" xfId="0" applyFont="1" applyAlignment="1">
      <alignment horizontal="center"/>
    </xf>
    <xf numFmtId="178" fontId="3" fillId="0" borderId="0" xfId="0" applyNumberFormat="1" applyFont="1" applyAlignment="1">
      <alignment vertical="center"/>
    </xf>
    <xf numFmtId="0" fontId="7" fillId="0" borderId="0" xfId="0" applyFont="1" applyAlignment="1">
      <alignment vertical="center"/>
    </xf>
    <xf numFmtId="0" fontId="5" fillId="0" borderId="1" xfId="0" applyFont="1" applyBorder="1" applyAlignment="1">
      <alignment horizontal="centerContinuous" vertical="center"/>
    </xf>
    <xf numFmtId="0" fontId="5" fillId="0" borderId="43" xfId="0" applyFont="1" applyBorder="1" applyAlignment="1">
      <alignment horizontal="centerContinuous" vertical="center"/>
    </xf>
    <xf numFmtId="0" fontId="5" fillId="0" borderId="35" xfId="0" applyFont="1" applyBorder="1" applyAlignment="1">
      <alignment vertical="center"/>
    </xf>
    <xf numFmtId="0" fontId="5" fillId="0" borderId="11" xfId="0" applyFont="1" applyBorder="1" applyAlignment="1">
      <alignment vertical="center"/>
    </xf>
    <xf numFmtId="0" fontId="5" fillId="0" borderId="44" xfId="0" applyFont="1" applyBorder="1" applyAlignment="1">
      <alignment vertical="center"/>
    </xf>
    <xf numFmtId="0" fontId="5" fillId="0" borderId="10" xfId="0" applyFont="1" applyBorder="1" applyAlignment="1">
      <alignment horizontal="center" vertical="center" wrapText="1"/>
    </xf>
    <xf numFmtId="0" fontId="5" fillId="0" borderId="47" xfId="0" applyFont="1" applyBorder="1" applyAlignment="1">
      <alignment horizontal="center" vertical="center"/>
    </xf>
    <xf numFmtId="0" fontId="5" fillId="0" borderId="48" xfId="0" applyFont="1" applyBorder="1" applyAlignment="1">
      <alignment vertical="center"/>
    </xf>
    <xf numFmtId="0" fontId="5" fillId="0" borderId="49" xfId="0" applyFont="1" applyBorder="1" applyAlignment="1">
      <alignment vertical="center"/>
    </xf>
    <xf numFmtId="0" fontId="5" fillId="0" borderId="50" xfId="0" applyFont="1" applyBorder="1" applyAlignment="1">
      <alignment vertical="center"/>
    </xf>
    <xf numFmtId="49" fontId="5" fillId="0" borderId="0" xfId="0" applyNumberFormat="1" applyFont="1" applyAlignment="1">
      <alignment horizontal="center" vertical="center"/>
    </xf>
    <xf numFmtId="0" fontId="5" fillId="0" borderId="51" xfId="0" applyFont="1" applyBorder="1" applyAlignment="1">
      <alignment vertical="center"/>
    </xf>
    <xf numFmtId="0" fontId="5" fillId="0" borderId="46" xfId="0" applyFont="1" applyBorder="1" applyAlignment="1">
      <alignment horizontal="right" vertical="center"/>
    </xf>
    <xf numFmtId="178" fontId="5" fillId="0" borderId="52" xfId="2" applyNumberFormat="1" applyFont="1" applyBorder="1" applyAlignment="1">
      <alignment horizontal="center" vertical="center"/>
    </xf>
    <xf numFmtId="3" fontId="5" fillId="0" borderId="52" xfId="2" applyNumberFormat="1" applyFont="1" applyBorder="1" applyAlignment="1">
      <alignment horizontal="center" vertical="center"/>
    </xf>
    <xf numFmtId="0" fontId="5" fillId="0" borderId="30" xfId="2" applyFont="1" applyBorder="1" applyAlignment="1">
      <alignment horizontal="center" vertical="center"/>
    </xf>
    <xf numFmtId="0" fontId="5" fillId="0" borderId="26" xfId="2" applyFont="1" applyBorder="1" applyAlignment="1">
      <alignment horizontal="left" vertical="center"/>
    </xf>
    <xf numFmtId="3" fontId="5" fillId="0" borderId="26" xfId="2" applyNumberFormat="1" applyFont="1" applyBorder="1" applyAlignment="1">
      <alignment vertical="center"/>
    </xf>
    <xf numFmtId="24" fontId="5" fillId="0" borderId="53" xfId="2" applyNumberFormat="1" applyFont="1" applyBorder="1" applyAlignment="1">
      <alignment horizontal="left" vertical="center"/>
    </xf>
    <xf numFmtId="0" fontId="5" fillId="0" borderId="53" xfId="2" applyFont="1" applyBorder="1" applyAlignment="1">
      <alignment horizontal="left" vertical="center"/>
    </xf>
    <xf numFmtId="3" fontId="5" fillId="0" borderId="54" xfId="2" applyNumberFormat="1" applyFont="1" applyBorder="1" applyAlignment="1">
      <alignment vertical="center"/>
    </xf>
    <xf numFmtId="0" fontId="5" fillId="0" borderId="55" xfId="2" applyFont="1" applyBorder="1" applyAlignment="1">
      <alignment horizontal="left" vertical="center"/>
    </xf>
    <xf numFmtId="0" fontId="5" fillId="0" borderId="56" xfId="2" applyFont="1" applyBorder="1" applyAlignment="1">
      <alignment horizontal="center" vertical="center"/>
    </xf>
    <xf numFmtId="178" fontId="5" fillId="0" borderId="57" xfId="2" applyNumberFormat="1" applyFont="1" applyBorder="1" applyAlignment="1">
      <alignment vertical="center"/>
    </xf>
    <xf numFmtId="3" fontId="5" fillId="0" borderId="57" xfId="2" applyNumberFormat="1" applyFont="1" applyBorder="1" applyAlignment="1">
      <alignment vertical="center"/>
    </xf>
    <xf numFmtId="0" fontId="5" fillId="0" borderId="58" xfId="2" applyFont="1" applyBorder="1" applyAlignment="1">
      <alignment horizontal="left" vertical="center"/>
    </xf>
    <xf numFmtId="0" fontId="5" fillId="0" borderId="59" xfId="2" applyFont="1" applyBorder="1" applyAlignment="1">
      <alignment horizontal="left" vertical="center"/>
    </xf>
    <xf numFmtId="3" fontId="5" fillId="0" borderId="59" xfId="2" applyNumberFormat="1" applyFont="1" applyBorder="1" applyAlignment="1">
      <alignment vertical="center"/>
    </xf>
    <xf numFmtId="0" fontId="5" fillId="0" borderId="23" xfId="2" applyFont="1" applyBorder="1" applyAlignment="1">
      <alignment horizontal="left" vertical="center"/>
    </xf>
    <xf numFmtId="0" fontId="5" fillId="0" borderId="54" xfId="2" applyFont="1" applyBorder="1" applyAlignment="1">
      <alignment horizontal="left" vertical="center"/>
    </xf>
    <xf numFmtId="0" fontId="5" fillId="0" borderId="57" xfId="2" applyFont="1" applyBorder="1" applyAlignment="1">
      <alignment horizontal="center" vertical="center"/>
    </xf>
    <xf numFmtId="0" fontId="5" fillId="0" borderId="26" xfId="2" applyFont="1" applyBorder="1" applyAlignment="1">
      <alignment horizontal="left" vertical="center" wrapText="1"/>
    </xf>
    <xf numFmtId="0" fontId="5" fillId="0" borderId="19" xfId="2" applyFont="1" applyBorder="1" applyAlignment="1">
      <alignment horizontal="left" vertical="center"/>
    </xf>
    <xf numFmtId="3" fontId="5" fillId="0" borderId="19" xfId="2" applyNumberFormat="1" applyFont="1" applyBorder="1" applyAlignment="1">
      <alignment vertical="center"/>
    </xf>
    <xf numFmtId="0" fontId="5" fillId="0" borderId="22" xfId="2" applyFont="1" applyBorder="1" applyAlignment="1">
      <alignment horizontal="left" vertical="center"/>
    </xf>
    <xf numFmtId="0" fontId="5" fillId="0" borderId="60" xfId="2" applyFont="1" applyBorder="1" applyAlignment="1">
      <alignment horizontal="center" vertical="center"/>
    </xf>
    <xf numFmtId="3" fontId="5" fillId="0" borderId="60" xfId="2" applyNumberFormat="1" applyFont="1" applyBorder="1" applyAlignment="1">
      <alignment vertical="center"/>
    </xf>
    <xf numFmtId="0" fontId="5" fillId="0" borderId="61" xfId="2" applyFont="1" applyBorder="1" applyAlignment="1">
      <alignment horizontal="left" vertical="center"/>
    </xf>
    <xf numFmtId="0" fontId="5" fillId="0" borderId="62" xfId="2" applyFont="1" applyBorder="1" applyAlignment="1">
      <alignment horizontal="center" vertical="center"/>
    </xf>
    <xf numFmtId="178" fontId="5" fillId="0" borderId="62" xfId="2" applyNumberFormat="1" applyFont="1" applyBorder="1" applyAlignment="1">
      <alignment vertical="center"/>
    </xf>
    <xf numFmtId="0" fontId="5" fillId="0" borderId="62" xfId="2" applyFont="1" applyBorder="1" applyAlignment="1">
      <alignment vertical="center"/>
    </xf>
    <xf numFmtId="0" fontId="5" fillId="0" borderId="63" xfId="2" applyFont="1" applyBorder="1" applyAlignment="1">
      <alignment vertical="center"/>
    </xf>
    <xf numFmtId="3" fontId="5" fillId="0" borderId="62" xfId="2" applyNumberFormat="1" applyFont="1" applyBorder="1" applyAlignment="1">
      <alignment vertical="center"/>
    </xf>
    <xf numFmtId="0" fontId="5" fillId="0" borderId="64" xfId="2" applyFont="1" applyBorder="1" applyAlignment="1">
      <alignment horizontal="left" vertical="center"/>
    </xf>
    <xf numFmtId="0" fontId="5" fillId="0" borderId="65" xfId="0" applyFont="1" applyBorder="1" applyAlignment="1">
      <alignment vertical="center"/>
    </xf>
    <xf numFmtId="0" fontId="5" fillId="0" borderId="63" xfId="0" applyFont="1" applyBorder="1" applyAlignment="1">
      <alignment vertical="center"/>
    </xf>
    <xf numFmtId="176" fontId="5" fillId="0" borderId="65" xfId="0" applyNumberFormat="1" applyFont="1" applyBorder="1" applyAlignment="1">
      <alignment horizontal="right" vertical="center"/>
    </xf>
    <xf numFmtId="0" fontId="5" fillId="0" borderId="68" xfId="0" applyFont="1" applyBorder="1" applyAlignment="1">
      <alignment horizontal="centerContinuous" vertical="center"/>
    </xf>
    <xf numFmtId="0" fontId="5" fillId="0" borderId="69" xfId="0" applyFont="1" applyBorder="1" applyAlignment="1">
      <alignment vertical="center"/>
    </xf>
    <xf numFmtId="0" fontId="5" fillId="0" borderId="28" xfId="0" applyFont="1" applyBorder="1" applyAlignment="1">
      <alignment vertical="center" textRotation="255"/>
    </xf>
    <xf numFmtId="0" fontId="5" fillId="0" borderId="30" xfId="2" applyFont="1" applyBorder="1" applyAlignment="1">
      <alignment horizontal="center" vertical="center" textRotation="255" wrapText="1"/>
    </xf>
    <xf numFmtId="0" fontId="5" fillId="0" borderId="72" xfId="2" applyFont="1" applyBorder="1" applyAlignment="1">
      <alignment vertical="center" textRotation="255" wrapText="1"/>
    </xf>
    <xf numFmtId="0" fontId="5" fillId="0" borderId="30" xfId="2" applyFont="1" applyBorder="1" applyAlignment="1">
      <alignment vertical="center" textRotation="255" wrapText="1"/>
    </xf>
    <xf numFmtId="0" fontId="5" fillId="0" borderId="0" xfId="0" applyFont="1" applyAlignment="1">
      <alignment horizontal="right"/>
    </xf>
    <xf numFmtId="24" fontId="5" fillId="0" borderId="23" xfId="2" applyNumberFormat="1" applyFont="1" applyBorder="1" applyAlignment="1">
      <alignment horizontal="left" vertical="center"/>
    </xf>
    <xf numFmtId="0" fontId="5" fillId="0" borderId="38" xfId="0" applyFont="1" applyBorder="1" applyAlignment="1">
      <alignment horizontal="center" vertical="center"/>
    </xf>
    <xf numFmtId="176" fontId="5" fillId="0" borderId="0" xfId="0" applyNumberFormat="1" applyFont="1" applyAlignment="1">
      <alignment vertical="center"/>
    </xf>
    <xf numFmtId="176" fontId="5" fillId="0" borderId="0" xfId="0" applyNumberFormat="1" applyFont="1" applyAlignment="1">
      <alignment horizontal="right" vertical="center"/>
    </xf>
    <xf numFmtId="0" fontId="5" fillId="0" borderId="0" xfId="2" applyFont="1" applyAlignment="1">
      <alignment vertical="center"/>
    </xf>
    <xf numFmtId="176" fontId="6" fillId="0" borderId="0" xfId="2" applyNumberFormat="1" applyFont="1" applyAlignment="1">
      <alignment vertical="center"/>
    </xf>
    <xf numFmtId="0" fontId="5" fillId="0" borderId="0" xfId="2" applyFont="1" applyAlignment="1">
      <alignment horizontal="right" vertical="center"/>
    </xf>
    <xf numFmtId="0" fontId="5" fillId="0" borderId="74" xfId="2" applyFont="1" applyBorder="1" applyAlignment="1">
      <alignment horizontal="center" vertical="center"/>
    </xf>
    <xf numFmtId="0" fontId="5" fillId="0" borderId="33" xfId="0" applyFont="1" applyBorder="1" applyAlignment="1">
      <alignment horizontal="right" vertical="center"/>
    </xf>
    <xf numFmtId="0" fontId="9" fillId="0" borderId="0" xfId="0" applyFont="1" applyAlignment="1">
      <alignment horizontal="left" vertical="top"/>
    </xf>
    <xf numFmtId="0" fontId="5" fillId="0" borderId="75" xfId="0" applyFont="1" applyBorder="1" applyAlignment="1">
      <alignment horizontal="center" vertical="center"/>
    </xf>
    <xf numFmtId="0" fontId="5" fillId="0" borderId="76" xfId="2" applyFont="1" applyBorder="1" applyAlignment="1">
      <alignment vertical="center"/>
    </xf>
    <xf numFmtId="0" fontId="5" fillId="0" borderId="77" xfId="2" applyFont="1" applyBorder="1" applyAlignment="1">
      <alignment vertical="center"/>
    </xf>
    <xf numFmtId="38" fontId="5" fillId="0" borderId="4" xfId="1" applyFont="1" applyBorder="1" applyAlignment="1">
      <alignment vertical="center"/>
    </xf>
    <xf numFmtId="38" fontId="5" fillId="0" borderId="63" xfId="1" applyFont="1" applyBorder="1" applyAlignment="1">
      <alignment vertical="center"/>
    </xf>
    <xf numFmtId="38" fontId="3" fillId="0" borderId="0" xfId="1" applyFont="1" applyAlignment="1">
      <alignment horizontal="right"/>
    </xf>
    <xf numFmtId="38" fontId="3" fillId="0" borderId="0" xfId="1" applyFont="1"/>
    <xf numFmtId="38" fontId="3" fillId="0" borderId="0" xfId="1" applyFont="1" applyFill="1"/>
    <xf numFmtId="38" fontId="3" fillId="0" borderId="0" xfId="1" applyFont="1" applyAlignment="1">
      <alignment vertical="center"/>
    </xf>
    <xf numFmtId="38" fontId="5" fillId="0" borderId="29" xfId="1" applyFont="1" applyBorder="1" applyAlignment="1">
      <alignment vertical="center"/>
    </xf>
    <xf numFmtId="0" fontId="5" fillId="0" borderId="79" xfId="0" applyFont="1" applyBorder="1" applyAlignment="1">
      <alignment vertical="center"/>
    </xf>
    <xf numFmtId="38" fontId="5" fillId="0" borderId="16" xfId="1" applyFont="1" applyBorder="1" applyAlignment="1">
      <alignment vertical="center"/>
    </xf>
    <xf numFmtId="38" fontId="5" fillId="0" borderId="44" xfId="1" applyFont="1" applyBorder="1" applyAlignment="1">
      <alignment vertical="center"/>
    </xf>
    <xf numFmtId="0" fontId="5" fillId="0" borderId="80" xfId="0" applyFont="1" applyBorder="1" applyAlignment="1">
      <alignment horizontal="center" vertical="center"/>
    </xf>
    <xf numFmtId="3" fontId="5" fillId="0" borderId="0" xfId="0" applyNumberFormat="1" applyFont="1"/>
    <xf numFmtId="38" fontId="5" fillId="2" borderId="1" xfId="1" applyFont="1" applyFill="1" applyBorder="1" applyAlignment="1">
      <alignment vertical="center"/>
    </xf>
    <xf numFmtId="38" fontId="5" fillId="3" borderId="20" xfId="1" applyFont="1" applyFill="1" applyBorder="1" applyAlignment="1">
      <alignment vertical="center"/>
    </xf>
    <xf numFmtId="178" fontId="5" fillId="0" borderId="0" xfId="0" applyNumberFormat="1" applyFont="1"/>
    <xf numFmtId="3" fontId="5" fillId="4" borderId="1" xfId="0" applyNumberFormat="1" applyFont="1" applyFill="1" applyBorder="1" applyAlignment="1">
      <alignment horizontal="right"/>
    </xf>
    <xf numFmtId="176" fontId="5" fillId="3" borderId="0" xfId="0" applyNumberFormat="1" applyFont="1" applyFill="1" applyAlignment="1">
      <alignment vertical="center"/>
    </xf>
    <xf numFmtId="38" fontId="5" fillId="4" borderId="1" xfId="1" applyFont="1" applyFill="1" applyBorder="1" applyAlignment="1">
      <alignment vertical="center"/>
    </xf>
    <xf numFmtId="38" fontId="5" fillId="0" borderId="1" xfId="1" applyFont="1" applyBorder="1" applyAlignment="1">
      <alignment vertical="center"/>
    </xf>
    <xf numFmtId="38" fontId="5" fillId="2" borderId="82" xfId="1" applyFont="1" applyFill="1" applyBorder="1" applyAlignment="1">
      <alignment vertical="center"/>
    </xf>
    <xf numFmtId="38" fontId="5" fillId="0" borderId="15" xfId="1" applyFont="1" applyBorder="1" applyAlignment="1">
      <alignment horizontal="right" vertical="top"/>
    </xf>
    <xf numFmtId="38" fontId="5" fillId="4" borderId="82" xfId="1" applyFont="1" applyFill="1" applyBorder="1" applyAlignment="1">
      <alignment vertical="center"/>
    </xf>
    <xf numFmtId="38" fontId="5" fillId="0" borderId="20" xfId="1" applyFont="1" applyBorder="1" applyAlignment="1">
      <alignment horizontal="right" vertical="center"/>
    </xf>
    <xf numFmtId="38" fontId="5" fillId="0" borderId="19" xfId="1" applyFont="1" applyBorder="1" applyAlignment="1">
      <alignment vertical="center"/>
    </xf>
    <xf numFmtId="38" fontId="5" fillId="0" borderId="59" xfId="1" applyFont="1" applyBorder="1" applyAlignment="1">
      <alignment vertical="center"/>
    </xf>
    <xf numFmtId="38" fontId="5" fillId="0" borderId="68" xfId="1" applyFont="1" applyBorder="1" applyAlignment="1">
      <alignment horizontal="right" vertical="center"/>
    </xf>
    <xf numFmtId="181" fontId="5" fillId="2" borderId="1" xfId="2" applyNumberFormat="1" applyFont="1" applyFill="1" applyBorder="1" applyAlignment="1">
      <alignment vertical="center"/>
    </xf>
    <xf numFmtId="0" fontId="3" fillId="0" borderId="15" xfId="0" applyFont="1" applyBorder="1" applyAlignment="1">
      <alignment horizontal="center" vertical="center"/>
    </xf>
    <xf numFmtId="49" fontId="5" fillId="0" borderId="0" xfId="0" applyNumberFormat="1" applyFont="1" applyAlignment="1">
      <alignment vertical="center"/>
    </xf>
    <xf numFmtId="38" fontId="5" fillId="0" borderId="65" xfId="1" applyFont="1" applyBorder="1" applyAlignment="1">
      <alignment horizontal="right" vertical="center"/>
    </xf>
    <xf numFmtId="38" fontId="5" fillId="0" borderId="11" xfId="1" applyFont="1" applyBorder="1" applyAlignment="1">
      <alignment horizontal="right" vertical="center"/>
    </xf>
    <xf numFmtId="38" fontId="5" fillId="0" borderId="14" xfId="1" applyFont="1" applyBorder="1" applyAlignment="1">
      <alignment vertical="center"/>
    </xf>
    <xf numFmtId="38" fontId="5" fillId="0" borderId="33" xfId="1" applyFont="1" applyBorder="1" applyAlignment="1">
      <alignment vertical="center"/>
    </xf>
    <xf numFmtId="38" fontId="5" fillId="0" borderId="1" xfId="1" applyFont="1" applyBorder="1" applyAlignment="1">
      <alignment horizontal="right" vertical="center"/>
    </xf>
    <xf numFmtId="38" fontId="5" fillId="0" borderId="12" xfId="1" applyFont="1" applyBorder="1" applyAlignment="1">
      <alignment vertical="center"/>
    </xf>
    <xf numFmtId="38" fontId="5" fillId="0" borderId="18" xfId="1" applyFont="1" applyBorder="1" applyAlignment="1">
      <alignment horizontal="right" vertical="center"/>
    </xf>
    <xf numFmtId="38" fontId="5" fillId="0" borderId="37" xfId="1" applyFont="1" applyBorder="1" applyAlignment="1">
      <alignment horizontal="right" vertical="center"/>
    </xf>
    <xf numFmtId="0" fontId="3" fillId="0" borderId="84" xfId="0" applyFont="1" applyBorder="1" applyAlignment="1">
      <alignment horizontal="center" vertical="center"/>
    </xf>
    <xf numFmtId="38" fontId="5" fillId="0" borderId="0" xfId="1" applyFont="1" applyAlignment="1">
      <alignment vertical="center"/>
    </xf>
    <xf numFmtId="0" fontId="5" fillId="0" borderId="6" xfId="0" applyFont="1" applyBorder="1" applyAlignment="1">
      <alignment horizontal="center" vertical="center"/>
    </xf>
    <xf numFmtId="38" fontId="5" fillId="0" borderId="13" xfId="1" applyFont="1" applyBorder="1" applyAlignment="1">
      <alignment vertical="center"/>
    </xf>
    <xf numFmtId="38" fontId="5" fillId="0" borderId="16" xfId="1" applyFont="1" applyBorder="1" applyAlignment="1">
      <alignment horizontal="right" vertical="center"/>
    </xf>
    <xf numFmtId="2" fontId="5" fillId="0" borderId="13" xfId="0" applyNumberFormat="1" applyFont="1" applyBorder="1" applyAlignment="1">
      <alignment horizontal="right" vertical="center"/>
    </xf>
    <xf numFmtId="2" fontId="5" fillId="0" borderId="13" xfId="0" applyNumberFormat="1" applyFont="1" applyBorder="1" applyAlignment="1">
      <alignment vertical="center"/>
    </xf>
    <xf numFmtId="2" fontId="5" fillId="0" borderId="79" xfId="0" applyNumberFormat="1" applyFont="1" applyBorder="1" applyAlignment="1">
      <alignment vertical="center"/>
    </xf>
    <xf numFmtId="2" fontId="5" fillId="0" borderId="85" xfId="0" applyNumberFormat="1" applyFont="1" applyBorder="1" applyAlignment="1">
      <alignment vertical="center"/>
    </xf>
    <xf numFmtId="38" fontId="5" fillId="0" borderId="46" xfId="1" applyFont="1" applyBorder="1" applyAlignment="1">
      <alignment vertical="center"/>
    </xf>
    <xf numFmtId="38" fontId="5" fillId="0" borderId="17" xfId="1" applyFont="1" applyBorder="1" applyAlignment="1">
      <alignment horizontal="right" vertical="center"/>
    </xf>
    <xf numFmtId="38" fontId="5" fillId="0" borderId="25" xfId="1" applyFont="1" applyBorder="1" applyAlignment="1">
      <alignment vertical="center"/>
    </xf>
    <xf numFmtId="38" fontId="5" fillId="0" borderId="0" xfId="0" applyNumberFormat="1" applyFont="1" applyAlignment="1">
      <alignment vertical="center"/>
    </xf>
    <xf numFmtId="38" fontId="5" fillId="4" borderId="1" xfId="0" applyNumberFormat="1" applyFont="1" applyFill="1" applyBorder="1" applyAlignment="1">
      <alignment vertical="center"/>
    </xf>
    <xf numFmtId="38" fontId="5" fillId="3" borderId="82" xfId="1" applyFont="1" applyFill="1" applyBorder="1" applyAlignment="1">
      <alignment vertical="center"/>
    </xf>
    <xf numFmtId="38" fontId="5" fillId="0" borderId="35" xfId="1" applyFont="1" applyBorder="1" applyAlignment="1">
      <alignment vertical="center"/>
    </xf>
    <xf numFmtId="38" fontId="5" fillId="0" borderId="47" xfId="1" applyFont="1" applyBorder="1" applyAlignment="1">
      <alignment vertical="center"/>
    </xf>
    <xf numFmtId="38" fontId="5" fillId="0" borderId="31" xfId="1" applyFont="1" applyBorder="1" applyAlignment="1">
      <alignment vertical="center"/>
    </xf>
    <xf numFmtId="38" fontId="5" fillId="0" borderId="0" xfId="1" applyFont="1" applyBorder="1" applyAlignment="1">
      <alignment vertical="center"/>
    </xf>
    <xf numFmtId="0" fontId="5" fillId="0" borderId="86" xfId="0" applyFont="1" applyBorder="1" applyAlignment="1">
      <alignment horizontal="center" vertical="center"/>
    </xf>
    <xf numFmtId="0" fontId="5" fillId="0" borderId="87" xfId="0" applyFont="1" applyBorder="1" applyAlignment="1">
      <alignment vertical="center"/>
    </xf>
    <xf numFmtId="176" fontId="5" fillId="0" borderId="1" xfId="0" applyNumberFormat="1" applyFont="1" applyBorder="1" applyAlignment="1">
      <alignment horizontal="center" vertical="center"/>
    </xf>
    <xf numFmtId="176" fontId="5" fillId="0" borderId="46" xfId="0" applyNumberFormat="1" applyFont="1" applyBorder="1" applyAlignment="1">
      <alignment horizontal="center" vertical="center"/>
    </xf>
    <xf numFmtId="38" fontId="5" fillId="0" borderId="13" xfId="1" applyFont="1" applyBorder="1" applyAlignment="1">
      <alignment horizontal="right" vertical="center"/>
    </xf>
    <xf numFmtId="38" fontId="5" fillId="0" borderId="28" xfId="0" applyNumberFormat="1" applyFont="1" applyBorder="1" applyAlignment="1">
      <alignment vertical="center"/>
    </xf>
    <xf numFmtId="2" fontId="5" fillId="0" borderId="28" xfId="0" applyNumberFormat="1" applyFont="1" applyBorder="1" applyAlignment="1">
      <alignment vertical="center"/>
    </xf>
    <xf numFmtId="0" fontId="5" fillId="0" borderId="87" xfId="0" applyFont="1" applyBorder="1" applyAlignment="1">
      <alignment horizontal="center" vertical="center"/>
    </xf>
    <xf numFmtId="38" fontId="5" fillId="0" borderId="0" xfId="1" applyFont="1" applyFill="1" applyBorder="1" applyAlignment="1">
      <alignment horizontal="right" vertical="center"/>
    </xf>
    <xf numFmtId="0" fontId="5" fillId="0" borderId="42" xfId="0" applyFont="1" applyBorder="1" applyAlignment="1">
      <alignment horizontal="center" vertical="center"/>
    </xf>
    <xf numFmtId="0" fontId="5" fillId="0" borderId="82" xfId="0" applyFont="1" applyBorder="1" applyAlignment="1">
      <alignment vertical="center"/>
    </xf>
    <xf numFmtId="38" fontId="5" fillId="0" borderId="16" xfId="1" applyFont="1" applyBorder="1" applyAlignment="1">
      <alignment horizontal="right" vertical="top"/>
    </xf>
    <xf numFmtId="176" fontId="5" fillId="0" borderId="0" xfId="0" applyNumberFormat="1" applyFont="1"/>
    <xf numFmtId="3" fontId="5" fillId="0" borderId="0" xfId="0" applyNumberFormat="1" applyFont="1" applyAlignment="1">
      <alignment horizontal="right"/>
    </xf>
    <xf numFmtId="38" fontId="5" fillId="2" borderId="1" xfId="0" applyNumberFormat="1" applyFont="1" applyFill="1" applyBorder="1" applyAlignment="1">
      <alignment vertical="center"/>
    </xf>
    <xf numFmtId="0" fontId="5" fillId="0" borderId="40" xfId="2" applyFont="1" applyBorder="1" applyAlignment="1">
      <alignment horizontal="left" vertical="center"/>
    </xf>
    <xf numFmtId="178" fontId="5" fillId="0" borderId="40" xfId="2" applyNumberFormat="1" applyFont="1" applyBorder="1" applyAlignment="1">
      <alignment vertical="center"/>
    </xf>
    <xf numFmtId="179" fontId="5" fillId="0" borderId="40" xfId="2" applyNumberFormat="1" applyFont="1" applyBorder="1" applyAlignment="1">
      <alignment vertical="center"/>
    </xf>
    <xf numFmtId="3" fontId="5" fillId="0" borderId="40" xfId="2" applyNumberFormat="1" applyFont="1" applyBorder="1" applyAlignment="1">
      <alignment vertical="center"/>
    </xf>
    <xf numFmtId="24" fontId="5" fillId="0" borderId="12" xfId="2" applyNumberFormat="1" applyFont="1" applyBorder="1" applyAlignment="1">
      <alignment horizontal="left" vertical="center"/>
    </xf>
    <xf numFmtId="180" fontId="5" fillId="0" borderId="40" xfId="2" applyNumberFormat="1" applyFont="1" applyBorder="1" applyAlignment="1">
      <alignment vertical="center"/>
    </xf>
    <xf numFmtId="0" fontId="5" fillId="0" borderId="29" xfId="2" applyFont="1" applyBorder="1" applyAlignment="1">
      <alignment vertical="center"/>
    </xf>
    <xf numFmtId="0" fontId="3" fillId="0" borderId="92" xfId="0" applyFont="1" applyBorder="1" applyAlignment="1">
      <alignment horizontal="center" vertical="center"/>
    </xf>
    <xf numFmtId="0" fontId="5" fillId="0" borderId="77" xfId="0" applyFont="1" applyBorder="1" applyAlignment="1">
      <alignment vertical="center"/>
    </xf>
    <xf numFmtId="40" fontId="5" fillId="0" borderId="3" xfId="0" applyNumberFormat="1" applyFont="1" applyBorder="1" applyAlignment="1">
      <alignment vertical="center"/>
    </xf>
    <xf numFmtId="38" fontId="5" fillId="0" borderId="4" xfId="0" applyNumberFormat="1" applyFont="1" applyBorder="1" applyAlignment="1">
      <alignment vertical="center"/>
    </xf>
    <xf numFmtId="0" fontId="5" fillId="0" borderId="85" xfId="0" applyFont="1" applyBorder="1" applyAlignment="1">
      <alignment vertical="center"/>
    </xf>
    <xf numFmtId="2" fontId="5" fillId="0" borderId="97" xfId="0" applyNumberFormat="1" applyFont="1" applyBorder="1" applyAlignment="1">
      <alignment vertical="center"/>
    </xf>
    <xf numFmtId="2" fontId="5" fillId="0" borderId="3" xfId="0" applyNumberFormat="1" applyFont="1" applyBorder="1" applyAlignment="1">
      <alignment vertical="center"/>
    </xf>
    <xf numFmtId="1" fontId="5" fillId="0" borderId="28" xfId="0" applyNumberFormat="1" applyFont="1" applyBorder="1" applyAlignment="1">
      <alignment vertical="center"/>
    </xf>
    <xf numFmtId="0" fontId="5" fillId="0" borderId="98" xfId="0" applyFont="1" applyBorder="1" applyAlignment="1">
      <alignment vertical="center"/>
    </xf>
    <xf numFmtId="38" fontId="5" fillId="0" borderId="39" xfId="1" applyFont="1" applyBorder="1" applyAlignment="1">
      <alignment horizontal="right" vertical="center"/>
    </xf>
    <xf numFmtId="183" fontId="5" fillId="0" borderId="0" xfId="0" applyNumberFormat="1" applyFont="1" applyAlignment="1">
      <alignment horizontal="right" vertical="center"/>
    </xf>
    <xf numFmtId="2" fontId="5" fillId="0" borderId="0" xfId="0" applyNumberFormat="1" applyFont="1" applyAlignment="1">
      <alignment horizontal="right" vertical="center"/>
    </xf>
    <xf numFmtId="0" fontId="5" fillId="0" borderId="99" xfId="0" applyFont="1" applyBorder="1" applyAlignment="1">
      <alignment vertical="center"/>
    </xf>
    <xf numFmtId="0" fontId="5" fillId="0" borderId="100" xfId="0" applyFont="1" applyBorder="1" applyAlignment="1">
      <alignment vertical="center"/>
    </xf>
    <xf numFmtId="0" fontId="5" fillId="0" borderId="101" xfId="0" applyFont="1" applyBorder="1" applyAlignment="1">
      <alignment vertical="center"/>
    </xf>
    <xf numFmtId="184" fontId="5" fillId="0" borderId="37" xfId="0" applyNumberFormat="1" applyFont="1" applyBorder="1" applyAlignment="1">
      <alignment horizontal="right" vertical="center"/>
    </xf>
    <xf numFmtId="184" fontId="5" fillId="0" borderId="3" xfId="0" applyNumberFormat="1" applyFont="1" applyBorder="1" applyAlignment="1">
      <alignment horizontal="right" vertical="center"/>
    </xf>
    <xf numFmtId="184" fontId="5" fillId="0" borderId="14" xfId="0" applyNumberFormat="1" applyFont="1" applyBorder="1" applyAlignment="1">
      <alignment horizontal="right" vertical="center"/>
    </xf>
    <xf numFmtId="0" fontId="5" fillId="0" borderId="102" xfId="0" applyFont="1" applyBorder="1" applyAlignment="1">
      <alignment vertical="center"/>
    </xf>
    <xf numFmtId="49" fontId="5" fillId="0" borderId="102" xfId="0" applyNumberFormat="1" applyFont="1" applyBorder="1" applyAlignment="1">
      <alignment horizontal="center" vertical="center"/>
    </xf>
    <xf numFmtId="38" fontId="5" fillId="0" borderId="0" xfId="1" applyFont="1" applyBorder="1" applyAlignment="1">
      <alignment horizontal="right" vertical="center"/>
    </xf>
    <xf numFmtId="0" fontId="5" fillId="0" borderId="0" xfId="0" applyFont="1" applyAlignment="1">
      <alignment horizontal="center" vertical="center" wrapText="1"/>
    </xf>
    <xf numFmtId="0" fontId="5" fillId="0" borderId="0" xfId="0" applyFont="1" applyAlignment="1">
      <alignment horizontal="center" vertical="center"/>
    </xf>
    <xf numFmtId="38" fontId="5" fillId="0" borderId="0" xfId="1" applyFont="1" applyFill="1" applyBorder="1" applyAlignment="1">
      <alignment vertical="center"/>
    </xf>
    <xf numFmtId="0" fontId="5" fillId="0" borderId="41" xfId="0" applyFont="1" applyBorder="1" applyAlignment="1">
      <alignment horizontal="center" vertical="center" wrapText="1"/>
    </xf>
    <xf numFmtId="38" fontId="5" fillId="0" borderId="68" xfId="1" applyFont="1" applyFill="1" applyBorder="1" applyAlignment="1">
      <alignment horizontal="right" vertical="center"/>
    </xf>
    <xf numFmtId="0" fontId="5" fillId="0" borderId="94" xfId="0" applyFont="1" applyBorder="1" applyAlignment="1">
      <alignment vertical="center"/>
    </xf>
    <xf numFmtId="0" fontId="5" fillId="0" borderId="88" xfId="0" applyFont="1" applyBorder="1" applyAlignment="1">
      <alignment vertical="center"/>
    </xf>
    <xf numFmtId="0" fontId="5" fillId="0" borderId="89" xfId="0" applyFont="1" applyBorder="1" applyAlignment="1">
      <alignment vertical="center"/>
    </xf>
    <xf numFmtId="38" fontId="5" fillId="0" borderId="0" xfId="1" applyFont="1" applyBorder="1" applyAlignment="1">
      <alignment horizontal="center" vertical="center"/>
    </xf>
    <xf numFmtId="38" fontId="5" fillId="0" borderId="0" xfId="1" applyFont="1" applyBorder="1" applyAlignment="1">
      <alignment horizontal="right" vertical="top"/>
    </xf>
    <xf numFmtId="38" fontId="5" fillId="0" borderId="8" xfId="1" applyFont="1" applyBorder="1" applyAlignment="1">
      <alignment vertical="center"/>
    </xf>
    <xf numFmtId="0" fontId="5" fillId="5" borderId="0" xfId="0" applyFont="1" applyFill="1" applyAlignment="1">
      <alignment vertical="center"/>
    </xf>
    <xf numFmtId="38" fontId="5" fillId="3" borderId="1" xfId="1" applyFont="1" applyFill="1" applyBorder="1" applyAlignment="1">
      <alignment vertical="center"/>
    </xf>
    <xf numFmtId="38" fontId="5" fillId="5" borderId="68" xfId="1" applyFont="1" applyFill="1" applyBorder="1"/>
    <xf numFmtId="38" fontId="5" fillId="0" borderId="18" xfId="1" applyFont="1" applyBorder="1" applyAlignment="1">
      <alignment horizontal="right"/>
    </xf>
    <xf numFmtId="38" fontId="5" fillId="4" borderId="1" xfId="1" applyFont="1" applyFill="1" applyBorder="1" applyAlignment="1">
      <alignment horizontal="right"/>
    </xf>
    <xf numFmtId="0" fontId="5" fillId="0" borderId="22" xfId="0" applyFont="1" applyBorder="1"/>
    <xf numFmtId="38" fontId="5" fillId="0" borderId="14" xfId="1" applyFont="1" applyBorder="1" applyAlignment="1">
      <alignment horizontal="right"/>
    </xf>
    <xf numFmtId="0" fontId="5" fillId="0" borderId="53" xfId="0" applyFont="1" applyBorder="1"/>
    <xf numFmtId="178" fontId="5" fillId="0" borderId="73" xfId="2" applyNumberFormat="1" applyFont="1" applyBorder="1" applyAlignment="1">
      <alignment horizontal="center" vertical="center"/>
    </xf>
    <xf numFmtId="3" fontId="5" fillId="0" borderId="73" xfId="2" applyNumberFormat="1" applyFont="1" applyBorder="1" applyAlignment="1">
      <alignment horizontal="center" vertical="center"/>
    </xf>
    <xf numFmtId="0" fontId="5" fillId="0" borderId="71" xfId="2" applyFont="1" applyBorder="1" applyAlignment="1">
      <alignment horizontal="center" vertical="center"/>
    </xf>
    <xf numFmtId="38" fontId="5" fillId="6" borderId="80" xfId="1" applyFont="1" applyFill="1" applyBorder="1" applyAlignment="1">
      <alignment horizontal="right" vertical="center" wrapText="1"/>
    </xf>
    <xf numFmtId="176" fontId="5" fillId="6" borderId="42" xfId="0" applyNumberFormat="1" applyFont="1" applyFill="1" applyBorder="1" applyAlignment="1">
      <alignment horizontal="right" vertical="center"/>
    </xf>
    <xf numFmtId="176" fontId="5" fillId="6" borderId="42" xfId="0" applyNumberFormat="1" applyFont="1" applyFill="1" applyBorder="1" applyAlignment="1">
      <alignment vertical="center"/>
    </xf>
    <xf numFmtId="176" fontId="5" fillId="6" borderId="45" xfId="0" applyNumberFormat="1" applyFont="1" applyFill="1" applyBorder="1" applyAlignment="1">
      <alignment vertical="center"/>
    </xf>
    <xf numFmtId="38" fontId="5" fillId="6" borderId="40" xfId="1" applyFont="1" applyFill="1" applyBorder="1" applyAlignment="1">
      <alignment horizontal="right" vertical="center"/>
    </xf>
    <xf numFmtId="38" fontId="5" fillId="6" borderId="1" xfId="1" applyFont="1" applyFill="1" applyBorder="1" applyAlignment="1">
      <alignment horizontal="right" vertical="center"/>
    </xf>
    <xf numFmtId="38" fontId="5" fillId="6" borderId="46" xfId="1" applyFont="1" applyFill="1" applyBorder="1" applyAlignment="1">
      <alignment horizontal="right" vertical="center"/>
    </xf>
    <xf numFmtId="0" fontId="5" fillId="6" borderId="40" xfId="0" applyFont="1" applyFill="1" applyBorder="1" applyAlignment="1">
      <alignment horizontal="right" vertical="center"/>
    </xf>
    <xf numFmtId="0" fontId="5" fillId="6" borderId="1" xfId="0" applyFont="1" applyFill="1" applyBorder="1" applyAlignment="1">
      <alignment horizontal="right" vertical="center"/>
    </xf>
    <xf numFmtId="0" fontId="5" fillId="6" borderId="46" xfId="0" applyFont="1" applyFill="1" applyBorder="1" applyAlignment="1">
      <alignment horizontal="right" vertical="center"/>
    </xf>
    <xf numFmtId="38" fontId="5" fillId="6" borderId="41" xfId="1" applyFont="1" applyFill="1" applyBorder="1" applyAlignment="1">
      <alignment horizontal="right" vertical="center"/>
    </xf>
    <xf numFmtId="38" fontId="5" fillId="6" borderId="54" xfId="1" applyFont="1" applyFill="1" applyBorder="1" applyAlignment="1">
      <alignment horizontal="right" vertical="center"/>
    </xf>
    <xf numFmtId="0" fontId="5" fillId="6" borderId="6" xfId="0" applyFont="1" applyFill="1" applyBorder="1" applyAlignment="1">
      <alignment vertical="center"/>
    </xf>
    <xf numFmtId="0" fontId="5" fillId="6" borderId="18" xfId="0" applyFont="1" applyFill="1" applyBorder="1" applyAlignment="1">
      <alignment vertical="center"/>
    </xf>
    <xf numFmtId="38" fontId="5" fillId="6" borderId="18" xfId="1" applyFont="1" applyFill="1" applyBorder="1" applyAlignment="1">
      <alignment vertical="center"/>
    </xf>
    <xf numFmtId="38" fontId="5" fillId="6" borderId="2" xfId="1" applyFont="1" applyFill="1" applyBorder="1" applyAlignment="1">
      <alignment vertical="center"/>
    </xf>
    <xf numFmtId="0" fontId="5" fillId="6" borderId="15" xfId="0" applyFont="1" applyFill="1" applyBorder="1" applyAlignment="1">
      <alignment horizontal="center" vertical="center"/>
    </xf>
    <xf numFmtId="0" fontId="5" fillId="6" borderId="43" xfId="0" applyFont="1" applyFill="1" applyBorder="1" applyAlignment="1">
      <alignment horizontal="center" vertical="center"/>
    </xf>
    <xf numFmtId="0" fontId="5" fillId="6" borderId="84" xfId="0" applyFont="1" applyFill="1" applyBorder="1" applyAlignment="1">
      <alignment horizontal="center" vertical="center"/>
    </xf>
    <xf numFmtId="38" fontId="5" fillId="6" borderId="19" xfId="1" applyFont="1" applyFill="1" applyBorder="1" applyAlignment="1">
      <alignment vertical="center"/>
    </xf>
    <xf numFmtId="0" fontId="5" fillId="6" borderId="15" xfId="0" applyFont="1" applyFill="1" applyBorder="1" applyAlignment="1">
      <alignment vertical="center"/>
    </xf>
    <xf numFmtId="0" fontId="5" fillId="6" borderId="43" xfId="0" applyFont="1" applyFill="1" applyBorder="1" applyAlignment="1">
      <alignment vertical="center"/>
    </xf>
    <xf numFmtId="179" fontId="5" fillId="6" borderId="15" xfId="2" applyNumberFormat="1" applyFont="1" applyFill="1" applyBorder="1" applyAlignment="1">
      <alignment vertical="center"/>
    </xf>
    <xf numFmtId="179" fontId="5" fillId="6" borderId="6" xfId="2" applyNumberFormat="1" applyFont="1" applyFill="1" applyBorder="1" applyAlignment="1">
      <alignment vertical="center"/>
    </xf>
    <xf numFmtId="179" fontId="5" fillId="6" borderId="43" xfId="2" applyNumberFormat="1" applyFont="1" applyFill="1" applyBorder="1" applyAlignment="1">
      <alignment vertical="center"/>
    </xf>
    <xf numFmtId="179" fontId="5" fillId="6" borderId="32" xfId="2" applyNumberFormat="1" applyFont="1" applyFill="1" applyBorder="1" applyAlignment="1">
      <alignment vertical="center"/>
    </xf>
    <xf numFmtId="180" fontId="5" fillId="6" borderId="6" xfId="2" applyNumberFormat="1" applyFont="1" applyFill="1" applyBorder="1" applyAlignment="1">
      <alignment vertical="center"/>
    </xf>
    <xf numFmtId="180" fontId="5" fillId="6" borderId="15" xfId="2" applyNumberFormat="1" applyFont="1" applyFill="1" applyBorder="1" applyAlignment="1">
      <alignment vertical="center"/>
    </xf>
    <xf numFmtId="180" fontId="5" fillId="6" borderId="95" xfId="2" applyNumberFormat="1" applyFont="1" applyFill="1" applyBorder="1" applyAlignment="1">
      <alignment vertical="center"/>
    </xf>
    <xf numFmtId="0" fontId="5" fillId="6" borderId="14" xfId="0" applyFont="1" applyFill="1" applyBorder="1"/>
    <xf numFmtId="0" fontId="5" fillId="6" borderId="18" xfId="0" applyFont="1" applyFill="1" applyBorder="1"/>
    <xf numFmtId="0" fontId="5" fillId="6" borderId="6" xfId="0" applyFont="1" applyFill="1" applyBorder="1" applyAlignment="1">
      <alignment horizontal="center" vertical="center"/>
    </xf>
    <xf numFmtId="38" fontId="5" fillId="6" borderId="6" xfId="1" applyFont="1" applyFill="1" applyBorder="1" applyAlignment="1">
      <alignment vertical="center"/>
    </xf>
    <xf numFmtId="0" fontId="5" fillId="6" borderId="32" xfId="0" applyFont="1" applyFill="1" applyBorder="1" applyAlignment="1">
      <alignment horizontal="center" vertical="center"/>
    </xf>
    <xf numFmtId="0" fontId="5" fillId="6" borderId="32" xfId="0" applyFont="1" applyFill="1" applyBorder="1" applyAlignment="1">
      <alignment vertical="center"/>
    </xf>
    <xf numFmtId="38" fontId="5" fillId="6" borderId="42" xfId="1" applyFont="1" applyFill="1" applyBorder="1" applyAlignment="1">
      <alignment horizontal="right" vertical="center"/>
    </xf>
    <xf numFmtId="38" fontId="5" fillId="6" borderId="42" xfId="1" applyFont="1" applyFill="1" applyBorder="1" applyAlignment="1">
      <alignment vertical="center"/>
    </xf>
    <xf numFmtId="0" fontId="5" fillId="6" borderId="45" xfId="0" applyFont="1" applyFill="1" applyBorder="1" applyAlignment="1">
      <alignment vertical="center"/>
    </xf>
    <xf numFmtId="1" fontId="5" fillId="6" borderId="13" xfId="0" applyNumberFormat="1" applyFont="1" applyFill="1" applyBorder="1" applyAlignment="1">
      <alignment horizontal="right" vertical="center"/>
    </xf>
    <xf numFmtId="1" fontId="5" fillId="6" borderId="13" xfId="0" applyNumberFormat="1" applyFont="1" applyFill="1" applyBorder="1" applyAlignment="1">
      <alignment vertical="center"/>
    </xf>
    <xf numFmtId="1" fontId="5" fillId="6" borderId="79" xfId="0" applyNumberFormat="1" applyFont="1" applyFill="1" applyBorder="1" applyAlignment="1">
      <alignment vertical="center"/>
    </xf>
    <xf numFmtId="0" fontId="5" fillId="6" borderId="0" xfId="0" applyFont="1" applyFill="1" applyAlignment="1">
      <alignment vertical="center"/>
    </xf>
    <xf numFmtId="0" fontId="5" fillId="6" borderId="14" xfId="0" applyFont="1" applyFill="1" applyBorder="1" applyAlignment="1">
      <alignment horizontal="right" vertical="center"/>
    </xf>
    <xf numFmtId="0" fontId="5" fillId="6" borderId="2" xfId="0" applyFont="1" applyFill="1" applyBorder="1" applyAlignment="1">
      <alignment horizontal="right" vertical="center"/>
    </xf>
    <xf numFmtId="0" fontId="5" fillId="6" borderId="18" xfId="0" applyFont="1" applyFill="1" applyBorder="1" applyAlignment="1">
      <alignment horizontal="right" vertical="center"/>
    </xf>
    <xf numFmtId="38" fontId="5" fillId="6" borderId="87" xfId="1" applyFont="1" applyFill="1" applyBorder="1" applyAlignment="1">
      <alignment vertical="center"/>
    </xf>
    <xf numFmtId="0" fontId="5" fillId="6" borderId="42" xfId="0" applyFont="1" applyFill="1" applyBorder="1" applyAlignment="1">
      <alignment vertical="center"/>
    </xf>
    <xf numFmtId="0" fontId="5" fillId="6" borderId="87" xfId="0" applyFont="1" applyFill="1" applyBorder="1" applyAlignment="1">
      <alignment vertical="center"/>
    </xf>
    <xf numFmtId="0" fontId="5" fillId="0" borderId="80" xfId="0" applyFont="1" applyBorder="1" applyAlignment="1">
      <alignment vertical="center"/>
    </xf>
    <xf numFmtId="38" fontId="5" fillId="0" borderId="83" xfId="0" applyNumberFormat="1" applyFont="1" applyBorder="1" applyAlignment="1">
      <alignment vertical="center"/>
    </xf>
    <xf numFmtId="184" fontId="5" fillId="0" borderId="57" xfId="0" applyNumberFormat="1" applyFont="1" applyBorder="1" applyAlignment="1">
      <alignment horizontal="right" vertical="center"/>
    </xf>
    <xf numFmtId="0" fontId="5" fillId="0" borderId="111" xfId="0" applyFont="1" applyBorder="1" applyAlignment="1">
      <alignment vertical="center"/>
    </xf>
    <xf numFmtId="184" fontId="5" fillId="0" borderId="114" xfId="0" applyNumberFormat="1" applyFont="1" applyBorder="1" applyAlignment="1">
      <alignment vertical="center"/>
    </xf>
    <xf numFmtId="184" fontId="5" fillId="0" borderId="113" xfId="0" applyNumberFormat="1" applyFont="1" applyBorder="1" applyAlignment="1">
      <alignment vertical="center"/>
    </xf>
    <xf numFmtId="38" fontId="5" fillId="0" borderId="68" xfId="1" applyFont="1" applyFill="1" applyBorder="1" applyAlignment="1">
      <alignment vertical="center"/>
    </xf>
    <xf numFmtId="1" fontId="5" fillId="0" borderId="97" xfId="0" applyNumberFormat="1" applyFont="1" applyBorder="1" applyAlignment="1">
      <alignment vertical="center"/>
    </xf>
    <xf numFmtId="38" fontId="5" fillId="0" borderId="7" xfId="1" applyFont="1" applyFill="1" applyBorder="1" applyAlignment="1">
      <alignment vertical="center"/>
    </xf>
    <xf numFmtId="1" fontId="5" fillId="0" borderId="85" xfId="0" applyNumberFormat="1" applyFont="1" applyBorder="1" applyAlignment="1">
      <alignment vertical="center"/>
    </xf>
    <xf numFmtId="38" fontId="5" fillId="0" borderId="8" xfId="1" applyFont="1" applyFill="1" applyBorder="1" applyAlignment="1">
      <alignment vertical="center"/>
    </xf>
    <xf numFmtId="0" fontId="5" fillId="0" borderId="4" xfId="0" applyFont="1" applyBorder="1" applyAlignment="1">
      <alignment vertical="center"/>
    </xf>
    <xf numFmtId="40" fontId="5" fillId="0" borderId="70" xfId="0" applyNumberFormat="1" applyFont="1" applyBorder="1" applyAlignment="1">
      <alignment vertical="center"/>
    </xf>
    <xf numFmtId="38" fontId="5" fillId="0" borderId="96" xfId="0" applyNumberFormat="1" applyFont="1" applyBorder="1" applyAlignment="1">
      <alignment vertical="center"/>
    </xf>
    <xf numFmtId="40" fontId="5" fillId="0" borderId="37" xfId="0" applyNumberFormat="1" applyFont="1" applyBorder="1" applyAlignment="1">
      <alignment vertical="center"/>
    </xf>
    <xf numFmtId="38" fontId="5" fillId="0" borderId="17" xfId="1" applyFont="1" applyFill="1" applyBorder="1" applyAlignment="1">
      <alignment vertical="center"/>
    </xf>
    <xf numFmtId="38" fontId="5" fillId="0" borderId="17" xfId="0" applyNumberFormat="1" applyFont="1" applyBorder="1" applyAlignment="1">
      <alignment vertical="center"/>
    </xf>
    <xf numFmtId="38" fontId="5" fillId="0" borderId="83" xfId="1" applyFont="1" applyFill="1" applyBorder="1" applyAlignment="1">
      <alignment vertical="center"/>
    </xf>
    <xf numFmtId="38" fontId="5" fillId="0" borderId="39" xfId="1" applyFont="1" applyFill="1" applyBorder="1" applyAlignment="1">
      <alignment vertical="center"/>
    </xf>
    <xf numFmtId="38" fontId="5" fillId="0" borderId="89" xfId="1" applyFont="1" applyFill="1" applyBorder="1" applyAlignment="1">
      <alignment vertical="center"/>
    </xf>
    <xf numFmtId="38" fontId="5" fillId="0" borderId="115" xfId="0" applyNumberFormat="1" applyFont="1" applyBorder="1" applyAlignment="1">
      <alignment vertical="center"/>
    </xf>
    <xf numFmtId="2" fontId="5" fillId="0" borderId="116" xfId="0" applyNumberFormat="1" applyFont="1" applyBorder="1" applyAlignment="1">
      <alignment horizontal="right" vertical="center"/>
    </xf>
    <xf numFmtId="38" fontId="5" fillId="0" borderId="39" xfId="1" applyFont="1" applyBorder="1" applyAlignment="1">
      <alignment vertical="center"/>
    </xf>
    <xf numFmtId="184" fontId="5" fillId="0" borderId="118" xfId="0" applyNumberFormat="1" applyFont="1" applyBorder="1" applyAlignment="1">
      <alignment horizontal="right" vertical="center"/>
    </xf>
    <xf numFmtId="38" fontId="5" fillId="0" borderId="102" xfId="1" applyFont="1" applyBorder="1" applyAlignment="1">
      <alignment vertical="center"/>
    </xf>
    <xf numFmtId="0" fontId="11" fillId="0" borderId="0" xfId="0" applyFont="1" applyAlignment="1">
      <alignment horizontal="center"/>
    </xf>
    <xf numFmtId="176" fontId="11" fillId="0" borderId="0" xfId="0" applyNumberFormat="1" applyFont="1" applyAlignment="1">
      <alignment horizontal="right"/>
    </xf>
    <xf numFmtId="0" fontId="10" fillId="0" borderId="0" xfId="0" applyFont="1"/>
    <xf numFmtId="0" fontId="10" fillId="0" borderId="0" xfId="0" applyFont="1" applyAlignment="1">
      <alignment horizontal="center"/>
    </xf>
    <xf numFmtId="38" fontId="5" fillId="6" borderId="10" xfId="1" applyFont="1" applyFill="1" applyBorder="1" applyAlignment="1">
      <alignment vertical="center"/>
    </xf>
    <xf numFmtId="38" fontId="5" fillId="6" borderId="14" xfId="1" applyFont="1" applyFill="1" applyBorder="1" applyAlignment="1">
      <alignment vertical="center"/>
    </xf>
    <xf numFmtId="38" fontId="5" fillId="6" borderId="33" xfId="1" applyFont="1" applyFill="1" applyBorder="1" applyAlignment="1">
      <alignment vertical="center"/>
    </xf>
    <xf numFmtId="38" fontId="5" fillId="4" borderId="0" xfId="1" applyFont="1" applyFill="1" applyAlignment="1">
      <alignment vertical="center"/>
    </xf>
    <xf numFmtId="177" fontId="5" fillId="6" borderId="26" xfId="2" applyNumberFormat="1" applyFont="1" applyFill="1" applyBorder="1" applyAlignment="1">
      <alignment vertical="center"/>
    </xf>
    <xf numFmtId="177" fontId="5" fillId="0" borderId="62" xfId="2" applyNumberFormat="1" applyFont="1" applyBorder="1" applyAlignment="1">
      <alignment vertical="center"/>
    </xf>
    <xf numFmtId="177" fontId="5" fillId="0" borderId="40" xfId="2" applyNumberFormat="1" applyFont="1" applyBorder="1" applyAlignment="1">
      <alignment vertical="center"/>
    </xf>
    <xf numFmtId="177" fontId="5" fillId="0" borderId="57" xfId="2" applyNumberFormat="1" applyFont="1" applyBorder="1" applyAlignment="1">
      <alignment vertical="center"/>
    </xf>
    <xf numFmtId="38" fontId="5" fillId="6" borderId="14" xfId="1" applyFont="1" applyFill="1" applyBorder="1" applyAlignment="1">
      <alignment horizontal="right" vertical="center"/>
    </xf>
    <xf numFmtId="38" fontId="5" fillId="6" borderId="14" xfId="1" applyFont="1" applyFill="1" applyBorder="1"/>
    <xf numFmtId="38" fontId="5" fillId="6" borderId="59" xfId="1" applyFont="1" applyFill="1" applyBorder="1" applyAlignment="1">
      <alignment vertical="center"/>
    </xf>
    <xf numFmtId="38" fontId="5" fillId="0" borderId="20" xfId="1" applyFont="1" applyBorder="1" applyAlignment="1">
      <alignment horizontal="centerContinuous" vertical="center"/>
    </xf>
    <xf numFmtId="38" fontId="5" fillId="0" borderId="6" xfId="1" applyFont="1" applyBorder="1" applyAlignment="1">
      <alignment vertical="center"/>
    </xf>
    <xf numFmtId="38" fontId="5" fillId="6" borderId="68" xfId="1" applyFont="1" applyFill="1" applyBorder="1" applyAlignment="1">
      <alignment horizontal="right" vertical="center"/>
    </xf>
    <xf numFmtId="38" fontId="5" fillId="6" borderId="70" xfId="1" applyFont="1" applyFill="1" applyBorder="1" applyAlignment="1">
      <alignment horizontal="right" vertical="center"/>
    </xf>
    <xf numFmtId="38" fontId="5" fillId="6" borderId="18" xfId="1" applyFont="1" applyFill="1" applyBorder="1" applyAlignment="1">
      <alignment horizontal="right" vertical="center"/>
    </xf>
    <xf numFmtId="38" fontId="5" fillId="0" borderId="18" xfId="1" applyFont="1" applyBorder="1" applyAlignment="1">
      <alignment vertical="center"/>
    </xf>
    <xf numFmtId="38" fontId="5" fillId="0" borderId="37" xfId="1" applyFont="1" applyBorder="1" applyAlignment="1">
      <alignment vertical="center"/>
    </xf>
    <xf numFmtId="176" fontId="5" fillId="6" borderId="18" xfId="2" applyNumberFormat="1" applyFont="1" applyFill="1" applyBorder="1" applyAlignment="1">
      <alignment vertical="center"/>
    </xf>
    <xf numFmtId="176" fontId="5" fillId="6" borderId="26" xfId="2" applyNumberFormat="1" applyFont="1" applyFill="1" applyBorder="1" applyAlignment="1">
      <alignment vertical="center"/>
    </xf>
    <xf numFmtId="3" fontId="5" fillId="6" borderId="14" xfId="1" applyNumberFormat="1" applyFont="1" applyFill="1" applyBorder="1"/>
    <xf numFmtId="38" fontId="5" fillId="3" borderId="1" xfId="0" applyNumberFormat="1" applyFont="1" applyFill="1" applyBorder="1" applyAlignment="1">
      <alignment vertical="center"/>
    </xf>
    <xf numFmtId="38" fontId="5" fillId="3" borderId="82" xfId="0" applyNumberFormat="1" applyFont="1" applyFill="1" applyBorder="1" applyAlignment="1">
      <alignment vertical="center"/>
    </xf>
    <xf numFmtId="0" fontId="13" fillId="0" borderId="84" xfId="3" applyFont="1" applyBorder="1" applyAlignment="1">
      <alignment horizontal="left" vertical="center" wrapText="1"/>
    </xf>
    <xf numFmtId="0" fontId="5" fillId="0" borderId="21" xfId="0" applyFont="1" applyBorder="1" applyAlignment="1">
      <alignment vertical="center"/>
    </xf>
    <xf numFmtId="38" fontId="5" fillId="0" borderId="18" xfId="1" applyFont="1" applyFill="1" applyBorder="1" applyAlignment="1">
      <alignment vertical="center"/>
    </xf>
    <xf numFmtId="38" fontId="5" fillId="4" borderId="0" xfId="1" applyFont="1" applyFill="1" applyBorder="1" applyAlignment="1">
      <alignment vertical="center"/>
    </xf>
    <xf numFmtId="38" fontId="5" fillId="5" borderId="0" xfId="0" applyNumberFormat="1" applyFont="1" applyFill="1" applyAlignment="1">
      <alignment vertical="center"/>
    </xf>
    <xf numFmtId="0" fontId="5" fillId="0" borderId="17" xfId="0" applyFont="1" applyBorder="1" applyAlignment="1">
      <alignment horizontal="center" vertical="center"/>
    </xf>
    <xf numFmtId="176" fontId="5" fillId="4" borderId="0" xfId="0" applyNumberFormat="1" applyFont="1" applyFill="1" applyAlignment="1">
      <alignment vertical="center"/>
    </xf>
    <xf numFmtId="38" fontId="5" fillId="2" borderId="20" xfId="0" applyNumberFormat="1" applyFont="1" applyFill="1" applyBorder="1" applyAlignment="1">
      <alignment vertical="center"/>
    </xf>
    <xf numFmtId="38" fontId="5" fillId="3" borderId="20" xfId="0" applyNumberFormat="1" applyFont="1" applyFill="1" applyBorder="1" applyAlignment="1">
      <alignment vertical="center"/>
    </xf>
    <xf numFmtId="0" fontId="14" fillId="0" borderId="0" xfId="0" applyFont="1" applyAlignment="1">
      <alignment vertical="center"/>
    </xf>
    <xf numFmtId="38" fontId="5" fillId="2" borderId="40" xfId="0" applyNumberFormat="1" applyFont="1" applyFill="1" applyBorder="1" applyAlignment="1">
      <alignment vertical="center"/>
    </xf>
    <xf numFmtId="0" fontId="5" fillId="0" borderId="121" xfId="0" applyFont="1" applyBorder="1" applyAlignment="1">
      <alignment vertical="center"/>
    </xf>
    <xf numFmtId="0" fontId="5" fillId="0" borderId="122" xfId="0" applyFont="1" applyBorder="1" applyAlignment="1">
      <alignment vertical="center"/>
    </xf>
    <xf numFmtId="0" fontId="5" fillId="0" borderId="80" xfId="0" applyFont="1" applyBorder="1" applyAlignment="1">
      <alignment vertical="center" wrapText="1"/>
    </xf>
    <xf numFmtId="0" fontId="14" fillId="0" borderId="87" xfId="0" applyFont="1" applyBorder="1" applyAlignment="1">
      <alignment vertical="center"/>
    </xf>
    <xf numFmtId="0" fontId="14" fillId="0" borderId="121" xfId="0" applyFont="1" applyBorder="1" applyAlignment="1">
      <alignment vertical="center"/>
    </xf>
    <xf numFmtId="0" fontId="14" fillId="0" borderId="122" xfId="0" applyFont="1" applyBorder="1" applyAlignment="1">
      <alignment vertical="center"/>
    </xf>
    <xf numFmtId="0" fontId="5" fillId="0" borderId="20" xfId="0" applyFont="1" applyBorder="1" applyAlignment="1">
      <alignment vertical="center"/>
    </xf>
    <xf numFmtId="0" fontId="5" fillId="6" borderId="21" xfId="0" applyFont="1" applyFill="1" applyBorder="1" applyAlignment="1">
      <alignment vertical="center" wrapText="1"/>
    </xf>
    <xf numFmtId="0" fontId="5" fillId="6" borderId="53" xfId="0" applyFont="1" applyFill="1" applyBorder="1" applyAlignment="1">
      <alignment vertical="center"/>
    </xf>
    <xf numFmtId="0" fontId="5" fillId="6" borderId="55" xfId="0" applyFont="1" applyFill="1" applyBorder="1" applyAlignment="1">
      <alignment vertical="center"/>
    </xf>
    <xf numFmtId="0" fontId="5" fillId="0" borderId="64" xfId="0" applyFont="1" applyBorder="1" applyAlignment="1">
      <alignment vertical="center"/>
    </xf>
    <xf numFmtId="0" fontId="5" fillId="0" borderId="18" xfId="0" applyFont="1" applyBorder="1" applyAlignment="1">
      <alignment horizontal="center" vertical="center"/>
    </xf>
    <xf numFmtId="0" fontId="5" fillId="0" borderId="20" xfId="0" applyFont="1" applyBorder="1" applyAlignment="1">
      <alignment horizontal="centerContinuous" vertical="center"/>
    </xf>
    <xf numFmtId="0" fontId="5" fillId="0" borderId="19" xfId="0" applyFont="1" applyBorder="1" applyAlignment="1">
      <alignment vertical="center"/>
    </xf>
    <xf numFmtId="0" fontId="5" fillId="0" borderId="33" xfId="0" applyFont="1" applyBorder="1" applyAlignment="1">
      <alignment horizontal="center" vertical="center"/>
    </xf>
    <xf numFmtId="38" fontId="3" fillId="6" borderId="0" xfId="1" applyFont="1" applyFill="1" applyAlignment="1">
      <alignment horizontal="right"/>
    </xf>
    <xf numFmtId="38" fontId="3" fillId="5" borderId="0" xfId="1" applyFont="1" applyFill="1" applyAlignment="1">
      <alignment horizontal="right"/>
    </xf>
    <xf numFmtId="38" fontId="3" fillId="5" borderId="0" xfId="1" applyFont="1" applyFill="1"/>
    <xf numFmtId="0" fontId="5" fillId="0" borderId="3" xfId="0" applyFont="1" applyBorder="1" applyAlignment="1">
      <alignment vertical="center"/>
    </xf>
    <xf numFmtId="0" fontId="5" fillId="0" borderId="8" xfId="0" applyFont="1" applyBorder="1" applyAlignment="1">
      <alignment vertical="center"/>
    </xf>
    <xf numFmtId="38" fontId="5" fillId="0" borderId="0" xfId="0" applyNumberFormat="1" applyFont="1" applyAlignment="1">
      <alignment horizontal="right" vertical="center"/>
    </xf>
    <xf numFmtId="0" fontId="5" fillId="0" borderId="7" xfId="0" applyFont="1" applyBorder="1" applyAlignment="1">
      <alignment horizontal="center" vertical="center"/>
    </xf>
    <xf numFmtId="0" fontId="5" fillId="0" borderId="67" xfId="0" applyFont="1" applyBorder="1" applyAlignment="1">
      <alignment horizontal="center" vertical="center"/>
    </xf>
    <xf numFmtId="0" fontId="5" fillId="0" borderId="2" xfId="0" applyFont="1" applyBorder="1" applyAlignment="1">
      <alignment vertical="center"/>
    </xf>
    <xf numFmtId="0" fontId="5" fillId="0" borderId="0" xfId="0" applyFont="1" applyAlignment="1">
      <alignment horizontal="left" vertical="center"/>
    </xf>
    <xf numFmtId="38" fontId="5" fillId="3" borderId="20" xfId="1" applyFont="1" applyFill="1" applyBorder="1" applyAlignment="1">
      <alignment horizontal="right" vertical="center"/>
    </xf>
    <xf numFmtId="0" fontId="5" fillId="0" borderId="30" xfId="0" applyFont="1" applyBorder="1" applyAlignment="1">
      <alignment vertical="center"/>
    </xf>
    <xf numFmtId="0" fontId="5" fillId="0" borderId="72" xfId="0" applyFont="1" applyBorder="1" applyAlignment="1">
      <alignment vertical="center"/>
    </xf>
    <xf numFmtId="0" fontId="5" fillId="0" borderId="9" xfId="0" applyFont="1" applyBorder="1" applyAlignment="1">
      <alignment horizontal="center" vertical="center"/>
    </xf>
    <xf numFmtId="0" fontId="5" fillId="0" borderId="40" xfId="0" applyFont="1" applyBorder="1" applyAlignment="1">
      <alignment horizontal="center" vertical="center"/>
    </xf>
    <xf numFmtId="0" fontId="5" fillId="0" borderId="20" xfId="0" applyFont="1" applyBorder="1" applyAlignment="1">
      <alignment horizontal="center" vertical="center"/>
    </xf>
    <xf numFmtId="0" fontId="5" fillId="0" borderId="12" xfId="0" applyFont="1" applyBorder="1" applyAlignment="1">
      <alignment horizontal="center" vertical="center"/>
    </xf>
    <xf numFmtId="0" fontId="5" fillId="0" borderId="27" xfId="0" applyFont="1" applyBorder="1" applyAlignment="1">
      <alignment vertical="center"/>
    </xf>
    <xf numFmtId="0" fontId="3" fillId="0" borderId="15" xfId="0" applyFont="1" applyBorder="1" applyAlignment="1">
      <alignment vertical="center"/>
    </xf>
    <xf numFmtId="0" fontId="5" fillId="0" borderId="27" xfId="0" applyFont="1" applyBorder="1" applyAlignment="1">
      <alignment horizontal="center" vertical="center"/>
    </xf>
    <xf numFmtId="0" fontId="5" fillId="0" borderId="8" xfId="0" applyFont="1" applyBorder="1" applyAlignment="1">
      <alignment horizontal="center" vertical="center"/>
    </xf>
    <xf numFmtId="0" fontId="5" fillId="0" borderId="1" xfId="0" applyFont="1" applyBorder="1" applyAlignment="1">
      <alignment horizontal="center" vertical="center"/>
    </xf>
    <xf numFmtId="0" fontId="5" fillId="0" borderId="12" xfId="2" applyFont="1" applyBorder="1" applyAlignment="1">
      <alignment horizontal="left" vertical="center" wrapText="1"/>
    </xf>
    <xf numFmtId="0" fontId="5" fillId="0" borderId="73" xfId="2" applyFont="1" applyBorder="1" applyAlignment="1">
      <alignment horizontal="center" vertical="center"/>
    </xf>
    <xf numFmtId="0" fontId="5" fillId="0" borderId="30" xfId="0" applyFont="1" applyBorder="1" applyAlignment="1">
      <alignment horizontal="center" vertical="center"/>
    </xf>
    <xf numFmtId="0" fontId="5" fillId="0" borderId="11" xfId="0" applyFont="1" applyBorder="1" applyAlignment="1">
      <alignment horizontal="center" vertical="center"/>
    </xf>
    <xf numFmtId="0" fontId="5" fillId="0" borderId="41" xfId="0" applyFont="1" applyBorder="1" applyAlignment="1">
      <alignment horizontal="center" vertical="center"/>
    </xf>
    <xf numFmtId="0" fontId="5" fillId="0" borderId="21" xfId="0" applyFont="1" applyBorder="1" applyAlignment="1">
      <alignment horizontal="center" vertical="center"/>
    </xf>
    <xf numFmtId="38" fontId="5" fillId="6" borderId="15" xfId="1" applyFont="1" applyFill="1" applyBorder="1" applyAlignment="1">
      <alignment horizontal="right" vertical="center"/>
    </xf>
    <xf numFmtId="38" fontId="5" fillId="0" borderId="19" xfId="1" applyFont="1" applyBorder="1" applyAlignment="1">
      <alignment horizontal="right" vertical="center"/>
    </xf>
    <xf numFmtId="0" fontId="5" fillId="0" borderId="46" xfId="0" applyFont="1" applyBorder="1" applyAlignment="1">
      <alignment horizontal="center" vertical="center"/>
    </xf>
    <xf numFmtId="38" fontId="5" fillId="0" borderId="26" xfId="1" applyFont="1" applyBorder="1" applyAlignment="1">
      <alignment horizontal="right" vertical="center"/>
    </xf>
    <xf numFmtId="38" fontId="5" fillId="6" borderId="6" xfId="1" applyFont="1" applyFill="1" applyBorder="1" applyAlignment="1">
      <alignment horizontal="right" vertical="center"/>
    </xf>
    <xf numFmtId="0" fontId="5" fillId="0" borderId="90" xfId="0" applyFont="1" applyBorder="1" applyAlignment="1">
      <alignment vertical="center"/>
    </xf>
    <xf numFmtId="0" fontId="18" fillId="0" borderId="0" xfId="3" applyFont="1">
      <alignment vertical="center"/>
    </xf>
    <xf numFmtId="0" fontId="13" fillId="0" borderId="0" xfId="3" applyFont="1">
      <alignment vertical="center"/>
    </xf>
    <xf numFmtId="0" fontId="13" fillId="0" borderId="0" xfId="3" applyFont="1" applyAlignment="1">
      <alignment horizontal="right" vertical="center"/>
    </xf>
    <xf numFmtId="0" fontId="13" fillId="0" borderId="14" xfId="3" applyFont="1" applyBorder="1" applyAlignment="1">
      <alignment horizontal="center" vertical="center" wrapText="1"/>
    </xf>
    <xf numFmtId="0" fontId="19" fillId="0" borderId="0" xfId="3" applyFont="1" applyAlignment="1">
      <alignment horizontal="center" vertical="center"/>
    </xf>
    <xf numFmtId="0" fontId="13" fillId="0" borderId="53" xfId="3" applyFont="1" applyBorder="1" applyAlignment="1">
      <alignment horizontal="center" vertical="center" wrapText="1"/>
    </xf>
    <xf numFmtId="0" fontId="13" fillId="0" borderId="35" xfId="3" applyFont="1" applyBorder="1" applyAlignment="1">
      <alignment horizontal="left" vertical="center"/>
    </xf>
    <xf numFmtId="0" fontId="13" fillId="0" borderId="10" xfId="3" applyFont="1" applyBorder="1" applyAlignment="1">
      <alignment horizontal="left" vertical="center"/>
    </xf>
    <xf numFmtId="176" fontId="13" fillId="0" borderId="10" xfId="3" applyNumberFormat="1" applyFont="1" applyBorder="1" applyAlignment="1">
      <alignment horizontal="right" vertical="center" wrapText="1"/>
    </xf>
    <xf numFmtId="0" fontId="13" fillId="0" borderId="27" xfId="3" applyFont="1" applyBorder="1">
      <alignment vertical="center"/>
    </xf>
    <xf numFmtId="0" fontId="13" fillId="0" borderId="20" xfId="3" applyFont="1" applyBorder="1">
      <alignment vertical="center"/>
    </xf>
    <xf numFmtId="0" fontId="13" fillId="0" borderId="15" xfId="3" applyFont="1" applyBorder="1">
      <alignment vertical="center"/>
    </xf>
    <xf numFmtId="176" fontId="13" fillId="0" borderId="18" xfId="3" applyNumberFormat="1" applyFont="1" applyBorder="1" applyAlignment="1">
      <alignment horizontal="right" vertical="center" wrapText="1"/>
    </xf>
    <xf numFmtId="38" fontId="13" fillId="6" borderId="18" xfId="4" applyFont="1" applyFill="1" applyBorder="1" applyAlignment="1">
      <alignment horizontal="right" vertical="center" wrapText="1"/>
    </xf>
    <xf numFmtId="38" fontId="13" fillId="0" borderId="18" xfId="4" applyFont="1" applyFill="1" applyBorder="1" applyAlignment="1">
      <alignment horizontal="right" vertical="center" wrapText="1"/>
    </xf>
    <xf numFmtId="0" fontId="13" fillId="0" borderId="15" xfId="3" applyFont="1" applyBorder="1" applyAlignment="1">
      <alignment horizontal="left" vertical="center"/>
    </xf>
    <xf numFmtId="0" fontId="13" fillId="0" borderId="20" xfId="3" applyFont="1" applyBorder="1" applyAlignment="1">
      <alignment horizontal="left" vertical="center"/>
    </xf>
    <xf numFmtId="0" fontId="13" fillId="0" borderId="15" xfId="3" applyFont="1" applyBorder="1" applyAlignment="1">
      <alignment horizontal="left" vertical="center" wrapText="1"/>
    </xf>
    <xf numFmtId="0" fontId="13" fillId="0" borderId="97" xfId="3" applyFont="1" applyBorder="1">
      <alignment vertical="center"/>
    </xf>
    <xf numFmtId="0" fontId="13" fillId="0" borderId="68" xfId="3" applyFont="1" applyBorder="1" applyAlignment="1">
      <alignment horizontal="left" vertical="center"/>
    </xf>
    <xf numFmtId="38" fontId="13" fillId="6" borderId="70" xfId="4" applyFont="1" applyFill="1" applyBorder="1" applyAlignment="1">
      <alignment horizontal="right" vertical="center" wrapText="1"/>
    </xf>
    <xf numFmtId="38" fontId="13" fillId="0" borderId="70" xfId="4" applyFont="1" applyFill="1" applyBorder="1" applyAlignment="1">
      <alignment horizontal="right" vertical="center" wrapText="1"/>
    </xf>
    <xf numFmtId="38" fontId="13" fillId="5" borderId="18" xfId="4" applyFont="1" applyFill="1" applyBorder="1" applyAlignment="1">
      <alignment horizontal="right" vertical="center" wrapText="1"/>
    </xf>
    <xf numFmtId="38" fontId="13" fillId="5" borderId="70" xfId="4" applyFont="1" applyFill="1" applyBorder="1" applyAlignment="1">
      <alignment horizontal="right" vertical="center" wrapText="1"/>
    </xf>
    <xf numFmtId="176" fontId="13" fillId="5" borderId="70" xfId="3" applyNumberFormat="1" applyFont="1" applyFill="1" applyBorder="1" applyAlignment="1">
      <alignment horizontal="right" vertical="center" wrapText="1"/>
    </xf>
    <xf numFmtId="0" fontId="13" fillId="0" borderId="98" xfId="3" applyFont="1" applyBorder="1" applyAlignment="1">
      <alignment horizontal="left" vertical="center"/>
    </xf>
    <xf numFmtId="0" fontId="13" fillId="0" borderId="99" xfId="3" applyFont="1" applyBorder="1" applyAlignment="1">
      <alignment horizontal="left" vertical="center"/>
    </xf>
    <xf numFmtId="0" fontId="13" fillId="0" borderId="92" xfId="3" applyFont="1" applyBorder="1" applyAlignment="1">
      <alignment horizontal="left" vertical="center" wrapText="1"/>
    </xf>
    <xf numFmtId="176" fontId="13" fillId="0" borderId="73" xfId="3" applyNumberFormat="1" applyFont="1" applyBorder="1" applyAlignment="1">
      <alignment horizontal="right" vertical="center" wrapText="1"/>
    </xf>
    <xf numFmtId="0" fontId="13" fillId="0" borderId="98" xfId="3" applyFont="1" applyBorder="1">
      <alignment vertical="center"/>
    </xf>
    <xf numFmtId="0" fontId="13" fillId="0" borderId="99" xfId="3" applyFont="1" applyBorder="1" applyAlignment="1">
      <alignment horizontal="left" vertical="center" wrapText="1"/>
    </xf>
    <xf numFmtId="38" fontId="13" fillId="0" borderId="73" xfId="4" applyFont="1" applyFill="1" applyBorder="1" applyAlignment="1">
      <alignment vertical="center" wrapText="1"/>
    </xf>
    <xf numFmtId="38" fontId="13" fillId="0" borderId="120" xfId="4" applyFont="1" applyFill="1" applyBorder="1" applyAlignment="1">
      <alignment vertical="center" wrapText="1"/>
    </xf>
    <xf numFmtId="0" fontId="20" fillId="0" borderId="98" xfId="3" applyFont="1" applyBorder="1">
      <alignment vertical="center"/>
    </xf>
    <xf numFmtId="0" fontId="20" fillId="0" borderId="99" xfId="3" applyFont="1" applyBorder="1">
      <alignment vertical="center"/>
    </xf>
    <xf numFmtId="0" fontId="20" fillId="0" borderId="92" xfId="3" applyFont="1" applyBorder="1">
      <alignment vertical="center"/>
    </xf>
    <xf numFmtId="0" fontId="21" fillId="0" borderId="0" xfId="3" applyFont="1">
      <alignment vertical="center"/>
    </xf>
    <xf numFmtId="0" fontId="21" fillId="0" borderId="0" xfId="3" applyFont="1" applyAlignment="1">
      <alignment horizontal="justify" vertical="center"/>
    </xf>
    <xf numFmtId="0" fontId="21" fillId="0" borderId="82" xfId="3" applyFont="1" applyBorder="1" applyAlignment="1">
      <alignment horizontal="justify" vertical="center" wrapText="1"/>
    </xf>
    <xf numFmtId="38" fontId="21" fillId="0" borderId="98" xfId="4" applyFont="1" applyBorder="1" applyAlignment="1">
      <alignment horizontal="right" vertical="center" wrapText="1"/>
    </xf>
    <xf numFmtId="178" fontId="21" fillId="0" borderId="34" xfId="4" applyNumberFormat="1" applyFont="1" applyBorder="1" applyAlignment="1">
      <alignment horizontal="left" wrapText="1"/>
    </xf>
    <xf numFmtId="0" fontId="21" fillId="0" borderId="4" xfId="3" applyFont="1" applyBorder="1" applyAlignment="1">
      <alignment horizontal="justify" vertical="center" wrapText="1"/>
    </xf>
    <xf numFmtId="38" fontId="21" fillId="6" borderId="98" xfId="4" applyFont="1" applyFill="1" applyBorder="1" applyAlignment="1">
      <alignment horizontal="right" vertical="center" wrapText="1"/>
    </xf>
    <xf numFmtId="185" fontId="21" fillId="0" borderId="0" xfId="3" applyNumberFormat="1" applyFont="1">
      <alignment vertical="center"/>
    </xf>
    <xf numFmtId="0" fontId="0" fillId="0" borderId="20" xfId="0" applyBorder="1" applyAlignment="1">
      <alignment horizontal="center" vertical="center"/>
    </xf>
    <xf numFmtId="0" fontId="0" fillId="0" borderId="7" xfId="0" applyBorder="1" applyAlignment="1">
      <alignment horizontal="center" vertical="center"/>
    </xf>
    <xf numFmtId="0" fontId="0" fillId="0" borderId="67" xfId="0" applyBorder="1" applyAlignment="1">
      <alignment horizontal="center" vertical="center"/>
    </xf>
    <xf numFmtId="0" fontId="5" fillId="0" borderId="47" xfId="0" applyFont="1" applyBorder="1" applyAlignment="1">
      <alignment vertical="center" wrapText="1"/>
    </xf>
    <xf numFmtId="2" fontId="5" fillId="0" borderId="37" xfId="0" applyNumberFormat="1" applyFont="1" applyBorder="1" applyAlignment="1">
      <alignment vertical="center"/>
    </xf>
    <xf numFmtId="0" fontId="22" fillId="0" borderId="9" xfId="0" applyFont="1" applyBorder="1" applyAlignment="1">
      <alignment horizontal="center" vertical="center" wrapText="1"/>
    </xf>
    <xf numFmtId="0" fontId="23" fillId="0" borderId="0" xfId="0" applyFont="1" applyAlignment="1">
      <alignment vertical="center"/>
    </xf>
    <xf numFmtId="0" fontId="23" fillId="0" borderId="0" xfId="0" applyFont="1" applyAlignment="1">
      <alignment horizontal="center" vertical="center"/>
    </xf>
    <xf numFmtId="0" fontId="15" fillId="0" borderId="0" xfId="0" applyFont="1"/>
    <xf numFmtId="0" fontId="3" fillId="0" borderId="0" xfId="0" applyFont="1" applyAlignment="1">
      <alignment horizontal="right"/>
    </xf>
    <xf numFmtId="38" fontId="13" fillId="6" borderId="73" xfId="4" applyFont="1" applyFill="1" applyBorder="1" applyAlignment="1">
      <alignment vertical="center" wrapText="1"/>
    </xf>
    <xf numFmtId="55" fontId="0" fillId="0" borderId="18" xfId="0" applyNumberFormat="1" applyBorder="1" applyAlignment="1">
      <alignment horizontal="center" vertical="center"/>
    </xf>
    <xf numFmtId="0" fontId="0" fillId="0" borderId="18" xfId="0" applyBorder="1" applyAlignment="1">
      <alignment vertical="center" wrapText="1"/>
    </xf>
    <xf numFmtId="0" fontId="0" fillId="0" borderId="18" xfId="0" applyBorder="1" applyAlignment="1">
      <alignment wrapText="1"/>
    </xf>
    <xf numFmtId="0" fontId="0" fillId="0" borderId="18" xfId="0" applyBorder="1" applyAlignment="1">
      <alignment vertical="top" wrapText="1"/>
    </xf>
    <xf numFmtId="0" fontId="0" fillId="0" borderId="18" xfId="0" applyBorder="1" applyAlignment="1">
      <alignment horizontal="center"/>
    </xf>
    <xf numFmtId="0" fontId="0" fillId="0" borderId="18" xfId="0" applyBorder="1" applyAlignment="1">
      <alignment horizontal="center" vertical="center"/>
    </xf>
    <xf numFmtId="0" fontId="5" fillId="0" borderId="0" xfId="0" applyFont="1" applyAlignment="1">
      <alignment vertical="center" wrapText="1"/>
    </xf>
    <xf numFmtId="38" fontId="3" fillId="0" borderId="0" xfId="1" applyFont="1" applyBorder="1" applyAlignment="1">
      <alignment horizontal="right"/>
    </xf>
    <xf numFmtId="38" fontId="3" fillId="0" borderId="0" xfId="1" applyFont="1" applyFill="1" applyAlignment="1">
      <alignment horizontal="right"/>
    </xf>
    <xf numFmtId="0" fontId="3" fillId="0" borderId="0" xfId="0" applyFont="1" applyAlignment="1">
      <alignment horizontal="left"/>
    </xf>
    <xf numFmtId="38" fontId="5" fillId="2" borderId="40" xfId="1" applyFont="1" applyFill="1" applyBorder="1" applyAlignment="1">
      <alignment horizontal="right" vertical="center"/>
    </xf>
    <xf numFmtId="38" fontId="5" fillId="4" borderId="66" xfId="1" applyFont="1" applyFill="1" applyBorder="1" applyAlignment="1">
      <alignment vertical="center"/>
    </xf>
    <xf numFmtId="38" fontId="5" fillId="2" borderId="78" xfId="1" applyFont="1" applyFill="1" applyBorder="1" applyAlignment="1">
      <alignment vertical="center"/>
    </xf>
    <xf numFmtId="38" fontId="5" fillId="2" borderId="66" xfId="1" applyFont="1" applyFill="1" applyBorder="1" applyAlignment="1">
      <alignment vertical="center"/>
    </xf>
    <xf numFmtId="38" fontId="5" fillId="4" borderId="93" xfId="1" applyFont="1" applyFill="1" applyBorder="1" applyAlignment="1">
      <alignment vertical="center"/>
    </xf>
    <xf numFmtId="38" fontId="5" fillId="4" borderId="81" xfId="1" applyFont="1" applyFill="1" applyBorder="1" applyAlignment="1">
      <alignment horizontal="right" vertical="center"/>
    </xf>
    <xf numFmtId="38" fontId="5" fillId="3" borderId="29" xfId="1" applyFont="1" applyFill="1" applyBorder="1" applyAlignment="1">
      <alignment vertical="center"/>
    </xf>
    <xf numFmtId="38" fontId="5" fillId="4" borderId="29" xfId="1" applyFont="1" applyFill="1" applyBorder="1" applyAlignment="1">
      <alignment vertical="center"/>
    </xf>
    <xf numFmtId="38" fontId="5" fillId="2" borderId="0" xfId="1" applyFont="1" applyFill="1" applyBorder="1" applyAlignment="1">
      <alignment vertical="center"/>
    </xf>
    <xf numFmtId="3" fontId="5" fillId="4" borderId="73" xfId="0" applyNumberFormat="1" applyFont="1" applyFill="1" applyBorder="1" applyAlignment="1">
      <alignment vertical="center"/>
    </xf>
    <xf numFmtId="38" fontId="5" fillId="4" borderId="73" xfId="1" applyFont="1" applyFill="1" applyBorder="1" applyAlignment="1">
      <alignment horizontal="right" vertical="center"/>
    </xf>
    <xf numFmtId="38" fontId="5" fillId="0" borderId="85" xfId="0" applyNumberFormat="1" applyFont="1" applyBorder="1" applyAlignment="1">
      <alignment vertical="center"/>
    </xf>
    <xf numFmtId="38" fontId="5" fillId="0" borderId="39" xfId="0" applyNumberFormat="1" applyFont="1" applyBorder="1" applyAlignment="1">
      <alignment vertical="center"/>
    </xf>
    <xf numFmtId="38" fontId="5" fillId="0" borderId="100" xfId="0" applyNumberFormat="1" applyFont="1" applyBorder="1" applyAlignment="1">
      <alignment vertical="center"/>
    </xf>
    <xf numFmtId="38" fontId="5" fillId="0" borderId="117" xfId="0" applyNumberFormat="1" applyFont="1" applyBorder="1" applyAlignment="1">
      <alignment vertical="center"/>
    </xf>
    <xf numFmtId="38" fontId="5" fillId="0" borderId="110" xfId="0" applyNumberFormat="1" applyFont="1" applyBorder="1" applyAlignment="1">
      <alignment vertical="center"/>
    </xf>
    <xf numFmtId="38" fontId="5" fillId="0" borderId="112" xfId="0" applyNumberFormat="1" applyFont="1" applyBorder="1" applyAlignment="1">
      <alignment vertical="center"/>
    </xf>
    <xf numFmtId="38" fontId="5" fillId="2" borderId="0" xfId="1" applyFont="1" applyFill="1" applyAlignment="1">
      <alignment vertical="center"/>
    </xf>
    <xf numFmtId="55" fontId="0" fillId="0" borderId="18" xfId="0" applyNumberFormat="1" applyBorder="1" applyAlignment="1">
      <alignment vertical="center" wrapText="1"/>
    </xf>
    <xf numFmtId="0" fontId="18" fillId="0" borderId="18" xfId="0" applyFont="1" applyBorder="1" applyAlignment="1">
      <alignment vertical="center" wrapText="1"/>
    </xf>
    <xf numFmtId="0" fontId="25" fillId="0" borderId="18" xfId="0" applyFont="1" applyBorder="1" applyAlignment="1">
      <alignment vertical="center"/>
    </xf>
    <xf numFmtId="38" fontId="5" fillId="6" borderId="26" xfId="1" applyFont="1" applyFill="1" applyBorder="1" applyAlignment="1">
      <alignment horizontal="right" vertical="center"/>
    </xf>
    <xf numFmtId="0" fontId="27" fillId="0" borderId="0" xfId="0" applyFont="1" applyAlignment="1">
      <alignment vertical="center"/>
    </xf>
    <xf numFmtId="38" fontId="5" fillId="6" borderId="40" xfId="1" applyNumberFormat="1" applyFont="1" applyFill="1" applyBorder="1" applyAlignment="1">
      <alignment horizontal="right" vertical="center"/>
    </xf>
    <xf numFmtId="38" fontId="5" fillId="6" borderId="1" xfId="1" applyNumberFormat="1" applyFont="1" applyFill="1" applyBorder="1" applyAlignment="1">
      <alignment horizontal="right" vertical="center"/>
    </xf>
    <xf numFmtId="0" fontId="5" fillId="0" borderId="0" xfId="0" applyFont="1" applyAlignment="1">
      <alignment horizontal="center"/>
    </xf>
    <xf numFmtId="38" fontId="4" fillId="0" borderId="1" xfId="0" applyNumberFormat="1" applyFont="1" applyBorder="1" applyAlignment="1">
      <alignment horizontal="right"/>
    </xf>
    <xf numFmtId="0" fontId="4" fillId="0" borderId="1" xfId="0" applyFont="1" applyBorder="1" applyAlignment="1">
      <alignment horizontal="right"/>
    </xf>
    <xf numFmtId="0" fontId="5" fillId="0" borderId="0" xfId="0" applyFont="1" applyAlignment="1">
      <alignment horizontal="left" vertical="top" wrapText="1"/>
    </xf>
    <xf numFmtId="0" fontId="5" fillId="0" borderId="0" xfId="0" applyFont="1" applyAlignment="1">
      <alignment wrapText="1"/>
    </xf>
    <xf numFmtId="0" fontId="3" fillId="0" borderId="0" xfId="0" applyFont="1" applyAlignment="1">
      <alignment horizontal="center" vertical="center"/>
    </xf>
    <xf numFmtId="0" fontId="3" fillId="0" borderId="0" xfId="0" applyFont="1" applyAlignment="1">
      <alignment horizontal="left" vertical="center"/>
    </xf>
    <xf numFmtId="38" fontId="4" fillId="0" borderId="0" xfId="0" applyNumberFormat="1" applyFont="1" applyAlignment="1">
      <alignment horizontal="right"/>
    </xf>
    <xf numFmtId="0" fontId="4" fillId="0" borderId="0" xfId="0" applyFont="1" applyAlignment="1">
      <alignment horizontal="right"/>
    </xf>
    <xf numFmtId="0" fontId="5" fillId="0" borderId="9" xfId="0" applyFont="1" applyBorder="1" applyAlignment="1">
      <alignment horizontal="center" vertical="center"/>
    </xf>
    <xf numFmtId="0" fontId="5" fillId="0" borderId="12" xfId="0" applyFont="1" applyBorder="1" applyAlignment="1">
      <alignment horizontal="center" vertical="center"/>
    </xf>
    <xf numFmtId="0" fontId="5" fillId="0" borderId="103" xfId="0" applyFont="1" applyBorder="1" applyAlignment="1">
      <alignment horizontal="center" vertical="center" wrapText="1"/>
    </xf>
    <xf numFmtId="0" fontId="5" fillId="0" borderId="94" xfId="0" applyFont="1" applyBorder="1" applyAlignment="1">
      <alignment horizontal="center" vertical="center" wrapText="1"/>
    </xf>
    <xf numFmtId="0" fontId="5" fillId="0" borderId="4"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vertical="center"/>
    </xf>
    <xf numFmtId="0" fontId="5" fillId="0" borderId="0" xfId="0" applyFont="1" applyAlignment="1">
      <alignment horizontal="center" vertical="center" wrapText="1"/>
    </xf>
    <xf numFmtId="0" fontId="5" fillId="0" borderId="8" xfId="0" applyFont="1" applyBorder="1" applyAlignment="1">
      <alignment vertical="center"/>
    </xf>
    <xf numFmtId="176" fontId="5" fillId="0" borderId="0" xfId="0" applyNumberFormat="1" applyFont="1" applyAlignment="1">
      <alignment horizontal="right" vertical="center"/>
    </xf>
    <xf numFmtId="38" fontId="5" fillId="0" borderId="0" xfId="0" applyNumberFormat="1" applyFont="1" applyAlignment="1">
      <alignment horizontal="right" vertical="center"/>
    </xf>
    <xf numFmtId="38" fontId="5" fillId="4" borderId="20" xfId="1" applyFont="1" applyFill="1" applyBorder="1" applyAlignment="1">
      <alignment horizontal="right" vertical="center"/>
    </xf>
    <xf numFmtId="38" fontId="5" fillId="2" borderId="1" xfId="1" applyFont="1" applyFill="1" applyBorder="1" applyAlignment="1">
      <alignment horizontal="right" vertical="center"/>
    </xf>
    <xf numFmtId="38" fontId="5" fillId="2" borderId="20" xfId="1" applyFont="1" applyFill="1" applyBorder="1" applyAlignment="1">
      <alignment horizontal="right" vertical="center"/>
    </xf>
    <xf numFmtId="0" fontId="5" fillId="0" borderId="81" xfId="0" applyFont="1" applyBorder="1" applyAlignment="1">
      <alignment horizontal="center" vertical="center"/>
    </xf>
    <xf numFmtId="0" fontId="5" fillId="0" borderId="7" xfId="0" applyFont="1" applyBorder="1" applyAlignment="1">
      <alignment horizontal="center" vertical="center"/>
    </xf>
    <xf numFmtId="0" fontId="5" fillId="0" borderId="67" xfId="0" applyFont="1" applyBorder="1" applyAlignment="1">
      <alignment horizontal="center" vertical="center"/>
    </xf>
    <xf numFmtId="0" fontId="5" fillId="0" borderId="104" xfId="0" applyFont="1" applyBorder="1" applyAlignment="1">
      <alignment horizontal="center" vertical="center" wrapText="1"/>
    </xf>
    <xf numFmtId="0" fontId="5" fillId="0" borderId="2" xfId="0" applyFont="1" applyBorder="1" applyAlignment="1">
      <alignment vertical="center"/>
    </xf>
    <xf numFmtId="0" fontId="5" fillId="0" borderId="74" xfId="0" applyFont="1" applyBorder="1" applyAlignment="1">
      <alignment horizontal="center" vertical="center" wrapText="1"/>
    </xf>
    <xf numFmtId="0" fontId="5" fillId="0" borderId="23" xfId="0" applyFont="1" applyBorder="1" applyAlignment="1">
      <alignment vertical="center" wrapText="1"/>
    </xf>
    <xf numFmtId="0" fontId="5" fillId="0" borderId="58" xfId="0" applyFont="1" applyBorder="1" applyAlignment="1">
      <alignment vertical="center" wrapText="1"/>
    </xf>
    <xf numFmtId="0" fontId="5" fillId="0" borderId="0" xfId="0" applyFont="1" applyAlignment="1">
      <alignment horizontal="left" vertical="center" wrapText="1"/>
    </xf>
    <xf numFmtId="0" fontId="5" fillId="0" borderId="0" xfId="0" applyFont="1" applyAlignment="1">
      <alignment horizontal="left" vertical="center"/>
    </xf>
    <xf numFmtId="38" fontId="5" fillId="3" borderId="1" xfId="1" applyFont="1" applyFill="1" applyBorder="1" applyAlignment="1">
      <alignment horizontal="right" vertical="center"/>
    </xf>
    <xf numFmtId="38" fontId="5" fillId="3" borderId="20" xfId="1" applyFont="1" applyFill="1" applyBorder="1" applyAlignment="1">
      <alignment horizontal="right" vertical="center"/>
    </xf>
    <xf numFmtId="0" fontId="5" fillId="0" borderId="91" xfId="0" applyFont="1" applyBorder="1" applyAlignment="1">
      <alignment horizontal="center" vertical="center"/>
    </xf>
    <xf numFmtId="0" fontId="5" fillId="0" borderId="30" xfId="0" applyFont="1" applyBorder="1" applyAlignment="1">
      <alignment vertical="center"/>
    </xf>
    <xf numFmtId="0" fontId="5" fillId="0" borderId="72" xfId="0" applyFont="1" applyBorder="1" applyAlignment="1">
      <alignment vertical="center"/>
    </xf>
    <xf numFmtId="0" fontId="5" fillId="0" borderId="104" xfId="0" applyFont="1" applyBorder="1" applyAlignment="1">
      <alignment horizontal="center" vertical="center"/>
    </xf>
    <xf numFmtId="38" fontId="5" fillId="4" borderId="1" xfId="1" applyFont="1" applyFill="1" applyBorder="1" applyAlignment="1">
      <alignment horizontal="right" vertical="center"/>
    </xf>
    <xf numFmtId="0" fontId="5" fillId="0" borderId="0" xfId="0" applyFont="1" applyAlignment="1">
      <alignment horizontal="right" vertical="center"/>
    </xf>
    <xf numFmtId="0" fontId="5" fillId="0" borderId="40" xfId="0" applyFont="1" applyBorder="1" applyAlignment="1">
      <alignment horizontal="center" vertical="center"/>
    </xf>
    <xf numFmtId="0" fontId="5" fillId="0" borderId="52" xfId="0" applyFont="1" applyBorder="1" applyAlignment="1">
      <alignment horizontal="center" vertical="center" wrapText="1"/>
    </xf>
    <xf numFmtId="0" fontId="5" fillId="0" borderId="59" xfId="0" applyFont="1" applyBorder="1" applyAlignment="1">
      <alignment horizontal="center" vertical="center" wrapText="1"/>
    </xf>
    <xf numFmtId="0" fontId="5" fillId="0" borderId="57" xfId="0" applyFont="1" applyBorder="1" applyAlignment="1">
      <alignment horizontal="center" vertical="center" wrapText="1"/>
    </xf>
    <xf numFmtId="0" fontId="5" fillId="0" borderId="85" xfId="0" applyFont="1" applyBorder="1" applyAlignment="1">
      <alignment horizontal="center" vertical="center"/>
    </xf>
    <xf numFmtId="0" fontId="3" fillId="0" borderId="67" xfId="0" applyFont="1" applyBorder="1" applyAlignment="1">
      <alignment vertical="center"/>
    </xf>
    <xf numFmtId="0" fontId="5" fillId="0" borderId="0" xfId="0" applyFont="1" applyAlignment="1">
      <alignment vertical="top" wrapText="1"/>
    </xf>
    <xf numFmtId="0" fontId="5" fillId="0" borderId="8" xfId="0" applyFont="1" applyBorder="1" applyAlignment="1">
      <alignment horizontal="right" vertical="center"/>
    </xf>
    <xf numFmtId="0" fontId="5" fillId="0" borderId="36" xfId="0" applyFont="1" applyBorder="1" applyAlignment="1">
      <alignment horizontal="center" vertical="center" textRotation="255" wrapText="1"/>
    </xf>
    <xf numFmtId="0" fontId="3" fillId="0" borderId="30" xfId="0" applyFont="1" applyBorder="1" applyAlignment="1">
      <alignment vertical="center" textRotation="255"/>
    </xf>
    <xf numFmtId="0" fontId="3" fillId="0" borderId="5" xfId="0" applyFont="1" applyBorder="1" applyAlignment="1">
      <alignment vertical="center" textRotation="255"/>
    </xf>
    <xf numFmtId="177" fontId="5" fillId="0" borderId="9" xfId="0" applyNumberFormat="1" applyFont="1" applyBorder="1" applyAlignment="1">
      <alignment horizontal="center" vertical="center"/>
    </xf>
    <xf numFmtId="177" fontId="3" fillId="0" borderId="11" xfId="0" applyNumberFormat="1" applyFont="1" applyBorder="1" applyAlignment="1">
      <alignment horizontal="center" vertical="center"/>
    </xf>
    <xf numFmtId="0" fontId="5" fillId="0" borderId="36" xfId="0" applyFont="1" applyBorder="1" applyAlignment="1">
      <alignment horizontal="center" vertical="center" textRotation="255"/>
    </xf>
    <xf numFmtId="0" fontId="5" fillId="0" borderId="30" xfId="0" applyFont="1" applyBorder="1" applyAlignment="1">
      <alignment horizontal="center" vertical="center" textRotation="255"/>
    </xf>
    <xf numFmtId="0" fontId="3" fillId="0" borderId="30" xfId="0" applyFont="1" applyBorder="1" applyAlignment="1">
      <alignment horizontal="center" vertical="center" textRotation="255"/>
    </xf>
    <xf numFmtId="0" fontId="3" fillId="0" borderId="5" xfId="0" applyFont="1" applyBorder="1" applyAlignment="1">
      <alignment horizontal="center" vertical="center" textRotation="255"/>
    </xf>
    <xf numFmtId="0" fontId="5" fillId="0" borderId="0" xfId="0" applyFont="1" applyAlignment="1">
      <alignment horizontal="left" vertical="top"/>
    </xf>
    <xf numFmtId="0" fontId="5" fillId="0" borderId="19" xfId="0" applyFont="1" applyBorder="1" applyAlignment="1">
      <alignment horizontal="center" vertical="center"/>
    </xf>
    <xf numFmtId="0" fontId="5" fillId="0" borderId="20" xfId="0" applyFont="1" applyBorder="1" applyAlignment="1">
      <alignment horizontal="center" vertical="center"/>
    </xf>
    <xf numFmtId="0" fontId="0" fillId="0" borderId="20" xfId="0" applyBorder="1" applyAlignment="1">
      <alignment horizontal="center" vertical="center"/>
    </xf>
    <xf numFmtId="0" fontId="5" fillId="0" borderId="36" xfId="0" applyFont="1" applyBorder="1" applyAlignment="1">
      <alignment vertical="center" textRotation="255"/>
    </xf>
    <xf numFmtId="0" fontId="0" fillId="0" borderId="30" xfId="0" applyBorder="1" applyAlignment="1">
      <alignment vertical="center" textRotation="255"/>
    </xf>
    <xf numFmtId="0" fontId="0" fillId="0" borderId="5" xfId="0" applyBorder="1" applyAlignment="1">
      <alignment vertical="center" textRotation="255"/>
    </xf>
    <xf numFmtId="0" fontId="5" fillId="0" borderId="30" xfId="0" applyFont="1" applyBorder="1" applyAlignment="1">
      <alignment vertical="center" textRotation="255" wrapText="1"/>
    </xf>
    <xf numFmtId="0" fontId="5" fillId="0" borderId="30" xfId="0" applyFont="1" applyBorder="1" applyAlignment="1">
      <alignment vertical="center" textRotation="255"/>
    </xf>
    <xf numFmtId="0" fontId="5" fillId="0" borderId="5" xfId="0" applyFont="1" applyBorder="1" applyAlignment="1">
      <alignment vertical="center" textRotation="255"/>
    </xf>
    <xf numFmtId="0" fontId="3" fillId="0" borderId="20" xfId="0" applyFont="1" applyBorder="1" applyAlignment="1">
      <alignment horizontal="center" vertical="center"/>
    </xf>
    <xf numFmtId="0" fontId="3" fillId="0" borderId="11" xfId="0" applyFont="1" applyBorder="1" applyAlignment="1">
      <alignment horizontal="center" vertical="center"/>
    </xf>
    <xf numFmtId="0" fontId="3" fillId="0" borderId="30" xfId="0" applyFont="1" applyBorder="1" applyAlignment="1">
      <alignment vertical="center" textRotation="255" wrapText="1"/>
    </xf>
    <xf numFmtId="0" fontId="3" fillId="0" borderId="5" xfId="0" applyFont="1" applyBorder="1" applyAlignment="1">
      <alignment vertical="center" textRotation="255" wrapText="1"/>
    </xf>
    <xf numFmtId="0" fontId="5" fillId="0" borderId="105" xfId="0" applyFont="1" applyBorder="1" applyAlignment="1">
      <alignment horizontal="center" vertical="center"/>
    </xf>
    <xf numFmtId="0" fontId="3" fillId="0" borderId="73" xfId="0" applyFont="1" applyBorder="1" applyAlignment="1">
      <alignment horizontal="center" vertical="center"/>
    </xf>
    <xf numFmtId="0" fontId="3" fillId="0" borderId="93" xfId="0" applyFont="1" applyBorder="1" applyAlignment="1">
      <alignment horizontal="center" vertical="center"/>
    </xf>
    <xf numFmtId="0" fontId="5" fillId="0" borderId="27"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27" xfId="0" applyFont="1" applyBorder="1" applyAlignment="1">
      <alignment vertical="center"/>
    </xf>
    <xf numFmtId="0" fontId="3" fillId="0" borderId="15" xfId="0" applyFont="1" applyBorder="1" applyAlignment="1">
      <alignment vertical="center"/>
    </xf>
    <xf numFmtId="0" fontId="5" fillId="0" borderId="27" xfId="0" applyFont="1" applyBorder="1" applyAlignment="1">
      <alignment horizontal="left" vertical="center"/>
    </xf>
    <xf numFmtId="0" fontId="5" fillId="0" borderId="25" xfId="0" applyFont="1" applyBorder="1" applyAlignment="1">
      <alignment horizontal="left" vertical="center"/>
    </xf>
    <xf numFmtId="0" fontId="5" fillId="0" borderId="27" xfId="0" applyFont="1" applyBorder="1" applyAlignment="1">
      <alignment horizontal="center" vertical="center"/>
    </xf>
    <xf numFmtId="0" fontId="3" fillId="0" borderId="20" xfId="0" applyFont="1" applyBorder="1" applyAlignment="1">
      <alignment horizontal="center"/>
    </xf>
    <xf numFmtId="0" fontId="3" fillId="0" borderId="15" xfId="0" applyFont="1" applyBorder="1" applyAlignment="1">
      <alignment horizontal="center"/>
    </xf>
    <xf numFmtId="0" fontId="5" fillId="0" borderId="25" xfId="0" applyFont="1" applyBorder="1" applyAlignment="1">
      <alignment horizontal="center" vertical="center"/>
    </xf>
    <xf numFmtId="0" fontId="3" fillId="0" borderId="40" xfId="0" applyFont="1" applyBorder="1" applyAlignment="1">
      <alignment horizontal="center" vertical="center"/>
    </xf>
    <xf numFmtId="0" fontId="5" fillId="0" borderId="30" xfId="0" applyFont="1" applyBorder="1" applyAlignment="1">
      <alignment horizontal="center" vertical="center" textRotation="255" wrapText="1"/>
    </xf>
    <xf numFmtId="0" fontId="5" fillId="0" borderId="15" xfId="0" applyFont="1" applyBorder="1" applyAlignment="1">
      <alignment horizontal="center" vertical="center"/>
    </xf>
    <xf numFmtId="0" fontId="5" fillId="0" borderId="27" xfId="0" applyFont="1" applyBorder="1" applyAlignment="1">
      <alignment horizontal="left" vertical="center" wrapText="1"/>
    </xf>
    <xf numFmtId="0" fontId="5" fillId="0" borderId="20" xfId="0" applyFont="1" applyBorder="1" applyAlignment="1">
      <alignment horizontal="left" vertical="center" wrapText="1"/>
    </xf>
    <xf numFmtId="0" fontId="5" fillId="0" borderId="19" xfId="0" applyFont="1" applyBorder="1" applyAlignment="1">
      <alignment horizontal="center"/>
    </xf>
    <xf numFmtId="0" fontId="5" fillId="0" borderId="15" xfId="0" applyFont="1" applyBorder="1" applyAlignment="1">
      <alignment horizontal="center"/>
    </xf>
    <xf numFmtId="0" fontId="5" fillId="0" borderId="0" xfId="0" applyFont="1" applyAlignment="1">
      <alignment horizontal="center" vertical="center"/>
    </xf>
    <xf numFmtId="0" fontId="3" fillId="0" borderId="7" xfId="0" applyFont="1" applyBorder="1" applyAlignment="1">
      <alignment horizontal="center" vertical="center"/>
    </xf>
    <xf numFmtId="0" fontId="3" fillId="0" borderId="67" xfId="0" applyFont="1" applyBorder="1" applyAlignment="1">
      <alignment horizontal="center" vertical="center"/>
    </xf>
    <xf numFmtId="0" fontId="5" fillId="0" borderId="28" xfId="0" applyFont="1" applyBorder="1" applyAlignment="1">
      <alignment horizontal="center" vertical="center"/>
    </xf>
    <xf numFmtId="0" fontId="5" fillId="0" borderId="8" xfId="0" applyFont="1" applyBorder="1" applyAlignment="1">
      <alignment horizontal="center" vertical="center"/>
    </xf>
    <xf numFmtId="0" fontId="5" fillId="0" borderId="5" xfId="0" applyFont="1" applyBorder="1" applyAlignment="1">
      <alignment horizontal="center" vertical="center" textRotation="255"/>
    </xf>
    <xf numFmtId="0" fontId="5" fillId="0" borderId="26" xfId="0" applyFont="1" applyBorder="1" applyAlignment="1">
      <alignment horizontal="center" vertical="center"/>
    </xf>
    <xf numFmtId="0" fontId="3" fillId="0" borderId="1" xfId="0" applyFont="1" applyBorder="1" applyAlignment="1">
      <alignment horizontal="center"/>
    </xf>
    <xf numFmtId="0" fontId="3" fillId="0" borderId="6" xfId="0" applyFont="1" applyBorder="1" applyAlignment="1">
      <alignment horizontal="center"/>
    </xf>
    <xf numFmtId="0" fontId="5" fillId="0" borderId="13" xfId="0" applyFont="1" applyBorder="1" applyAlignment="1">
      <alignment horizontal="center" vertical="center"/>
    </xf>
    <xf numFmtId="0" fontId="5" fillId="0" borderId="1" xfId="0" applyFont="1" applyBorder="1" applyAlignment="1">
      <alignment horizontal="center" vertical="center"/>
    </xf>
    <xf numFmtId="0" fontId="3" fillId="0" borderId="7" xfId="0" applyFont="1" applyBorder="1" applyAlignment="1">
      <alignment vertical="center"/>
    </xf>
    <xf numFmtId="0" fontId="5" fillId="0" borderId="39" xfId="0" applyFont="1" applyBorder="1" applyAlignment="1">
      <alignment horizontal="center" vertical="center"/>
    </xf>
    <xf numFmtId="0" fontId="5" fillId="0" borderId="27" xfId="0" applyFont="1" applyBorder="1" applyAlignment="1">
      <alignment horizontal="center"/>
    </xf>
    <xf numFmtId="0" fontId="5" fillId="0" borderId="85" xfId="0" applyFont="1" applyBorder="1" applyAlignment="1">
      <alignment horizontal="center"/>
    </xf>
    <xf numFmtId="0" fontId="5" fillId="0" borderId="67" xfId="0" applyFont="1" applyBorder="1" applyAlignment="1">
      <alignment horizontal="center"/>
    </xf>
    <xf numFmtId="0" fontId="5" fillId="0" borderId="98" xfId="0" applyFont="1" applyBorder="1" applyAlignment="1">
      <alignment horizontal="center" vertical="center"/>
    </xf>
    <xf numFmtId="0" fontId="5" fillId="0" borderId="99" xfId="0" applyFont="1" applyBorder="1" applyAlignment="1">
      <alignment horizontal="center" vertical="center"/>
    </xf>
    <xf numFmtId="0" fontId="5" fillId="0" borderId="93" xfId="2" applyFont="1" applyBorder="1" applyAlignment="1">
      <alignment horizontal="center" vertical="center"/>
    </xf>
    <xf numFmtId="0" fontId="5" fillId="0" borderId="92" xfId="2" applyFont="1" applyBorder="1" applyAlignment="1">
      <alignment horizontal="center" vertical="center"/>
    </xf>
    <xf numFmtId="0" fontId="5" fillId="0" borderId="98" xfId="2" applyFont="1" applyBorder="1" applyAlignment="1">
      <alignment horizontal="center" vertical="center"/>
    </xf>
    <xf numFmtId="0" fontId="5" fillId="0" borderId="76" xfId="2" applyFont="1" applyBorder="1" applyAlignment="1">
      <alignment horizontal="left" vertical="center" wrapText="1"/>
    </xf>
    <xf numFmtId="0" fontId="5" fillId="0" borderId="40" xfId="2" applyFont="1" applyBorder="1" applyAlignment="1">
      <alignment horizontal="left" vertical="center" wrapText="1"/>
    </xf>
    <xf numFmtId="0" fontId="5" fillId="0" borderId="12" xfId="2" applyFont="1" applyBorder="1" applyAlignment="1">
      <alignment horizontal="left" vertical="center" wrapText="1"/>
    </xf>
    <xf numFmtId="0" fontId="5" fillId="0" borderId="105" xfId="2" applyFont="1" applyBorder="1" applyAlignment="1">
      <alignment horizontal="center" vertical="center"/>
    </xf>
    <xf numFmtId="0" fontId="5" fillId="0" borderId="73" xfId="2" applyFont="1" applyBorder="1" applyAlignment="1">
      <alignment horizontal="center" vertical="center"/>
    </xf>
    <xf numFmtId="0" fontId="5" fillId="0" borderId="13" xfId="0" applyFont="1" applyBorder="1" applyAlignment="1">
      <alignment horizontal="center"/>
    </xf>
    <xf numFmtId="0" fontId="5" fillId="0" borderId="6" xfId="0" applyFont="1" applyBorder="1" applyAlignment="1">
      <alignment horizontal="center"/>
    </xf>
    <xf numFmtId="0" fontId="5" fillId="0" borderId="94" xfId="0" applyFont="1" applyBorder="1" applyAlignment="1">
      <alignment horizontal="center" vertical="center"/>
    </xf>
    <xf numFmtId="0" fontId="5" fillId="0" borderId="4" xfId="0" applyFont="1" applyBorder="1" applyAlignment="1">
      <alignment horizontal="center" vertical="center"/>
    </xf>
    <xf numFmtId="0" fontId="16" fillId="0" borderId="103" xfId="0" applyFont="1" applyBorder="1" applyAlignment="1">
      <alignment horizontal="center" vertical="center" wrapText="1"/>
    </xf>
    <xf numFmtId="0" fontId="16" fillId="0" borderId="94" xfId="0" applyFont="1" applyBorder="1" applyAlignment="1">
      <alignment horizontal="center" vertical="center" wrapText="1"/>
    </xf>
    <xf numFmtId="0" fontId="16" fillId="0" borderId="4" xfId="0" applyFont="1" applyBorder="1" applyAlignment="1">
      <alignment horizontal="center" vertical="center" wrapText="1"/>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88" xfId="0" applyFont="1" applyBorder="1" applyAlignment="1">
      <alignment horizontal="center" vertical="center" wrapText="1"/>
    </xf>
    <xf numFmtId="0" fontId="5" fillId="0" borderId="87" xfId="0" applyFont="1" applyBorder="1" applyAlignment="1">
      <alignment horizontal="center" vertical="center" wrapText="1"/>
    </xf>
    <xf numFmtId="0" fontId="5" fillId="0" borderId="89" xfId="0" applyFont="1" applyBorder="1" applyAlignment="1">
      <alignment horizontal="center" vertical="center" wrapText="1"/>
    </xf>
    <xf numFmtId="0" fontId="5" fillId="0" borderId="97" xfId="0" applyFont="1" applyBorder="1" applyAlignment="1">
      <alignment horizontal="center" vertical="center" wrapText="1"/>
    </xf>
    <xf numFmtId="0" fontId="5" fillId="0" borderId="28" xfId="0" applyFont="1" applyBorder="1" applyAlignment="1">
      <alignment horizontal="center" vertical="center" wrapText="1"/>
    </xf>
    <xf numFmtId="0" fontId="5" fillId="0" borderId="30" xfId="0" applyFont="1" applyBorder="1" applyAlignment="1">
      <alignment horizontal="center" vertical="center"/>
    </xf>
    <xf numFmtId="0" fontId="5" fillId="0" borderId="72" xfId="0" applyFont="1" applyBorder="1" applyAlignment="1">
      <alignment horizontal="center" vertical="center"/>
    </xf>
    <xf numFmtId="0" fontId="5" fillId="0" borderId="83"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106" xfId="0" applyFont="1" applyBorder="1" applyAlignment="1">
      <alignment horizontal="center" vertical="center"/>
    </xf>
    <xf numFmtId="0" fontId="5" fillId="0" borderId="107" xfId="0" applyFont="1" applyBorder="1" applyAlignment="1">
      <alignment horizontal="center" vertical="center"/>
    </xf>
    <xf numFmtId="0" fontId="5" fillId="0" borderId="108" xfId="0" applyFont="1" applyBorder="1" applyAlignment="1">
      <alignment horizontal="center" vertical="center"/>
    </xf>
    <xf numFmtId="0" fontId="5" fillId="0" borderId="103" xfId="0" applyFont="1" applyBorder="1" applyAlignment="1">
      <alignment horizontal="center" vertical="center"/>
    </xf>
    <xf numFmtId="0" fontId="5" fillId="0" borderId="109" xfId="0" applyFont="1" applyBorder="1" applyAlignment="1">
      <alignment horizontal="center" vertical="center" wrapText="1"/>
    </xf>
    <xf numFmtId="0" fontId="5" fillId="0" borderId="57" xfId="0" applyFont="1" applyBorder="1" applyAlignment="1">
      <alignment horizontal="center" vertical="center"/>
    </xf>
    <xf numFmtId="0" fontId="5" fillId="0" borderId="38" xfId="0" applyFont="1" applyBorder="1" applyAlignment="1">
      <alignment horizontal="right" vertical="center"/>
    </xf>
    <xf numFmtId="0" fontId="5" fillId="0" borderId="70" xfId="0" applyFont="1" applyBorder="1" applyAlignment="1">
      <alignment horizontal="center" vertical="center" wrapText="1"/>
    </xf>
    <xf numFmtId="0" fontId="5" fillId="0" borderId="76" xfId="0" applyFont="1" applyBorder="1" applyAlignment="1">
      <alignment horizontal="center" vertical="center"/>
    </xf>
    <xf numFmtId="0" fontId="5" fillId="0" borderId="77" xfId="0" applyFont="1" applyBorder="1" applyAlignment="1">
      <alignment horizontal="center" vertical="center"/>
    </xf>
    <xf numFmtId="0" fontId="5" fillId="0" borderId="69" xfId="0" applyFont="1" applyBorder="1" applyAlignment="1">
      <alignment horizontal="center" vertical="center" wrapText="1"/>
    </xf>
    <xf numFmtId="0" fontId="5" fillId="0" borderId="58" xfId="0" applyFont="1" applyBorder="1" applyAlignment="1">
      <alignment horizontal="center" vertical="center"/>
    </xf>
    <xf numFmtId="176" fontId="5" fillId="4" borderId="0" xfId="0" applyNumberFormat="1" applyFont="1" applyFill="1" applyAlignment="1">
      <alignment horizontal="right" vertical="center"/>
    </xf>
    <xf numFmtId="0" fontId="5" fillId="0" borderId="92" xfId="0" applyFont="1" applyBorder="1" applyAlignment="1">
      <alignment horizontal="center" vertical="center"/>
    </xf>
    <xf numFmtId="0" fontId="5" fillId="0" borderId="11" xfId="0" applyFont="1" applyBorder="1" applyAlignment="1">
      <alignment horizontal="center" vertical="center"/>
    </xf>
    <xf numFmtId="0" fontId="5" fillId="0" borderId="41" xfId="0" applyFont="1" applyBorder="1" applyAlignment="1">
      <alignment horizontal="center" vertical="center"/>
    </xf>
    <xf numFmtId="0" fontId="5" fillId="0" borderId="3" xfId="0" applyFont="1" applyBorder="1" applyAlignment="1">
      <alignment horizontal="center" vertical="center" wrapText="1"/>
    </xf>
    <xf numFmtId="49" fontId="5" fillId="0" borderId="98" xfId="0" applyNumberFormat="1" applyFont="1" applyBorder="1" applyAlignment="1">
      <alignment horizontal="center" vertical="center"/>
    </xf>
    <xf numFmtId="49" fontId="5" fillId="0" borderId="99" xfId="0" applyNumberFormat="1" applyFont="1" applyBorder="1" applyAlignment="1">
      <alignment horizontal="center" vertical="center"/>
    </xf>
    <xf numFmtId="49" fontId="5" fillId="0" borderId="34" xfId="0" applyNumberFormat="1" applyFont="1" applyBorder="1" applyAlignment="1">
      <alignment horizontal="center" vertical="center"/>
    </xf>
    <xf numFmtId="0" fontId="5" fillId="0" borderId="21" xfId="0" applyFont="1" applyBorder="1" applyAlignment="1">
      <alignment horizontal="center" vertical="center"/>
    </xf>
    <xf numFmtId="38" fontId="5" fillId="6" borderId="19" xfId="1" applyFont="1" applyFill="1" applyBorder="1" applyAlignment="1">
      <alignment horizontal="right" vertical="center"/>
    </xf>
    <xf numFmtId="38" fontId="5" fillId="6" borderId="15" xfId="1" applyFont="1" applyFill="1" applyBorder="1" applyAlignment="1">
      <alignment horizontal="right" vertical="center"/>
    </xf>
    <xf numFmtId="38" fontId="5" fillId="0" borderId="19" xfId="1" applyFont="1" applyBorder="1" applyAlignment="1">
      <alignment horizontal="right" vertical="center"/>
    </xf>
    <xf numFmtId="38" fontId="5" fillId="0" borderId="15" xfId="1" applyFont="1" applyBorder="1" applyAlignment="1">
      <alignment horizontal="right" vertical="center"/>
    </xf>
    <xf numFmtId="0" fontId="5" fillId="0" borderId="79" xfId="0" applyFont="1" applyBorder="1" applyAlignment="1">
      <alignment horizontal="center" vertical="center"/>
    </xf>
    <xf numFmtId="0" fontId="5" fillId="0" borderId="46" xfId="0" applyFont="1" applyBorder="1" applyAlignment="1">
      <alignment horizontal="center" vertical="center"/>
    </xf>
    <xf numFmtId="0" fontId="5" fillId="0" borderId="32" xfId="0" applyFont="1" applyBorder="1" applyAlignment="1">
      <alignment horizontal="center" vertical="center"/>
    </xf>
    <xf numFmtId="38" fontId="5" fillId="0" borderId="54" xfId="1" applyFont="1" applyBorder="1" applyAlignment="1">
      <alignment horizontal="right" vertical="center"/>
    </xf>
    <xf numFmtId="38" fontId="5" fillId="0" borderId="32" xfId="1" applyFont="1" applyBorder="1" applyAlignment="1">
      <alignment horizontal="right" vertical="center"/>
    </xf>
    <xf numFmtId="0" fontId="5" fillId="0" borderId="54" xfId="0" applyFont="1" applyBorder="1" applyAlignment="1">
      <alignment horizontal="center" vertical="center"/>
    </xf>
    <xf numFmtId="38" fontId="5" fillId="0" borderId="81" xfId="1" applyFont="1" applyBorder="1" applyAlignment="1">
      <alignment horizontal="right" vertical="center"/>
    </xf>
    <xf numFmtId="38" fontId="5" fillId="0" borderId="67" xfId="1" applyFont="1" applyBorder="1" applyAlignment="1">
      <alignment horizontal="right" vertical="center"/>
    </xf>
    <xf numFmtId="38" fontId="5" fillId="6" borderId="59" xfId="1" applyFont="1" applyFill="1" applyBorder="1" applyAlignment="1">
      <alignment horizontal="right" vertical="center"/>
    </xf>
    <xf numFmtId="38" fontId="5" fillId="6" borderId="43" xfId="1" applyFont="1" applyFill="1" applyBorder="1" applyAlignment="1">
      <alignment horizontal="right" vertical="center"/>
    </xf>
    <xf numFmtId="38" fontId="5" fillId="0" borderId="26" xfId="1" applyFont="1" applyBorder="1" applyAlignment="1">
      <alignment horizontal="right" vertical="center"/>
    </xf>
    <xf numFmtId="38" fontId="5" fillId="0" borderId="6" xfId="1" applyFont="1" applyBorder="1" applyAlignment="1">
      <alignment horizontal="right" vertical="center"/>
    </xf>
    <xf numFmtId="0" fontId="5" fillId="0" borderId="59" xfId="0" applyFont="1" applyBorder="1" applyAlignment="1">
      <alignment horizontal="center" vertical="center"/>
    </xf>
    <xf numFmtId="38" fontId="5" fillId="3" borderId="20" xfId="0" applyNumberFormat="1" applyFont="1" applyFill="1" applyBorder="1" applyAlignment="1">
      <alignment horizontal="right" vertical="center"/>
    </xf>
    <xf numFmtId="0" fontId="5" fillId="3" borderId="20" xfId="0" applyFont="1" applyFill="1" applyBorder="1" applyAlignment="1">
      <alignment horizontal="right" vertical="center"/>
    </xf>
    <xf numFmtId="0" fontId="5" fillId="0" borderId="29" xfId="0" applyFont="1" applyBorder="1" applyAlignment="1">
      <alignment horizontal="center" vertical="center"/>
    </xf>
    <xf numFmtId="38" fontId="5" fillId="0" borderId="57" xfId="1" applyFont="1" applyBorder="1" applyAlignment="1">
      <alignment horizontal="right" vertical="center"/>
    </xf>
    <xf numFmtId="38" fontId="5" fillId="0" borderId="29" xfId="1" applyFont="1" applyBorder="1" applyAlignment="1">
      <alignment horizontal="right" vertical="center"/>
    </xf>
    <xf numFmtId="38" fontId="5" fillId="2" borderId="40" xfId="1" applyFont="1" applyFill="1" applyBorder="1" applyAlignment="1">
      <alignment horizontal="right" vertical="center"/>
    </xf>
    <xf numFmtId="176" fontId="13" fillId="0" borderId="57" xfId="3" applyNumberFormat="1" applyFont="1" applyBorder="1" applyAlignment="1">
      <alignment horizontal="center" vertical="center" wrapText="1"/>
    </xf>
    <xf numFmtId="176" fontId="13" fillId="0" borderId="8" xfId="3" applyNumberFormat="1" applyFont="1" applyBorder="1" applyAlignment="1">
      <alignment horizontal="center" vertical="center" wrapText="1"/>
    </xf>
    <xf numFmtId="176" fontId="13" fillId="0" borderId="29" xfId="3" applyNumberFormat="1" applyFont="1" applyBorder="1" applyAlignment="1">
      <alignment horizontal="center" vertical="center" wrapText="1"/>
    </xf>
    <xf numFmtId="0" fontId="17" fillId="0" borderId="0" xfId="3" applyFont="1" applyAlignment="1">
      <alignment horizontal="center" vertical="center"/>
    </xf>
    <xf numFmtId="0" fontId="13" fillId="0" borderId="76" xfId="3" applyFont="1" applyBorder="1" applyAlignment="1">
      <alignment horizontal="center" vertical="center" wrapText="1"/>
    </xf>
    <xf numFmtId="0" fontId="13" fillId="0" borderId="38" xfId="3" applyFont="1" applyBorder="1" applyAlignment="1">
      <alignment horizontal="center" vertical="center" wrapText="1"/>
    </xf>
    <xf numFmtId="0" fontId="13" fillId="0" borderId="119" xfId="3" applyFont="1" applyBorder="1" applyAlignment="1">
      <alignment horizontal="center" vertical="center" wrapText="1"/>
    </xf>
    <xf numFmtId="0" fontId="13" fillId="0" borderId="28" xfId="3" applyFont="1" applyBorder="1" applyAlignment="1">
      <alignment horizontal="center" vertical="center" wrapText="1"/>
    </xf>
    <xf numFmtId="0" fontId="13" fillId="0" borderId="8" xfId="3" applyFont="1" applyBorder="1" applyAlignment="1">
      <alignment horizontal="center" vertical="center" wrapText="1"/>
    </xf>
    <xf numFmtId="0" fontId="13" fillId="0" borderId="29" xfId="3" applyFont="1" applyBorder="1" applyAlignment="1">
      <alignment horizontal="center" vertical="center" wrapText="1"/>
    </xf>
    <xf numFmtId="0" fontId="13" fillId="0" borderId="41" xfId="3" applyFont="1" applyBorder="1" applyAlignment="1">
      <alignment horizontal="center" vertical="center"/>
    </xf>
    <xf numFmtId="0" fontId="13" fillId="0" borderId="40" xfId="3" applyFont="1" applyBorder="1" applyAlignment="1">
      <alignment horizontal="center" vertical="center"/>
    </xf>
    <xf numFmtId="0" fontId="13" fillId="0" borderId="11" xfId="3" applyFont="1" applyBorder="1" applyAlignment="1">
      <alignment horizontal="center" vertical="center"/>
    </xf>
    <xf numFmtId="0" fontId="13" fillId="0" borderId="41" xfId="3" applyFont="1" applyBorder="1" applyAlignment="1">
      <alignment horizontal="center" vertical="center" wrapText="1"/>
    </xf>
    <xf numFmtId="0" fontId="13" fillId="0" borderId="40" xfId="3" applyFont="1" applyBorder="1" applyAlignment="1">
      <alignment horizontal="center" vertical="center" wrapText="1"/>
    </xf>
    <xf numFmtId="0" fontId="13" fillId="0" borderId="11" xfId="3" applyFont="1" applyBorder="1" applyAlignment="1">
      <alignment horizontal="center" vertical="center" wrapText="1"/>
    </xf>
    <xf numFmtId="0" fontId="13" fillId="0" borderId="12" xfId="3" applyFont="1" applyBorder="1" applyAlignment="1">
      <alignment horizontal="center" vertical="center" wrapText="1"/>
    </xf>
    <xf numFmtId="55" fontId="0" fillId="0" borderId="18" xfId="0" applyNumberFormat="1" applyBorder="1" applyAlignment="1">
      <alignment horizontal="center" vertical="center"/>
    </xf>
    <xf numFmtId="55" fontId="0" fillId="0" borderId="70" xfId="0" applyNumberFormat="1" applyBorder="1" applyAlignment="1">
      <alignment horizontal="center" vertical="center"/>
    </xf>
    <xf numFmtId="55" fontId="0" fillId="0" borderId="2" xfId="0" applyNumberFormat="1" applyBorder="1" applyAlignment="1">
      <alignment horizontal="center" vertical="center"/>
    </xf>
    <xf numFmtId="55" fontId="0" fillId="0" borderId="14" xfId="0" applyNumberFormat="1" applyBorder="1" applyAlignment="1">
      <alignment horizontal="center" vertical="center"/>
    </xf>
    <xf numFmtId="0" fontId="0" fillId="0" borderId="70" xfId="0" applyBorder="1" applyAlignment="1">
      <alignment horizontal="center" vertical="center" wrapText="1"/>
    </xf>
    <xf numFmtId="0" fontId="0" fillId="0" borderId="2" xfId="0" applyBorder="1" applyAlignment="1">
      <alignment horizontal="center" vertical="center" wrapText="1"/>
    </xf>
    <xf numFmtId="0" fontId="0" fillId="0" borderId="14" xfId="0" applyBorder="1" applyAlignment="1">
      <alignment horizontal="center" vertical="center" wrapText="1"/>
    </xf>
    <xf numFmtId="55" fontId="0" fillId="0" borderId="18" xfId="0" applyNumberFormat="1" applyBorder="1" applyAlignment="1">
      <alignment horizontal="center" vertical="center" wrapText="1"/>
    </xf>
    <xf numFmtId="38" fontId="5" fillId="6" borderId="46" xfId="1" applyNumberFormat="1" applyFont="1" applyFill="1" applyBorder="1" applyAlignment="1">
      <alignment horizontal="right" vertical="center"/>
    </xf>
    <xf numFmtId="38" fontId="3" fillId="6" borderId="0" xfId="1" applyFont="1" applyFill="1" applyBorder="1" applyAlignment="1">
      <alignment horizontal="right"/>
    </xf>
    <xf numFmtId="38" fontId="5" fillId="7" borderId="15" xfId="1" applyFont="1" applyFill="1" applyBorder="1" applyAlignment="1">
      <alignment horizontal="right" vertical="center"/>
    </xf>
    <xf numFmtId="0" fontId="5" fillId="7" borderId="6" xfId="0" applyFont="1" applyFill="1" applyBorder="1" applyAlignment="1">
      <alignment horizontal="center" vertical="center"/>
    </xf>
    <xf numFmtId="38" fontId="5" fillId="7" borderId="6" xfId="1" applyFont="1" applyFill="1" applyBorder="1" applyAlignment="1">
      <alignment horizontal="right" vertical="center"/>
    </xf>
    <xf numFmtId="176" fontId="5" fillId="6" borderId="54" xfId="2" applyNumberFormat="1" applyFont="1" applyFill="1" applyBorder="1" applyAlignment="1">
      <alignment vertical="center"/>
    </xf>
    <xf numFmtId="177" fontId="5" fillId="6" borderId="54" xfId="2" applyNumberFormat="1" applyFont="1" applyFill="1" applyBorder="1" applyAlignment="1">
      <alignment vertical="center"/>
    </xf>
    <xf numFmtId="40" fontId="5" fillId="6" borderId="14" xfId="1" applyNumberFormat="1" applyFont="1" applyFill="1" applyBorder="1" applyAlignment="1">
      <alignment horizontal="right" vertical="center"/>
    </xf>
    <xf numFmtId="40" fontId="5" fillId="6" borderId="33" xfId="0" applyNumberFormat="1" applyFont="1" applyFill="1" applyBorder="1" applyAlignment="1">
      <alignment vertical="center"/>
    </xf>
    <xf numFmtId="2" fontId="5" fillId="6" borderId="14" xfId="0" applyNumberFormat="1" applyFont="1" applyFill="1" applyBorder="1" applyAlignment="1">
      <alignment horizontal="right" vertical="center"/>
    </xf>
    <xf numFmtId="2" fontId="5" fillId="6" borderId="33" xfId="0" applyNumberFormat="1" applyFont="1" applyFill="1" applyBorder="1" applyAlignment="1">
      <alignment horizontal="right" vertical="center"/>
    </xf>
  </cellXfs>
  <cellStyles count="5">
    <cellStyle name="桁区切り" xfId="1" builtinId="6"/>
    <cellStyle name="桁区切り 2" xfId="4" xr:uid="{00000000-0005-0000-0000-000001000000}"/>
    <cellStyle name="標準" xfId="0" builtinId="0"/>
    <cellStyle name="標準 2" xfId="3" xr:uid="{00000000-0005-0000-0000-000003000000}"/>
    <cellStyle name="標準_g05" xfId="2" xr:uid="{00000000-0005-0000-0000-000004000000}"/>
  </cellStyles>
  <dxfs count="1">
    <dxf>
      <font>
        <b/>
        <i val="0"/>
        <color rgb="FFFF0000"/>
      </font>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9999FF"/>
      <color rgb="FFFFCC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0</xdr:col>
      <xdr:colOff>9525</xdr:colOff>
      <xdr:row>43</xdr:row>
      <xdr:rowOff>161925</xdr:rowOff>
    </xdr:from>
    <xdr:to>
      <xdr:col>10</xdr:col>
      <xdr:colOff>790575</xdr:colOff>
      <xdr:row>48</xdr:row>
      <xdr:rowOff>57150</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9525" y="7391400"/>
          <a:ext cx="6562725" cy="14001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100" b="0" i="0" u="none" strike="noStrike">
              <a:effectLst/>
              <a:latin typeface="ＭＳ 明朝" panose="02020609040205080304" pitchFamily="17" charset="-128"/>
              <a:ea typeface="ＭＳ 明朝" panose="02020609040205080304" pitchFamily="17" charset="-128"/>
            </a:rPr>
            <a:t>* 受託経費にて実施される事業の場合は、「一般業務費（受託事業）」とします。　　　　　　　</a:t>
          </a:r>
          <a:r>
            <a:rPr lang="ja-JP" altLang="en-US"/>
            <a:t> </a:t>
          </a:r>
          <a:r>
            <a:rPr lang="ja-JP" altLang="en-US" sz="1100" b="0" i="0" u="none" strike="noStrike">
              <a:effectLst/>
              <a:latin typeface="ＭＳ 明朝" panose="02020609040205080304" pitchFamily="17" charset="-128"/>
              <a:ea typeface="ＭＳ 明朝" panose="02020609040205080304" pitchFamily="17" charset="-128"/>
            </a:rPr>
            <a:t>注）附属書</a:t>
          </a:r>
          <a:r>
            <a:rPr lang="en-US" altLang="ja-JP" sz="1100" b="0" i="0" u="none" strike="noStrike">
              <a:effectLst/>
              <a:latin typeface="ＭＳ 明朝" panose="02020609040205080304" pitchFamily="17" charset="-128"/>
              <a:ea typeface="ＭＳ 明朝" panose="02020609040205080304" pitchFamily="17" charset="-128"/>
            </a:rPr>
            <a:t>Ⅱ</a:t>
          </a:r>
          <a:r>
            <a:rPr lang="ja-JP" altLang="en-US" sz="1100" b="0" i="0" u="none" strike="noStrike">
              <a:effectLst/>
              <a:latin typeface="ＭＳ 明朝" panose="02020609040205080304" pitchFamily="17" charset="-128"/>
              <a:ea typeface="ＭＳ 明朝" panose="02020609040205080304" pitchFamily="17" charset="-128"/>
            </a:rPr>
            <a:t>は、①変更前後の対比表、②契約金額内訳書（変更前）、③契約金額内訳書（変更後）からなり、①③は当該ファイルから出力し、②は原契約金額の内訳書を出力して添付ください。なお、変更には追加も含みます。　　　　　　　　　　　　　　　　　　　　　　　　　　　　　　　　　</a:t>
          </a:r>
          <a:r>
            <a:rPr lang="ja-JP" altLang="en-US"/>
            <a:t> </a:t>
          </a:r>
          <a:r>
            <a:rPr lang="ja-JP" altLang="en-US" sz="1100" b="0" i="0" u="none" strike="noStrike">
              <a:effectLst/>
              <a:latin typeface="ＭＳ 明朝" panose="02020609040205080304" pitchFamily="17" charset="-128"/>
              <a:ea typeface="ＭＳ 明朝" panose="02020609040205080304" pitchFamily="17" charset="-128"/>
            </a:rPr>
            <a:t>注２）本シートの変更前の金額については、ハイライト部分に現契約金額から転記ください。変更後の金額については、「内訳書（変更後）」シートから転記されます。　　　　　　　　　　　　　　　　　　</a:t>
          </a:r>
          <a:r>
            <a:rPr lang="en-US" altLang="ja-JP" sz="1100" b="0" i="0" u="none" strike="noStrike">
              <a:effectLst/>
              <a:latin typeface="ＭＳ 明朝" panose="02020609040205080304" pitchFamily="17" charset="-128"/>
              <a:ea typeface="ＭＳ 明朝" panose="02020609040205080304" pitchFamily="17" charset="-128"/>
            </a:rPr>
            <a:t>※</a:t>
          </a:r>
          <a:r>
            <a:rPr lang="ja-JP" altLang="en-US" sz="1100" b="0" i="0" u="none" strike="noStrike">
              <a:effectLst/>
              <a:latin typeface="ＭＳ 明朝" panose="02020609040205080304" pitchFamily="17" charset="-128"/>
              <a:ea typeface="ＭＳ 明朝" panose="02020609040205080304" pitchFamily="17" charset="-128"/>
            </a:rPr>
            <a:t>変更契約書作成時にはこれらの注書及びハイライトは消去してください。　　　　　　　　　　　　　　　　　　　　　</a:t>
          </a:r>
          <a:r>
            <a:rPr lang="ja-JP" altLang="en-US"/>
            <a:t> </a:t>
          </a:r>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152400</xdr:colOff>
      <xdr:row>36</xdr:row>
      <xdr:rowOff>190500</xdr:rowOff>
    </xdr:from>
    <xdr:to>
      <xdr:col>11</xdr:col>
      <xdr:colOff>85725</xdr:colOff>
      <xdr:row>40</xdr:row>
      <xdr:rowOff>114300</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409575" y="7419975"/>
          <a:ext cx="5829300" cy="7905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100" b="0" i="0" u="none" strike="noStrike">
              <a:effectLst/>
              <a:latin typeface="ＭＳ 明朝" panose="02020609040205080304" pitchFamily="17" charset="-128"/>
              <a:ea typeface="ＭＳ 明朝" panose="02020609040205080304" pitchFamily="17" charset="-128"/>
            </a:rPr>
            <a:t>* 受託経費にて実施される事業の場合は、「一般業務費（受託事業）」とします。　　　　</a:t>
          </a:r>
          <a:r>
            <a:rPr lang="ja-JP" altLang="en-US"/>
            <a:t> 　　　　　　　</a:t>
          </a:r>
          <a:r>
            <a:rPr lang="ja-JP" altLang="en-US" sz="1100" b="0" i="0" u="none" strike="noStrike">
              <a:effectLst/>
              <a:latin typeface="ＭＳ 明朝" panose="02020609040205080304" pitchFamily="17" charset="-128"/>
              <a:ea typeface="ＭＳ 明朝" panose="02020609040205080304" pitchFamily="17" charset="-128"/>
            </a:rPr>
            <a:t>注）このシートの金額は各費目の内訳シートから転記されます。</a:t>
          </a:r>
          <a:r>
            <a:rPr lang="ja-JP" altLang="en-US"/>
            <a:t> 　　　　　　　　　　　　　　　　変更契約作成時にはこれらの注記を消去ください。</a:t>
          </a:r>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0</xdr:colOff>
      <xdr:row>33</xdr:row>
      <xdr:rowOff>0</xdr:rowOff>
    </xdr:from>
    <xdr:to>
      <xdr:col>5</xdr:col>
      <xdr:colOff>0</xdr:colOff>
      <xdr:row>33</xdr:row>
      <xdr:rowOff>0</xdr:rowOff>
    </xdr:to>
    <xdr:sp macro="" textlink="">
      <xdr:nvSpPr>
        <xdr:cNvPr id="2" name="Line 5">
          <a:extLst>
            <a:ext uri="{FF2B5EF4-FFF2-40B4-BE49-F238E27FC236}">
              <a16:creationId xmlns:a16="http://schemas.microsoft.com/office/drawing/2014/main" id="{00000000-0008-0000-0600-000002000000}"/>
            </a:ext>
          </a:extLst>
        </xdr:cNvPr>
        <xdr:cNvSpPr>
          <a:spLocks noChangeShapeType="1"/>
        </xdr:cNvSpPr>
      </xdr:nvSpPr>
      <xdr:spPr bwMode="auto">
        <a:xfrm flipH="1">
          <a:off x="1857375" y="9744075"/>
          <a:ext cx="1028700" cy="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33</xdr:row>
      <xdr:rowOff>0</xdr:rowOff>
    </xdr:from>
    <xdr:to>
      <xdr:col>5</xdr:col>
      <xdr:colOff>0</xdr:colOff>
      <xdr:row>33</xdr:row>
      <xdr:rowOff>0</xdr:rowOff>
    </xdr:to>
    <xdr:sp macro="" textlink="">
      <xdr:nvSpPr>
        <xdr:cNvPr id="3" name="Line 6">
          <a:extLst>
            <a:ext uri="{FF2B5EF4-FFF2-40B4-BE49-F238E27FC236}">
              <a16:creationId xmlns:a16="http://schemas.microsoft.com/office/drawing/2014/main" id="{00000000-0008-0000-0600-000003000000}"/>
            </a:ext>
          </a:extLst>
        </xdr:cNvPr>
        <xdr:cNvSpPr>
          <a:spLocks noChangeShapeType="1"/>
        </xdr:cNvSpPr>
      </xdr:nvSpPr>
      <xdr:spPr bwMode="auto">
        <a:xfrm flipH="1">
          <a:off x="1857375" y="9744075"/>
          <a:ext cx="1028700" cy="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33</xdr:row>
      <xdr:rowOff>0</xdr:rowOff>
    </xdr:from>
    <xdr:to>
      <xdr:col>5</xdr:col>
      <xdr:colOff>0</xdr:colOff>
      <xdr:row>33</xdr:row>
      <xdr:rowOff>0</xdr:rowOff>
    </xdr:to>
    <xdr:sp macro="" textlink="">
      <xdr:nvSpPr>
        <xdr:cNvPr id="4" name="Line 7">
          <a:extLst>
            <a:ext uri="{FF2B5EF4-FFF2-40B4-BE49-F238E27FC236}">
              <a16:creationId xmlns:a16="http://schemas.microsoft.com/office/drawing/2014/main" id="{00000000-0008-0000-0600-000004000000}"/>
            </a:ext>
          </a:extLst>
        </xdr:cNvPr>
        <xdr:cNvSpPr>
          <a:spLocks noChangeShapeType="1"/>
        </xdr:cNvSpPr>
      </xdr:nvSpPr>
      <xdr:spPr bwMode="auto">
        <a:xfrm flipH="1">
          <a:off x="1857375" y="9744075"/>
          <a:ext cx="1028700" cy="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33</xdr:row>
      <xdr:rowOff>0</xdr:rowOff>
    </xdr:from>
    <xdr:to>
      <xdr:col>5</xdr:col>
      <xdr:colOff>0</xdr:colOff>
      <xdr:row>33</xdr:row>
      <xdr:rowOff>0</xdr:rowOff>
    </xdr:to>
    <xdr:sp macro="" textlink="">
      <xdr:nvSpPr>
        <xdr:cNvPr id="5" name="Line 8">
          <a:extLst>
            <a:ext uri="{FF2B5EF4-FFF2-40B4-BE49-F238E27FC236}">
              <a16:creationId xmlns:a16="http://schemas.microsoft.com/office/drawing/2014/main" id="{00000000-0008-0000-0600-000005000000}"/>
            </a:ext>
          </a:extLst>
        </xdr:cNvPr>
        <xdr:cNvSpPr>
          <a:spLocks noChangeShapeType="1"/>
        </xdr:cNvSpPr>
      </xdr:nvSpPr>
      <xdr:spPr bwMode="auto">
        <a:xfrm flipH="1">
          <a:off x="1857375" y="9744075"/>
          <a:ext cx="1028700" cy="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33</xdr:row>
      <xdr:rowOff>0</xdr:rowOff>
    </xdr:from>
    <xdr:to>
      <xdr:col>5</xdr:col>
      <xdr:colOff>0</xdr:colOff>
      <xdr:row>33</xdr:row>
      <xdr:rowOff>0</xdr:rowOff>
    </xdr:to>
    <xdr:sp macro="" textlink="">
      <xdr:nvSpPr>
        <xdr:cNvPr id="6" name="Line 9">
          <a:extLst>
            <a:ext uri="{FF2B5EF4-FFF2-40B4-BE49-F238E27FC236}">
              <a16:creationId xmlns:a16="http://schemas.microsoft.com/office/drawing/2014/main" id="{00000000-0008-0000-0600-000006000000}"/>
            </a:ext>
          </a:extLst>
        </xdr:cNvPr>
        <xdr:cNvSpPr>
          <a:spLocks noChangeShapeType="1"/>
        </xdr:cNvSpPr>
      </xdr:nvSpPr>
      <xdr:spPr bwMode="auto">
        <a:xfrm flipH="1">
          <a:off x="1857375" y="9744075"/>
          <a:ext cx="1028700" cy="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33</xdr:row>
      <xdr:rowOff>0</xdr:rowOff>
    </xdr:from>
    <xdr:to>
      <xdr:col>6</xdr:col>
      <xdr:colOff>0</xdr:colOff>
      <xdr:row>33</xdr:row>
      <xdr:rowOff>0</xdr:rowOff>
    </xdr:to>
    <xdr:sp macro="" textlink="">
      <xdr:nvSpPr>
        <xdr:cNvPr id="7" name="Line 10">
          <a:extLst>
            <a:ext uri="{FF2B5EF4-FFF2-40B4-BE49-F238E27FC236}">
              <a16:creationId xmlns:a16="http://schemas.microsoft.com/office/drawing/2014/main" id="{00000000-0008-0000-0600-000007000000}"/>
            </a:ext>
          </a:extLst>
        </xdr:cNvPr>
        <xdr:cNvSpPr>
          <a:spLocks noChangeShapeType="1"/>
        </xdr:cNvSpPr>
      </xdr:nvSpPr>
      <xdr:spPr bwMode="auto">
        <a:xfrm flipH="1">
          <a:off x="2886075" y="9744075"/>
          <a:ext cx="571500" cy="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33</xdr:row>
      <xdr:rowOff>0</xdr:rowOff>
    </xdr:from>
    <xdr:to>
      <xdr:col>6</xdr:col>
      <xdr:colOff>0</xdr:colOff>
      <xdr:row>33</xdr:row>
      <xdr:rowOff>0</xdr:rowOff>
    </xdr:to>
    <xdr:sp macro="" textlink="">
      <xdr:nvSpPr>
        <xdr:cNvPr id="8" name="Line 11">
          <a:extLst>
            <a:ext uri="{FF2B5EF4-FFF2-40B4-BE49-F238E27FC236}">
              <a16:creationId xmlns:a16="http://schemas.microsoft.com/office/drawing/2014/main" id="{00000000-0008-0000-0600-000008000000}"/>
            </a:ext>
          </a:extLst>
        </xdr:cNvPr>
        <xdr:cNvSpPr>
          <a:spLocks noChangeShapeType="1"/>
        </xdr:cNvSpPr>
      </xdr:nvSpPr>
      <xdr:spPr bwMode="auto">
        <a:xfrm flipH="1">
          <a:off x="2886075" y="9744075"/>
          <a:ext cx="571500" cy="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33</xdr:row>
      <xdr:rowOff>0</xdr:rowOff>
    </xdr:from>
    <xdr:to>
      <xdr:col>6</xdr:col>
      <xdr:colOff>0</xdr:colOff>
      <xdr:row>33</xdr:row>
      <xdr:rowOff>0</xdr:rowOff>
    </xdr:to>
    <xdr:sp macro="" textlink="">
      <xdr:nvSpPr>
        <xdr:cNvPr id="9" name="Line 12">
          <a:extLst>
            <a:ext uri="{FF2B5EF4-FFF2-40B4-BE49-F238E27FC236}">
              <a16:creationId xmlns:a16="http://schemas.microsoft.com/office/drawing/2014/main" id="{00000000-0008-0000-0600-000009000000}"/>
            </a:ext>
          </a:extLst>
        </xdr:cNvPr>
        <xdr:cNvSpPr>
          <a:spLocks noChangeShapeType="1"/>
        </xdr:cNvSpPr>
      </xdr:nvSpPr>
      <xdr:spPr bwMode="auto">
        <a:xfrm flipH="1">
          <a:off x="2886075" y="9744075"/>
          <a:ext cx="571500" cy="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33</xdr:row>
      <xdr:rowOff>0</xdr:rowOff>
    </xdr:from>
    <xdr:to>
      <xdr:col>6</xdr:col>
      <xdr:colOff>0</xdr:colOff>
      <xdr:row>33</xdr:row>
      <xdr:rowOff>0</xdr:rowOff>
    </xdr:to>
    <xdr:sp macro="" textlink="">
      <xdr:nvSpPr>
        <xdr:cNvPr id="10" name="Line 13">
          <a:extLst>
            <a:ext uri="{FF2B5EF4-FFF2-40B4-BE49-F238E27FC236}">
              <a16:creationId xmlns:a16="http://schemas.microsoft.com/office/drawing/2014/main" id="{00000000-0008-0000-0600-00000A000000}"/>
            </a:ext>
          </a:extLst>
        </xdr:cNvPr>
        <xdr:cNvSpPr>
          <a:spLocks noChangeShapeType="1"/>
        </xdr:cNvSpPr>
      </xdr:nvSpPr>
      <xdr:spPr bwMode="auto">
        <a:xfrm flipH="1">
          <a:off x="2886075" y="9744075"/>
          <a:ext cx="571500" cy="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33</xdr:row>
      <xdr:rowOff>0</xdr:rowOff>
    </xdr:from>
    <xdr:to>
      <xdr:col>6</xdr:col>
      <xdr:colOff>0</xdr:colOff>
      <xdr:row>33</xdr:row>
      <xdr:rowOff>0</xdr:rowOff>
    </xdr:to>
    <xdr:sp macro="" textlink="">
      <xdr:nvSpPr>
        <xdr:cNvPr id="11" name="Line 14">
          <a:extLst>
            <a:ext uri="{FF2B5EF4-FFF2-40B4-BE49-F238E27FC236}">
              <a16:creationId xmlns:a16="http://schemas.microsoft.com/office/drawing/2014/main" id="{00000000-0008-0000-0600-00000B000000}"/>
            </a:ext>
          </a:extLst>
        </xdr:cNvPr>
        <xdr:cNvSpPr>
          <a:spLocks noChangeShapeType="1"/>
        </xdr:cNvSpPr>
      </xdr:nvSpPr>
      <xdr:spPr bwMode="auto">
        <a:xfrm flipH="1">
          <a:off x="2886075" y="9744075"/>
          <a:ext cx="571500" cy="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36</xdr:row>
      <xdr:rowOff>0</xdr:rowOff>
    </xdr:from>
    <xdr:to>
      <xdr:col>5</xdr:col>
      <xdr:colOff>0</xdr:colOff>
      <xdr:row>36</xdr:row>
      <xdr:rowOff>0</xdr:rowOff>
    </xdr:to>
    <xdr:sp macro="" textlink="">
      <xdr:nvSpPr>
        <xdr:cNvPr id="12" name="Line 20">
          <a:extLst>
            <a:ext uri="{FF2B5EF4-FFF2-40B4-BE49-F238E27FC236}">
              <a16:creationId xmlns:a16="http://schemas.microsoft.com/office/drawing/2014/main" id="{00000000-0008-0000-0600-00000C000000}"/>
            </a:ext>
          </a:extLst>
        </xdr:cNvPr>
        <xdr:cNvSpPr>
          <a:spLocks noChangeShapeType="1"/>
        </xdr:cNvSpPr>
      </xdr:nvSpPr>
      <xdr:spPr bwMode="auto">
        <a:xfrm flipH="1">
          <a:off x="1857375" y="10515600"/>
          <a:ext cx="1028700" cy="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36</xdr:row>
      <xdr:rowOff>0</xdr:rowOff>
    </xdr:from>
    <xdr:to>
      <xdr:col>6</xdr:col>
      <xdr:colOff>0</xdr:colOff>
      <xdr:row>36</xdr:row>
      <xdr:rowOff>0</xdr:rowOff>
    </xdr:to>
    <xdr:sp macro="" textlink="">
      <xdr:nvSpPr>
        <xdr:cNvPr id="13" name="Line 21">
          <a:extLst>
            <a:ext uri="{FF2B5EF4-FFF2-40B4-BE49-F238E27FC236}">
              <a16:creationId xmlns:a16="http://schemas.microsoft.com/office/drawing/2014/main" id="{00000000-0008-0000-0600-00000D000000}"/>
            </a:ext>
          </a:extLst>
        </xdr:cNvPr>
        <xdr:cNvSpPr>
          <a:spLocks noChangeShapeType="1"/>
        </xdr:cNvSpPr>
      </xdr:nvSpPr>
      <xdr:spPr bwMode="auto">
        <a:xfrm flipH="1">
          <a:off x="2886075" y="10515600"/>
          <a:ext cx="571500" cy="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0</xdr:colOff>
      <xdr:row>15</xdr:row>
      <xdr:rowOff>0</xdr:rowOff>
    </xdr:from>
    <xdr:to>
      <xdr:col>7</xdr:col>
      <xdr:colOff>0</xdr:colOff>
      <xdr:row>16</xdr:row>
      <xdr:rowOff>0</xdr:rowOff>
    </xdr:to>
    <xdr:sp macro="" textlink="">
      <xdr:nvSpPr>
        <xdr:cNvPr id="2" name="Line 5">
          <a:extLst>
            <a:ext uri="{FF2B5EF4-FFF2-40B4-BE49-F238E27FC236}">
              <a16:creationId xmlns:a16="http://schemas.microsoft.com/office/drawing/2014/main" id="{00000000-0008-0000-0C00-000002000000}"/>
            </a:ext>
          </a:extLst>
        </xdr:cNvPr>
        <xdr:cNvSpPr>
          <a:spLocks noChangeShapeType="1"/>
        </xdr:cNvSpPr>
      </xdr:nvSpPr>
      <xdr:spPr bwMode="auto">
        <a:xfrm flipH="1">
          <a:off x="3067050" y="4219575"/>
          <a:ext cx="1095375" cy="314325"/>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942975</xdr:colOff>
      <xdr:row>10</xdr:row>
      <xdr:rowOff>9525</xdr:rowOff>
    </xdr:from>
    <xdr:to>
      <xdr:col>7</xdr:col>
      <xdr:colOff>0</xdr:colOff>
      <xdr:row>10</xdr:row>
      <xdr:rowOff>295275</xdr:rowOff>
    </xdr:to>
    <xdr:sp macro="" textlink="">
      <xdr:nvSpPr>
        <xdr:cNvPr id="3" name="Line 17">
          <a:extLst>
            <a:ext uri="{FF2B5EF4-FFF2-40B4-BE49-F238E27FC236}">
              <a16:creationId xmlns:a16="http://schemas.microsoft.com/office/drawing/2014/main" id="{00000000-0008-0000-0C00-000003000000}"/>
            </a:ext>
          </a:extLst>
        </xdr:cNvPr>
        <xdr:cNvSpPr>
          <a:spLocks noChangeShapeType="1"/>
        </xdr:cNvSpPr>
      </xdr:nvSpPr>
      <xdr:spPr bwMode="auto">
        <a:xfrm flipV="1">
          <a:off x="3057525" y="2724150"/>
          <a:ext cx="1104900" cy="2857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942975</xdr:colOff>
      <xdr:row>14</xdr:row>
      <xdr:rowOff>0</xdr:rowOff>
    </xdr:from>
    <xdr:to>
      <xdr:col>7</xdr:col>
      <xdr:colOff>0</xdr:colOff>
      <xdr:row>14</xdr:row>
      <xdr:rowOff>238125</xdr:rowOff>
    </xdr:to>
    <xdr:sp macro="" textlink="">
      <xdr:nvSpPr>
        <xdr:cNvPr id="4" name="Line 18">
          <a:extLst>
            <a:ext uri="{FF2B5EF4-FFF2-40B4-BE49-F238E27FC236}">
              <a16:creationId xmlns:a16="http://schemas.microsoft.com/office/drawing/2014/main" id="{00000000-0008-0000-0C00-000004000000}"/>
            </a:ext>
          </a:extLst>
        </xdr:cNvPr>
        <xdr:cNvSpPr>
          <a:spLocks noChangeShapeType="1"/>
        </xdr:cNvSpPr>
      </xdr:nvSpPr>
      <xdr:spPr bwMode="auto">
        <a:xfrm flipV="1">
          <a:off x="3057525" y="3971925"/>
          <a:ext cx="1104900" cy="2381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933450</xdr:colOff>
      <xdr:row>15</xdr:row>
      <xdr:rowOff>0</xdr:rowOff>
    </xdr:from>
    <xdr:to>
      <xdr:col>6</xdr:col>
      <xdr:colOff>542925</xdr:colOff>
      <xdr:row>15</xdr:row>
      <xdr:rowOff>0</xdr:rowOff>
    </xdr:to>
    <xdr:sp macro="" textlink="">
      <xdr:nvSpPr>
        <xdr:cNvPr id="5" name="Line 19">
          <a:extLst>
            <a:ext uri="{FF2B5EF4-FFF2-40B4-BE49-F238E27FC236}">
              <a16:creationId xmlns:a16="http://schemas.microsoft.com/office/drawing/2014/main" id="{00000000-0008-0000-0C00-000005000000}"/>
            </a:ext>
          </a:extLst>
        </xdr:cNvPr>
        <xdr:cNvSpPr>
          <a:spLocks noChangeShapeType="1"/>
        </xdr:cNvSpPr>
      </xdr:nvSpPr>
      <xdr:spPr bwMode="auto">
        <a:xfrm flipV="1">
          <a:off x="3048000" y="4219575"/>
          <a:ext cx="11049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8"/>
  <sheetViews>
    <sheetView tabSelected="1" view="pageBreakPreview" topLeftCell="A10" zoomScaleNormal="100" zoomScaleSheetLayoutView="100" workbookViewId="0">
      <selection activeCell="K39" sqref="K39"/>
    </sheetView>
  </sheetViews>
  <sheetFormatPr defaultColWidth="9" defaultRowHeight="14"/>
  <cols>
    <col min="1" max="1" width="3.08203125" style="1" customWidth="1"/>
    <col min="2" max="3" width="9" style="1"/>
    <col min="4" max="4" width="7.25" style="1" customWidth="1"/>
    <col min="5" max="5" width="7.75" style="1" customWidth="1"/>
    <col min="6" max="6" width="9.6640625" style="1" customWidth="1"/>
    <col min="7" max="7" width="14.08203125" style="1" customWidth="1"/>
    <col min="8" max="8" width="4" style="1" customWidth="1"/>
    <col min="9" max="9" width="12.25" style="1" customWidth="1"/>
    <col min="10" max="10" width="3.58203125" style="1" customWidth="1"/>
    <col min="11" max="11" width="11.83203125" style="1" customWidth="1"/>
    <col min="12" max="12" width="3.33203125" style="1" customWidth="1"/>
    <col min="13" max="16384" width="9" style="1"/>
  </cols>
  <sheetData>
    <row r="1" spans="1:12">
      <c r="A1" s="486"/>
      <c r="B1" s="486"/>
      <c r="C1" s="486"/>
      <c r="D1" s="486"/>
      <c r="E1" s="486"/>
      <c r="F1" s="486"/>
      <c r="G1" s="486"/>
      <c r="H1" s="486"/>
      <c r="K1" s="449" t="s">
        <v>0</v>
      </c>
    </row>
    <row r="2" spans="1:12">
      <c r="K2" s="449"/>
    </row>
    <row r="3" spans="1:12">
      <c r="C3" s="491" t="s">
        <v>1</v>
      </c>
      <c r="D3" s="491"/>
      <c r="E3" s="491"/>
      <c r="F3" s="491"/>
      <c r="G3" s="491"/>
      <c r="H3" s="491"/>
      <c r="I3" s="491"/>
      <c r="J3" s="491"/>
    </row>
    <row r="6" spans="1:12" s="2" customFormat="1" ht="19">
      <c r="C6" s="3" t="s">
        <v>2</v>
      </c>
      <c r="D6" s="3"/>
      <c r="E6" s="487">
        <f>K42</f>
        <v>9999</v>
      </c>
      <c r="F6" s="488"/>
      <c r="G6" s="3" t="s">
        <v>3</v>
      </c>
    </row>
    <row r="7" spans="1:12" s="2" customFormat="1" ht="19"/>
    <row r="8" spans="1:12" s="2" customFormat="1" ht="14.25" customHeight="1">
      <c r="G8" s="1" t="s">
        <v>4</v>
      </c>
      <c r="I8" s="1" t="s">
        <v>5</v>
      </c>
      <c r="K8" s="1" t="s">
        <v>6</v>
      </c>
    </row>
    <row r="10" spans="1:12">
      <c r="B10" s="1" t="s">
        <v>7</v>
      </c>
      <c r="G10" s="363">
        <f>SUM(G12,G28,G30)</f>
        <v>0</v>
      </c>
      <c r="H10" s="1" t="s">
        <v>3</v>
      </c>
      <c r="I10" s="117">
        <f>'内訳書（変更後）'!G10</f>
        <v>9999</v>
      </c>
      <c r="J10" s="1" t="s">
        <v>3</v>
      </c>
      <c r="K10" s="117">
        <f>I10-G10</f>
        <v>9999</v>
      </c>
      <c r="L10" s="1" t="s">
        <v>3</v>
      </c>
    </row>
    <row r="11" spans="1:12">
      <c r="G11" s="364"/>
      <c r="I11" s="118"/>
      <c r="K11" s="118"/>
    </row>
    <row r="12" spans="1:12">
      <c r="B12" s="1" t="s">
        <v>8</v>
      </c>
      <c r="G12" s="363">
        <f>SUM(G14,G16,G18,G20,G22,G24,G26)</f>
        <v>0</v>
      </c>
      <c r="H12" s="1" t="s">
        <v>3</v>
      </c>
      <c r="I12" s="117">
        <f>'内訳書（変更後）'!G12</f>
        <v>9999</v>
      </c>
      <c r="J12" s="1" t="s">
        <v>3</v>
      </c>
      <c r="K12" s="117">
        <f>I12-G12</f>
        <v>9999</v>
      </c>
      <c r="L12" s="1" t="s">
        <v>3</v>
      </c>
    </row>
    <row r="13" spans="1:12">
      <c r="G13" s="118"/>
      <c r="I13" s="118"/>
      <c r="K13" s="118"/>
    </row>
    <row r="14" spans="1:12">
      <c r="B14" s="4" t="s">
        <v>9</v>
      </c>
      <c r="G14" s="362"/>
      <c r="H14" s="1" t="s">
        <v>3</v>
      </c>
      <c r="I14" s="117">
        <f>'内訳書（変更後）'!G14</f>
        <v>0</v>
      </c>
      <c r="J14" s="1" t="s">
        <v>3</v>
      </c>
      <c r="K14" s="117">
        <f>I14-G14</f>
        <v>0</v>
      </c>
      <c r="L14" s="1" t="s">
        <v>3</v>
      </c>
    </row>
    <row r="15" spans="1:12">
      <c r="G15" s="118"/>
      <c r="I15" s="118"/>
      <c r="K15" s="118"/>
    </row>
    <row r="16" spans="1:12">
      <c r="B16" s="4" t="s">
        <v>10</v>
      </c>
      <c r="G16" s="362"/>
      <c r="H16" s="1" t="s">
        <v>11</v>
      </c>
      <c r="I16" s="117">
        <f>'内訳書（変更後）'!G16</f>
        <v>0</v>
      </c>
      <c r="J16" s="1" t="s">
        <v>11</v>
      </c>
      <c r="K16" s="117">
        <f>I16-G16</f>
        <v>0</v>
      </c>
      <c r="L16" s="1" t="s">
        <v>11</v>
      </c>
    </row>
    <row r="17" spans="2:12">
      <c r="G17" s="118"/>
      <c r="I17" s="118"/>
      <c r="K17" s="118"/>
    </row>
    <row r="18" spans="2:12">
      <c r="B18" s="4" t="s">
        <v>12</v>
      </c>
      <c r="G18" s="362"/>
      <c r="H18" s="1" t="s">
        <v>11</v>
      </c>
      <c r="I18" s="117">
        <f>'内訳書（変更後）'!G18</f>
        <v>0</v>
      </c>
      <c r="J18" s="1" t="s">
        <v>11</v>
      </c>
      <c r="K18" s="117">
        <f>I18-G18</f>
        <v>0</v>
      </c>
      <c r="L18" s="1" t="s">
        <v>11</v>
      </c>
    </row>
    <row r="19" spans="2:12">
      <c r="G19" s="118"/>
      <c r="I19" s="118"/>
      <c r="K19" s="118"/>
    </row>
    <row r="20" spans="2:12">
      <c r="B20" s="4" t="s">
        <v>13</v>
      </c>
      <c r="G20" s="362"/>
      <c r="H20" s="1" t="s">
        <v>11</v>
      </c>
      <c r="I20" s="117">
        <f>'内訳書（変更後）'!G20</f>
        <v>0</v>
      </c>
      <c r="J20" s="1" t="s">
        <v>11</v>
      </c>
      <c r="K20" s="117">
        <f>I20-G20</f>
        <v>0</v>
      </c>
      <c r="L20" s="1" t="s">
        <v>11</v>
      </c>
    </row>
    <row r="21" spans="2:12">
      <c r="G21" s="118"/>
      <c r="I21" s="118"/>
      <c r="K21" s="118"/>
    </row>
    <row r="22" spans="2:12">
      <c r="B22" s="4" t="s">
        <v>14</v>
      </c>
      <c r="G22" s="362"/>
      <c r="H22" s="1" t="s">
        <v>11</v>
      </c>
      <c r="I22" s="117">
        <f>'内訳書（変更後）'!G22</f>
        <v>9999</v>
      </c>
      <c r="J22" s="1" t="s">
        <v>11</v>
      </c>
      <c r="K22" s="117">
        <f>I22-G22</f>
        <v>9999</v>
      </c>
      <c r="L22" s="1" t="s">
        <v>11</v>
      </c>
    </row>
    <row r="23" spans="2:12">
      <c r="G23" s="118"/>
      <c r="I23" s="118"/>
      <c r="K23" s="118"/>
    </row>
    <row r="24" spans="2:12">
      <c r="B24" s="4" t="s">
        <v>15</v>
      </c>
      <c r="G24" s="362"/>
      <c r="H24" s="1" t="s">
        <v>11</v>
      </c>
      <c r="I24" s="117">
        <f>'内訳書（変更後）'!G24</f>
        <v>0</v>
      </c>
      <c r="J24" s="1" t="s">
        <v>11</v>
      </c>
      <c r="K24" s="117">
        <f>I24-G24</f>
        <v>0</v>
      </c>
      <c r="L24" s="1" t="s">
        <v>11</v>
      </c>
    </row>
    <row r="25" spans="2:12">
      <c r="G25" s="118"/>
      <c r="I25" s="118"/>
      <c r="K25" s="118"/>
    </row>
    <row r="26" spans="2:12">
      <c r="B26" s="4" t="s">
        <v>16</v>
      </c>
      <c r="G26" s="362"/>
      <c r="H26" s="1" t="s">
        <v>11</v>
      </c>
      <c r="I26" s="117">
        <f>'内訳書（変更後）'!G26</f>
        <v>0</v>
      </c>
      <c r="J26" s="1" t="s">
        <v>11</v>
      </c>
      <c r="K26" s="117">
        <f>I26-G26</f>
        <v>0</v>
      </c>
      <c r="L26" s="1" t="s">
        <v>11</v>
      </c>
    </row>
    <row r="27" spans="2:12">
      <c r="G27" s="118"/>
      <c r="I27" s="118"/>
      <c r="K27" s="118"/>
    </row>
    <row r="28" spans="2:12">
      <c r="B28" s="1" t="s">
        <v>17</v>
      </c>
      <c r="G28" s="362"/>
      <c r="H28" s="1" t="s">
        <v>18</v>
      </c>
      <c r="I28" s="117">
        <f>'内訳書（変更後）'!G28</f>
        <v>0</v>
      </c>
      <c r="J28" s="1" t="s">
        <v>18</v>
      </c>
      <c r="K28" s="117">
        <f>I28-G28</f>
        <v>0</v>
      </c>
      <c r="L28" s="1" t="s">
        <v>18</v>
      </c>
    </row>
    <row r="29" spans="2:12">
      <c r="G29" s="118"/>
      <c r="I29" s="118"/>
      <c r="K29" s="118"/>
    </row>
    <row r="30" spans="2:12">
      <c r="B30" s="1" t="s">
        <v>19</v>
      </c>
      <c r="G30" s="362"/>
      <c r="H30" s="1" t="s">
        <v>3</v>
      </c>
      <c r="I30" s="117">
        <f>'内訳書（変更後）'!G30</f>
        <v>0</v>
      </c>
      <c r="J30" s="1" t="s">
        <v>3</v>
      </c>
      <c r="K30" s="117">
        <f>I30-G30</f>
        <v>0</v>
      </c>
      <c r="L30" s="1" t="s">
        <v>3</v>
      </c>
    </row>
    <row r="31" spans="2:12">
      <c r="G31" s="118"/>
      <c r="I31" s="118"/>
      <c r="K31" s="118"/>
    </row>
    <row r="32" spans="2:12">
      <c r="B32" s="1" t="s">
        <v>20</v>
      </c>
      <c r="G32" s="362"/>
      <c r="H32" s="1" t="s">
        <v>18</v>
      </c>
      <c r="I32" s="117">
        <f>'内訳書（変更後）'!G32</f>
        <v>0</v>
      </c>
      <c r="J32" s="1" t="s">
        <v>18</v>
      </c>
      <c r="K32" s="117">
        <f>I32-G32</f>
        <v>0</v>
      </c>
      <c r="L32" s="1" t="s">
        <v>18</v>
      </c>
    </row>
    <row r="33" spans="1:12">
      <c r="G33" s="118"/>
      <c r="I33" s="118"/>
      <c r="K33" s="118"/>
    </row>
    <row r="34" spans="1:12">
      <c r="B34" s="1" t="s">
        <v>21</v>
      </c>
      <c r="G34" s="117">
        <f>SUM(G10,G32)</f>
        <v>0</v>
      </c>
      <c r="H34" s="1" t="s">
        <v>18</v>
      </c>
      <c r="I34" s="117">
        <f>'内訳書（変更後）'!G34</f>
        <v>9999</v>
      </c>
      <c r="J34" s="1" t="s">
        <v>18</v>
      </c>
      <c r="K34" s="117">
        <f>I34-G34</f>
        <v>9999</v>
      </c>
      <c r="L34" s="1" t="s">
        <v>18</v>
      </c>
    </row>
    <row r="35" spans="1:12">
      <c r="G35" s="119"/>
      <c r="I35" s="119"/>
      <c r="K35" s="119"/>
    </row>
    <row r="36" spans="1:12">
      <c r="B36" s="460" t="s">
        <v>22</v>
      </c>
      <c r="G36" s="117">
        <f>'内訳書（変更後）'!G34</f>
        <v>9999</v>
      </c>
      <c r="H36" s="1" t="s">
        <v>18</v>
      </c>
      <c r="I36" s="117">
        <f>'内訳書（変更後）'!I34</f>
        <v>0</v>
      </c>
      <c r="J36" s="1" t="s">
        <v>18</v>
      </c>
      <c r="K36" s="117">
        <f>I36-G36</f>
        <v>-9999</v>
      </c>
      <c r="L36" s="1" t="s">
        <v>18</v>
      </c>
    </row>
    <row r="37" spans="1:12">
      <c r="A37" s="4"/>
      <c r="B37" s="4" t="s">
        <v>23</v>
      </c>
      <c r="C37" s="4"/>
      <c r="D37" s="47"/>
      <c r="E37" s="47"/>
      <c r="F37" s="47"/>
      <c r="G37" s="362"/>
      <c r="H37" s="4" t="s">
        <v>11</v>
      </c>
      <c r="I37" s="692"/>
      <c r="J37" s="4" t="s">
        <v>11</v>
      </c>
      <c r="K37" s="117">
        <f>I37-G37</f>
        <v>0</v>
      </c>
      <c r="L37" s="4" t="s">
        <v>3</v>
      </c>
    </row>
    <row r="38" spans="1:12">
      <c r="A38" s="4"/>
      <c r="B38" s="4" t="s">
        <v>24</v>
      </c>
      <c r="C38" s="4"/>
      <c r="D38" s="47"/>
      <c r="E38" s="47"/>
      <c r="F38" s="47"/>
      <c r="G38" s="362"/>
      <c r="H38" s="4" t="s">
        <v>11</v>
      </c>
      <c r="I38" s="692"/>
      <c r="J38" s="4" t="s">
        <v>11</v>
      </c>
      <c r="K38" s="117">
        <f>I38-G38</f>
        <v>0</v>
      </c>
      <c r="L38" s="4" t="s">
        <v>11</v>
      </c>
    </row>
    <row r="39" spans="1:12">
      <c r="A39" s="4"/>
      <c r="B39" s="492" t="s">
        <v>25</v>
      </c>
      <c r="C39" s="492"/>
      <c r="D39" s="47"/>
      <c r="E39" s="47"/>
      <c r="F39" s="47"/>
      <c r="G39" s="363">
        <f>SUM(G37:G38)</f>
        <v>0</v>
      </c>
      <c r="H39" s="4" t="s">
        <v>11</v>
      </c>
      <c r="I39" s="458">
        <f>SUM(I37:I38)</f>
        <v>0</v>
      </c>
      <c r="J39" s="4" t="s">
        <v>11</v>
      </c>
      <c r="K39" s="117">
        <f>I39-G39</f>
        <v>0</v>
      </c>
      <c r="L39" s="4" t="s">
        <v>11</v>
      </c>
    </row>
    <row r="40" spans="1:12">
      <c r="A40" s="4"/>
      <c r="B40" s="47" t="s">
        <v>26</v>
      </c>
      <c r="C40" s="47"/>
      <c r="D40" s="47"/>
      <c r="E40" s="47"/>
      <c r="F40" s="47"/>
      <c r="G40" s="459"/>
      <c r="H40" s="4"/>
      <c r="I40" s="458"/>
      <c r="J40" s="4"/>
      <c r="K40" s="117"/>
      <c r="L40" s="4"/>
    </row>
    <row r="41" spans="1:12" ht="18.75" customHeight="1">
      <c r="A41" s="4"/>
      <c r="B41" s="47" t="s">
        <v>27</v>
      </c>
      <c r="C41" s="111"/>
      <c r="D41" s="46"/>
      <c r="E41" s="46"/>
      <c r="F41" s="4"/>
      <c r="G41" s="120"/>
      <c r="H41" s="4"/>
      <c r="I41" s="120"/>
      <c r="J41" s="4"/>
      <c r="K41" s="118"/>
      <c r="L41" s="4"/>
    </row>
    <row r="42" spans="1:12">
      <c r="B42" s="1" t="s">
        <v>28</v>
      </c>
      <c r="G42" s="118">
        <f>SUM(G34,G39)</f>
        <v>0</v>
      </c>
      <c r="H42" s="1" t="s">
        <v>18</v>
      </c>
      <c r="I42" s="118">
        <f>SUM(I34,I39)</f>
        <v>9999</v>
      </c>
      <c r="J42" s="1" t="s">
        <v>18</v>
      </c>
      <c r="K42" s="117">
        <f>I42-G42</f>
        <v>9999</v>
      </c>
      <c r="L42" s="1" t="s">
        <v>18</v>
      </c>
    </row>
    <row r="44" spans="1:12" ht="25.5" customHeight="1">
      <c r="B44" s="22"/>
      <c r="C44" s="22"/>
      <c r="D44" s="22"/>
      <c r="E44" s="22"/>
      <c r="F44" s="22"/>
      <c r="G44" s="22"/>
      <c r="H44" s="22"/>
      <c r="I44" s="22"/>
      <c r="J44" s="22"/>
      <c r="K44" s="22"/>
      <c r="L44" s="22"/>
    </row>
    <row r="45" spans="1:12">
      <c r="B45" s="22"/>
      <c r="C45" s="22"/>
      <c r="D45" s="22"/>
      <c r="E45" s="22"/>
      <c r="F45" s="22"/>
      <c r="G45" s="22"/>
      <c r="H45" s="22"/>
      <c r="I45" s="22"/>
      <c r="J45" s="22"/>
      <c r="K45" s="22"/>
      <c r="L45" s="22"/>
    </row>
    <row r="46" spans="1:12" ht="36.75" customHeight="1">
      <c r="B46" s="489"/>
      <c r="C46" s="489"/>
      <c r="D46" s="489"/>
      <c r="E46" s="489"/>
      <c r="F46" s="489"/>
      <c r="G46" s="489"/>
      <c r="H46" s="489"/>
      <c r="I46" s="489"/>
      <c r="J46" s="489"/>
      <c r="K46" s="489"/>
      <c r="L46" s="489"/>
    </row>
    <row r="47" spans="1:12">
      <c r="B47" s="22"/>
      <c r="C47" s="22"/>
      <c r="D47" s="22"/>
      <c r="E47" s="22"/>
      <c r="F47" s="22"/>
      <c r="G47" s="22"/>
      <c r="H47" s="22"/>
      <c r="I47" s="22"/>
      <c r="J47" s="22"/>
      <c r="K47" s="22"/>
      <c r="L47" s="22"/>
    </row>
    <row r="48" spans="1:12" ht="27.75" customHeight="1">
      <c r="B48" s="490"/>
      <c r="C48" s="490"/>
      <c r="D48" s="490"/>
      <c r="E48" s="490"/>
      <c r="F48" s="490"/>
      <c r="G48" s="490"/>
      <c r="H48" s="490"/>
      <c r="I48" s="490"/>
      <c r="J48" s="490"/>
      <c r="K48" s="490"/>
      <c r="L48" s="490"/>
    </row>
  </sheetData>
  <mergeCells count="6">
    <mergeCell ref="A1:H1"/>
    <mergeCell ref="E6:F6"/>
    <mergeCell ref="B46:L46"/>
    <mergeCell ref="B48:L48"/>
    <mergeCell ref="C3:J3"/>
    <mergeCell ref="B39:C39"/>
  </mergeCells>
  <phoneticPr fontId="2"/>
  <pageMargins left="0.70866141732283472" right="0.70866141732283472" top="0.74803149606299213" bottom="0.74803149606299213" header="0.31496062992125984" footer="0.31496062992125984"/>
  <pageSetup paperSize="9" scale="85" orientation="portrait" r:id="rId1"/>
  <headerFooter>
    <oddHeader>&amp;R(2020.08版）</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pageSetUpPr fitToPage="1"/>
  </sheetPr>
  <dimension ref="A1:R49"/>
  <sheetViews>
    <sheetView view="pageBreakPreview" zoomScale="85" zoomScaleNormal="100" zoomScaleSheetLayoutView="85" workbookViewId="0"/>
  </sheetViews>
  <sheetFormatPr defaultColWidth="10.58203125" defaultRowHeight="20.25" customHeight="1"/>
  <cols>
    <col min="1" max="1" width="13.83203125" style="5" customWidth="1"/>
    <col min="2" max="2" width="13.33203125" style="5" customWidth="1"/>
    <col min="3" max="3" width="9.08203125" style="5" customWidth="1"/>
    <col min="4" max="4" width="7.08203125" style="5" customWidth="1"/>
    <col min="5" max="5" width="13.75" style="5" customWidth="1"/>
    <col min="6" max="6" width="9.83203125" style="5" customWidth="1"/>
    <col min="7" max="7" width="13.25" style="5" customWidth="1"/>
    <col min="8" max="8" width="11.08203125" style="5" customWidth="1"/>
    <col min="9" max="9" width="19.58203125" style="5" customWidth="1"/>
    <col min="10" max="10" width="12.33203125" style="5" customWidth="1"/>
    <col min="11" max="11" width="17.25" style="5" customWidth="1"/>
    <col min="12" max="12" width="7.33203125" style="5" customWidth="1"/>
    <col min="13" max="13" width="11.5" style="5" customWidth="1"/>
    <col min="14" max="14" width="10.25" style="5" hidden="1" customWidth="1"/>
    <col min="15" max="16" width="10.58203125" style="5"/>
    <col min="17" max="17" width="12.83203125" style="5" bestFit="1" customWidth="1"/>
    <col min="18" max="16384" width="10.58203125" style="5"/>
  </cols>
  <sheetData>
    <row r="1" spans="1:18" ht="20.25" customHeight="1">
      <c r="A1" s="5" t="s">
        <v>169</v>
      </c>
      <c r="B1" s="634">
        <f>E40</f>
        <v>0</v>
      </c>
      <c r="C1" s="634"/>
      <c r="D1" s="5" t="s">
        <v>3</v>
      </c>
      <c r="F1" s="47" t="s">
        <v>38</v>
      </c>
      <c r="G1" s="127">
        <f>K18+K35</f>
        <v>0</v>
      </c>
      <c r="H1" s="5" t="s">
        <v>3</v>
      </c>
    </row>
    <row r="2" spans="1:18" ht="20.25" customHeight="1">
      <c r="B2" s="6"/>
      <c r="C2" s="6"/>
      <c r="F2" s="47" t="s">
        <v>39</v>
      </c>
      <c r="G2" s="128">
        <f>B1-G1</f>
        <v>0</v>
      </c>
      <c r="H2" s="5" t="s">
        <v>3</v>
      </c>
    </row>
    <row r="3" spans="1:18" ht="20.25" customHeight="1" thickBot="1">
      <c r="A3" s="5" t="s">
        <v>170</v>
      </c>
    </row>
    <row r="4" spans="1:18" ht="20.25" customHeight="1">
      <c r="A4" s="521" t="s">
        <v>171</v>
      </c>
      <c r="B4" s="524" t="s">
        <v>172</v>
      </c>
      <c r="C4" s="524" t="s">
        <v>82</v>
      </c>
      <c r="D4" s="512" t="s">
        <v>173</v>
      </c>
      <c r="E4" s="512" t="s">
        <v>174</v>
      </c>
      <c r="F4" s="637" t="s">
        <v>175</v>
      </c>
      <c r="G4" s="496"/>
      <c r="H4" s="125" t="s">
        <v>176</v>
      </c>
      <c r="I4" s="625" t="s">
        <v>177</v>
      </c>
      <c r="J4" s="125" t="s">
        <v>178</v>
      </c>
      <c r="K4" s="395"/>
      <c r="L4" s="608" t="s">
        <v>179</v>
      </c>
      <c r="N4" s="446"/>
    </row>
    <row r="5" spans="1:18" ht="20.25" customHeight="1">
      <c r="A5" s="618"/>
      <c r="B5" s="611"/>
      <c r="C5" s="611"/>
      <c r="D5" s="611"/>
      <c r="E5" s="611"/>
      <c r="F5" s="629" t="s">
        <v>180</v>
      </c>
      <c r="G5" s="632" t="s">
        <v>181</v>
      </c>
      <c r="H5" s="613" t="s">
        <v>182</v>
      </c>
      <c r="I5" s="606"/>
      <c r="J5" s="613" t="s">
        <v>183</v>
      </c>
      <c r="K5" s="620" t="s">
        <v>184</v>
      </c>
      <c r="L5" s="609"/>
      <c r="N5" s="446" t="s">
        <v>185</v>
      </c>
      <c r="Q5" s="311"/>
      <c r="R5" s="312"/>
    </row>
    <row r="6" spans="1:18" ht="14.25" customHeight="1" thickBot="1">
      <c r="A6" s="619"/>
      <c r="B6" s="612"/>
      <c r="C6" s="612"/>
      <c r="D6" s="612"/>
      <c r="E6" s="612"/>
      <c r="F6" s="638"/>
      <c r="G6" s="633"/>
      <c r="H6" s="499"/>
      <c r="I6" s="607"/>
      <c r="J6" s="499"/>
      <c r="K6" s="621"/>
      <c r="L6" s="610"/>
      <c r="N6" s="447" t="s">
        <v>186</v>
      </c>
      <c r="Q6" s="312"/>
      <c r="R6" s="312"/>
    </row>
    <row r="7" spans="1:18" ht="20.25" customHeight="1">
      <c r="A7" s="7"/>
      <c r="B7" s="8" t="s">
        <v>187</v>
      </c>
      <c r="C7" s="358" t="s">
        <v>97</v>
      </c>
      <c r="D7" s="267"/>
      <c r="E7" s="394"/>
      <c r="F7" s="698"/>
      <c r="G7" s="156" t="str">
        <f>IF(AND(ISNUMBER(F7),ISNUMBER(E7)),ROUND(E7*F7,0),"")</f>
        <v/>
      </c>
      <c r="H7" s="271"/>
      <c r="I7" s="175"/>
      <c r="J7" s="272"/>
      <c r="K7" s="182" t="str">
        <f>IF(ISNUMBER(J7),ROUND(ROUND(J7/30,2)*E7,0),"")</f>
        <v/>
      </c>
      <c r="L7" s="284" t="s">
        <v>188</v>
      </c>
      <c r="N7" s="446">
        <f>ROUND(J7/30,2)</f>
        <v>0</v>
      </c>
      <c r="Q7" s="309"/>
      <c r="R7" s="310"/>
    </row>
    <row r="8" spans="1:18" ht="20.25" customHeight="1">
      <c r="A8" s="7"/>
      <c r="B8" s="37" t="s">
        <v>189</v>
      </c>
      <c r="C8" s="358" t="s">
        <v>97</v>
      </c>
      <c r="D8" s="267"/>
      <c r="E8" s="394"/>
      <c r="F8" s="698"/>
      <c r="G8" s="123" t="str">
        <f t="shared" ref="G8" si="0">IF(AND(ISNUMBER(F8),ISNUMBER(E8)),ROUND(E8*F8,0),"")</f>
        <v/>
      </c>
      <c r="H8" s="271"/>
      <c r="I8" s="155"/>
      <c r="J8" s="281"/>
      <c r="K8" s="123" t="str">
        <f t="shared" ref="K8:K15" si="1">IF(ISNUMBER(J8),ROUND(ROUND(J8/30,2)*E8,0),"")</f>
        <v/>
      </c>
      <c r="L8" s="172" t="s">
        <v>188</v>
      </c>
      <c r="N8" s="446">
        <f t="shared" ref="N8:N15" si="2">ROUND(J8/30,2)</f>
        <v>0</v>
      </c>
      <c r="Q8" s="309"/>
      <c r="R8" s="310"/>
    </row>
    <row r="9" spans="1:18" ht="20.25" customHeight="1">
      <c r="A9" s="7"/>
      <c r="B9" s="37"/>
      <c r="C9" s="358" t="s">
        <v>98</v>
      </c>
      <c r="D9" s="267"/>
      <c r="E9" s="394"/>
      <c r="F9" s="698"/>
      <c r="G9" s="123" t="str">
        <f t="shared" ref="G9:G15" si="3">IF(AND(ISNUMBER(F9),ISNUMBER(E9)),ROUND(E9*F9,0),"")</f>
        <v/>
      </c>
      <c r="H9" s="271"/>
      <c r="I9" s="155"/>
      <c r="J9" s="281"/>
      <c r="K9" s="123" t="str">
        <f t="shared" si="1"/>
        <v/>
      </c>
      <c r="L9" s="172" t="s">
        <v>60</v>
      </c>
      <c r="N9" s="446">
        <f t="shared" si="2"/>
        <v>0</v>
      </c>
    </row>
    <row r="10" spans="1:18" ht="20.25" customHeight="1">
      <c r="A10" s="7"/>
      <c r="B10" s="37"/>
      <c r="C10" s="358" t="s">
        <v>99</v>
      </c>
      <c r="D10" s="267"/>
      <c r="E10" s="394"/>
      <c r="F10" s="698"/>
      <c r="G10" s="123" t="str">
        <f t="shared" si="3"/>
        <v/>
      </c>
      <c r="H10" s="271"/>
      <c r="I10" s="155"/>
      <c r="J10" s="281"/>
      <c r="K10" s="123" t="str">
        <f t="shared" si="1"/>
        <v/>
      </c>
      <c r="L10" s="172" t="s">
        <v>188</v>
      </c>
      <c r="N10" s="446">
        <f t="shared" si="2"/>
        <v>0</v>
      </c>
    </row>
    <row r="11" spans="1:18" ht="20.25" customHeight="1">
      <c r="A11" s="7"/>
      <c r="B11" s="37"/>
      <c r="C11" s="358" t="s">
        <v>60</v>
      </c>
      <c r="D11" s="267"/>
      <c r="E11" s="394"/>
      <c r="F11" s="698"/>
      <c r="G11" s="123" t="str">
        <f t="shared" si="3"/>
        <v/>
      </c>
      <c r="H11" s="271"/>
      <c r="I11" s="155"/>
      <c r="J11" s="281"/>
      <c r="K11" s="123" t="str">
        <f t="shared" si="1"/>
        <v/>
      </c>
      <c r="L11" s="172" t="s">
        <v>60</v>
      </c>
      <c r="N11" s="446">
        <f t="shared" si="2"/>
        <v>0</v>
      </c>
    </row>
    <row r="12" spans="1:18" ht="20.25" customHeight="1">
      <c r="A12" s="7"/>
      <c r="B12" s="37"/>
      <c r="C12" s="358" t="s">
        <v>60</v>
      </c>
      <c r="D12" s="267"/>
      <c r="E12" s="394"/>
      <c r="F12" s="698"/>
      <c r="G12" s="123" t="str">
        <f t="shared" si="3"/>
        <v/>
      </c>
      <c r="H12" s="271"/>
      <c r="I12" s="155"/>
      <c r="J12" s="281"/>
      <c r="K12" s="123" t="str">
        <f t="shared" si="1"/>
        <v/>
      </c>
      <c r="L12" s="172" t="s">
        <v>60</v>
      </c>
      <c r="N12" s="446">
        <f t="shared" si="2"/>
        <v>0</v>
      </c>
    </row>
    <row r="13" spans="1:18" ht="20.25" customHeight="1">
      <c r="A13" s="7"/>
      <c r="B13" s="8"/>
      <c r="C13" s="358" t="s">
        <v>60</v>
      </c>
      <c r="D13" s="267"/>
      <c r="E13" s="394"/>
      <c r="F13" s="698"/>
      <c r="G13" s="123" t="str">
        <f t="shared" si="3"/>
        <v/>
      </c>
      <c r="H13" s="271"/>
      <c r="I13" s="155"/>
      <c r="J13" s="281"/>
      <c r="K13" s="123" t="str">
        <f t="shared" si="1"/>
        <v/>
      </c>
      <c r="L13" s="172" t="s">
        <v>188</v>
      </c>
      <c r="N13" s="446">
        <f t="shared" si="2"/>
        <v>0</v>
      </c>
    </row>
    <row r="14" spans="1:18" ht="20.25" customHeight="1">
      <c r="A14" s="7"/>
      <c r="B14" s="8"/>
      <c r="C14" s="358" t="s">
        <v>60</v>
      </c>
      <c r="D14" s="267"/>
      <c r="E14" s="394"/>
      <c r="F14" s="698"/>
      <c r="G14" s="123" t="str">
        <f t="shared" si="3"/>
        <v/>
      </c>
      <c r="H14" s="271"/>
      <c r="I14" s="155"/>
      <c r="J14" s="281"/>
      <c r="K14" s="163" t="str">
        <f t="shared" si="1"/>
        <v/>
      </c>
      <c r="L14" s="172" t="s">
        <v>60</v>
      </c>
      <c r="N14" s="446">
        <f t="shared" si="2"/>
        <v>0</v>
      </c>
    </row>
    <row r="15" spans="1:18" ht="20.25" customHeight="1" thickBot="1">
      <c r="A15" s="30"/>
      <c r="B15" s="31"/>
      <c r="C15" s="358" t="s">
        <v>60</v>
      </c>
      <c r="D15" s="269"/>
      <c r="E15" s="394"/>
      <c r="F15" s="699"/>
      <c r="G15" s="124" t="str">
        <f>IF(AND(ISNUMBER(F15),ISNUMBER(E15)),ROUND(E15*F15,0),"")</f>
        <v/>
      </c>
      <c r="H15" s="271"/>
      <c r="I15" s="122"/>
      <c r="J15" s="273"/>
      <c r="K15" s="124" t="str">
        <f t="shared" si="1"/>
        <v/>
      </c>
      <c r="L15" s="221" t="s">
        <v>60</v>
      </c>
      <c r="N15" s="446">
        <f t="shared" si="2"/>
        <v>0</v>
      </c>
    </row>
    <row r="16" spans="1:18" ht="20.25" customHeight="1" thickTop="1">
      <c r="A16" s="622" t="s">
        <v>190</v>
      </c>
      <c r="B16" s="623"/>
      <c r="C16" s="623"/>
      <c r="D16" s="623"/>
      <c r="E16" s="624"/>
      <c r="F16" s="296">
        <f>F18-F17</f>
        <v>0</v>
      </c>
      <c r="G16" s="297">
        <f>G18-G17</f>
        <v>0</v>
      </c>
      <c r="H16" s="304">
        <f>H18-H17</f>
        <v>0</v>
      </c>
      <c r="I16" s="194"/>
      <c r="J16" s="219">
        <f>J18-J17</f>
        <v>0</v>
      </c>
      <c r="K16" s="285">
        <f>K18-K17</f>
        <v>0</v>
      </c>
      <c r="L16" s="194"/>
      <c r="N16" s="446"/>
    </row>
    <row r="17" spans="1:14" ht="20.25" customHeight="1" thickBot="1">
      <c r="A17" s="531" t="s">
        <v>191</v>
      </c>
      <c r="B17" s="510"/>
      <c r="C17" s="510"/>
      <c r="D17" s="510"/>
      <c r="E17" s="511"/>
      <c r="F17" s="298">
        <f>SUMIF($L7:$L15,"個人",F7:F15)</f>
        <v>0</v>
      </c>
      <c r="G17" s="302">
        <f>SUMIF($L7:$L15,"個人",G7:G15)</f>
        <v>0</v>
      </c>
      <c r="H17" s="115">
        <f>SUMIF($L7:$L15,"個人",H7:H15)</f>
        <v>0</v>
      </c>
      <c r="I17" s="197"/>
      <c r="J17" s="303">
        <f>SUMIF($L7:$L15,"個人",J7:J15)</f>
        <v>0</v>
      </c>
      <c r="K17" s="306">
        <f>SUMIF($L7:$L15,"個人",K7:K15)</f>
        <v>0</v>
      </c>
      <c r="L17" s="194"/>
      <c r="N17" s="446">
        <f>SUM(N7:N15)</f>
        <v>0</v>
      </c>
    </row>
    <row r="18" spans="1:14" ht="20.25" customHeight="1" thickBot="1">
      <c r="A18" s="26" t="s">
        <v>192</v>
      </c>
      <c r="B18" s="27"/>
      <c r="C18" s="27"/>
      <c r="D18" s="27"/>
      <c r="E18" s="27"/>
      <c r="F18" s="195">
        <f>SUM(F7:F15)</f>
        <v>0</v>
      </c>
      <c r="G18" s="299">
        <f>SUM($G$7:$G$15)</f>
        <v>0</v>
      </c>
      <c r="H18" s="196">
        <f>SUM(H7:H15)</f>
        <v>0</v>
      </c>
      <c r="I18" s="176"/>
      <c r="J18" s="115">
        <f>SUM(J7:J15)</f>
        <v>0</v>
      </c>
      <c r="K18" s="300">
        <f>SUM($K$7:$K$15)</f>
        <v>0</v>
      </c>
      <c r="L18" s="194"/>
      <c r="N18" s="446"/>
    </row>
    <row r="19" spans="1:14" ht="20.25" customHeight="1">
      <c r="A19" s="32"/>
      <c r="B19" s="32"/>
      <c r="C19" s="32"/>
      <c r="D19" s="32"/>
      <c r="E19" s="628"/>
      <c r="F19" s="628"/>
      <c r="G19" s="170"/>
      <c r="J19" s="11"/>
      <c r="K19" s="164"/>
      <c r="N19" s="446"/>
    </row>
    <row r="20" spans="1:14" ht="20.25" customHeight="1" thickBot="1">
      <c r="A20" s="5" t="s">
        <v>193</v>
      </c>
      <c r="N20" s="446"/>
    </row>
    <row r="21" spans="1:14" ht="20.25" customHeight="1">
      <c r="A21" s="630" t="s">
        <v>171</v>
      </c>
      <c r="B21" s="524" t="s">
        <v>194</v>
      </c>
      <c r="C21" s="524" t="s">
        <v>82</v>
      </c>
      <c r="D21" s="512" t="s">
        <v>173</v>
      </c>
      <c r="E21" s="512" t="s">
        <v>174</v>
      </c>
      <c r="F21" s="637" t="s">
        <v>195</v>
      </c>
      <c r="G21" s="527"/>
      <c r="H21" s="375" t="s">
        <v>196</v>
      </c>
      <c r="I21" s="625" t="s">
        <v>197</v>
      </c>
      <c r="J21" s="125" t="s">
        <v>198</v>
      </c>
      <c r="K21" s="395"/>
      <c r="L21" s="497" t="s">
        <v>199</v>
      </c>
      <c r="N21" s="446"/>
    </row>
    <row r="22" spans="1:14" ht="20.25" customHeight="1">
      <c r="A22" s="631"/>
      <c r="B22" s="611"/>
      <c r="C22" s="611"/>
      <c r="D22" s="611"/>
      <c r="E22" s="611"/>
      <c r="F22" s="629" t="s">
        <v>200</v>
      </c>
      <c r="G22" s="626" t="s">
        <v>181</v>
      </c>
      <c r="H22" s="616" t="s">
        <v>182</v>
      </c>
      <c r="I22" s="606"/>
      <c r="J22" s="614" t="s">
        <v>201</v>
      </c>
      <c r="K22" s="620" t="s">
        <v>202</v>
      </c>
      <c r="L22" s="606"/>
      <c r="N22" s="447" t="s">
        <v>139</v>
      </c>
    </row>
    <row r="23" spans="1:14" ht="12.75" customHeight="1" thickBot="1">
      <c r="A23" s="581"/>
      <c r="B23" s="612"/>
      <c r="C23" s="612"/>
      <c r="D23" s="612"/>
      <c r="E23" s="612"/>
      <c r="F23" s="612"/>
      <c r="G23" s="627"/>
      <c r="H23" s="617"/>
      <c r="I23" s="607"/>
      <c r="J23" s="615"/>
      <c r="K23" s="621"/>
      <c r="L23" s="607"/>
      <c r="N23" s="447" t="s">
        <v>203</v>
      </c>
    </row>
    <row r="24" spans="1:14" ht="20.25" customHeight="1">
      <c r="A24" s="33"/>
      <c r="B24" s="36" t="s">
        <v>204</v>
      </c>
      <c r="C24" s="358" t="s">
        <v>60</v>
      </c>
      <c r="D24" s="248"/>
      <c r="E24" s="268"/>
      <c r="F24" s="700"/>
      <c r="G24" s="148" t="str">
        <f t="shared" ref="G24:G30" si="4">IF(AND(ISNUMBER(F24),ISNUMBER(E24)),ROUND(E24*F24,0),"")</f>
        <v/>
      </c>
      <c r="H24" s="274"/>
      <c r="I24" s="157"/>
      <c r="J24" s="282"/>
      <c r="K24" s="156" t="str">
        <f>IF(ISNUMBER(J24),ROUND(ROUND(J24/20,2)*E24,0),"")</f>
        <v/>
      </c>
      <c r="L24" s="284" t="s">
        <v>188</v>
      </c>
      <c r="N24" s="446">
        <f>ROUND(J24/20,2)</f>
        <v>0</v>
      </c>
    </row>
    <row r="25" spans="1:14" ht="20.25" customHeight="1">
      <c r="A25" s="55"/>
      <c r="B25" s="37" t="s">
        <v>189</v>
      </c>
      <c r="C25" s="358" t="s">
        <v>60</v>
      </c>
      <c r="D25" s="248"/>
      <c r="E25" s="268"/>
      <c r="F25" s="700"/>
      <c r="G25" s="133" t="str">
        <f t="shared" ref="G25:G27" si="5">IF(AND(ISNUMBER(F25),ISNUMBER(E25)),ROUND(E25*F25,0),"")</f>
        <v/>
      </c>
      <c r="H25" s="275"/>
      <c r="I25" s="158"/>
      <c r="J25" s="283"/>
      <c r="K25" s="156" t="str">
        <f t="shared" ref="K25:K30" si="6">IF(ISNUMBER(J25),ROUND(ROUND(J25/20,2)*E25,0),"")</f>
        <v/>
      </c>
      <c r="L25" s="172" t="s">
        <v>60</v>
      </c>
      <c r="N25" s="446">
        <f t="shared" ref="N25:N30" si="7">ROUND(J25/20,2)</f>
        <v>0</v>
      </c>
    </row>
    <row r="26" spans="1:14" ht="20.25" customHeight="1">
      <c r="A26" s="56"/>
      <c r="B26" s="37"/>
      <c r="C26" s="358" t="s">
        <v>60</v>
      </c>
      <c r="D26" s="248"/>
      <c r="E26" s="268"/>
      <c r="F26" s="700"/>
      <c r="G26" s="133" t="str">
        <f t="shared" si="5"/>
        <v/>
      </c>
      <c r="H26" s="275"/>
      <c r="I26" s="158"/>
      <c r="J26" s="283"/>
      <c r="K26" s="156" t="str">
        <f t="shared" si="6"/>
        <v/>
      </c>
      <c r="L26" s="172" t="s">
        <v>60</v>
      </c>
      <c r="N26" s="446">
        <f t="shared" si="7"/>
        <v>0</v>
      </c>
    </row>
    <row r="27" spans="1:14" ht="20.25" customHeight="1">
      <c r="A27" s="56"/>
      <c r="B27" s="37"/>
      <c r="C27" s="358" t="s">
        <v>60</v>
      </c>
      <c r="D27" s="248"/>
      <c r="E27" s="268"/>
      <c r="F27" s="700"/>
      <c r="G27" s="133" t="str">
        <f t="shared" si="5"/>
        <v/>
      </c>
      <c r="H27" s="275"/>
      <c r="I27" s="158"/>
      <c r="J27" s="283"/>
      <c r="K27" s="156" t="str">
        <f t="shared" si="6"/>
        <v/>
      </c>
      <c r="L27" s="172" t="s">
        <v>188</v>
      </c>
      <c r="N27" s="446">
        <f t="shared" si="7"/>
        <v>0</v>
      </c>
    </row>
    <row r="28" spans="1:14" ht="20.25" customHeight="1">
      <c r="A28" s="56"/>
      <c r="B28" s="37"/>
      <c r="C28" s="358" t="s">
        <v>60</v>
      </c>
      <c r="D28" s="248"/>
      <c r="E28" s="268"/>
      <c r="F28" s="700"/>
      <c r="G28" s="133" t="str">
        <f t="shared" si="4"/>
        <v/>
      </c>
      <c r="H28" s="275"/>
      <c r="I28" s="158"/>
      <c r="J28" s="283"/>
      <c r="K28" s="156" t="str">
        <f t="shared" si="6"/>
        <v/>
      </c>
      <c r="L28" s="172" t="s">
        <v>60</v>
      </c>
      <c r="N28" s="446">
        <f t="shared" si="7"/>
        <v>0</v>
      </c>
    </row>
    <row r="29" spans="1:14" ht="20.25" customHeight="1">
      <c r="A29" s="56"/>
      <c r="B29" s="37"/>
      <c r="C29" s="358" t="s">
        <v>60</v>
      </c>
      <c r="D29" s="248"/>
      <c r="E29" s="268"/>
      <c r="F29" s="700"/>
      <c r="G29" s="133" t="str">
        <f t="shared" si="4"/>
        <v/>
      </c>
      <c r="H29" s="275"/>
      <c r="I29" s="158"/>
      <c r="J29" s="283"/>
      <c r="K29" s="16" t="str">
        <f t="shared" si="6"/>
        <v/>
      </c>
      <c r="L29" s="172" t="s">
        <v>188</v>
      </c>
      <c r="N29" s="446">
        <f t="shared" si="7"/>
        <v>0</v>
      </c>
    </row>
    <row r="30" spans="1:14" ht="20.25" customHeight="1" thickBot="1">
      <c r="A30" s="57"/>
      <c r="B30" s="38"/>
      <c r="C30" s="358" t="s">
        <v>60</v>
      </c>
      <c r="D30" s="270"/>
      <c r="E30" s="268"/>
      <c r="F30" s="701"/>
      <c r="G30" s="161" t="str">
        <f t="shared" si="4"/>
        <v/>
      </c>
      <c r="H30" s="276"/>
      <c r="I30" s="159"/>
      <c r="J30" s="273"/>
      <c r="K30" s="52" t="str">
        <f t="shared" si="6"/>
        <v/>
      </c>
      <c r="L30" s="221" t="s">
        <v>60</v>
      </c>
      <c r="N30" s="446">
        <f t="shared" si="7"/>
        <v>0</v>
      </c>
    </row>
    <row r="31" spans="1:14" ht="20.25" customHeight="1" thickTop="1">
      <c r="A31" s="622" t="s">
        <v>205</v>
      </c>
      <c r="B31" s="623"/>
      <c r="C31" s="623"/>
      <c r="D31" s="623"/>
      <c r="E31" s="624"/>
      <c r="F31" s="305">
        <f>F33-F32</f>
        <v>0</v>
      </c>
      <c r="G31" s="290">
        <f>G33-G32</f>
        <v>0</v>
      </c>
      <c r="H31" s="291">
        <f>H33-H32</f>
        <v>0</v>
      </c>
      <c r="I31" s="198"/>
      <c r="J31" s="219">
        <f>J33-J32</f>
        <v>0</v>
      </c>
      <c r="K31" s="301">
        <f>K33-K32</f>
        <v>0</v>
      </c>
      <c r="N31" s="446"/>
    </row>
    <row r="32" spans="1:14" ht="20.25" customHeight="1" thickBot="1">
      <c r="A32" s="531" t="s">
        <v>206</v>
      </c>
      <c r="B32" s="510"/>
      <c r="C32" s="510"/>
      <c r="D32" s="510"/>
      <c r="E32" s="511"/>
      <c r="F32" s="444">
        <f>SUMIF($L$24:$L$30,"個人",F24:F30)</f>
        <v>0</v>
      </c>
      <c r="G32" s="292">
        <f>SUMIF($L24:$L30,"個人",G24:G30)</f>
        <v>0</v>
      </c>
      <c r="H32" s="293">
        <f>SUMIF($L24:$L30,"個人",H24:H30)</f>
        <v>0</v>
      </c>
      <c r="I32" s="160"/>
      <c r="J32" s="221">
        <f>SUMIF($L24:$L30,"個人",J24:J30)</f>
        <v>0</v>
      </c>
      <c r="K32" s="302">
        <f>SUMIF($L24:$L30,"個人",K24:K30)</f>
        <v>0</v>
      </c>
      <c r="N32" s="446">
        <f t="shared" ref="N32" si="8">SUM(N24:N30)</f>
        <v>0</v>
      </c>
    </row>
    <row r="33" spans="1:14" ht="20.25" customHeight="1" thickBot="1">
      <c r="A33" s="26" t="s">
        <v>207</v>
      </c>
      <c r="B33" s="27"/>
      <c r="C33" s="27"/>
      <c r="D33" s="27"/>
      <c r="E33" s="27"/>
      <c r="F33" s="199">
        <f>SUM(F24:F30)</f>
        <v>0</v>
      </c>
      <c r="G33" s="294">
        <f>SUM(G24:G30)</f>
        <v>0</v>
      </c>
      <c r="H33" s="200">
        <f>SUM(H24:H30)</f>
        <v>0</v>
      </c>
      <c r="I33" s="177"/>
      <c r="J33" s="295">
        <f>SUM(J24:J30)</f>
        <v>0</v>
      </c>
      <c r="K33" s="299">
        <f>SUM(K24:K30)</f>
        <v>0</v>
      </c>
      <c r="N33" s="446"/>
    </row>
    <row r="34" spans="1:14" ht="20.25" customHeight="1">
      <c r="E34" s="628"/>
      <c r="F34" s="628"/>
      <c r="G34" s="170"/>
      <c r="K34" s="5" t="s">
        <v>208</v>
      </c>
    </row>
    <row r="35" spans="1:14" ht="20.25" customHeight="1">
      <c r="K35" s="185">
        <f>G33-K33</f>
        <v>0</v>
      </c>
      <c r="L35" s="5" t="s">
        <v>3</v>
      </c>
    </row>
    <row r="36" spans="1:14" ht="20.25" customHeight="1">
      <c r="K36" s="164"/>
    </row>
    <row r="37" spans="1:14" ht="28.5" customHeight="1">
      <c r="A37" s="5" t="s">
        <v>209</v>
      </c>
    </row>
    <row r="38" spans="1:14" ht="20.25" customHeight="1" thickBot="1"/>
    <row r="39" spans="1:14" ht="25.5" customHeight="1" thickBot="1">
      <c r="A39" s="5" t="s">
        <v>30</v>
      </c>
      <c r="C39" s="17"/>
      <c r="D39" s="445" t="s">
        <v>210</v>
      </c>
      <c r="E39" s="389" t="s">
        <v>211</v>
      </c>
      <c r="H39" s="5" t="s">
        <v>212</v>
      </c>
      <c r="J39" s="34" t="s">
        <v>210</v>
      </c>
      <c r="K39" s="495" t="s">
        <v>211</v>
      </c>
      <c r="L39" s="496"/>
    </row>
    <row r="40" spans="1:14" ht="20.25" customHeight="1" thickBot="1">
      <c r="A40" s="594" t="s">
        <v>213</v>
      </c>
      <c r="B40" s="595"/>
      <c r="C40" s="635"/>
      <c r="D40" s="209">
        <f>F18+F33</f>
        <v>0</v>
      </c>
      <c r="E40" s="162">
        <f>SUM(G18,G33)</f>
        <v>0</v>
      </c>
      <c r="H40" s="201" t="s">
        <v>213</v>
      </c>
      <c r="I40" s="205"/>
      <c r="J40" s="286">
        <f>N17+F33-N32</f>
        <v>0</v>
      </c>
      <c r="K40" s="472">
        <f>K18+K35</f>
        <v>0</v>
      </c>
      <c r="L40" s="473"/>
    </row>
    <row r="41" spans="1:14" ht="20.25" customHeight="1">
      <c r="A41" s="495" t="s">
        <v>214</v>
      </c>
      <c r="B41" s="527"/>
      <c r="C41" s="636"/>
      <c r="D41" s="210">
        <f>F16+F31</f>
        <v>0</v>
      </c>
      <c r="E41" s="156">
        <f>G16+G31</f>
        <v>0</v>
      </c>
      <c r="H41" s="206" t="s">
        <v>214</v>
      </c>
      <c r="I41" s="207"/>
      <c r="J41" s="307">
        <f>J40-J42</f>
        <v>0</v>
      </c>
      <c r="K41" s="474">
        <f>K16+G31-K31</f>
        <v>0</v>
      </c>
      <c r="L41" s="475"/>
    </row>
    <row r="42" spans="1:14" ht="20.25" customHeight="1" thickBot="1">
      <c r="A42" s="531" t="s">
        <v>215</v>
      </c>
      <c r="B42" s="510"/>
      <c r="C42" s="511"/>
      <c r="D42" s="208">
        <f>F17+F32</f>
        <v>0</v>
      </c>
      <c r="E42" s="202">
        <f>G17+G32</f>
        <v>0</v>
      </c>
      <c r="H42" s="35" t="s">
        <v>215</v>
      </c>
      <c r="I42" s="366"/>
      <c r="J42" s="208">
        <f>SUMIF(L7:L15,"個人",N7:N15)+F32-SUMIF(L24:L30,"個人",N24:N30)</f>
        <v>0</v>
      </c>
      <c r="K42" s="176">
        <f>SUMIF(L7:L15,"個人",K7:K15)+SUMIF(L24:L30,"個人",G24:G30)-SUMIF(L24:L30,"個人",K24:K30)</f>
        <v>0</v>
      </c>
      <c r="L42" s="300"/>
    </row>
    <row r="43" spans="1:14" ht="21.75" customHeight="1" thickBot="1">
      <c r="E43" s="11"/>
      <c r="F43" s="203"/>
    </row>
    <row r="44" spans="1:14" ht="32.25" customHeight="1" thickBot="1">
      <c r="H44" s="5" t="s">
        <v>216</v>
      </c>
      <c r="J44" s="34" t="s">
        <v>210</v>
      </c>
      <c r="K44" s="495" t="s">
        <v>211</v>
      </c>
      <c r="L44" s="496"/>
    </row>
    <row r="45" spans="1:14" ht="21.75" customHeight="1" thickBot="1">
      <c r="F45" s="214"/>
      <c r="H45" s="201" t="s">
        <v>217</v>
      </c>
      <c r="I45" s="205"/>
      <c r="J45" s="286">
        <f>D40-J40</f>
        <v>0</v>
      </c>
      <c r="K45" s="472">
        <f>E40-K40</f>
        <v>0</v>
      </c>
      <c r="L45" s="473"/>
    </row>
    <row r="46" spans="1:14" ht="20.25" customHeight="1">
      <c r="E46" s="11"/>
      <c r="F46" s="204"/>
      <c r="H46" s="206" t="s">
        <v>218</v>
      </c>
      <c r="I46" s="287"/>
      <c r="J46" s="289">
        <f>J45-J47</f>
        <v>0</v>
      </c>
      <c r="K46" s="476">
        <f>E41-K41</f>
        <v>0</v>
      </c>
      <c r="L46" s="477"/>
    </row>
    <row r="47" spans="1:14" ht="20.25" customHeight="1" thickBot="1">
      <c r="H47" s="35" t="s">
        <v>219</v>
      </c>
      <c r="I47" s="366"/>
      <c r="J47" s="288">
        <f>D42-J42</f>
        <v>0</v>
      </c>
      <c r="K47" s="176">
        <f>E42-K42</f>
        <v>0</v>
      </c>
      <c r="L47" s="300"/>
    </row>
    <row r="49" spans="1:12" ht="83.25" customHeight="1">
      <c r="A49" s="489" t="s">
        <v>220</v>
      </c>
      <c r="B49" s="489"/>
      <c r="C49" s="489"/>
      <c r="D49" s="489"/>
      <c r="E49" s="489"/>
      <c r="F49" s="489"/>
      <c r="G49" s="489"/>
      <c r="H49" s="489"/>
      <c r="I49" s="489"/>
      <c r="J49" s="489"/>
      <c r="K49" s="489"/>
      <c r="L49" s="489"/>
    </row>
  </sheetData>
  <mergeCells count="39">
    <mergeCell ref="B1:C1"/>
    <mergeCell ref="A40:C40"/>
    <mergeCell ref="A41:C41"/>
    <mergeCell ref="A42:C42"/>
    <mergeCell ref="A31:E31"/>
    <mergeCell ref="A32:E32"/>
    <mergeCell ref="E34:F34"/>
    <mergeCell ref="F4:G4"/>
    <mergeCell ref="F21:G21"/>
    <mergeCell ref="E21:E23"/>
    <mergeCell ref="D21:D23"/>
    <mergeCell ref="B4:B6"/>
    <mergeCell ref="F5:F6"/>
    <mergeCell ref="I4:I6"/>
    <mergeCell ref="I21:I23"/>
    <mergeCell ref="G22:G23"/>
    <mergeCell ref="E19:F19"/>
    <mergeCell ref="A17:E17"/>
    <mergeCell ref="F22:F23"/>
    <mergeCell ref="C4:C6"/>
    <mergeCell ref="A21:A23"/>
    <mergeCell ref="B21:B23"/>
    <mergeCell ref="G5:G6"/>
    <mergeCell ref="A49:L49"/>
    <mergeCell ref="L21:L23"/>
    <mergeCell ref="L4:L6"/>
    <mergeCell ref="K39:L39"/>
    <mergeCell ref="K44:L44"/>
    <mergeCell ref="C21:C23"/>
    <mergeCell ref="J5:J6"/>
    <mergeCell ref="J22:J23"/>
    <mergeCell ref="H22:H23"/>
    <mergeCell ref="A4:A6"/>
    <mergeCell ref="H5:H6"/>
    <mergeCell ref="D4:D6"/>
    <mergeCell ref="E4:E6"/>
    <mergeCell ref="K22:K23"/>
    <mergeCell ref="K5:K6"/>
    <mergeCell ref="A16:E16"/>
  </mergeCells>
  <phoneticPr fontId="2"/>
  <conditionalFormatting sqref="J7:J17 J24:J32">
    <cfRule type="expression" dxfId="0" priority="2" stopIfTrue="1">
      <formula>H7&lt;J7</formula>
    </cfRule>
  </conditionalFormatting>
  <dataValidations count="2">
    <dataValidation type="list" allowBlank="1" showInputMessage="1" showErrorMessage="1" sqref="L7:L15 L24:L30" xr:uid="{00000000-0002-0000-0900-000000000000}">
      <formula1>" 　,個人"</formula1>
    </dataValidation>
    <dataValidation type="list" allowBlank="1" showInputMessage="1" showErrorMessage="1" sqref="C7:C15 C24:C30" xr:uid="{00000000-0002-0000-0900-000001000000}">
      <formula1>"　,変更なし,変更後,追加"</formula1>
    </dataValidation>
  </dataValidations>
  <printOptions gridLinesSet="0"/>
  <pageMargins left="0.70866141732283472" right="0.70866141732283472" top="0.74803149606299213" bottom="0.74803149606299213" header="0.31496062992125984" footer="0.31496062992125984"/>
  <pageSetup paperSize="9" scale="54" orientation="portrait" r:id="rId1"/>
  <headerFooter>
    <oddHeader>&amp;R(2020.08版）</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pageSetUpPr fitToPage="1"/>
  </sheetPr>
  <dimension ref="A1:N38"/>
  <sheetViews>
    <sheetView showRuler="0" view="pageBreakPreview" zoomScaleNormal="100" zoomScaleSheetLayoutView="100" zoomScalePageLayoutView="75" workbookViewId="0"/>
  </sheetViews>
  <sheetFormatPr defaultColWidth="10.58203125" defaultRowHeight="12"/>
  <cols>
    <col min="1" max="1" width="4.33203125" style="5" customWidth="1"/>
    <col min="2" max="2" width="13.58203125" style="5" customWidth="1"/>
    <col min="3" max="3" width="26.25" style="5" customWidth="1"/>
    <col min="4" max="4" width="6" style="5" customWidth="1"/>
    <col min="5" max="5" width="7" style="5" customWidth="1"/>
    <col min="6" max="6" width="6.08203125" style="5" customWidth="1"/>
    <col min="7" max="7" width="13.75" style="5" customWidth="1"/>
    <col min="8" max="8" width="4.25" style="5" customWidth="1"/>
    <col min="9" max="9" width="10.58203125" style="5"/>
    <col min="10" max="10" width="7.58203125" style="5" customWidth="1"/>
    <col min="11" max="16384" width="10.58203125" style="5"/>
  </cols>
  <sheetData>
    <row r="1" spans="1:8" ht="27" customHeight="1">
      <c r="A1" s="371" t="s">
        <v>221</v>
      </c>
      <c r="C1" s="165">
        <f>G5</f>
        <v>0</v>
      </c>
      <c r="D1" s="5" t="s">
        <v>3</v>
      </c>
    </row>
    <row r="3" spans="1:8" ht="15" customHeight="1">
      <c r="C3" s="5" t="s">
        <v>30</v>
      </c>
    </row>
    <row r="4" spans="1:8" ht="15" customHeight="1" thickBot="1">
      <c r="C4" s="5" t="s">
        <v>222</v>
      </c>
      <c r="D4" s="277">
        <v>10</v>
      </c>
      <c r="E4" s="5" t="s">
        <v>223</v>
      </c>
      <c r="F4" s="215"/>
    </row>
    <row r="5" spans="1:8" ht="15" customHeight="1" thickBot="1">
      <c r="C5" s="164">
        <f>'直接人件費（両）'!E40</f>
        <v>0</v>
      </c>
      <c r="D5" s="5" t="s">
        <v>62</v>
      </c>
      <c r="E5" s="5">
        <f>D4/100</f>
        <v>0.1</v>
      </c>
      <c r="F5" s="215" t="s">
        <v>72</v>
      </c>
      <c r="G5" s="136">
        <f>ROUNDDOWN(C5*E5,0)</f>
        <v>0</v>
      </c>
      <c r="H5" s="5" t="s">
        <v>3</v>
      </c>
    </row>
    <row r="6" spans="1:8" ht="15" customHeight="1">
      <c r="C6" s="58"/>
      <c r="D6" s="58"/>
    </row>
    <row r="7" spans="1:8" ht="15" customHeight="1">
      <c r="C7" s="5" t="s">
        <v>224</v>
      </c>
    </row>
    <row r="8" spans="1:8" ht="15" customHeight="1" thickBot="1">
      <c r="C8" s="5" t="s">
        <v>225</v>
      </c>
      <c r="D8" s="277">
        <v>8</v>
      </c>
      <c r="E8" s="5" t="s">
        <v>223</v>
      </c>
      <c r="F8" s="215"/>
    </row>
    <row r="9" spans="1:8" ht="15" customHeight="1" thickBot="1">
      <c r="C9" s="164">
        <f>'直接人件費（両）'!K40</f>
        <v>0</v>
      </c>
      <c r="D9" s="5" t="s">
        <v>62</v>
      </c>
      <c r="E9" s="5">
        <f>D8/100</f>
        <v>0.08</v>
      </c>
      <c r="F9" s="215" t="s">
        <v>72</v>
      </c>
      <c r="G9" s="134">
        <f>ROUNDDOWN(C9*E9,0)</f>
        <v>0</v>
      </c>
      <c r="H9" s="5" t="s">
        <v>3</v>
      </c>
    </row>
    <row r="10" spans="1:8" ht="15" customHeight="1">
      <c r="C10" s="58"/>
      <c r="D10" s="58"/>
    </row>
    <row r="11" spans="1:8" ht="15" customHeight="1" thickBot="1"/>
    <row r="12" spans="1:8" ht="15" customHeight="1" thickBot="1">
      <c r="C12" s="5" t="s">
        <v>226</v>
      </c>
      <c r="G12" s="166">
        <f>G5-G9</f>
        <v>0</v>
      </c>
      <c r="H12" s="5" t="s">
        <v>3</v>
      </c>
    </row>
    <row r="13" spans="1:8" ht="15" customHeight="1">
      <c r="B13" s="211"/>
      <c r="C13" s="212"/>
      <c r="D13" s="212"/>
      <c r="E13" s="211"/>
      <c r="F13" s="211"/>
      <c r="G13" s="211"/>
      <c r="H13" s="211"/>
    </row>
    <row r="14" spans="1:8" ht="15" customHeight="1"/>
    <row r="15" spans="1:8" ht="15" customHeight="1">
      <c r="B15" s="5" t="s">
        <v>227</v>
      </c>
      <c r="C15" s="5" t="s">
        <v>30</v>
      </c>
    </row>
    <row r="16" spans="1:8" ht="15" customHeight="1">
      <c r="C16" s="5" t="s">
        <v>222</v>
      </c>
      <c r="D16" s="277">
        <v>10</v>
      </c>
      <c r="E16" s="5" t="s">
        <v>228</v>
      </c>
      <c r="G16" s="153"/>
    </row>
    <row r="17" spans="2:14" ht="15" customHeight="1">
      <c r="C17" s="164">
        <f>'直接人件費（両）'!E40</f>
        <v>0</v>
      </c>
      <c r="D17" s="5" t="s">
        <v>70</v>
      </c>
      <c r="E17" s="5">
        <f>D16/100</f>
        <v>0.1</v>
      </c>
      <c r="F17" s="5" t="s">
        <v>72</v>
      </c>
      <c r="G17" s="132">
        <f>ROUNDDOWN(C17*E17,0)</f>
        <v>0</v>
      </c>
      <c r="H17" s="5" t="s">
        <v>3</v>
      </c>
    </row>
    <row r="18" spans="2:14" ht="15" customHeight="1">
      <c r="G18" s="153"/>
    </row>
    <row r="19" spans="2:14" ht="15" customHeight="1">
      <c r="C19" s="5" t="s">
        <v>224</v>
      </c>
      <c r="G19" s="153"/>
    </row>
    <row r="20" spans="2:14" ht="15" customHeight="1">
      <c r="C20" s="5" t="s">
        <v>229</v>
      </c>
      <c r="D20" s="277">
        <v>8</v>
      </c>
      <c r="E20" s="5" t="s">
        <v>228</v>
      </c>
      <c r="G20" s="153"/>
    </row>
    <row r="21" spans="2:14" ht="15" customHeight="1">
      <c r="C21" s="164">
        <f>'直接人件費（両）'!K41</f>
        <v>0</v>
      </c>
      <c r="D21" s="5" t="s">
        <v>70</v>
      </c>
      <c r="E21" s="5">
        <f>D20/100</f>
        <v>0.08</v>
      </c>
      <c r="F21" s="5" t="s">
        <v>72</v>
      </c>
      <c r="G21" s="127">
        <f>ROUNDDOWN(C21*E21,0)</f>
        <v>0</v>
      </c>
      <c r="H21" s="5" t="s">
        <v>3</v>
      </c>
    </row>
    <row r="22" spans="2:14" ht="15" customHeight="1">
      <c r="G22" s="153"/>
    </row>
    <row r="23" spans="2:14" ht="15" customHeight="1">
      <c r="C23" s="5" t="s">
        <v>226</v>
      </c>
      <c r="G23" s="153"/>
      <c r="I23" s="164"/>
    </row>
    <row r="24" spans="2:14" ht="15" customHeight="1">
      <c r="C24" s="5" t="s">
        <v>230</v>
      </c>
      <c r="G24" s="226">
        <f>G17-G21</f>
        <v>0</v>
      </c>
      <c r="H24" s="5" t="s">
        <v>3</v>
      </c>
    </row>
    <row r="25" spans="2:14" ht="15" customHeight="1">
      <c r="B25" s="211"/>
      <c r="C25" s="211"/>
      <c r="D25" s="211"/>
      <c r="E25" s="211"/>
      <c r="F25" s="211"/>
      <c r="G25" s="211"/>
    </row>
    <row r="26" spans="2:14" ht="15" customHeight="1"/>
    <row r="27" spans="2:14" ht="15" customHeight="1">
      <c r="B27" s="5" t="s">
        <v>231</v>
      </c>
      <c r="C27" s="5" t="s">
        <v>30</v>
      </c>
    </row>
    <row r="28" spans="2:14" ht="15" customHeight="1">
      <c r="C28" s="5" t="s">
        <v>222</v>
      </c>
      <c r="D28" s="277">
        <v>10</v>
      </c>
      <c r="E28" s="5" t="s">
        <v>228</v>
      </c>
      <c r="I28" s="164"/>
    </row>
    <row r="29" spans="2:14" ht="15" customHeight="1">
      <c r="C29" s="164">
        <f>'直接人件費（両）'!E42</f>
        <v>0</v>
      </c>
      <c r="D29" s="5" t="s">
        <v>70</v>
      </c>
      <c r="E29" s="5">
        <f>D28/100</f>
        <v>0.1</v>
      </c>
      <c r="F29" s="5" t="s">
        <v>72</v>
      </c>
      <c r="G29" s="316">
        <f>ROUNDDOWN(C29*E29,0)</f>
        <v>0</v>
      </c>
      <c r="H29" s="5" t="s">
        <v>3</v>
      </c>
    </row>
    <row r="30" spans="2:14" ht="15" customHeight="1">
      <c r="G30" s="153"/>
    </row>
    <row r="31" spans="2:14" ht="15" customHeight="1">
      <c r="C31" s="5" t="s">
        <v>224</v>
      </c>
      <c r="G31" s="153"/>
      <c r="N31" s="153"/>
    </row>
    <row r="32" spans="2:14" ht="15" customHeight="1">
      <c r="C32" s="5" t="s">
        <v>222</v>
      </c>
      <c r="D32" s="277">
        <v>8</v>
      </c>
      <c r="E32" s="5" t="s">
        <v>228</v>
      </c>
      <c r="G32" s="153"/>
      <c r="N32" s="153"/>
    </row>
    <row r="33" spans="1:14" ht="15" customHeight="1">
      <c r="C33" s="164">
        <f>'直接人件費（両）'!K42</f>
        <v>0</v>
      </c>
      <c r="D33" s="5" t="s">
        <v>70</v>
      </c>
      <c r="E33" s="5">
        <f>D32/100</f>
        <v>0.08</v>
      </c>
      <c r="F33" s="5" t="s">
        <v>72</v>
      </c>
      <c r="G33" s="478">
        <f>ROUNDDOWN(C33*E33,0)</f>
        <v>0</v>
      </c>
      <c r="H33" s="5" t="s">
        <v>3</v>
      </c>
      <c r="N33" s="164"/>
    </row>
    <row r="34" spans="1:14" ht="15" customHeight="1">
      <c r="G34" s="153"/>
    </row>
    <row r="35" spans="1:14" ht="15" customHeight="1">
      <c r="C35" s="5" t="s">
        <v>226</v>
      </c>
      <c r="G35" s="153"/>
    </row>
    <row r="36" spans="1:14" ht="15" customHeight="1">
      <c r="C36" s="5" t="s">
        <v>230</v>
      </c>
      <c r="G36" s="226">
        <f>G29-G33</f>
        <v>0</v>
      </c>
    </row>
    <row r="37" spans="1:14" ht="15" customHeight="1"/>
    <row r="38" spans="1:14" ht="15" customHeight="1">
      <c r="A38" s="5" t="s">
        <v>232</v>
      </c>
      <c r="C38" s="58"/>
      <c r="D38" s="58"/>
    </row>
  </sheetData>
  <phoneticPr fontId="2"/>
  <printOptions gridLinesSet="0"/>
  <pageMargins left="0.70866141732283472" right="0.70866141732283472" top="0.74803149606299213" bottom="0.74803149606299213" header="0.31496062992125984" footer="0.31496062992125984"/>
  <pageSetup paperSize="9" orientation="portrait" r:id="rId1"/>
  <headerFooter>
    <oddHeader>&amp;R(2020.08版）</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I43"/>
  <sheetViews>
    <sheetView view="pageBreakPreview" zoomScaleNormal="100" zoomScaleSheetLayoutView="100" workbookViewId="0">
      <selection activeCell="Q35" sqref="Q35"/>
    </sheetView>
  </sheetViews>
  <sheetFormatPr defaultColWidth="10.58203125" defaultRowHeight="12"/>
  <cols>
    <col min="1" max="1" width="4.33203125" style="5" customWidth="1"/>
    <col min="2" max="2" width="13.58203125" style="5" customWidth="1"/>
    <col min="3" max="3" width="26.25" style="5" customWidth="1"/>
    <col min="4" max="4" width="6" style="5" customWidth="1"/>
    <col min="5" max="5" width="7" style="5" customWidth="1"/>
    <col min="6" max="6" width="6.08203125" style="5" customWidth="1"/>
    <col min="7" max="7" width="13.75" style="5" customWidth="1"/>
    <col min="8" max="8" width="7.33203125" style="5" customWidth="1"/>
    <col min="9" max="9" width="13.25" style="5" customWidth="1"/>
    <col min="10" max="10" width="7.58203125" style="5" customWidth="1"/>
    <col min="11" max="16384" width="10.58203125" style="5"/>
  </cols>
  <sheetData>
    <row r="1" spans="1:9">
      <c r="C1" s="58"/>
    </row>
    <row r="2" spans="1:9" ht="20.25" customHeight="1">
      <c r="A2" s="5" t="s">
        <v>233</v>
      </c>
      <c r="C2" s="132">
        <f>G5</f>
        <v>0</v>
      </c>
      <c r="D2" s="5" t="s">
        <v>3</v>
      </c>
    </row>
    <row r="3" spans="1:9">
      <c r="G3" s="153"/>
    </row>
    <row r="4" spans="1:9" ht="12.5" thickBot="1">
      <c r="B4" s="5" t="s">
        <v>30</v>
      </c>
      <c r="C4" s="5" t="s">
        <v>30</v>
      </c>
      <c r="G4" s="153"/>
    </row>
    <row r="5" spans="1:9" ht="15" customHeight="1" thickBot="1">
      <c r="B5" s="5" t="s">
        <v>234</v>
      </c>
      <c r="C5" s="143"/>
      <c r="D5" s="639" t="s">
        <v>235</v>
      </c>
      <c r="E5" s="640"/>
      <c r="F5" s="641"/>
      <c r="G5" s="136">
        <f>G18+G30</f>
        <v>0</v>
      </c>
      <c r="H5" s="5" t="s">
        <v>3</v>
      </c>
    </row>
    <row r="6" spans="1:9">
      <c r="G6" s="153"/>
    </row>
    <row r="7" spans="1:9" ht="12.5" thickBot="1">
      <c r="C7" s="5" t="s">
        <v>224</v>
      </c>
      <c r="G7" s="153"/>
    </row>
    <row r="8" spans="1:9" ht="15" customHeight="1" thickBot="1">
      <c r="D8" s="639" t="s">
        <v>235</v>
      </c>
      <c r="E8" s="640"/>
      <c r="F8" s="641"/>
      <c r="G8" s="134">
        <f>G22+G34</f>
        <v>0</v>
      </c>
      <c r="H8" s="5" t="s">
        <v>3</v>
      </c>
      <c r="I8" s="164"/>
    </row>
    <row r="9" spans="1:9">
      <c r="G9" s="153"/>
    </row>
    <row r="10" spans="1:9">
      <c r="C10" s="5" t="s">
        <v>226</v>
      </c>
      <c r="G10" s="153"/>
    </row>
    <row r="11" spans="1:9" ht="12.5" thickBot="1">
      <c r="C11" s="5" t="s">
        <v>230</v>
      </c>
      <c r="F11" s="215"/>
      <c r="G11" s="153"/>
    </row>
    <row r="12" spans="1:9" ht="15" customHeight="1" thickBot="1">
      <c r="D12" s="639" t="s">
        <v>235</v>
      </c>
      <c r="E12" s="640"/>
      <c r="F12" s="641"/>
      <c r="G12" s="166">
        <f>G5-G8</f>
        <v>0</v>
      </c>
      <c r="H12" s="5" t="s">
        <v>3</v>
      </c>
      <c r="I12" s="164"/>
    </row>
    <row r="13" spans="1:9">
      <c r="G13" s="153"/>
    </row>
    <row r="14" spans="1:9">
      <c r="B14" s="211"/>
      <c r="C14" s="211"/>
      <c r="D14" s="211"/>
      <c r="E14" s="211"/>
      <c r="F14" s="211"/>
      <c r="G14" s="308"/>
    </row>
    <row r="16" spans="1:9">
      <c r="B16" s="5" t="s">
        <v>227</v>
      </c>
      <c r="C16" s="5" t="s">
        <v>30</v>
      </c>
    </row>
    <row r="17" spans="2:8">
      <c r="C17" s="5" t="s">
        <v>236</v>
      </c>
      <c r="D17" s="277">
        <v>10</v>
      </c>
      <c r="E17" s="5" t="s">
        <v>228</v>
      </c>
      <c r="G17" s="153"/>
    </row>
    <row r="18" spans="2:8">
      <c r="C18" s="164">
        <f>'その他原価（両）'!C17+'その他原価（両）'!G17</f>
        <v>0</v>
      </c>
      <c r="D18" s="5" t="s">
        <v>70</v>
      </c>
      <c r="E18" s="5">
        <f>D17/100</f>
        <v>0.1</v>
      </c>
      <c r="F18" s="5" t="s">
        <v>72</v>
      </c>
      <c r="G18" s="153">
        <f>ROUNDDOWN(C18*E18,0)</f>
        <v>0</v>
      </c>
      <c r="H18" s="5" t="s">
        <v>3</v>
      </c>
    </row>
    <row r="19" spans="2:8">
      <c r="G19" s="153"/>
    </row>
    <row r="20" spans="2:8">
      <c r="C20" s="5" t="s">
        <v>224</v>
      </c>
      <c r="G20" s="153"/>
    </row>
    <row r="21" spans="2:8">
      <c r="C21" s="5" t="s">
        <v>236</v>
      </c>
      <c r="D21" s="277">
        <v>8</v>
      </c>
      <c r="E21" s="5" t="s">
        <v>228</v>
      </c>
      <c r="G21" s="153"/>
    </row>
    <row r="22" spans="2:8">
      <c r="C22" s="164">
        <f>'その他原価（両）'!C21+'その他原価（両）'!G21</f>
        <v>0</v>
      </c>
      <c r="D22" s="5" t="s">
        <v>70</v>
      </c>
      <c r="E22" s="5">
        <f>D21/100</f>
        <v>0.08</v>
      </c>
      <c r="F22" s="5" t="s">
        <v>72</v>
      </c>
      <c r="G22" s="153">
        <f>ROUNDDOWN(C22*E22,0)</f>
        <v>0</v>
      </c>
      <c r="H22" s="5" t="s">
        <v>3</v>
      </c>
    </row>
    <row r="23" spans="2:8">
      <c r="G23" s="153"/>
    </row>
    <row r="24" spans="2:8">
      <c r="C24" s="5" t="s">
        <v>226</v>
      </c>
      <c r="G24" s="153"/>
    </row>
    <row r="25" spans="2:8">
      <c r="C25" s="5" t="s">
        <v>230</v>
      </c>
      <c r="G25" s="153">
        <f>G18-G22</f>
        <v>0</v>
      </c>
      <c r="H25" s="5" t="s">
        <v>3</v>
      </c>
    </row>
    <row r="26" spans="2:8">
      <c r="B26" s="211"/>
      <c r="C26" s="211"/>
      <c r="D26" s="211"/>
      <c r="E26" s="211"/>
      <c r="F26" s="211"/>
      <c r="G26" s="308"/>
    </row>
    <row r="27" spans="2:8">
      <c r="G27" s="153"/>
    </row>
    <row r="28" spans="2:8">
      <c r="B28" s="5" t="s">
        <v>237</v>
      </c>
      <c r="C28" s="5" t="s">
        <v>238</v>
      </c>
      <c r="G28" s="153"/>
    </row>
    <row r="29" spans="2:8">
      <c r="C29" s="5" t="s">
        <v>239</v>
      </c>
      <c r="D29" s="277">
        <v>10</v>
      </c>
      <c r="E29" s="5" t="s">
        <v>228</v>
      </c>
      <c r="G29" s="153"/>
    </row>
    <row r="30" spans="2:8">
      <c r="C30" s="164">
        <f>'その他原価（両）'!C29+'その他原価（両）'!G29</f>
        <v>0</v>
      </c>
      <c r="E30" s="5">
        <f>D29/100</f>
        <v>0.1</v>
      </c>
      <c r="F30" s="5" t="s">
        <v>72</v>
      </c>
      <c r="G30" s="153">
        <f>ROUNDDOWN(C30*E30,0)</f>
        <v>0</v>
      </c>
      <c r="H30" s="5" t="s">
        <v>11</v>
      </c>
    </row>
    <row r="31" spans="2:8">
      <c r="G31" s="153"/>
    </row>
    <row r="32" spans="2:8">
      <c r="C32" s="5" t="s">
        <v>240</v>
      </c>
      <c r="G32" s="153"/>
    </row>
    <row r="33" spans="1:9">
      <c r="C33" s="5" t="s">
        <v>239</v>
      </c>
      <c r="D33" s="277">
        <v>8</v>
      </c>
      <c r="E33" s="5" t="s">
        <v>228</v>
      </c>
      <c r="G33" s="153"/>
    </row>
    <row r="34" spans="1:9">
      <c r="C34" s="164">
        <f>'その他原価（両）'!C33+'その他原価（両）'!G33</f>
        <v>0</v>
      </c>
      <c r="D34" s="5" t="s">
        <v>70</v>
      </c>
      <c r="E34" s="5">
        <f>D33/100</f>
        <v>0.08</v>
      </c>
      <c r="F34" s="5" t="s">
        <v>72</v>
      </c>
      <c r="G34" s="153">
        <f>ROUNDDOWN(C34*E34,0)</f>
        <v>0</v>
      </c>
      <c r="H34" s="5" t="s">
        <v>11</v>
      </c>
    </row>
    <row r="35" spans="1:9" ht="25.5" customHeight="1">
      <c r="G35" s="153"/>
    </row>
    <row r="36" spans="1:9">
      <c r="C36" s="5" t="s">
        <v>241</v>
      </c>
      <c r="G36" s="153"/>
    </row>
    <row r="37" spans="1:9">
      <c r="C37" s="5" t="s">
        <v>242</v>
      </c>
      <c r="G37" s="153">
        <f>G30-G34</f>
        <v>0</v>
      </c>
      <c r="H37" s="5" t="s">
        <v>11</v>
      </c>
    </row>
    <row r="38" spans="1:9">
      <c r="G38" s="153"/>
    </row>
    <row r="41" spans="1:9" ht="14.25" customHeight="1">
      <c r="A41" s="502" t="s">
        <v>243</v>
      </c>
      <c r="B41" s="502"/>
      <c r="C41" s="502"/>
      <c r="D41" s="502"/>
      <c r="E41" s="502"/>
      <c r="F41" s="502"/>
      <c r="G41" s="502"/>
    </row>
    <row r="42" spans="1:9" ht="14.25" customHeight="1">
      <c r="A42" s="502"/>
      <c r="B42" s="502"/>
      <c r="C42" s="502"/>
      <c r="D42" s="502"/>
      <c r="E42" s="502"/>
      <c r="F42" s="502"/>
      <c r="G42" s="502"/>
      <c r="H42" s="457"/>
      <c r="I42" s="457"/>
    </row>
    <row r="43" spans="1:9">
      <c r="A43" s="457"/>
      <c r="B43" s="457"/>
      <c r="C43" s="457"/>
      <c r="D43" s="457"/>
      <c r="E43" s="457"/>
      <c r="F43" s="457"/>
      <c r="G43" s="457"/>
      <c r="H43" s="457"/>
      <c r="I43" s="457"/>
    </row>
  </sheetData>
  <mergeCells count="4">
    <mergeCell ref="A41:G42"/>
    <mergeCell ref="D5:F5"/>
    <mergeCell ref="D8:F8"/>
    <mergeCell ref="D12:F12"/>
  </mergeCells>
  <phoneticPr fontId="2"/>
  <printOptions gridLinesSet="0"/>
  <pageMargins left="0.70866141732283472" right="0.70866141732283472" top="0.74803149606299213" bottom="0.74803149606299213" header="0.31496062992125984" footer="0.31496062992125984"/>
  <pageSetup paperSize="9" scale="96" orientation="portrait" r:id="rId1"/>
  <headerFooter>
    <oddHeader>&amp;R(2020.08版）</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N40"/>
  <sheetViews>
    <sheetView view="pageBreakPreview" zoomScaleNormal="100" zoomScaleSheetLayoutView="100" workbookViewId="0"/>
  </sheetViews>
  <sheetFormatPr defaultColWidth="10.58203125" defaultRowHeight="12"/>
  <cols>
    <col min="1" max="1" width="2" style="5" customWidth="1"/>
    <col min="2" max="2" width="12.08203125" style="215" customWidth="1"/>
    <col min="3" max="3" width="13.58203125" style="5" customWidth="1"/>
    <col min="4" max="4" width="12.5" style="5" customWidth="1"/>
    <col min="5" max="5" width="8.58203125" style="5" customWidth="1"/>
    <col min="6" max="6" width="7.08203125" style="5" customWidth="1"/>
    <col min="7" max="7" width="7.25" style="5" customWidth="1"/>
    <col min="8" max="8" width="11.08203125" style="5" customWidth="1"/>
    <col min="9" max="9" width="11" style="5" customWidth="1"/>
    <col min="10" max="10" width="12" style="5" customWidth="1"/>
    <col min="11" max="11" width="11" style="5" customWidth="1"/>
    <col min="12" max="12" width="14.25" style="5" customWidth="1"/>
    <col min="13" max="13" width="9.08203125" style="5" customWidth="1"/>
    <col min="14" max="18" width="5.58203125" style="5" customWidth="1"/>
    <col min="19" max="16384" width="10.58203125" style="5"/>
  </cols>
  <sheetData>
    <row r="1" spans="1:13">
      <c r="A1" s="5" t="s">
        <v>244</v>
      </c>
    </row>
    <row r="2" spans="1:13" ht="20.149999999999999" customHeight="1">
      <c r="A2" s="5" t="s">
        <v>245</v>
      </c>
      <c r="B2" s="5"/>
      <c r="F2" s="164"/>
      <c r="G2" s="5" t="s">
        <v>30</v>
      </c>
      <c r="H2" s="165">
        <f>SUM(I16,K25)</f>
        <v>0</v>
      </c>
      <c r="I2" s="5" t="s">
        <v>3</v>
      </c>
      <c r="J2" s="5" t="s">
        <v>224</v>
      </c>
      <c r="K2" s="185">
        <f>SUM(I17,K26)</f>
        <v>0</v>
      </c>
      <c r="L2" s="5" t="s">
        <v>3</v>
      </c>
    </row>
    <row r="3" spans="1:13" ht="20.149999999999999" customHeight="1">
      <c r="B3" s="5"/>
      <c r="D3" s="164"/>
      <c r="E3" s="164"/>
      <c r="J3" s="5" t="s">
        <v>226</v>
      </c>
      <c r="K3" s="334">
        <f>H2-K2</f>
        <v>0</v>
      </c>
      <c r="L3" s="5" t="s">
        <v>3</v>
      </c>
    </row>
    <row r="4" spans="1:13" ht="20.149999999999999" customHeight="1">
      <c r="B4" s="5"/>
      <c r="D4" s="164"/>
      <c r="E4" s="164"/>
    </row>
    <row r="5" spans="1:13" ht="20.149999999999999" customHeight="1" thickBot="1">
      <c r="A5" s="5" t="s">
        <v>246</v>
      </c>
      <c r="B5" s="5"/>
      <c r="D5" s="366"/>
      <c r="E5" s="366"/>
    </row>
    <row r="6" spans="1:13" ht="25" customHeight="1">
      <c r="B6" s="40" t="s">
        <v>247</v>
      </c>
      <c r="C6" s="13" t="s">
        <v>248</v>
      </c>
      <c r="D6" s="41" t="s">
        <v>249</v>
      </c>
      <c r="E6" s="383" t="s">
        <v>82</v>
      </c>
      <c r="F6" s="637" t="s">
        <v>250</v>
      </c>
      <c r="G6" s="636"/>
      <c r="H6" s="13" t="s">
        <v>92</v>
      </c>
      <c r="I6" s="637" t="s">
        <v>251</v>
      </c>
      <c r="J6" s="636"/>
      <c r="K6" s="642" t="s">
        <v>252</v>
      </c>
      <c r="L6" s="527"/>
      <c r="M6" s="349" t="s">
        <v>253</v>
      </c>
    </row>
    <row r="7" spans="1:13" ht="25" customHeight="1">
      <c r="B7" s="42" t="s">
        <v>254</v>
      </c>
      <c r="C7" s="41"/>
      <c r="D7" s="41"/>
      <c r="E7" s="154" t="s">
        <v>97</v>
      </c>
      <c r="F7" s="643"/>
      <c r="G7" s="644"/>
      <c r="H7" s="321"/>
      <c r="I7" s="645" t="str">
        <f>IF(AND(ISNUMBER(F7),ISNUMBER(H7)),ROUND(F7*H7,0),"")</f>
        <v/>
      </c>
      <c r="J7" s="646"/>
      <c r="K7" s="545"/>
      <c r="L7" s="546"/>
      <c r="M7" s="350" t="s">
        <v>60</v>
      </c>
    </row>
    <row r="8" spans="1:13" ht="25" customHeight="1">
      <c r="B8" s="42" t="s">
        <v>254</v>
      </c>
      <c r="C8" s="41"/>
      <c r="D8" s="41"/>
      <c r="E8" s="154" t="s">
        <v>98</v>
      </c>
      <c r="F8" s="643"/>
      <c r="G8" s="644"/>
      <c r="H8" s="321"/>
      <c r="I8" s="645" t="str">
        <f>IF(AND(ISNUMBER(F8),ISNUMBER(H8)),ROUND(F8*H8,0),"")</f>
        <v/>
      </c>
      <c r="J8" s="646"/>
      <c r="K8" s="545"/>
      <c r="L8" s="546"/>
      <c r="M8" s="350" t="s">
        <v>60</v>
      </c>
    </row>
    <row r="9" spans="1:13" ht="25" customHeight="1">
      <c r="B9" s="42" t="s">
        <v>254</v>
      </c>
      <c r="C9" s="41"/>
      <c r="D9" s="41"/>
      <c r="E9" s="154" t="s">
        <v>99</v>
      </c>
      <c r="F9" s="643"/>
      <c r="G9" s="644"/>
      <c r="H9" s="321"/>
      <c r="I9" s="645" t="str">
        <f>IF(AND(ISNUMBER(F9),ISNUMBER(H9)),ROUND(F9*H9,0),"")</f>
        <v/>
      </c>
      <c r="J9" s="646"/>
      <c r="K9" s="545"/>
      <c r="L9" s="546"/>
      <c r="M9" s="350" t="s">
        <v>67</v>
      </c>
    </row>
    <row r="10" spans="1:13" ht="25" customHeight="1">
      <c r="B10" s="42" t="s">
        <v>254</v>
      </c>
      <c r="C10" s="41"/>
      <c r="D10" s="41"/>
      <c r="E10" s="154" t="s">
        <v>99</v>
      </c>
      <c r="F10" s="643"/>
      <c r="G10" s="644"/>
      <c r="H10" s="321"/>
      <c r="I10" s="645" t="str">
        <f>IF(AND(ISNUMBER(F10),ISNUMBER(H10)),ROUND(F10*H10,0),"")</f>
        <v/>
      </c>
      <c r="J10" s="646"/>
      <c r="K10" s="545"/>
      <c r="L10" s="546"/>
      <c r="M10" s="350" t="s">
        <v>67</v>
      </c>
    </row>
    <row r="11" spans="1:13" ht="25" customHeight="1" thickBot="1">
      <c r="B11" s="647" t="s">
        <v>255</v>
      </c>
      <c r="C11" s="648"/>
      <c r="D11" s="649"/>
      <c r="E11" s="392"/>
      <c r="F11" s="60"/>
      <c r="G11" s="60"/>
      <c r="H11" s="110"/>
      <c r="I11" s="650">
        <f>SUM(I7:J10)</f>
        <v>0</v>
      </c>
      <c r="J11" s="651"/>
      <c r="K11" s="652"/>
      <c r="L11" s="648"/>
      <c r="M11" s="351"/>
    </row>
    <row r="12" spans="1:13" ht="24.75" customHeight="1" thickTop="1">
      <c r="B12" s="386" t="s">
        <v>256</v>
      </c>
      <c r="C12" s="370"/>
      <c r="D12" s="370"/>
      <c r="E12" s="154" t="s">
        <v>97</v>
      </c>
      <c r="F12" s="655"/>
      <c r="G12" s="656"/>
      <c r="H12" s="279"/>
      <c r="I12" s="657" t="str">
        <f>IF(AND(ISNUMBER(F12),ISNUMBER(H12)),ROUND(F12*H12,0),"")</f>
        <v/>
      </c>
      <c r="J12" s="658"/>
      <c r="K12" s="659"/>
      <c r="L12" s="578"/>
      <c r="M12" s="350"/>
    </row>
    <row r="13" spans="1:13" ht="24.75" customHeight="1">
      <c r="B13" s="54" t="s">
        <v>256</v>
      </c>
      <c r="C13" s="18"/>
      <c r="D13" s="18"/>
      <c r="E13" s="154" t="s">
        <v>98</v>
      </c>
      <c r="F13" s="643"/>
      <c r="G13" s="644"/>
      <c r="H13" s="280"/>
      <c r="I13" s="645" t="str">
        <f>IF(AND(ISNUMBER(F13),ISNUMBER(H13)),ROUND(F13*H13,0),"")</f>
        <v/>
      </c>
      <c r="J13" s="646"/>
      <c r="K13" s="545"/>
      <c r="L13" s="546"/>
      <c r="M13" s="350"/>
    </row>
    <row r="14" spans="1:13" ht="24.75" customHeight="1">
      <c r="B14" s="386" t="s">
        <v>256</v>
      </c>
      <c r="C14" s="15"/>
      <c r="D14" s="15"/>
      <c r="E14" s="154" t="s">
        <v>99</v>
      </c>
      <c r="F14" s="643"/>
      <c r="G14" s="644"/>
      <c r="H14" s="278"/>
      <c r="I14" s="645" t="str">
        <f>IF(AND(ISNUMBER(F14),ISNUMBER(H14)),ROUND(F14*H14,0),"")</f>
        <v/>
      </c>
      <c r="J14" s="646"/>
      <c r="K14" s="584"/>
      <c r="L14" s="588"/>
      <c r="M14" s="350"/>
    </row>
    <row r="15" spans="1:13" ht="20.149999999999999" customHeight="1" thickBot="1">
      <c r="B15" s="531" t="s">
        <v>257</v>
      </c>
      <c r="C15" s="510"/>
      <c r="D15" s="511"/>
      <c r="E15" s="368"/>
      <c r="F15" s="10"/>
      <c r="G15" s="10"/>
      <c r="H15" s="43"/>
      <c r="I15" s="653">
        <f>SUM(I12:J14)</f>
        <v>0</v>
      </c>
      <c r="J15" s="654"/>
      <c r="K15" s="509"/>
      <c r="L15" s="510"/>
      <c r="M15" s="351"/>
    </row>
    <row r="16" spans="1:13" ht="25" customHeight="1" thickBot="1">
      <c r="B16" s="581" t="s">
        <v>258</v>
      </c>
      <c r="C16" s="582"/>
      <c r="D16" s="662"/>
      <c r="E16" s="382"/>
      <c r="F16" s="366"/>
      <c r="G16" s="366"/>
      <c r="H16" s="365"/>
      <c r="I16" s="663">
        <f>I11+I15</f>
        <v>0</v>
      </c>
      <c r="J16" s="664"/>
      <c r="K16" s="627"/>
      <c r="L16" s="582"/>
      <c r="M16" s="352"/>
    </row>
    <row r="17" spans="1:14" ht="25" customHeight="1">
      <c r="B17" s="44"/>
      <c r="C17" s="44"/>
      <c r="D17" s="44"/>
      <c r="G17" s="628" t="s">
        <v>38</v>
      </c>
      <c r="H17" s="628"/>
      <c r="I17" s="665">
        <f>SUMIF(M7:M10,"課税",I7:J10)</f>
        <v>0</v>
      </c>
      <c r="J17" s="665"/>
      <c r="K17" s="215"/>
      <c r="L17" s="215"/>
      <c r="M17" s="345"/>
    </row>
    <row r="18" spans="1:14" ht="27" customHeight="1">
      <c r="B18" s="5"/>
      <c r="G18" s="526" t="s">
        <v>39</v>
      </c>
      <c r="H18" s="526"/>
      <c r="I18" s="660">
        <f>I16-I17</f>
        <v>0</v>
      </c>
      <c r="J18" s="661"/>
    </row>
    <row r="19" spans="1:14" ht="27" customHeight="1">
      <c r="C19" s="215"/>
      <c r="D19" s="215"/>
      <c r="E19" s="215"/>
      <c r="I19" s="367"/>
      <c r="J19" s="11"/>
    </row>
    <row r="20" spans="1:14" ht="20.149999999999999" customHeight="1" thickBot="1">
      <c r="A20" s="5" t="s">
        <v>259</v>
      </c>
      <c r="B20" s="45"/>
      <c r="C20" s="22"/>
    </row>
    <row r="21" spans="1:14" s="215" customFormat="1" ht="25" customHeight="1">
      <c r="B21" s="495" t="s">
        <v>260</v>
      </c>
      <c r="C21" s="636"/>
      <c r="D21" s="13" t="s">
        <v>261</v>
      </c>
      <c r="E21" s="13" t="s">
        <v>82</v>
      </c>
      <c r="F21" s="13" t="s">
        <v>262</v>
      </c>
      <c r="G21" s="13" t="s">
        <v>263</v>
      </c>
      <c r="H21" s="13" t="s">
        <v>122</v>
      </c>
      <c r="I21" s="13" t="s">
        <v>264</v>
      </c>
      <c r="J21" s="13" t="s">
        <v>265</v>
      </c>
      <c r="K21" s="13" t="s">
        <v>266</v>
      </c>
      <c r="L21" s="376" t="s">
        <v>267</v>
      </c>
      <c r="M21" s="349" t="s">
        <v>268</v>
      </c>
    </row>
    <row r="22" spans="1:14" ht="25" customHeight="1">
      <c r="B22" s="381"/>
      <c r="C22" s="20"/>
      <c r="D22" s="18"/>
      <c r="E22" s="154" t="s">
        <v>97</v>
      </c>
      <c r="F22" s="249"/>
      <c r="G22" s="250"/>
      <c r="H22" s="338">
        <f>F22*G22</f>
        <v>0</v>
      </c>
      <c r="I22" s="249"/>
      <c r="J22" s="249"/>
      <c r="K22" s="329" t="str">
        <f>IF(AND(ISNUMBER(H22),ISNUMBER(I22),ISNUMBER(J22)),ROUND(H22*I22*J22,0),"")</f>
        <v/>
      </c>
      <c r="L22" s="353"/>
      <c r="M22" s="350" t="s">
        <v>60</v>
      </c>
      <c r="N22" s="483"/>
    </row>
    <row r="23" spans="1:14" ht="25" customHeight="1">
      <c r="B23" s="381"/>
      <c r="C23" s="20"/>
      <c r="D23" s="18"/>
      <c r="E23" s="154" t="s">
        <v>98</v>
      </c>
      <c r="F23" s="249"/>
      <c r="G23" s="250"/>
      <c r="H23" s="338">
        <f t="shared" ref="H23:H24" si="0">F23*G23</f>
        <v>0</v>
      </c>
      <c r="I23" s="249"/>
      <c r="J23" s="249"/>
      <c r="K23" s="329" t="str">
        <f>IF(AND(ISNUMBER(H23),ISNUMBER(I23),ISNUMBER(J23)),ROUND(H23*I23*J23,0),"")</f>
        <v/>
      </c>
      <c r="L23" s="353"/>
      <c r="M23" s="350" t="s">
        <v>60</v>
      </c>
      <c r="N23" s="483"/>
    </row>
    <row r="24" spans="1:14" ht="25" customHeight="1">
      <c r="B24" s="381"/>
      <c r="C24" s="20"/>
      <c r="D24" s="18"/>
      <c r="E24" s="154" t="s">
        <v>99</v>
      </c>
      <c r="F24" s="249"/>
      <c r="G24" s="250"/>
      <c r="H24" s="338">
        <f t="shared" si="0"/>
        <v>0</v>
      </c>
      <c r="I24" s="249"/>
      <c r="J24" s="249"/>
      <c r="K24" s="329" t="str">
        <f>IF(AND(ISNUMBER(H24),ISNUMBER(I24),ISNUMBER(J24)),ROUND(H24*I24*J24,0),"")</f>
        <v/>
      </c>
      <c r="L24" s="353"/>
      <c r="M24" s="350" t="s">
        <v>67</v>
      </c>
      <c r="N24" s="483"/>
    </row>
    <row r="25" spans="1:14" ht="25" customHeight="1" thickBot="1">
      <c r="B25" s="531" t="s">
        <v>269</v>
      </c>
      <c r="C25" s="511"/>
      <c r="D25" s="43"/>
      <c r="E25" s="43"/>
      <c r="F25" s="43"/>
      <c r="G25" s="59"/>
      <c r="H25" s="43"/>
      <c r="I25" s="59"/>
      <c r="J25" s="59"/>
      <c r="K25" s="330">
        <f>SUM(K22:K24)</f>
        <v>0</v>
      </c>
      <c r="L25" s="10"/>
      <c r="M25" s="348"/>
    </row>
    <row r="26" spans="1:14" ht="25" customHeight="1">
      <c r="I26" s="628" t="s">
        <v>38</v>
      </c>
      <c r="J26" s="628"/>
      <c r="K26" s="346">
        <f>SUMIF(M22:M24,"課税",K22:K24)</f>
        <v>0</v>
      </c>
    </row>
    <row r="27" spans="1:14" ht="25" customHeight="1">
      <c r="I27" s="526" t="s">
        <v>39</v>
      </c>
      <c r="J27" s="526"/>
      <c r="K27" s="344">
        <f>K25-K26</f>
        <v>0</v>
      </c>
    </row>
    <row r="28" spans="1:14" ht="25" customHeight="1"/>
    <row r="29" spans="1:14" ht="54" customHeight="1">
      <c r="B29" s="489" t="s">
        <v>270</v>
      </c>
      <c r="C29" s="489"/>
      <c r="D29" s="489"/>
      <c r="E29" s="489"/>
      <c r="F29" s="489"/>
      <c r="G29" s="489"/>
      <c r="H29" s="489"/>
      <c r="I29" s="489"/>
      <c r="J29" s="489"/>
      <c r="K29" s="489"/>
      <c r="L29" s="489"/>
      <c r="M29" s="489"/>
    </row>
    <row r="30" spans="1:14" ht="25" customHeight="1"/>
    <row r="31" spans="1:14" ht="25" customHeight="1"/>
    <row r="32" spans="1:14" ht="25" customHeight="1"/>
    <row r="33" ht="25" customHeight="1"/>
    <row r="34" ht="25" customHeight="1"/>
    <row r="35" ht="25" customHeight="1"/>
    <row r="36" ht="25" customHeight="1"/>
    <row r="37" ht="25" customHeight="1"/>
    <row r="38" ht="25" customHeight="1"/>
    <row r="39" ht="25" customHeight="1"/>
    <row r="40" ht="25.5" customHeight="1"/>
  </sheetData>
  <mergeCells count="42">
    <mergeCell ref="B29:M29"/>
    <mergeCell ref="B21:C21"/>
    <mergeCell ref="B25:C25"/>
    <mergeCell ref="I26:J26"/>
    <mergeCell ref="I27:J27"/>
    <mergeCell ref="B16:D16"/>
    <mergeCell ref="I16:J16"/>
    <mergeCell ref="K16:L16"/>
    <mergeCell ref="G17:H17"/>
    <mergeCell ref="I17:J17"/>
    <mergeCell ref="G18:H18"/>
    <mergeCell ref="I18:J18"/>
    <mergeCell ref="F14:G14"/>
    <mergeCell ref="I14:J14"/>
    <mergeCell ref="K14:L14"/>
    <mergeCell ref="B15:D15"/>
    <mergeCell ref="I15:J15"/>
    <mergeCell ref="K15:L15"/>
    <mergeCell ref="F12:G12"/>
    <mergeCell ref="I12:J12"/>
    <mergeCell ref="K12:L12"/>
    <mergeCell ref="F13:G13"/>
    <mergeCell ref="I13:J13"/>
    <mergeCell ref="K13:L13"/>
    <mergeCell ref="F10:G10"/>
    <mergeCell ref="I10:J10"/>
    <mergeCell ref="K10:L10"/>
    <mergeCell ref="B11:D11"/>
    <mergeCell ref="I11:J11"/>
    <mergeCell ref="K11:L11"/>
    <mergeCell ref="F8:G8"/>
    <mergeCell ref="I8:J8"/>
    <mergeCell ref="K8:L8"/>
    <mergeCell ref="F9:G9"/>
    <mergeCell ref="I9:J9"/>
    <mergeCell ref="K9:L9"/>
    <mergeCell ref="F6:G6"/>
    <mergeCell ref="I6:J6"/>
    <mergeCell ref="K6:L6"/>
    <mergeCell ref="F7:G7"/>
    <mergeCell ref="I7:J7"/>
    <mergeCell ref="K7:L7"/>
  </mergeCells>
  <phoneticPr fontId="2"/>
  <dataValidations count="2">
    <dataValidation type="list" allowBlank="1" showInputMessage="1" showErrorMessage="1" sqref="M7:M10 M22:M24" xr:uid="{00000000-0002-0000-0C00-000000000000}">
      <formula1>"　,課税"</formula1>
    </dataValidation>
    <dataValidation type="list" allowBlank="1" showInputMessage="1" showErrorMessage="1" sqref="E7:E10 E12:E14 E22:E24" xr:uid="{00000000-0002-0000-0C00-000001000000}">
      <formula1>"　,変更なし,変更後,追加"</formula1>
    </dataValidation>
  </dataValidations>
  <pageMargins left="0.70866141732283472" right="0.70866141732283472" top="0.74803149606299213" bottom="0.74803149606299213" header="0.31496062992125984" footer="0.31496062992125984"/>
  <pageSetup paperSize="9" scale="62" orientation="portrait" r:id="rId1"/>
  <headerFooter>
    <oddHeader>&amp;R(2020.08版）</oddHead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L41"/>
  <sheetViews>
    <sheetView view="pageBreakPreview" zoomScaleNormal="100" zoomScaleSheetLayoutView="100" workbookViewId="0">
      <selection sqref="A1:L1"/>
    </sheetView>
  </sheetViews>
  <sheetFormatPr defaultRowHeight="14"/>
  <cols>
    <col min="1" max="1" width="2.58203125" style="396" customWidth="1"/>
    <col min="2" max="2" width="3.33203125" style="396" customWidth="1"/>
    <col min="3" max="3" width="30" style="396" customWidth="1"/>
    <col min="4" max="12" width="13.5" style="396" customWidth="1"/>
    <col min="13" max="256" width="9" style="396"/>
    <col min="257" max="257" width="2.58203125" style="396" customWidth="1"/>
    <col min="258" max="258" width="3.33203125" style="396" customWidth="1"/>
    <col min="259" max="259" width="30" style="396" customWidth="1"/>
    <col min="260" max="268" width="13.5" style="396" customWidth="1"/>
    <col min="269" max="512" width="9" style="396"/>
    <col min="513" max="513" width="2.58203125" style="396" customWidth="1"/>
    <col min="514" max="514" width="3.33203125" style="396" customWidth="1"/>
    <col min="515" max="515" width="30" style="396" customWidth="1"/>
    <col min="516" max="524" width="13.5" style="396" customWidth="1"/>
    <col min="525" max="768" width="9" style="396"/>
    <col min="769" max="769" width="2.58203125" style="396" customWidth="1"/>
    <col min="770" max="770" width="3.33203125" style="396" customWidth="1"/>
    <col min="771" max="771" width="30" style="396" customWidth="1"/>
    <col min="772" max="780" width="13.5" style="396" customWidth="1"/>
    <col min="781" max="1024" width="9" style="396"/>
    <col min="1025" max="1025" width="2.58203125" style="396" customWidth="1"/>
    <col min="1026" max="1026" width="3.33203125" style="396" customWidth="1"/>
    <col min="1027" max="1027" width="30" style="396" customWidth="1"/>
    <col min="1028" max="1036" width="13.5" style="396" customWidth="1"/>
    <col min="1037" max="1280" width="9" style="396"/>
    <col min="1281" max="1281" width="2.58203125" style="396" customWidth="1"/>
    <col min="1282" max="1282" width="3.33203125" style="396" customWidth="1"/>
    <col min="1283" max="1283" width="30" style="396" customWidth="1"/>
    <col min="1284" max="1292" width="13.5" style="396" customWidth="1"/>
    <col min="1293" max="1536" width="9" style="396"/>
    <col min="1537" max="1537" width="2.58203125" style="396" customWidth="1"/>
    <col min="1538" max="1538" width="3.33203125" style="396" customWidth="1"/>
    <col min="1539" max="1539" width="30" style="396" customWidth="1"/>
    <col min="1540" max="1548" width="13.5" style="396" customWidth="1"/>
    <col min="1549" max="1792" width="9" style="396"/>
    <col min="1793" max="1793" width="2.58203125" style="396" customWidth="1"/>
    <col min="1794" max="1794" width="3.33203125" style="396" customWidth="1"/>
    <col min="1795" max="1795" width="30" style="396" customWidth="1"/>
    <col min="1796" max="1804" width="13.5" style="396" customWidth="1"/>
    <col min="1805" max="2048" width="9" style="396"/>
    <col min="2049" max="2049" width="2.58203125" style="396" customWidth="1"/>
    <col min="2050" max="2050" width="3.33203125" style="396" customWidth="1"/>
    <col min="2051" max="2051" width="30" style="396" customWidth="1"/>
    <col min="2052" max="2060" width="13.5" style="396" customWidth="1"/>
    <col min="2061" max="2304" width="9" style="396"/>
    <col min="2305" max="2305" width="2.58203125" style="396" customWidth="1"/>
    <col min="2306" max="2306" width="3.33203125" style="396" customWidth="1"/>
    <col min="2307" max="2307" width="30" style="396" customWidth="1"/>
    <col min="2308" max="2316" width="13.5" style="396" customWidth="1"/>
    <col min="2317" max="2560" width="9" style="396"/>
    <col min="2561" max="2561" width="2.58203125" style="396" customWidth="1"/>
    <col min="2562" max="2562" width="3.33203125" style="396" customWidth="1"/>
    <col min="2563" max="2563" width="30" style="396" customWidth="1"/>
    <col min="2564" max="2572" width="13.5" style="396" customWidth="1"/>
    <col min="2573" max="2816" width="9" style="396"/>
    <col min="2817" max="2817" width="2.58203125" style="396" customWidth="1"/>
    <col min="2818" max="2818" width="3.33203125" style="396" customWidth="1"/>
    <col min="2819" max="2819" width="30" style="396" customWidth="1"/>
    <col min="2820" max="2828" width="13.5" style="396" customWidth="1"/>
    <col min="2829" max="3072" width="9" style="396"/>
    <col min="3073" max="3073" width="2.58203125" style="396" customWidth="1"/>
    <col min="3074" max="3074" width="3.33203125" style="396" customWidth="1"/>
    <col min="3075" max="3075" width="30" style="396" customWidth="1"/>
    <col min="3076" max="3084" width="13.5" style="396" customWidth="1"/>
    <col min="3085" max="3328" width="9" style="396"/>
    <col min="3329" max="3329" width="2.58203125" style="396" customWidth="1"/>
    <col min="3330" max="3330" width="3.33203125" style="396" customWidth="1"/>
    <col min="3331" max="3331" width="30" style="396" customWidth="1"/>
    <col min="3332" max="3340" width="13.5" style="396" customWidth="1"/>
    <col min="3341" max="3584" width="9" style="396"/>
    <col min="3585" max="3585" width="2.58203125" style="396" customWidth="1"/>
    <col min="3586" max="3586" width="3.33203125" style="396" customWidth="1"/>
    <col min="3587" max="3587" width="30" style="396" customWidth="1"/>
    <col min="3588" max="3596" width="13.5" style="396" customWidth="1"/>
    <col min="3597" max="3840" width="9" style="396"/>
    <col min="3841" max="3841" width="2.58203125" style="396" customWidth="1"/>
    <col min="3842" max="3842" width="3.33203125" style="396" customWidth="1"/>
    <col min="3843" max="3843" width="30" style="396" customWidth="1"/>
    <col min="3844" max="3852" width="13.5" style="396" customWidth="1"/>
    <col min="3853" max="4096" width="9" style="396"/>
    <col min="4097" max="4097" width="2.58203125" style="396" customWidth="1"/>
    <col min="4098" max="4098" width="3.33203125" style="396" customWidth="1"/>
    <col min="4099" max="4099" width="30" style="396" customWidth="1"/>
    <col min="4100" max="4108" width="13.5" style="396" customWidth="1"/>
    <col min="4109" max="4352" width="9" style="396"/>
    <col min="4353" max="4353" width="2.58203125" style="396" customWidth="1"/>
    <col min="4354" max="4354" width="3.33203125" style="396" customWidth="1"/>
    <col min="4355" max="4355" width="30" style="396" customWidth="1"/>
    <col min="4356" max="4364" width="13.5" style="396" customWidth="1"/>
    <col min="4365" max="4608" width="9" style="396"/>
    <col min="4609" max="4609" width="2.58203125" style="396" customWidth="1"/>
    <col min="4610" max="4610" width="3.33203125" style="396" customWidth="1"/>
    <col min="4611" max="4611" width="30" style="396" customWidth="1"/>
    <col min="4612" max="4620" width="13.5" style="396" customWidth="1"/>
    <col min="4621" max="4864" width="9" style="396"/>
    <col min="4865" max="4865" width="2.58203125" style="396" customWidth="1"/>
    <col min="4866" max="4866" width="3.33203125" style="396" customWidth="1"/>
    <col min="4867" max="4867" width="30" style="396" customWidth="1"/>
    <col min="4868" max="4876" width="13.5" style="396" customWidth="1"/>
    <col min="4877" max="5120" width="9" style="396"/>
    <col min="5121" max="5121" width="2.58203125" style="396" customWidth="1"/>
    <col min="5122" max="5122" width="3.33203125" style="396" customWidth="1"/>
    <col min="5123" max="5123" width="30" style="396" customWidth="1"/>
    <col min="5124" max="5132" width="13.5" style="396" customWidth="1"/>
    <col min="5133" max="5376" width="9" style="396"/>
    <col min="5377" max="5377" width="2.58203125" style="396" customWidth="1"/>
    <col min="5378" max="5378" width="3.33203125" style="396" customWidth="1"/>
    <col min="5379" max="5379" width="30" style="396" customWidth="1"/>
    <col min="5380" max="5388" width="13.5" style="396" customWidth="1"/>
    <col min="5389" max="5632" width="9" style="396"/>
    <col min="5633" max="5633" width="2.58203125" style="396" customWidth="1"/>
    <col min="5634" max="5634" width="3.33203125" style="396" customWidth="1"/>
    <col min="5635" max="5635" width="30" style="396" customWidth="1"/>
    <col min="5636" max="5644" width="13.5" style="396" customWidth="1"/>
    <col min="5645" max="5888" width="9" style="396"/>
    <col min="5889" max="5889" width="2.58203125" style="396" customWidth="1"/>
    <col min="5890" max="5890" width="3.33203125" style="396" customWidth="1"/>
    <col min="5891" max="5891" width="30" style="396" customWidth="1"/>
    <col min="5892" max="5900" width="13.5" style="396" customWidth="1"/>
    <col min="5901" max="6144" width="9" style="396"/>
    <col min="6145" max="6145" width="2.58203125" style="396" customWidth="1"/>
    <col min="6146" max="6146" width="3.33203125" style="396" customWidth="1"/>
    <col min="6147" max="6147" width="30" style="396" customWidth="1"/>
    <col min="6148" max="6156" width="13.5" style="396" customWidth="1"/>
    <col min="6157" max="6400" width="9" style="396"/>
    <col min="6401" max="6401" width="2.58203125" style="396" customWidth="1"/>
    <col min="6402" max="6402" width="3.33203125" style="396" customWidth="1"/>
    <col min="6403" max="6403" width="30" style="396" customWidth="1"/>
    <col min="6404" max="6412" width="13.5" style="396" customWidth="1"/>
    <col min="6413" max="6656" width="9" style="396"/>
    <col min="6657" max="6657" width="2.58203125" style="396" customWidth="1"/>
    <col min="6658" max="6658" width="3.33203125" style="396" customWidth="1"/>
    <col min="6659" max="6659" width="30" style="396" customWidth="1"/>
    <col min="6660" max="6668" width="13.5" style="396" customWidth="1"/>
    <col min="6669" max="6912" width="9" style="396"/>
    <col min="6913" max="6913" width="2.58203125" style="396" customWidth="1"/>
    <col min="6914" max="6914" width="3.33203125" style="396" customWidth="1"/>
    <col min="6915" max="6915" width="30" style="396" customWidth="1"/>
    <col min="6916" max="6924" width="13.5" style="396" customWidth="1"/>
    <col min="6925" max="7168" width="9" style="396"/>
    <col min="7169" max="7169" width="2.58203125" style="396" customWidth="1"/>
    <col min="7170" max="7170" width="3.33203125" style="396" customWidth="1"/>
    <col min="7171" max="7171" width="30" style="396" customWidth="1"/>
    <col min="7172" max="7180" width="13.5" style="396" customWidth="1"/>
    <col min="7181" max="7424" width="9" style="396"/>
    <col min="7425" max="7425" width="2.58203125" style="396" customWidth="1"/>
    <col min="7426" max="7426" width="3.33203125" style="396" customWidth="1"/>
    <col min="7427" max="7427" width="30" style="396" customWidth="1"/>
    <col min="7428" max="7436" width="13.5" style="396" customWidth="1"/>
    <col min="7437" max="7680" width="9" style="396"/>
    <col min="7681" max="7681" width="2.58203125" style="396" customWidth="1"/>
    <col min="7682" max="7682" width="3.33203125" style="396" customWidth="1"/>
    <col min="7683" max="7683" width="30" style="396" customWidth="1"/>
    <col min="7684" max="7692" width="13.5" style="396" customWidth="1"/>
    <col min="7693" max="7936" width="9" style="396"/>
    <col min="7937" max="7937" width="2.58203125" style="396" customWidth="1"/>
    <col min="7938" max="7938" width="3.33203125" style="396" customWidth="1"/>
    <col min="7939" max="7939" width="30" style="396" customWidth="1"/>
    <col min="7940" max="7948" width="13.5" style="396" customWidth="1"/>
    <col min="7949" max="8192" width="9" style="396"/>
    <col min="8193" max="8193" width="2.58203125" style="396" customWidth="1"/>
    <col min="8194" max="8194" width="3.33203125" style="396" customWidth="1"/>
    <col min="8195" max="8195" width="30" style="396" customWidth="1"/>
    <col min="8196" max="8204" width="13.5" style="396" customWidth="1"/>
    <col min="8205" max="8448" width="9" style="396"/>
    <col min="8449" max="8449" width="2.58203125" style="396" customWidth="1"/>
    <col min="8450" max="8450" width="3.33203125" style="396" customWidth="1"/>
    <col min="8451" max="8451" width="30" style="396" customWidth="1"/>
    <col min="8452" max="8460" width="13.5" style="396" customWidth="1"/>
    <col min="8461" max="8704" width="9" style="396"/>
    <col min="8705" max="8705" width="2.58203125" style="396" customWidth="1"/>
    <col min="8706" max="8706" width="3.33203125" style="396" customWidth="1"/>
    <col min="8707" max="8707" width="30" style="396" customWidth="1"/>
    <col min="8708" max="8716" width="13.5" style="396" customWidth="1"/>
    <col min="8717" max="8960" width="9" style="396"/>
    <col min="8961" max="8961" width="2.58203125" style="396" customWidth="1"/>
    <col min="8962" max="8962" width="3.33203125" style="396" customWidth="1"/>
    <col min="8963" max="8963" width="30" style="396" customWidth="1"/>
    <col min="8964" max="8972" width="13.5" style="396" customWidth="1"/>
    <col min="8973" max="9216" width="9" style="396"/>
    <col min="9217" max="9217" width="2.58203125" style="396" customWidth="1"/>
    <col min="9218" max="9218" width="3.33203125" style="396" customWidth="1"/>
    <col min="9219" max="9219" width="30" style="396" customWidth="1"/>
    <col min="9220" max="9228" width="13.5" style="396" customWidth="1"/>
    <col min="9229" max="9472" width="9" style="396"/>
    <col min="9473" max="9473" width="2.58203125" style="396" customWidth="1"/>
    <col min="9474" max="9474" width="3.33203125" style="396" customWidth="1"/>
    <col min="9475" max="9475" width="30" style="396" customWidth="1"/>
    <col min="9476" max="9484" width="13.5" style="396" customWidth="1"/>
    <col min="9485" max="9728" width="9" style="396"/>
    <col min="9729" max="9729" width="2.58203125" style="396" customWidth="1"/>
    <col min="9730" max="9730" width="3.33203125" style="396" customWidth="1"/>
    <col min="9731" max="9731" width="30" style="396" customWidth="1"/>
    <col min="9732" max="9740" width="13.5" style="396" customWidth="1"/>
    <col min="9741" max="9984" width="9" style="396"/>
    <col min="9985" max="9985" width="2.58203125" style="396" customWidth="1"/>
    <col min="9986" max="9986" width="3.33203125" style="396" customWidth="1"/>
    <col min="9987" max="9987" width="30" style="396" customWidth="1"/>
    <col min="9988" max="9996" width="13.5" style="396" customWidth="1"/>
    <col min="9997" max="10240" width="9" style="396"/>
    <col min="10241" max="10241" width="2.58203125" style="396" customWidth="1"/>
    <col min="10242" max="10242" width="3.33203125" style="396" customWidth="1"/>
    <col min="10243" max="10243" width="30" style="396" customWidth="1"/>
    <col min="10244" max="10252" width="13.5" style="396" customWidth="1"/>
    <col min="10253" max="10496" width="9" style="396"/>
    <col min="10497" max="10497" width="2.58203125" style="396" customWidth="1"/>
    <col min="10498" max="10498" width="3.33203125" style="396" customWidth="1"/>
    <col min="10499" max="10499" width="30" style="396" customWidth="1"/>
    <col min="10500" max="10508" width="13.5" style="396" customWidth="1"/>
    <col min="10509" max="10752" width="9" style="396"/>
    <col min="10753" max="10753" width="2.58203125" style="396" customWidth="1"/>
    <col min="10754" max="10754" width="3.33203125" style="396" customWidth="1"/>
    <col min="10755" max="10755" width="30" style="396" customWidth="1"/>
    <col min="10756" max="10764" width="13.5" style="396" customWidth="1"/>
    <col min="10765" max="11008" width="9" style="396"/>
    <col min="11009" max="11009" width="2.58203125" style="396" customWidth="1"/>
    <col min="11010" max="11010" width="3.33203125" style="396" customWidth="1"/>
    <col min="11011" max="11011" width="30" style="396" customWidth="1"/>
    <col min="11012" max="11020" width="13.5" style="396" customWidth="1"/>
    <col min="11021" max="11264" width="9" style="396"/>
    <col min="11265" max="11265" width="2.58203125" style="396" customWidth="1"/>
    <col min="11266" max="11266" width="3.33203125" style="396" customWidth="1"/>
    <col min="11267" max="11267" width="30" style="396" customWidth="1"/>
    <col min="11268" max="11276" width="13.5" style="396" customWidth="1"/>
    <col min="11277" max="11520" width="9" style="396"/>
    <col min="11521" max="11521" width="2.58203125" style="396" customWidth="1"/>
    <col min="11522" max="11522" width="3.33203125" style="396" customWidth="1"/>
    <col min="11523" max="11523" width="30" style="396" customWidth="1"/>
    <col min="11524" max="11532" width="13.5" style="396" customWidth="1"/>
    <col min="11533" max="11776" width="9" style="396"/>
    <col min="11777" max="11777" width="2.58203125" style="396" customWidth="1"/>
    <col min="11778" max="11778" width="3.33203125" style="396" customWidth="1"/>
    <col min="11779" max="11779" width="30" style="396" customWidth="1"/>
    <col min="11780" max="11788" width="13.5" style="396" customWidth="1"/>
    <col min="11789" max="12032" width="9" style="396"/>
    <col min="12033" max="12033" width="2.58203125" style="396" customWidth="1"/>
    <col min="12034" max="12034" width="3.33203125" style="396" customWidth="1"/>
    <col min="12035" max="12035" width="30" style="396" customWidth="1"/>
    <col min="12036" max="12044" width="13.5" style="396" customWidth="1"/>
    <col min="12045" max="12288" width="9" style="396"/>
    <col min="12289" max="12289" width="2.58203125" style="396" customWidth="1"/>
    <col min="12290" max="12290" width="3.33203125" style="396" customWidth="1"/>
    <col min="12291" max="12291" width="30" style="396" customWidth="1"/>
    <col min="12292" max="12300" width="13.5" style="396" customWidth="1"/>
    <col min="12301" max="12544" width="9" style="396"/>
    <col min="12545" max="12545" width="2.58203125" style="396" customWidth="1"/>
    <col min="12546" max="12546" width="3.33203125" style="396" customWidth="1"/>
    <col min="12547" max="12547" width="30" style="396" customWidth="1"/>
    <col min="12548" max="12556" width="13.5" style="396" customWidth="1"/>
    <col min="12557" max="12800" width="9" style="396"/>
    <col min="12801" max="12801" width="2.58203125" style="396" customWidth="1"/>
    <col min="12802" max="12802" width="3.33203125" style="396" customWidth="1"/>
    <col min="12803" max="12803" width="30" style="396" customWidth="1"/>
    <col min="12804" max="12812" width="13.5" style="396" customWidth="1"/>
    <col min="12813" max="13056" width="9" style="396"/>
    <col min="13057" max="13057" width="2.58203125" style="396" customWidth="1"/>
    <col min="13058" max="13058" width="3.33203125" style="396" customWidth="1"/>
    <col min="13059" max="13059" width="30" style="396" customWidth="1"/>
    <col min="13060" max="13068" width="13.5" style="396" customWidth="1"/>
    <col min="13069" max="13312" width="9" style="396"/>
    <col min="13313" max="13313" width="2.58203125" style="396" customWidth="1"/>
    <col min="13314" max="13314" width="3.33203125" style="396" customWidth="1"/>
    <col min="13315" max="13315" width="30" style="396" customWidth="1"/>
    <col min="13316" max="13324" width="13.5" style="396" customWidth="1"/>
    <col min="13325" max="13568" width="9" style="396"/>
    <col min="13569" max="13569" width="2.58203125" style="396" customWidth="1"/>
    <col min="13570" max="13570" width="3.33203125" style="396" customWidth="1"/>
    <col min="13571" max="13571" width="30" style="396" customWidth="1"/>
    <col min="13572" max="13580" width="13.5" style="396" customWidth="1"/>
    <col min="13581" max="13824" width="9" style="396"/>
    <col min="13825" max="13825" width="2.58203125" style="396" customWidth="1"/>
    <col min="13826" max="13826" width="3.33203125" style="396" customWidth="1"/>
    <col min="13827" max="13827" width="30" style="396" customWidth="1"/>
    <col min="13828" max="13836" width="13.5" style="396" customWidth="1"/>
    <col min="13837" max="14080" width="9" style="396"/>
    <col min="14081" max="14081" width="2.58203125" style="396" customWidth="1"/>
    <col min="14082" max="14082" width="3.33203125" style="396" customWidth="1"/>
    <col min="14083" max="14083" width="30" style="396" customWidth="1"/>
    <col min="14084" max="14092" width="13.5" style="396" customWidth="1"/>
    <col min="14093" max="14336" width="9" style="396"/>
    <col min="14337" max="14337" width="2.58203125" style="396" customWidth="1"/>
    <col min="14338" max="14338" width="3.33203125" style="396" customWidth="1"/>
    <col min="14339" max="14339" width="30" style="396" customWidth="1"/>
    <col min="14340" max="14348" width="13.5" style="396" customWidth="1"/>
    <col min="14349" max="14592" width="9" style="396"/>
    <col min="14593" max="14593" width="2.58203125" style="396" customWidth="1"/>
    <col min="14594" max="14594" width="3.33203125" style="396" customWidth="1"/>
    <col min="14595" max="14595" width="30" style="396" customWidth="1"/>
    <col min="14596" max="14604" width="13.5" style="396" customWidth="1"/>
    <col min="14605" max="14848" width="9" style="396"/>
    <col min="14849" max="14849" width="2.58203125" style="396" customWidth="1"/>
    <col min="14850" max="14850" width="3.33203125" style="396" customWidth="1"/>
    <col min="14851" max="14851" width="30" style="396" customWidth="1"/>
    <col min="14852" max="14860" width="13.5" style="396" customWidth="1"/>
    <col min="14861" max="15104" width="9" style="396"/>
    <col min="15105" max="15105" width="2.58203125" style="396" customWidth="1"/>
    <col min="15106" max="15106" width="3.33203125" style="396" customWidth="1"/>
    <col min="15107" max="15107" width="30" style="396" customWidth="1"/>
    <col min="15108" max="15116" width="13.5" style="396" customWidth="1"/>
    <col min="15117" max="15360" width="9" style="396"/>
    <col min="15361" max="15361" width="2.58203125" style="396" customWidth="1"/>
    <col min="15362" max="15362" width="3.33203125" style="396" customWidth="1"/>
    <col min="15363" max="15363" width="30" style="396" customWidth="1"/>
    <col min="15364" max="15372" width="13.5" style="396" customWidth="1"/>
    <col min="15373" max="15616" width="9" style="396"/>
    <col min="15617" max="15617" width="2.58203125" style="396" customWidth="1"/>
    <col min="15618" max="15618" width="3.33203125" style="396" customWidth="1"/>
    <col min="15619" max="15619" width="30" style="396" customWidth="1"/>
    <col min="15620" max="15628" width="13.5" style="396" customWidth="1"/>
    <col min="15629" max="15872" width="9" style="396"/>
    <col min="15873" max="15873" width="2.58203125" style="396" customWidth="1"/>
    <col min="15874" max="15874" width="3.33203125" style="396" customWidth="1"/>
    <col min="15875" max="15875" width="30" style="396" customWidth="1"/>
    <col min="15876" max="15884" width="13.5" style="396" customWidth="1"/>
    <col min="15885" max="16128" width="9" style="396"/>
    <col min="16129" max="16129" width="2.58203125" style="396" customWidth="1"/>
    <col min="16130" max="16130" width="3.33203125" style="396" customWidth="1"/>
    <col min="16131" max="16131" width="30" style="396" customWidth="1"/>
    <col min="16132" max="16140" width="13.5" style="396" customWidth="1"/>
    <col min="16141" max="16384" width="9" style="396"/>
  </cols>
  <sheetData>
    <row r="1" spans="1:12" ht="25.5">
      <c r="A1" s="669" t="s">
        <v>271</v>
      </c>
      <c r="B1" s="669"/>
      <c r="C1" s="669"/>
      <c r="D1" s="669"/>
      <c r="E1" s="669"/>
      <c r="F1" s="669"/>
      <c r="G1" s="669"/>
      <c r="H1" s="669"/>
      <c r="I1" s="669"/>
      <c r="J1" s="669"/>
      <c r="K1" s="669"/>
      <c r="L1" s="669"/>
    </row>
    <row r="2" spans="1:12" ht="21" customHeight="1" thickBot="1">
      <c r="A2" s="397"/>
      <c r="B2" s="397"/>
      <c r="C2" s="397"/>
      <c r="D2" s="397" t="s">
        <v>272</v>
      </c>
      <c r="E2" s="397"/>
      <c r="F2" s="397"/>
      <c r="G2" s="397"/>
      <c r="H2" s="397"/>
      <c r="I2" s="397"/>
      <c r="J2" s="397"/>
      <c r="K2" s="397"/>
      <c r="L2" s="398" t="s">
        <v>273</v>
      </c>
    </row>
    <row r="3" spans="1:12">
      <c r="A3" s="670" t="s">
        <v>274</v>
      </c>
      <c r="B3" s="671"/>
      <c r="C3" s="672"/>
      <c r="D3" s="676" t="s">
        <v>275</v>
      </c>
      <c r="E3" s="677"/>
      <c r="F3" s="678"/>
      <c r="G3" s="679" t="s">
        <v>276</v>
      </c>
      <c r="H3" s="680"/>
      <c r="I3" s="681"/>
      <c r="J3" s="679" t="s">
        <v>277</v>
      </c>
      <c r="K3" s="680"/>
      <c r="L3" s="682"/>
    </row>
    <row r="4" spans="1:12" ht="14.5" thickBot="1">
      <c r="A4" s="673"/>
      <c r="B4" s="674"/>
      <c r="C4" s="675"/>
      <c r="D4" s="399" t="s">
        <v>167</v>
      </c>
      <c r="E4" s="399" t="s">
        <v>278</v>
      </c>
      <c r="F4" s="399" t="s">
        <v>279</v>
      </c>
      <c r="G4" s="400" t="s">
        <v>167</v>
      </c>
      <c r="H4" s="399" t="s">
        <v>278</v>
      </c>
      <c r="I4" s="399" t="s">
        <v>279</v>
      </c>
      <c r="J4" s="400" t="s">
        <v>167</v>
      </c>
      <c r="K4" s="399" t="s">
        <v>278</v>
      </c>
      <c r="L4" s="401" t="s">
        <v>279</v>
      </c>
    </row>
    <row r="5" spans="1:12" ht="22.5" customHeight="1">
      <c r="A5" s="402" t="s">
        <v>280</v>
      </c>
      <c r="B5" s="403"/>
      <c r="C5" s="403"/>
      <c r="D5" s="404">
        <f>D6+D14+D15</f>
        <v>0</v>
      </c>
      <c r="E5" s="404">
        <f>E6+E14+E15</f>
        <v>0</v>
      </c>
      <c r="F5" s="404">
        <f>D5-E5</f>
        <v>0</v>
      </c>
      <c r="G5" s="404">
        <f>G6+G14+G15</f>
        <v>0</v>
      </c>
      <c r="H5" s="404">
        <f>H6+H14+H15</f>
        <v>0</v>
      </c>
      <c r="I5" s="404">
        <f>G5-H5</f>
        <v>0</v>
      </c>
      <c r="J5" s="404">
        <f>J6+J14+J15</f>
        <v>0</v>
      </c>
      <c r="K5" s="404">
        <f>K6+K14+K15</f>
        <v>0</v>
      </c>
      <c r="L5" s="404">
        <f>J5-K5</f>
        <v>0</v>
      </c>
    </row>
    <row r="6" spans="1:12" ht="22.5" customHeight="1">
      <c r="A6" s="405"/>
      <c r="B6" s="406" t="s">
        <v>281</v>
      </c>
      <c r="C6" s="407"/>
      <c r="D6" s="408">
        <f>SUM(D7:D13)</f>
        <v>0</v>
      </c>
      <c r="E6" s="408">
        <f>SUM(E7:E13)</f>
        <v>0</v>
      </c>
      <c r="F6" s="408">
        <f t="shared" ref="F6:F16" si="0">D6-E6</f>
        <v>0</v>
      </c>
      <c r="G6" s="408">
        <f>SUM(G7:G13)</f>
        <v>0</v>
      </c>
      <c r="H6" s="408">
        <f>SUM(H7:H13)</f>
        <v>0</v>
      </c>
      <c r="I6" s="408">
        <f t="shared" ref="I6:I16" si="1">G6-H6</f>
        <v>0</v>
      </c>
      <c r="J6" s="408">
        <f>SUM(J7:J13)</f>
        <v>0</v>
      </c>
      <c r="K6" s="408">
        <f>SUM(K7:K13)</f>
        <v>0</v>
      </c>
      <c r="L6" s="408">
        <f t="shared" ref="L6:L16" si="2">J6-K6</f>
        <v>0</v>
      </c>
    </row>
    <row r="7" spans="1:12" ht="22.5" customHeight="1">
      <c r="A7" s="405"/>
      <c r="B7" s="406"/>
      <c r="C7" s="407" t="s">
        <v>282</v>
      </c>
      <c r="D7" s="409"/>
      <c r="E7" s="409"/>
      <c r="F7" s="410">
        <f>D7-E7</f>
        <v>0</v>
      </c>
      <c r="G7" s="409"/>
      <c r="H7" s="409"/>
      <c r="I7" s="410">
        <f t="shared" si="1"/>
        <v>0</v>
      </c>
      <c r="J7" s="409"/>
      <c r="K7" s="409"/>
      <c r="L7" s="410">
        <f t="shared" si="2"/>
        <v>0</v>
      </c>
    </row>
    <row r="8" spans="1:12" ht="22.5" customHeight="1">
      <c r="A8" s="405"/>
      <c r="B8" s="406"/>
      <c r="C8" s="411" t="s">
        <v>283</v>
      </c>
      <c r="D8" s="409"/>
      <c r="E8" s="409"/>
      <c r="F8" s="410">
        <f t="shared" si="0"/>
        <v>0</v>
      </c>
      <c r="G8" s="409"/>
      <c r="H8" s="409"/>
      <c r="I8" s="410">
        <f t="shared" si="1"/>
        <v>0</v>
      </c>
      <c r="J8" s="409"/>
      <c r="K8" s="409"/>
      <c r="L8" s="410">
        <f t="shared" si="2"/>
        <v>0</v>
      </c>
    </row>
    <row r="9" spans="1:12" ht="22.5" customHeight="1">
      <c r="A9" s="405"/>
      <c r="B9" s="406"/>
      <c r="C9" s="411" t="s">
        <v>284</v>
      </c>
      <c r="D9" s="409"/>
      <c r="E9" s="409"/>
      <c r="F9" s="410">
        <f t="shared" si="0"/>
        <v>0</v>
      </c>
      <c r="G9" s="409"/>
      <c r="H9" s="409"/>
      <c r="I9" s="410">
        <f t="shared" si="1"/>
        <v>0</v>
      </c>
      <c r="J9" s="409"/>
      <c r="K9" s="409"/>
      <c r="L9" s="410">
        <f t="shared" si="2"/>
        <v>0</v>
      </c>
    </row>
    <row r="10" spans="1:12" ht="22.5" customHeight="1">
      <c r="A10" s="405"/>
      <c r="B10" s="412"/>
      <c r="C10" s="413" t="s">
        <v>285</v>
      </c>
      <c r="D10" s="409"/>
      <c r="E10" s="409"/>
      <c r="F10" s="410">
        <f t="shared" si="0"/>
        <v>0</v>
      </c>
      <c r="G10" s="409"/>
      <c r="H10" s="409"/>
      <c r="I10" s="410">
        <f t="shared" si="1"/>
        <v>0</v>
      </c>
      <c r="J10" s="409"/>
      <c r="K10" s="409"/>
      <c r="L10" s="410">
        <f t="shared" si="2"/>
        <v>0</v>
      </c>
    </row>
    <row r="11" spans="1:12" ht="22.5" customHeight="1">
      <c r="A11" s="414"/>
      <c r="B11" s="415"/>
      <c r="C11" s="336" t="s">
        <v>286</v>
      </c>
      <c r="D11" s="409"/>
      <c r="E11" s="409"/>
      <c r="F11" s="410">
        <f t="shared" si="0"/>
        <v>0</v>
      </c>
      <c r="G11" s="409"/>
      <c r="H11" s="409"/>
      <c r="I11" s="410">
        <f t="shared" si="1"/>
        <v>0</v>
      </c>
      <c r="J11" s="409"/>
      <c r="K11" s="409"/>
      <c r="L11" s="410">
        <f t="shared" si="2"/>
        <v>0</v>
      </c>
    </row>
    <row r="12" spans="1:12" ht="22.5" customHeight="1">
      <c r="A12" s="414"/>
      <c r="B12" s="415"/>
      <c r="C12" s="336" t="s">
        <v>287</v>
      </c>
      <c r="D12" s="409"/>
      <c r="E12" s="409"/>
      <c r="F12" s="410">
        <f t="shared" si="0"/>
        <v>0</v>
      </c>
      <c r="G12" s="409"/>
      <c r="H12" s="409"/>
      <c r="I12" s="410">
        <f t="shared" si="1"/>
        <v>0</v>
      </c>
      <c r="J12" s="409"/>
      <c r="K12" s="409"/>
      <c r="L12" s="410">
        <f t="shared" si="2"/>
        <v>0</v>
      </c>
    </row>
    <row r="13" spans="1:12" ht="22.5" customHeight="1">
      <c r="A13" s="414"/>
      <c r="B13" s="415"/>
      <c r="C13" s="336" t="s">
        <v>288</v>
      </c>
      <c r="D13" s="409"/>
      <c r="E13" s="409"/>
      <c r="F13" s="410">
        <f t="shared" si="0"/>
        <v>0</v>
      </c>
      <c r="G13" s="409"/>
      <c r="H13" s="409"/>
      <c r="I13" s="410">
        <f t="shared" si="1"/>
        <v>0</v>
      </c>
      <c r="J13" s="409"/>
      <c r="K13" s="409"/>
      <c r="L13" s="410">
        <f t="shared" si="2"/>
        <v>0</v>
      </c>
    </row>
    <row r="14" spans="1:12" ht="22.5" customHeight="1">
      <c r="A14" s="414"/>
      <c r="B14" s="415" t="s">
        <v>289</v>
      </c>
      <c r="C14" s="336"/>
      <c r="D14" s="409"/>
      <c r="E14" s="416"/>
      <c r="F14" s="417">
        <f t="shared" si="0"/>
        <v>0</v>
      </c>
      <c r="G14" s="409"/>
      <c r="H14" s="416"/>
      <c r="I14" s="417">
        <f t="shared" si="1"/>
        <v>0</v>
      </c>
      <c r="J14" s="409"/>
      <c r="K14" s="416"/>
      <c r="L14" s="417">
        <f t="shared" si="2"/>
        <v>0</v>
      </c>
    </row>
    <row r="15" spans="1:12" ht="22.5" customHeight="1">
      <c r="A15" s="414"/>
      <c r="B15" s="415" t="s">
        <v>290</v>
      </c>
      <c r="C15" s="336"/>
      <c r="D15" s="418">
        <f>ROUNDDOWN(D14*1.2,-3)</f>
        <v>0</v>
      </c>
      <c r="E15" s="418">
        <f>ROUNDDOWN(E14*1.2,-3)</f>
        <v>0</v>
      </c>
      <c r="F15" s="419">
        <f t="shared" si="0"/>
        <v>0</v>
      </c>
      <c r="G15" s="418">
        <f>ROUNDDOWN(G14*1.2,-3)</f>
        <v>0</v>
      </c>
      <c r="H15" s="418">
        <f>ROUNDDOWN(H14*1.2,-3)</f>
        <v>0</v>
      </c>
      <c r="I15" s="419">
        <f t="shared" si="1"/>
        <v>0</v>
      </c>
      <c r="J15" s="418">
        <f>ROUNDDOWN(J14*1.2,-3)</f>
        <v>0</v>
      </c>
      <c r="K15" s="418">
        <f>ROUNDDOWN(K14*1.2,-3)</f>
        <v>0</v>
      </c>
      <c r="L15" s="419">
        <f t="shared" si="2"/>
        <v>0</v>
      </c>
    </row>
    <row r="16" spans="1:12" ht="22.5" customHeight="1" thickBot="1">
      <c r="A16" s="414" t="s">
        <v>291</v>
      </c>
      <c r="B16" s="415"/>
      <c r="C16" s="336"/>
      <c r="D16" s="420">
        <f>ROUNDDOWN(SUM(D14:D15)*0.4,-3)</f>
        <v>0</v>
      </c>
      <c r="E16" s="420">
        <f>ROUNDDOWN(SUM(E14:E15)*0.4,-3)</f>
        <v>0</v>
      </c>
      <c r="F16" s="420">
        <f t="shared" si="0"/>
        <v>0</v>
      </c>
      <c r="G16" s="420">
        <f>ROUNDDOWN(SUM(G14:G15)*0.4,-3)</f>
        <v>0</v>
      </c>
      <c r="H16" s="420">
        <f>ROUNDDOWN(SUM(H14:H15)*0.4,-3)</f>
        <v>0</v>
      </c>
      <c r="I16" s="420">
        <f t="shared" si="1"/>
        <v>0</v>
      </c>
      <c r="J16" s="420">
        <f>ROUNDDOWN(SUM(J14:J15)*0.4,-3)</f>
        <v>0</v>
      </c>
      <c r="K16" s="420">
        <f>ROUNDDOWN(SUM(K14:K15)*0.4,-3)</f>
        <v>0</v>
      </c>
      <c r="L16" s="420">
        <f t="shared" si="2"/>
        <v>0</v>
      </c>
    </row>
    <row r="17" spans="1:12" ht="22.5" customHeight="1" thickBot="1">
      <c r="A17" s="421" t="s">
        <v>292</v>
      </c>
      <c r="B17" s="422"/>
      <c r="C17" s="423"/>
      <c r="D17" s="424">
        <f t="shared" ref="D17:L17" si="3">D5+D16</f>
        <v>0</v>
      </c>
      <c r="E17" s="424">
        <f>E5+E16</f>
        <v>0</v>
      </c>
      <c r="F17" s="424">
        <f t="shared" si="3"/>
        <v>0</v>
      </c>
      <c r="G17" s="424">
        <f t="shared" si="3"/>
        <v>0</v>
      </c>
      <c r="H17" s="424">
        <f t="shared" si="3"/>
        <v>0</v>
      </c>
      <c r="I17" s="424">
        <f t="shared" si="3"/>
        <v>0</v>
      </c>
      <c r="J17" s="424">
        <f t="shared" si="3"/>
        <v>0</v>
      </c>
      <c r="K17" s="424">
        <f t="shared" si="3"/>
        <v>0</v>
      </c>
      <c r="L17" s="424">
        <f t="shared" si="3"/>
        <v>0</v>
      </c>
    </row>
    <row r="18" spans="1:12" ht="22.5" customHeight="1" thickBot="1">
      <c r="A18" s="421" t="s">
        <v>293</v>
      </c>
      <c r="B18" s="422"/>
      <c r="C18" s="423"/>
      <c r="D18" s="424">
        <f>ROUNDDOWN(IF(ISNUMBER($D$25),D17*(9/10-($D$25/$D$24)),D17*0.9),-3)</f>
        <v>0</v>
      </c>
      <c r="E18" s="424">
        <f>ROUNDDOWN(IF(ISNUMBER($D$25),E17*(9/10-($D$25/$D$24)),E17*0.9),-3)</f>
        <v>0</v>
      </c>
      <c r="F18" s="424">
        <f>D18-E18</f>
        <v>0</v>
      </c>
      <c r="G18" s="424">
        <f>ROUNDDOWN(IF(ISNUMBER($D$25),G17*(9/10-($D$25/$D$24)),G17*0.9),-3)</f>
        <v>0</v>
      </c>
      <c r="H18" s="424">
        <f>ROUNDDOWN(IF(ISNUMBER($D$25),H17*(9/10-($D$25/$D$24)),H17*0.9),-3)</f>
        <v>0</v>
      </c>
      <c r="I18" s="424"/>
      <c r="J18" s="424">
        <f>ROUNDDOWN(IF(ISNUMBER($D$25),J17*(9/10-($D$25/$D$24)),J17*0.9),-3)</f>
        <v>0</v>
      </c>
      <c r="K18" s="424">
        <f>ROUNDDOWN(IF(ISNUMBER($D$25),K17*(9/10-($D$25/$D$24)),K17*0.9),-3)</f>
        <v>0</v>
      </c>
      <c r="L18" s="424"/>
    </row>
    <row r="19" spans="1:12" ht="22.5" customHeight="1" thickBot="1">
      <c r="A19" s="425" t="s">
        <v>294</v>
      </c>
      <c r="B19" s="426"/>
      <c r="C19" s="423"/>
      <c r="D19" s="427">
        <f>E19</f>
        <v>0</v>
      </c>
      <c r="E19" s="450"/>
      <c r="F19" s="428"/>
      <c r="G19" s="427">
        <f>H19</f>
        <v>0</v>
      </c>
      <c r="H19" s="450"/>
      <c r="I19" s="428"/>
      <c r="J19" s="427">
        <f>K19</f>
        <v>0</v>
      </c>
      <c r="K19" s="450"/>
      <c r="L19" s="428"/>
    </row>
    <row r="20" spans="1:12" ht="22.5" customHeight="1" thickBot="1">
      <c r="A20" s="429" t="s">
        <v>295</v>
      </c>
      <c r="B20" s="430"/>
      <c r="C20" s="431"/>
      <c r="D20" s="666">
        <f>D18+D19</f>
        <v>0</v>
      </c>
      <c r="E20" s="667"/>
      <c r="F20" s="668"/>
      <c r="G20" s="666">
        <f>G18+G19</f>
        <v>0</v>
      </c>
      <c r="H20" s="667"/>
      <c r="I20" s="668"/>
      <c r="J20" s="666">
        <f>J18+J19</f>
        <v>0</v>
      </c>
      <c r="K20" s="667"/>
      <c r="L20" s="668"/>
    </row>
    <row r="22" spans="1:12" s="432" customFormat="1" ht="12.5" thickBot="1">
      <c r="C22" s="433" t="s">
        <v>296</v>
      </c>
    </row>
    <row r="23" spans="1:12" s="432" customFormat="1" ht="25.5" customHeight="1" thickBot="1">
      <c r="C23" s="434" t="s">
        <v>297</v>
      </c>
      <c r="D23" s="435">
        <f>ROUNDDOWN(D24*1.08,0)</f>
        <v>0</v>
      </c>
      <c r="E23" s="436" t="s">
        <v>3</v>
      </c>
    </row>
    <row r="24" spans="1:12" s="432" customFormat="1" ht="25.5" customHeight="1" thickBot="1">
      <c r="C24" s="437" t="s">
        <v>298</v>
      </c>
      <c r="D24" s="438"/>
      <c r="E24" s="436" t="s">
        <v>3</v>
      </c>
    </row>
    <row r="25" spans="1:12" s="432" customFormat="1" ht="25.5" customHeight="1" thickBot="1">
      <c r="C25" s="437" t="s">
        <v>299</v>
      </c>
      <c r="D25" s="438"/>
      <c r="E25" s="436" t="s">
        <v>3</v>
      </c>
      <c r="I25" s="439"/>
    </row>
    <row r="26" spans="1:12" s="432" customFormat="1" ht="12"/>
    <row r="27" spans="1:12" s="432" customFormat="1" ht="12">
      <c r="A27" s="432" t="s">
        <v>300</v>
      </c>
    </row>
    <row r="28" spans="1:12" s="432" customFormat="1" ht="12">
      <c r="A28" s="432" t="s">
        <v>301</v>
      </c>
    </row>
    <row r="29" spans="1:12">
      <c r="A29" s="432" t="s">
        <v>302</v>
      </c>
    </row>
    <row r="30" spans="1:12">
      <c r="A30" s="432" t="s">
        <v>303</v>
      </c>
    </row>
    <row r="31" spans="1:12">
      <c r="A31" s="432" t="s">
        <v>304</v>
      </c>
    </row>
    <row r="32" spans="1:12">
      <c r="A32" s="432" t="s">
        <v>305</v>
      </c>
    </row>
    <row r="33" spans="1:12">
      <c r="A33" s="432" t="s">
        <v>306</v>
      </c>
    </row>
    <row r="37" spans="1:12" ht="25.5" customHeight="1">
      <c r="B37" s="432"/>
      <c r="C37" s="432"/>
      <c r="D37" s="432"/>
      <c r="E37" s="432"/>
      <c r="F37" s="432"/>
      <c r="G37" s="432"/>
      <c r="H37" s="432"/>
      <c r="I37" s="432"/>
      <c r="J37" s="432"/>
      <c r="K37" s="432"/>
      <c r="L37" s="432"/>
    </row>
    <row r="38" spans="1:12">
      <c r="B38" s="432"/>
      <c r="C38" s="432"/>
      <c r="D38" s="432"/>
      <c r="E38" s="432"/>
      <c r="F38" s="432"/>
      <c r="G38" s="432"/>
      <c r="H38" s="432"/>
      <c r="I38" s="432"/>
      <c r="J38" s="432"/>
      <c r="K38" s="432"/>
      <c r="L38" s="432"/>
    </row>
    <row r="39" spans="1:12">
      <c r="B39" s="432"/>
      <c r="C39" s="432"/>
      <c r="D39" s="432"/>
      <c r="E39" s="432"/>
      <c r="F39" s="432"/>
      <c r="G39" s="432"/>
      <c r="H39" s="432"/>
      <c r="I39" s="432"/>
      <c r="J39" s="432"/>
      <c r="K39" s="432"/>
      <c r="L39" s="432"/>
    </row>
    <row r="40" spans="1:12">
      <c r="B40" s="432"/>
      <c r="C40" s="432"/>
      <c r="D40" s="432"/>
      <c r="E40" s="432"/>
      <c r="F40" s="432"/>
      <c r="G40" s="432"/>
      <c r="H40" s="432"/>
      <c r="I40" s="432"/>
      <c r="J40" s="432"/>
      <c r="K40" s="432"/>
      <c r="L40" s="432"/>
    </row>
    <row r="41" spans="1:12">
      <c r="B41" s="432"/>
      <c r="C41" s="432"/>
      <c r="D41" s="432"/>
      <c r="E41" s="432"/>
      <c r="F41" s="432"/>
      <c r="G41" s="432"/>
      <c r="H41" s="432"/>
      <c r="I41" s="432"/>
      <c r="J41" s="432"/>
      <c r="K41" s="432"/>
      <c r="L41" s="432"/>
    </row>
  </sheetData>
  <mergeCells count="8">
    <mergeCell ref="D20:F20"/>
    <mergeCell ref="G20:I20"/>
    <mergeCell ref="J20:L20"/>
    <mergeCell ref="A1:L1"/>
    <mergeCell ref="A3:C4"/>
    <mergeCell ref="D3:F3"/>
    <mergeCell ref="G3:I3"/>
    <mergeCell ref="J3:L3"/>
  </mergeCells>
  <phoneticPr fontId="2"/>
  <pageMargins left="0.70866141732283472" right="0.70866141732283472" top="0.74803149606299213" bottom="0.74803149606299213" header="0.31496062992125984" footer="0.31496062992125984"/>
  <pageSetup paperSize="9" scale="52" orientation="portrait" r:id="rId1"/>
  <headerFooter>
    <oddHeader>&amp;R(2020.08版）</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C25"/>
  <sheetViews>
    <sheetView view="pageBreakPreview" zoomScale="60" zoomScaleNormal="100" workbookViewId="0">
      <selection activeCell="C25" sqref="C25"/>
    </sheetView>
  </sheetViews>
  <sheetFormatPr defaultRowHeight="14"/>
  <cols>
    <col min="1" max="1" width="14.08203125" customWidth="1"/>
    <col min="2" max="2" width="5.83203125" customWidth="1"/>
    <col min="3" max="3" width="87.5" customWidth="1"/>
  </cols>
  <sheetData>
    <row r="1" spans="1:3" ht="28">
      <c r="A1" s="683">
        <v>41820</v>
      </c>
      <c r="B1" s="451" t="s">
        <v>307</v>
      </c>
      <c r="C1" s="452" t="s">
        <v>308</v>
      </c>
    </row>
    <row r="2" spans="1:3">
      <c r="A2" s="683"/>
      <c r="B2" s="451" t="s">
        <v>309</v>
      </c>
      <c r="C2" s="452" t="s">
        <v>310</v>
      </c>
    </row>
    <row r="3" spans="1:3" ht="75.75" customHeight="1">
      <c r="A3" s="683"/>
      <c r="B3" s="451" t="s">
        <v>311</v>
      </c>
      <c r="C3" s="452" t="s">
        <v>312</v>
      </c>
    </row>
    <row r="4" spans="1:3" ht="64" customHeight="1">
      <c r="A4" s="684">
        <v>41973</v>
      </c>
      <c r="B4" s="451" t="s">
        <v>307</v>
      </c>
      <c r="C4" s="452" t="s">
        <v>313</v>
      </c>
    </row>
    <row r="5" spans="1:3" ht="21.75" customHeight="1">
      <c r="A5" s="685"/>
      <c r="B5" s="451" t="s">
        <v>309</v>
      </c>
      <c r="C5" s="452" t="s">
        <v>314</v>
      </c>
    </row>
    <row r="6" spans="1:3" ht="42">
      <c r="A6" s="685"/>
      <c r="B6" s="451" t="s">
        <v>311</v>
      </c>
      <c r="C6" s="453" t="s">
        <v>315</v>
      </c>
    </row>
    <row r="7" spans="1:3" ht="28">
      <c r="A7" s="685"/>
      <c r="B7" s="451" t="s">
        <v>316</v>
      </c>
      <c r="C7" s="452" t="s">
        <v>317</v>
      </c>
    </row>
    <row r="8" spans="1:3" ht="28">
      <c r="A8" s="685"/>
      <c r="B8" s="451" t="s">
        <v>318</v>
      </c>
      <c r="C8" s="452" t="s">
        <v>319</v>
      </c>
    </row>
    <row r="9" spans="1:3" ht="51" customHeight="1">
      <c r="A9" s="685"/>
      <c r="B9" s="451" t="s">
        <v>320</v>
      </c>
      <c r="C9" s="454" t="s">
        <v>321</v>
      </c>
    </row>
    <row r="10" spans="1:3">
      <c r="A10" s="685"/>
      <c r="B10" s="451" t="s">
        <v>322</v>
      </c>
      <c r="C10" s="453" t="s">
        <v>323</v>
      </c>
    </row>
    <row r="11" spans="1:3" ht="72" customHeight="1">
      <c r="A11" s="685"/>
      <c r="B11" s="451" t="s">
        <v>324</v>
      </c>
      <c r="C11" s="454" t="s">
        <v>325</v>
      </c>
    </row>
    <row r="12" spans="1:3" ht="21" customHeight="1">
      <c r="A12" s="685"/>
      <c r="B12" s="451" t="s">
        <v>326</v>
      </c>
      <c r="C12" s="454" t="s">
        <v>327</v>
      </c>
    </row>
    <row r="13" spans="1:3" ht="35.5" customHeight="1">
      <c r="A13" s="685"/>
      <c r="B13" s="455" t="s">
        <v>328</v>
      </c>
      <c r="C13" s="454" t="s">
        <v>329</v>
      </c>
    </row>
    <row r="14" spans="1:3" ht="61.9" customHeight="1">
      <c r="A14" s="685"/>
      <c r="B14" s="456" t="s">
        <v>330</v>
      </c>
      <c r="C14" s="452" t="s">
        <v>331</v>
      </c>
    </row>
    <row r="15" spans="1:3" ht="28">
      <c r="A15" s="685"/>
      <c r="B15" s="456" t="s">
        <v>332</v>
      </c>
      <c r="C15" s="452" t="s">
        <v>333</v>
      </c>
    </row>
    <row r="16" spans="1:3">
      <c r="A16" s="685"/>
      <c r="B16" s="456" t="s">
        <v>334</v>
      </c>
      <c r="C16" s="452" t="s">
        <v>335</v>
      </c>
    </row>
    <row r="17" spans="1:3" ht="49.9" customHeight="1">
      <c r="A17" s="685"/>
      <c r="B17" s="456" t="s">
        <v>336</v>
      </c>
      <c r="C17" s="452" t="s">
        <v>337</v>
      </c>
    </row>
    <row r="18" spans="1:3" ht="28">
      <c r="A18" s="686"/>
      <c r="B18" s="456" t="s">
        <v>338</v>
      </c>
      <c r="C18" s="453" t="s">
        <v>339</v>
      </c>
    </row>
    <row r="19" spans="1:3" ht="28.5" customHeight="1">
      <c r="A19" s="687" t="s">
        <v>340</v>
      </c>
      <c r="B19" s="451" t="s">
        <v>307</v>
      </c>
      <c r="C19" s="453" t="s">
        <v>341</v>
      </c>
    </row>
    <row r="20" spans="1:3" ht="28">
      <c r="A20" s="688"/>
      <c r="B20" s="451" t="s">
        <v>309</v>
      </c>
      <c r="C20" s="453" t="s">
        <v>342</v>
      </c>
    </row>
    <row r="21" spans="1:3" ht="33.75" customHeight="1">
      <c r="A21" s="688"/>
      <c r="B21" s="456" t="s">
        <v>311</v>
      </c>
      <c r="C21" s="453" t="s">
        <v>343</v>
      </c>
    </row>
    <row r="22" spans="1:3" ht="28">
      <c r="A22" s="689"/>
      <c r="B22" s="456" t="s">
        <v>316</v>
      </c>
      <c r="C22" s="453" t="s">
        <v>344</v>
      </c>
    </row>
    <row r="23" spans="1:3" ht="42" customHeight="1">
      <c r="A23" s="479">
        <v>42551</v>
      </c>
      <c r="B23" s="456" t="s">
        <v>307</v>
      </c>
      <c r="C23" s="452" t="s">
        <v>345</v>
      </c>
    </row>
    <row r="24" spans="1:3" ht="31.15" customHeight="1">
      <c r="A24" s="690">
        <v>43646</v>
      </c>
      <c r="B24" s="456" t="s">
        <v>307</v>
      </c>
      <c r="C24" s="480" t="s">
        <v>346</v>
      </c>
    </row>
    <row r="25" spans="1:3" ht="31.15" customHeight="1">
      <c r="A25" s="690"/>
      <c r="B25" s="456" t="s">
        <v>309</v>
      </c>
      <c r="C25" s="481" t="s">
        <v>347</v>
      </c>
    </row>
  </sheetData>
  <mergeCells count="4">
    <mergeCell ref="A1:A3"/>
    <mergeCell ref="A4:A18"/>
    <mergeCell ref="A19:A22"/>
    <mergeCell ref="A24:A25"/>
  </mergeCells>
  <phoneticPr fontId="2"/>
  <pageMargins left="0.70866141732283472" right="0.70866141732283472" top="0.74803149606299213" bottom="0.74803149606299213" header="0.31496062992125984" footer="0.31496062992125984"/>
  <pageSetup paperSize="9" scale="80" orientation="portrait" r:id="rId1"/>
  <headerFooter>
    <oddHeader>&amp;R(2019.10版）</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L41"/>
  <sheetViews>
    <sheetView view="pageBreakPreview" topLeftCell="A4" zoomScaleNormal="75" zoomScaleSheetLayoutView="100" workbookViewId="0">
      <selection activeCell="G34" sqref="G34"/>
    </sheetView>
  </sheetViews>
  <sheetFormatPr defaultColWidth="9" defaultRowHeight="14"/>
  <cols>
    <col min="1" max="1" width="3.33203125" style="1" customWidth="1"/>
    <col min="2" max="2" width="6.75" style="1" customWidth="1"/>
    <col min="3" max="3" width="9" style="1"/>
    <col min="4" max="4" width="7.25" style="1" customWidth="1"/>
    <col min="5" max="5" width="6.83203125" style="1" customWidth="1"/>
    <col min="6" max="6" width="4.5" style="1" customWidth="1"/>
    <col min="7" max="7" width="12.25" style="1" customWidth="1"/>
    <col min="8" max="8" width="4" style="1" customWidth="1"/>
    <col min="9" max="9" width="12.25" style="1" customWidth="1"/>
    <col min="10" max="10" width="3.58203125" style="1" customWidth="1"/>
    <col min="11" max="11" width="10.83203125" style="1" customWidth="1"/>
    <col min="12" max="12" width="7.33203125" style="1" customWidth="1"/>
    <col min="13" max="16384" width="9" style="1"/>
  </cols>
  <sheetData>
    <row r="1" spans="1:12">
      <c r="A1" s="486"/>
      <c r="B1" s="486"/>
      <c r="C1" s="486"/>
      <c r="D1" s="486"/>
      <c r="E1" s="486"/>
      <c r="F1" s="486"/>
      <c r="G1" s="486"/>
      <c r="H1" s="486"/>
    </row>
    <row r="2" spans="1:12">
      <c r="L2" s="449" t="s">
        <v>0</v>
      </c>
    </row>
    <row r="3" spans="1:12">
      <c r="D3" s="1" t="s">
        <v>29</v>
      </c>
    </row>
    <row r="6" spans="1:12" s="2" customFormat="1" ht="19">
      <c r="C6" s="448"/>
      <c r="E6" s="493"/>
      <c r="F6" s="494"/>
    </row>
    <row r="7" spans="1:12" s="2" customFormat="1" ht="19"/>
    <row r="8" spans="1:12" s="2" customFormat="1" ht="14.25" customHeight="1">
      <c r="G8" s="1" t="s">
        <v>30</v>
      </c>
      <c r="I8" s="1" t="s">
        <v>31</v>
      </c>
      <c r="K8" s="1" t="s">
        <v>32</v>
      </c>
    </row>
    <row r="10" spans="1:12">
      <c r="B10" s="1" t="s">
        <v>7</v>
      </c>
      <c r="G10" s="117">
        <f>SUM(G12,G28,G30)</f>
        <v>9999</v>
      </c>
      <c r="H10" s="1" t="s">
        <v>3</v>
      </c>
      <c r="I10" s="117">
        <f>SUM(I12,I28,I30)</f>
        <v>0</v>
      </c>
      <c r="J10" s="1" t="s">
        <v>3</v>
      </c>
      <c r="K10" s="117">
        <f>SUM(K12,K28,K30)</f>
        <v>9999</v>
      </c>
      <c r="L10" s="1" t="s">
        <v>3</v>
      </c>
    </row>
    <row r="11" spans="1:12">
      <c r="G11" s="118"/>
      <c r="I11" s="118"/>
      <c r="K11" s="118"/>
    </row>
    <row r="12" spans="1:12">
      <c r="B12" s="1" t="s">
        <v>8</v>
      </c>
      <c r="G12" s="118">
        <f>SUM(G14,G16,G18,G20,G22,G24,G26)</f>
        <v>9999</v>
      </c>
      <c r="H12" s="1" t="s">
        <v>3</v>
      </c>
      <c r="I12" s="118">
        <f>SUM(I14,I16,I18,I20,I22,I24,I26)</f>
        <v>0</v>
      </c>
      <c r="J12" s="1" t="s">
        <v>3</v>
      </c>
      <c r="K12" s="118">
        <f>SUM(K14,K16,K18,K20,K22,K24,K26)</f>
        <v>9999</v>
      </c>
      <c r="L12" s="1" t="s">
        <v>3</v>
      </c>
    </row>
    <row r="13" spans="1:12">
      <c r="G13" s="118"/>
      <c r="I13" s="118"/>
      <c r="K13" s="118"/>
    </row>
    <row r="14" spans="1:12">
      <c r="B14" s="4" t="s">
        <v>9</v>
      </c>
      <c r="G14" s="118">
        <f>'旅費1（両）'!I3</f>
        <v>0</v>
      </c>
      <c r="H14" s="1" t="s">
        <v>3</v>
      </c>
      <c r="I14" s="118">
        <f>'旅費1（両）'!P3</f>
        <v>0</v>
      </c>
      <c r="J14" s="1" t="s">
        <v>3</v>
      </c>
      <c r="K14" s="118">
        <f>G14-I14</f>
        <v>0</v>
      </c>
      <c r="L14" s="1" t="s">
        <v>3</v>
      </c>
    </row>
    <row r="15" spans="1:12">
      <c r="G15" s="118"/>
      <c r="I15" s="118"/>
      <c r="K15" s="118"/>
    </row>
    <row r="16" spans="1:12">
      <c r="B16" s="4" t="s">
        <v>10</v>
      </c>
      <c r="G16" s="118">
        <f>'旅費1（両）'!I4</f>
        <v>0</v>
      </c>
      <c r="H16" s="1" t="s">
        <v>11</v>
      </c>
      <c r="I16" s="118">
        <f>'旅費1（両）'!P4</f>
        <v>0</v>
      </c>
      <c r="J16" s="1" t="s">
        <v>11</v>
      </c>
      <c r="K16" s="118">
        <f>G16-I16</f>
        <v>0</v>
      </c>
      <c r="L16" s="1" t="s">
        <v>11</v>
      </c>
    </row>
    <row r="17" spans="2:12">
      <c r="G17" s="118"/>
      <c r="I17" s="118"/>
      <c r="K17" s="118"/>
    </row>
    <row r="18" spans="2:12">
      <c r="B18" s="4" t="s">
        <v>12</v>
      </c>
      <c r="G18" s="118">
        <f>'一般業務費１（不）'!D1</f>
        <v>0</v>
      </c>
      <c r="H18" s="1" t="s">
        <v>11</v>
      </c>
      <c r="I18" s="118">
        <v>0</v>
      </c>
      <c r="J18" s="1" t="s">
        <v>11</v>
      </c>
      <c r="K18" s="118">
        <f>G18-I18</f>
        <v>0</v>
      </c>
      <c r="L18" s="1" t="s">
        <v>11</v>
      </c>
    </row>
    <row r="19" spans="2:12">
      <c r="G19" s="118"/>
      <c r="I19" s="118"/>
      <c r="K19" s="118"/>
    </row>
    <row r="20" spans="2:12">
      <c r="B20" s="4" t="s">
        <v>13</v>
      </c>
      <c r="G20" s="118">
        <f>'報告書作成費・機材費（両）'!E1</f>
        <v>0</v>
      </c>
      <c r="H20" s="1" t="s">
        <v>11</v>
      </c>
      <c r="I20" s="118">
        <f>'報告書作成費・機材費（両）'!H1</f>
        <v>0</v>
      </c>
      <c r="J20" s="1" t="s">
        <v>11</v>
      </c>
      <c r="K20" s="118">
        <f>G20-I20</f>
        <v>0</v>
      </c>
      <c r="L20" s="1" t="s">
        <v>11</v>
      </c>
    </row>
    <row r="21" spans="2:12">
      <c r="G21" s="118"/>
      <c r="I21" s="118"/>
      <c r="K21" s="118"/>
    </row>
    <row r="22" spans="2:12">
      <c r="B22" s="4" t="s">
        <v>14</v>
      </c>
      <c r="G22" s="118">
        <f>'報告書作成費・機材費（両）'!E15</f>
        <v>9999</v>
      </c>
      <c r="H22" s="1" t="s">
        <v>11</v>
      </c>
      <c r="I22" s="118">
        <f>'報告書作成費・機材費（両）'!H15</f>
        <v>0</v>
      </c>
      <c r="J22" s="1" t="s">
        <v>11</v>
      </c>
      <c r="K22" s="118">
        <f>G22-I22</f>
        <v>9999</v>
      </c>
      <c r="L22" s="1" t="s">
        <v>11</v>
      </c>
    </row>
    <row r="23" spans="2:12">
      <c r="G23" s="118"/>
      <c r="I23" s="118"/>
      <c r="K23" s="118"/>
    </row>
    <row r="24" spans="2:12">
      <c r="B24" s="4" t="s">
        <v>15</v>
      </c>
      <c r="G24" s="118">
        <f>'再委託費（両）'!D1</f>
        <v>0</v>
      </c>
      <c r="H24" s="1" t="s">
        <v>11</v>
      </c>
      <c r="I24" s="118">
        <f>'再委託費（両）'!G1</f>
        <v>0</v>
      </c>
      <c r="J24" s="1" t="s">
        <v>11</v>
      </c>
      <c r="K24" s="118">
        <f>G24-I24</f>
        <v>0</v>
      </c>
      <c r="L24" s="1" t="s">
        <v>11</v>
      </c>
    </row>
    <row r="25" spans="2:12">
      <c r="G25" s="118"/>
      <c r="I25" s="118"/>
      <c r="K25" s="118"/>
    </row>
    <row r="26" spans="2:12">
      <c r="B26" s="4" t="s">
        <v>33</v>
      </c>
      <c r="C26" s="1" t="s">
        <v>34</v>
      </c>
      <c r="G26" s="118">
        <f>'国内業務費（課）'!D1</f>
        <v>0</v>
      </c>
      <c r="H26" s="1" t="s">
        <v>11</v>
      </c>
      <c r="I26" s="118">
        <f>'国内業務費（課）'!G1</f>
        <v>0</v>
      </c>
      <c r="J26" s="1" t="s">
        <v>11</v>
      </c>
      <c r="K26" s="118">
        <f>G26-I26</f>
        <v>0</v>
      </c>
      <c r="L26" s="1" t="s">
        <v>11</v>
      </c>
    </row>
    <row r="27" spans="2:12">
      <c r="G27" s="118"/>
      <c r="I27" s="118"/>
      <c r="K27" s="118"/>
    </row>
    <row r="28" spans="2:12">
      <c r="B28" s="1" t="s">
        <v>17</v>
      </c>
      <c r="G28" s="118">
        <f>'直接人件費（両）'!B1</f>
        <v>0</v>
      </c>
      <c r="H28" s="1" t="s">
        <v>18</v>
      </c>
      <c r="I28" s="118">
        <f>'直接人件費（両）'!G1</f>
        <v>0</v>
      </c>
      <c r="J28" s="1" t="s">
        <v>18</v>
      </c>
      <c r="K28" s="118">
        <f>G28-I28</f>
        <v>0</v>
      </c>
      <c r="L28" s="1" t="s">
        <v>18</v>
      </c>
    </row>
    <row r="29" spans="2:12">
      <c r="G29" s="118"/>
      <c r="I29" s="118"/>
      <c r="K29" s="118"/>
    </row>
    <row r="30" spans="2:12">
      <c r="B30" s="1" t="s">
        <v>19</v>
      </c>
      <c r="G30" s="118">
        <f>'その他原価（両）'!C1</f>
        <v>0</v>
      </c>
      <c r="H30" s="1" t="s">
        <v>3</v>
      </c>
      <c r="I30" s="118">
        <f>'その他原価（両）'!G9</f>
        <v>0</v>
      </c>
      <c r="J30" s="1" t="s">
        <v>3</v>
      </c>
      <c r="K30" s="118">
        <f>G30-I30</f>
        <v>0</v>
      </c>
      <c r="L30" s="1" t="s">
        <v>3</v>
      </c>
    </row>
    <row r="31" spans="2:12">
      <c r="G31" s="118"/>
      <c r="I31" s="118"/>
      <c r="K31" s="118"/>
    </row>
    <row r="32" spans="2:12">
      <c r="B32" s="1" t="s">
        <v>20</v>
      </c>
      <c r="G32" s="118">
        <f>'一般管理費等（両）'!C2</f>
        <v>0</v>
      </c>
      <c r="H32" s="1" t="s">
        <v>18</v>
      </c>
      <c r="I32" s="118">
        <f>'一般管理費等（両）'!G8</f>
        <v>0</v>
      </c>
      <c r="J32" s="1" t="s">
        <v>18</v>
      </c>
      <c r="K32" s="118">
        <f>G32-I32</f>
        <v>0</v>
      </c>
      <c r="L32" s="1" t="s">
        <v>18</v>
      </c>
    </row>
    <row r="33" spans="2:12">
      <c r="G33" s="118"/>
      <c r="I33" s="118"/>
      <c r="K33" s="118"/>
    </row>
    <row r="34" spans="2:12">
      <c r="B34" s="1" t="s">
        <v>35</v>
      </c>
      <c r="G34" s="119">
        <f>SUM(G10,G32)</f>
        <v>9999</v>
      </c>
      <c r="H34" s="1" t="s">
        <v>18</v>
      </c>
      <c r="I34" s="119">
        <f>SUM(I10,I32)</f>
        <v>0</v>
      </c>
      <c r="J34" s="1" t="s">
        <v>18</v>
      </c>
      <c r="K34" s="119">
        <f>SUM(K10,K32)</f>
        <v>9999</v>
      </c>
      <c r="L34" s="1" t="s">
        <v>18</v>
      </c>
    </row>
    <row r="35" spans="2:12">
      <c r="G35" s="119"/>
      <c r="I35" s="119"/>
      <c r="K35" s="119"/>
    </row>
    <row r="37" spans="2:12" ht="25.5" customHeight="1">
      <c r="B37" s="22"/>
      <c r="C37" s="22"/>
      <c r="D37" s="22"/>
      <c r="E37" s="22"/>
      <c r="F37" s="22"/>
      <c r="G37" s="22"/>
      <c r="H37" s="22"/>
      <c r="I37" s="22"/>
      <c r="J37" s="22"/>
      <c r="K37" s="22"/>
      <c r="L37" s="22"/>
    </row>
    <row r="38" spans="2:12">
      <c r="B38" s="22"/>
      <c r="C38" s="22"/>
      <c r="D38" s="22"/>
      <c r="E38" s="22"/>
      <c r="F38" s="22"/>
      <c r="G38" s="22"/>
      <c r="H38" s="22"/>
      <c r="I38" s="22"/>
      <c r="J38" s="22"/>
      <c r="K38" s="22"/>
      <c r="L38" s="22"/>
    </row>
    <row r="39" spans="2:12">
      <c r="B39" s="22"/>
      <c r="C39" s="22"/>
      <c r="D39" s="22"/>
      <c r="E39" s="22"/>
      <c r="F39" s="22"/>
      <c r="G39" s="22"/>
      <c r="H39" s="22"/>
      <c r="I39" s="22"/>
      <c r="J39" s="22"/>
      <c r="K39" s="22"/>
      <c r="L39" s="22"/>
    </row>
    <row r="40" spans="2:12">
      <c r="B40" s="22"/>
      <c r="C40" s="22"/>
      <c r="D40" s="22"/>
      <c r="E40" s="22"/>
      <c r="F40" s="22"/>
      <c r="G40" s="22"/>
      <c r="H40" s="22"/>
      <c r="I40" s="22"/>
      <c r="J40" s="22"/>
      <c r="K40" s="22"/>
      <c r="L40" s="22"/>
    </row>
    <row r="41" spans="2:12">
      <c r="B41" s="22"/>
      <c r="C41" s="22"/>
      <c r="D41" s="22"/>
      <c r="E41" s="22"/>
      <c r="F41" s="22"/>
      <c r="G41" s="22"/>
      <c r="H41" s="22"/>
      <c r="I41" s="22"/>
      <c r="J41" s="22"/>
      <c r="K41" s="22"/>
      <c r="L41" s="22"/>
    </row>
  </sheetData>
  <mergeCells count="2">
    <mergeCell ref="A1:H1"/>
    <mergeCell ref="E6:F6"/>
  </mergeCells>
  <phoneticPr fontId="2"/>
  <pageMargins left="0.70866141732283472" right="0.70866141732283472" top="0.74803149606299213" bottom="0.74803149606299213" header="0.31496062992125984" footer="0.31496062992125984"/>
  <pageSetup paperSize="9" scale="92" orientation="portrait" r:id="rId1"/>
  <headerFooter>
    <oddHeader>&amp;R(2020.08版）</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Z39"/>
  <sheetViews>
    <sheetView view="pageBreakPreview" topLeftCell="A13" zoomScale="85" zoomScaleNormal="100" zoomScaleSheetLayoutView="85" workbookViewId="0"/>
  </sheetViews>
  <sheetFormatPr defaultColWidth="10.58203125" defaultRowHeight="12"/>
  <cols>
    <col min="1" max="1" width="15" style="5" customWidth="1"/>
    <col min="2" max="2" width="10.08203125" style="5" customWidth="1"/>
    <col min="3" max="3" width="6" style="5" customWidth="1"/>
    <col min="4" max="4" width="9.25" style="5" customWidth="1"/>
    <col min="5" max="5" width="8.25" style="5" customWidth="1"/>
    <col min="6" max="6" width="10.75" style="5" customWidth="1"/>
    <col min="7" max="7" width="11" style="5" customWidth="1"/>
    <col min="8" max="8" width="4.33203125" style="5" customWidth="1"/>
    <col min="9" max="9" width="3" style="5" customWidth="1"/>
    <col min="10" max="10" width="8.83203125" style="5" customWidth="1"/>
    <col min="11" max="11" width="3.5" style="5" customWidth="1"/>
    <col min="12" max="12" width="2.5" style="5" customWidth="1"/>
    <col min="13" max="13" width="9.25" style="5" customWidth="1"/>
    <col min="14" max="14" width="9.83203125" style="5" customWidth="1"/>
    <col min="15" max="15" width="4" style="5" customWidth="1"/>
    <col min="16" max="16" width="3" style="5" customWidth="1"/>
    <col min="17" max="17" width="11.83203125" style="5" customWidth="1"/>
    <col min="18" max="18" width="3.08203125" style="5" customWidth="1"/>
    <col min="19" max="19" width="2.58203125" style="5" customWidth="1"/>
    <col min="20" max="20" width="11.5" style="5" customWidth="1"/>
    <col min="21" max="21" width="8.58203125" style="5" customWidth="1"/>
    <col min="22" max="22" width="11.75" style="5" customWidth="1"/>
    <col min="23" max="23" width="5.83203125" style="5" customWidth="1"/>
    <col min="24" max="24" width="4.33203125" style="5" customWidth="1"/>
    <col min="25" max="25" width="15.33203125" style="5" customWidth="1"/>
    <col min="26" max="26" width="23.25" style="5" customWidth="1"/>
    <col min="27" max="27" width="10.58203125" style="5"/>
    <col min="28" max="28" width="23" style="5" customWidth="1"/>
    <col min="29" max="16384" width="10.58203125" style="5"/>
  </cols>
  <sheetData>
    <row r="1" spans="1:26" ht="20.149999999999999" customHeight="1">
      <c r="B1" s="11"/>
      <c r="C1" s="504"/>
      <c r="D1" s="504"/>
      <c r="E1" s="504"/>
      <c r="G1" s="11"/>
      <c r="H1" s="505"/>
      <c r="I1" s="505"/>
      <c r="J1" s="505"/>
      <c r="M1" s="11"/>
      <c r="N1" s="505"/>
      <c r="O1" s="505"/>
      <c r="P1" s="505"/>
    </row>
    <row r="2" spans="1:26" ht="20.149999999999999" customHeight="1">
      <c r="A2" s="5" t="s">
        <v>36</v>
      </c>
      <c r="B2" s="11"/>
      <c r="C2" s="504"/>
      <c r="D2" s="504"/>
      <c r="E2" s="504"/>
      <c r="G2" s="11"/>
      <c r="H2" s="505"/>
      <c r="I2" s="505"/>
      <c r="J2" s="505"/>
      <c r="M2" s="11"/>
      <c r="N2" s="505"/>
      <c r="O2" s="505"/>
      <c r="P2" s="505"/>
    </row>
    <row r="3" spans="1:26" ht="20.149999999999999" customHeight="1">
      <c r="A3" s="5" t="s">
        <v>37</v>
      </c>
      <c r="H3" s="11" t="s">
        <v>30</v>
      </c>
      <c r="I3" s="525">
        <f>F29</f>
        <v>0</v>
      </c>
      <c r="J3" s="525"/>
      <c r="K3" s="525"/>
      <c r="L3" s="5" t="s">
        <v>3</v>
      </c>
      <c r="N3" s="526" t="s">
        <v>38</v>
      </c>
      <c r="O3" s="526"/>
      <c r="P3" s="507">
        <f>Y29</f>
        <v>0</v>
      </c>
      <c r="Q3" s="507"/>
      <c r="R3" s="507"/>
      <c r="S3" s="5" t="s">
        <v>3</v>
      </c>
      <c r="T3" s="179" t="s">
        <v>39</v>
      </c>
      <c r="U3" s="519">
        <f>I3-P3</f>
        <v>0</v>
      </c>
      <c r="V3" s="519"/>
      <c r="W3" s="5" t="s">
        <v>3</v>
      </c>
    </row>
    <row r="4" spans="1:26" ht="20.149999999999999" customHeight="1">
      <c r="A4" s="5" t="s">
        <v>40</v>
      </c>
      <c r="H4" s="11" t="s">
        <v>30</v>
      </c>
      <c r="I4" s="506">
        <f>I5+'旅費２（不）'!F1</f>
        <v>0</v>
      </c>
      <c r="J4" s="506"/>
      <c r="K4" s="506"/>
      <c r="L4" s="5" t="s">
        <v>3</v>
      </c>
      <c r="N4" s="526" t="s">
        <v>38</v>
      </c>
      <c r="O4" s="526"/>
      <c r="P4" s="508">
        <f>Z29</f>
        <v>0</v>
      </c>
      <c r="Q4" s="508"/>
      <c r="R4" s="508"/>
      <c r="S4" s="5" t="s">
        <v>3</v>
      </c>
      <c r="T4" s="179" t="s">
        <v>39</v>
      </c>
      <c r="U4" s="520">
        <f>I4-P4</f>
        <v>0</v>
      </c>
      <c r="V4" s="520"/>
      <c r="W4" s="5" t="s">
        <v>3</v>
      </c>
    </row>
    <row r="5" spans="1:26" ht="20.149999999999999" customHeight="1">
      <c r="A5" s="5" t="s">
        <v>41</v>
      </c>
      <c r="H5" s="5" t="s">
        <v>30</v>
      </c>
      <c r="I5" s="506">
        <f>V29</f>
        <v>0</v>
      </c>
      <c r="J5" s="506"/>
      <c r="K5" s="506"/>
      <c r="L5" s="5" t="s">
        <v>3</v>
      </c>
      <c r="N5" s="526" t="s">
        <v>38</v>
      </c>
      <c r="O5" s="526"/>
      <c r="P5" s="508">
        <f>Z29</f>
        <v>0</v>
      </c>
      <c r="Q5" s="508"/>
      <c r="R5" s="508"/>
      <c r="S5" s="5" t="s">
        <v>3</v>
      </c>
      <c r="T5" s="179" t="s">
        <v>39</v>
      </c>
      <c r="U5" s="520">
        <f>I5-P5</f>
        <v>0</v>
      </c>
      <c r="V5" s="520"/>
      <c r="W5" s="5" t="s">
        <v>3</v>
      </c>
    </row>
    <row r="6" spans="1:26" ht="12.5" thickBot="1"/>
    <row r="7" spans="1:26" ht="12.75" customHeight="1">
      <c r="A7" s="521" t="s">
        <v>42</v>
      </c>
      <c r="B7" s="524" t="s">
        <v>43</v>
      </c>
      <c r="C7" s="512" t="s">
        <v>44</v>
      </c>
      <c r="D7" s="528" t="s">
        <v>45</v>
      </c>
      <c r="E7" s="514" t="s">
        <v>46</v>
      </c>
      <c r="F7" s="497" t="s">
        <v>47</v>
      </c>
      <c r="G7" s="495" t="s">
        <v>48</v>
      </c>
      <c r="H7" s="527"/>
      <c r="I7" s="527"/>
      <c r="J7" s="527"/>
      <c r="K7" s="527"/>
      <c r="L7" s="527"/>
      <c r="M7" s="527"/>
      <c r="N7" s="527"/>
      <c r="O7" s="527"/>
      <c r="P7" s="527"/>
      <c r="Q7" s="527"/>
      <c r="R7" s="527"/>
      <c r="S7" s="527"/>
      <c r="T7" s="527"/>
      <c r="U7" s="527"/>
      <c r="V7" s="527"/>
      <c r="W7" s="497" t="s">
        <v>49</v>
      </c>
      <c r="Y7" s="495" t="s">
        <v>38</v>
      </c>
      <c r="Z7" s="496"/>
    </row>
    <row r="8" spans="1:26" ht="14.25" customHeight="1">
      <c r="A8" s="522"/>
      <c r="B8" s="513"/>
      <c r="C8" s="513"/>
      <c r="D8" s="529"/>
      <c r="E8" s="515"/>
      <c r="F8" s="498"/>
      <c r="G8" s="48" t="s">
        <v>50</v>
      </c>
      <c r="H8" s="48"/>
      <c r="I8" s="48"/>
      <c r="J8" s="48"/>
      <c r="K8" s="48"/>
      <c r="L8" s="48"/>
      <c r="M8" s="48"/>
      <c r="N8" s="49"/>
      <c r="O8" s="32"/>
      <c r="P8" s="32"/>
      <c r="Q8" s="32"/>
      <c r="R8" s="32"/>
      <c r="S8" s="32"/>
      <c r="T8" s="32"/>
      <c r="U8" s="500" t="s">
        <v>51</v>
      </c>
      <c r="V8" s="502" t="s">
        <v>52</v>
      </c>
      <c r="W8" s="498"/>
      <c r="Y8" s="443" t="s">
        <v>53</v>
      </c>
      <c r="Z8" s="25" t="s">
        <v>54</v>
      </c>
    </row>
    <row r="9" spans="1:26" ht="15" customHeight="1" thickBot="1">
      <c r="A9" s="523"/>
      <c r="B9" s="501"/>
      <c r="C9" s="501"/>
      <c r="D9" s="530"/>
      <c r="E9" s="516"/>
      <c r="F9" s="499"/>
      <c r="G9" s="510" t="s">
        <v>55</v>
      </c>
      <c r="H9" s="510"/>
      <c r="I9" s="510"/>
      <c r="J9" s="510"/>
      <c r="K9" s="510"/>
      <c r="L9" s="510"/>
      <c r="M9" s="511"/>
      <c r="N9" s="509" t="s">
        <v>56</v>
      </c>
      <c r="O9" s="510"/>
      <c r="P9" s="510"/>
      <c r="Q9" s="510"/>
      <c r="R9" s="510"/>
      <c r="S9" s="510"/>
      <c r="T9" s="511"/>
      <c r="U9" s="501"/>
      <c r="V9" s="503"/>
      <c r="W9" s="499"/>
      <c r="Y9" s="374" t="s">
        <v>57</v>
      </c>
      <c r="Z9" s="17" t="s">
        <v>58</v>
      </c>
    </row>
    <row r="10" spans="1:26" ht="30" customHeight="1">
      <c r="A10" s="50"/>
      <c r="B10" s="51" t="s">
        <v>59</v>
      </c>
      <c r="C10" s="51"/>
      <c r="D10" s="13" t="s">
        <v>60</v>
      </c>
      <c r="E10" s="354"/>
      <c r="F10" s="236" t="s">
        <v>61</v>
      </c>
      <c r="G10" s="240"/>
      <c r="H10" s="103" t="s">
        <v>62</v>
      </c>
      <c r="I10" s="376" t="s">
        <v>63</v>
      </c>
      <c r="J10" s="243"/>
      <c r="K10" s="376" t="s">
        <v>64</v>
      </c>
      <c r="L10" s="387" t="s">
        <v>65</v>
      </c>
      <c r="M10" s="145" t="str">
        <f>IF(OR(G10="",J10=""),"",G10*J10)</f>
        <v/>
      </c>
      <c r="N10" s="246"/>
      <c r="O10" s="103" t="s">
        <v>62</v>
      </c>
      <c r="P10" s="376" t="s">
        <v>66</v>
      </c>
      <c r="Q10" s="484"/>
      <c r="R10" s="376" t="s">
        <v>64</v>
      </c>
      <c r="S10" s="387" t="s">
        <v>65</v>
      </c>
      <c r="T10" s="145" t="str">
        <f t="shared" ref="T10:T28" si="0">IF(OR(N10="",Q10=""),"",N10*Q10)</f>
        <v/>
      </c>
      <c r="U10" s="313"/>
      <c r="V10" s="149" t="str">
        <f t="shared" ref="V10:V28" si="1">IF(SUM(M10,T10,U10)=0,"",SUM(M10,T10,U10))</f>
        <v/>
      </c>
      <c r="W10" s="125" t="s">
        <v>67</v>
      </c>
      <c r="Y10" s="167" t="str">
        <f>IF(W10="課税",F10,"")</f>
        <v>＊</v>
      </c>
      <c r="Z10" s="149" t="str">
        <f>IF(W10="課税",V10,"")</f>
        <v/>
      </c>
    </row>
    <row r="11" spans="1:26" ht="30" customHeight="1">
      <c r="A11" s="7"/>
      <c r="B11" s="29" t="s">
        <v>68</v>
      </c>
      <c r="C11" s="8"/>
      <c r="D11" s="358" t="s">
        <v>60</v>
      </c>
      <c r="E11" s="355"/>
      <c r="F11" s="237" t="s">
        <v>61</v>
      </c>
      <c r="G11" s="241"/>
      <c r="H11" s="377" t="s">
        <v>62</v>
      </c>
      <c r="I11" s="383" t="s">
        <v>63</v>
      </c>
      <c r="J11" s="244"/>
      <c r="K11" s="383" t="s">
        <v>64</v>
      </c>
      <c r="L11" s="383" t="s">
        <v>65</v>
      </c>
      <c r="M11" s="146" t="str">
        <f t="shared" ref="M11:M28" si="2">IF(OR(G11="",J11=""),"",G11*J11)</f>
        <v/>
      </c>
      <c r="N11" s="482"/>
      <c r="O11" s="377" t="s">
        <v>62</v>
      </c>
      <c r="P11" s="383" t="s">
        <v>66</v>
      </c>
      <c r="Q11" s="485"/>
      <c r="R11" s="383" t="s">
        <v>64</v>
      </c>
      <c r="S11" s="383" t="s">
        <v>65</v>
      </c>
      <c r="T11" s="146" t="str">
        <f t="shared" si="0"/>
        <v/>
      </c>
      <c r="U11" s="314"/>
      <c r="V11" s="123" t="str">
        <f t="shared" si="1"/>
        <v/>
      </c>
      <c r="W11" s="178" t="s">
        <v>69</v>
      </c>
      <c r="Y11" s="168" t="str">
        <f t="shared" ref="Y11:Y28" si="3">IF(W11="課税",F11,"")</f>
        <v>＊</v>
      </c>
      <c r="Z11" s="163" t="str">
        <f t="shared" ref="Z11:Z28" si="4">IF(W11="課税",V11,"")</f>
        <v/>
      </c>
    </row>
    <row r="12" spans="1:26" ht="30" customHeight="1">
      <c r="A12" s="7"/>
      <c r="B12" s="8"/>
      <c r="C12" s="8"/>
      <c r="D12" s="358" t="s">
        <v>60</v>
      </c>
      <c r="E12" s="355"/>
      <c r="F12" s="237"/>
      <c r="G12" s="241"/>
      <c r="H12" s="173" t="s">
        <v>70</v>
      </c>
      <c r="I12" s="383" t="s">
        <v>63</v>
      </c>
      <c r="J12" s="244"/>
      <c r="K12" s="383" t="s">
        <v>71</v>
      </c>
      <c r="L12" s="383" t="s">
        <v>72</v>
      </c>
      <c r="M12" s="146" t="str">
        <f t="shared" si="2"/>
        <v/>
      </c>
      <c r="N12" s="482"/>
      <c r="O12" s="383" t="s">
        <v>70</v>
      </c>
      <c r="P12" s="383" t="s">
        <v>73</v>
      </c>
      <c r="Q12" s="485"/>
      <c r="R12" s="383" t="s">
        <v>71</v>
      </c>
      <c r="S12" s="383" t="s">
        <v>72</v>
      </c>
      <c r="T12" s="146" t="str">
        <f t="shared" si="0"/>
        <v/>
      </c>
      <c r="U12" s="314"/>
      <c r="V12" s="123" t="str">
        <f t="shared" si="1"/>
        <v/>
      </c>
      <c r="W12" s="178" t="s">
        <v>60</v>
      </c>
      <c r="Y12" s="168" t="str">
        <f t="shared" si="3"/>
        <v/>
      </c>
      <c r="Z12" s="163" t="str">
        <f t="shared" si="4"/>
        <v/>
      </c>
    </row>
    <row r="13" spans="1:26" ht="30" customHeight="1">
      <c r="A13" s="7"/>
      <c r="B13" s="8"/>
      <c r="C13" s="8"/>
      <c r="D13" s="358" t="s">
        <v>60</v>
      </c>
      <c r="E13" s="355"/>
      <c r="F13" s="238"/>
      <c r="G13" s="241"/>
      <c r="H13" s="173" t="s">
        <v>70</v>
      </c>
      <c r="I13" s="383" t="s">
        <v>63</v>
      </c>
      <c r="J13" s="244"/>
      <c r="K13" s="383" t="s">
        <v>71</v>
      </c>
      <c r="L13" s="383" t="s">
        <v>72</v>
      </c>
      <c r="M13" s="146" t="str">
        <f t="shared" si="2"/>
        <v/>
      </c>
      <c r="N13" s="482"/>
      <c r="O13" s="383" t="s">
        <v>70</v>
      </c>
      <c r="P13" s="383" t="s">
        <v>73</v>
      </c>
      <c r="Q13" s="485"/>
      <c r="R13" s="383" t="s">
        <v>71</v>
      </c>
      <c r="S13" s="383" t="s">
        <v>72</v>
      </c>
      <c r="T13" s="146" t="str">
        <f t="shared" si="0"/>
        <v/>
      </c>
      <c r="U13" s="314"/>
      <c r="V13" s="123" t="str">
        <f t="shared" si="1"/>
        <v/>
      </c>
      <c r="W13" s="178" t="s">
        <v>67</v>
      </c>
      <c r="Y13" s="168">
        <f t="shared" si="3"/>
        <v>0</v>
      </c>
      <c r="Z13" s="163" t="str">
        <f t="shared" si="4"/>
        <v/>
      </c>
    </row>
    <row r="14" spans="1:26" ht="30" customHeight="1">
      <c r="A14" s="7"/>
      <c r="B14" s="8"/>
      <c r="C14" s="8"/>
      <c r="D14" s="358" t="s">
        <v>60</v>
      </c>
      <c r="E14" s="355"/>
      <c r="F14" s="238"/>
      <c r="G14" s="241"/>
      <c r="H14" s="173" t="s">
        <v>70</v>
      </c>
      <c r="I14" s="383" t="s">
        <v>63</v>
      </c>
      <c r="J14" s="244"/>
      <c r="K14" s="383" t="s">
        <v>71</v>
      </c>
      <c r="L14" s="383" t="s">
        <v>72</v>
      </c>
      <c r="M14" s="146" t="str">
        <f t="shared" si="2"/>
        <v/>
      </c>
      <c r="N14" s="482"/>
      <c r="O14" s="383" t="s">
        <v>70</v>
      </c>
      <c r="P14" s="383" t="s">
        <v>73</v>
      </c>
      <c r="Q14" s="485"/>
      <c r="R14" s="383" t="s">
        <v>71</v>
      </c>
      <c r="S14" s="383" t="s">
        <v>72</v>
      </c>
      <c r="T14" s="146" t="str">
        <f t="shared" si="0"/>
        <v/>
      </c>
      <c r="U14" s="314"/>
      <c r="V14" s="123" t="str">
        <f t="shared" si="1"/>
        <v/>
      </c>
      <c r="W14" s="178" t="s">
        <v>67</v>
      </c>
      <c r="Y14" s="168">
        <f t="shared" si="3"/>
        <v>0</v>
      </c>
      <c r="Z14" s="163" t="str">
        <f t="shared" si="4"/>
        <v/>
      </c>
    </row>
    <row r="15" spans="1:26" ht="30" customHeight="1">
      <c r="A15" s="7"/>
      <c r="B15" s="8"/>
      <c r="C15" s="8"/>
      <c r="D15" s="358" t="s">
        <v>60</v>
      </c>
      <c r="E15" s="355"/>
      <c r="F15" s="238"/>
      <c r="G15" s="241"/>
      <c r="H15" s="173" t="s">
        <v>70</v>
      </c>
      <c r="I15" s="383" t="s">
        <v>63</v>
      </c>
      <c r="J15" s="244"/>
      <c r="K15" s="383" t="s">
        <v>71</v>
      </c>
      <c r="L15" s="383" t="s">
        <v>72</v>
      </c>
      <c r="M15" s="146" t="str">
        <f t="shared" si="2"/>
        <v/>
      </c>
      <c r="N15" s="482"/>
      <c r="O15" s="383" t="s">
        <v>70</v>
      </c>
      <c r="P15" s="383" t="s">
        <v>73</v>
      </c>
      <c r="Q15" s="485"/>
      <c r="R15" s="383" t="s">
        <v>71</v>
      </c>
      <c r="S15" s="383" t="s">
        <v>72</v>
      </c>
      <c r="T15" s="146" t="str">
        <f t="shared" si="0"/>
        <v/>
      </c>
      <c r="U15" s="314"/>
      <c r="V15" s="123" t="str">
        <f t="shared" si="1"/>
        <v/>
      </c>
      <c r="W15" s="178" t="s">
        <v>60</v>
      </c>
      <c r="Y15" s="168" t="str">
        <f t="shared" si="3"/>
        <v/>
      </c>
      <c r="Z15" s="163" t="str">
        <f t="shared" si="4"/>
        <v/>
      </c>
    </row>
    <row r="16" spans="1:26" ht="30" customHeight="1">
      <c r="A16" s="7"/>
      <c r="B16" s="8"/>
      <c r="C16" s="8"/>
      <c r="D16" s="358" t="s">
        <v>60</v>
      </c>
      <c r="E16" s="355"/>
      <c r="F16" s="238"/>
      <c r="G16" s="241"/>
      <c r="H16" s="173" t="s">
        <v>70</v>
      </c>
      <c r="I16" s="383" t="s">
        <v>63</v>
      </c>
      <c r="J16" s="244"/>
      <c r="K16" s="383" t="s">
        <v>71</v>
      </c>
      <c r="L16" s="383" t="s">
        <v>72</v>
      </c>
      <c r="M16" s="146" t="str">
        <f t="shared" si="2"/>
        <v/>
      </c>
      <c r="N16" s="482"/>
      <c r="O16" s="383" t="s">
        <v>70</v>
      </c>
      <c r="P16" s="383" t="s">
        <v>73</v>
      </c>
      <c r="Q16" s="485"/>
      <c r="R16" s="383" t="s">
        <v>71</v>
      </c>
      <c r="S16" s="383" t="s">
        <v>72</v>
      </c>
      <c r="T16" s="146" t="str">
        <f t="shared" si="0"/>
        <v/>
      </c>
      <c r="U16" s="314"/>
      <c r="V16" s="123" t="str">
        <f t="shared" si="1"/>
        <v/>
      </c>
      <c r="W16" s="178" t="s">
        <v>67</v>
      </c>
      <c r="Y16" s="168">
        <f t="shared" si="3"/>
        <v>0</v>
      </c>
      <c r="Z16" s="163" t="str">
        <f t="shared" si="4"/>
        <v/>
      </c>
    </row>
    <row r="17" spans="1:26" ht="30" customHeight="1">
      <c r="A17" s="7"/>
      <c r="B17" s="8"/>
      <c r="C17" s="8"/>
      <c r="D17" s="358" t="s">
        <v>60</v>
      </c>
      <c r="E17" s="355"/>
      <c r="F17" s="238"/>
      <c r="G17" s="241"/>
      <c r="H17" s="173" t="s">
        <v>70</v>
      </c>
      <c r="I17" s="383" t="s">
        <v>63</v>
      </c>
      <c r="J17" s="244"/>
      <c r="K17" s="383" t="s">
        <v>71</v>
      </c>
      <c r="L17" s="383" t="s">
        <v>72</v>
      </c>
      <c r="M17" s="146" t="str">
        <f t="shared" si="2"/>
        <v/>
      </c>
      <c r="N17" s="482"/>
      <c r="O17" s="383" t="s">
        <v>70</v>
      </c>
      <c r="P17" s="383" t="s">
        <v>73</v>
      </c>
      <c r="Q17" s="485"/>
      <c r="R17" s="383" t="s">
        <v>71</v>
      </c>
      <c r="S17" s="383" t="s">
        <v>72</v>
      </c>
      <c r="T17" s="146" t="str">
        <f t="shared" si="0"/>
        <v/>
      </c>
      <c r="U17" s="314"/>
      <c r="V17" s="123" t="str">
        <f t="shared" si="1"/>
        <v/>
      </c>
      <c r="W17" s="178" t="s">
        <v>60</v>
      </c>
      <c r="Y17" s="168" t="str">
        <f t="shared" si="3"/>
        <v/>
      </c>
      <c r="Z17" s="163" t="str">
        <f t="shared" si="4"/>
        <v/>
      </c>
    </row>
    <row r="18" spans="1:26" ht="30" customHeight="1">
      <c r="A18" s="7"/>
      <c r="B18" s="8"/>
      <c r="C18" s="8"/>
      <c r="D18" s="358" t="s">
        <v>60</v>
      </c>
      <c r="E18" s="355"/>
      <c r="F18" s="238"/>
      <c r="G18" s="241"/>
      <c r="H18" s="173" t="s">
        <v>70</v>
      </c>
      <c r="I18" s="383" t="s">
        <v>63</v>
      </c>
      <c r="J18" s="244"/>
      <c r="K18" s="383" t="s">
        <v>71</v>
      </c>
      <c r="L18" s="383" t="s">
        <v>72</v>
      </c>
      <c r="M18" s="146" t="str">
        <f t="shared" si="2"/>
        <v/>
      </c>
      <c r="N18" s="482"/>
      <c r="O18" s="383" t="s">
        <v>70</v>
      </c>
      <c r="P18" s="383" t="s">
        <v>73</v>
      </c>
      <c r="Q18" s="485"/>
      <c r="R18" s="383" t="s">
        <v>71</v>
      </c>
      <c r="S18" s="383" t="s">
        <v>72</v>
      </c>
      <c r="T18" s="146" t="str">
        <f t="shared" si="0"/>
        <v/>
      </c>
      <c r="U18" s="314"/>
      <c r="V18" s="123" t="str">
        <f t="shared" si="1"/>
        <v/>
      </c>
      <c r="W18" s="178" t="s">
        <v>67</v>
      </c>
      <c r="Y18" s="168">
        <f t="shared" si="3"/>
        <v>0</v>
      </c>
      <c r="Z18" s="163" t="str">
        <f t="shared" si="4"/>
        <v/>
      </c>
    </row>
    <row r="19" spans="1:26" ht="30" customHeight="1">
      <c r="A19" s="7"/>
      <c r="B19" s="8"/>
      <c r="C19" s="8"/>
      <c r="D19" s="358" t="s">
        <v>60</v>
      </c>
      <c r="E19" s="355"/>
      <c r="F19" s="238"/>
      <c r="G19" s="241"/>
      <c r="H19" s="173" t="s">
        <v>70</v>
      </c>
      <c r="I19" s="383" t="s">
        <v>63</v>
      </c>
      <c r="J19" s="244"/>
      <c r="K19" s="383" t="s">
        <v>71</v>
      </c>
      <c r="L19" s="383" t="s">
        <v>72</v>
      </c>
      <c r="M19" s="146" t="str">
        <f t="shared" si="2"/>
        <v/>
      </c>
      <c r="N19" s="482"/>
      <c r="O19" s="383" t="s">
        <v>70</v>
      </c>
      <c r="P19" s="383" t="s">
        <v>73</v>
      </c>
      <c r="Q19" s="485"/>
      <c r="R19" s="383" t="s">
        <v>71</v>
      </c>
      <c r="S19" s="383" t="s">
        <v>72</v>
      </c>
      <c r="T19" s="146" t="str">
        <f t="shared" si="0"/>
        <v/>
      </c>
      <c r="U19" s="314"/>
      <c r="V19" s="123" t="str">
        <f t="shared" si="1"/>
        <v/>
      </c>
      <c r="W19" s="178" t="s">
        <v>67</v>
      </c>
      <c r="Y19" s="168">
        <f t="shared" si="3"/>
        <v>0</v>
      </c>
      <c r="Z19" s="163" t="str">
        <f t="shared" si="4"/>
        <v/>
      </c>
    </row>
    <row r="20" spans="1:26" ht="30" customHeight="1">
      <c r="A20" s="7"/>
      <c r="B20" s="8"/>
      <c r="C20" s="8"/>
      <c r="D20" s="358" t="s">
        <v>60</v>
      </c>
      <c r="E20" s="355"/>
      <c r="F20" s="238"/>
      <c r="G20" s="241"/>
      <c r="H20" s="173" t="s">
        <v>70</v>
      </c>
      <c r="I20" s="383" t="s">
        <v>63</v>
      </c>
      <c r="J20" s="244"/>
      <c r="K20" s="383" t="s">
        <v>71</v>
      </c>
      <c r="L20" s="383" t="s">
        <v>72</v>
      </c>
      <c r="M20" s="146" t="str">
        <f t="shared" si="2"/>
        <v/>
      </c>
      <c r="N20" s="482"/>
      <c r="O20" s="383" t="s">
        <v>70</v>
      </c>
      <c r="P20" s="383" t="s">
        <v>73</v>
      </c>
      <c r="Q20" s="485"/>
      <c r="R20" s="383" t="s">
        <v>71</v>
      </c>
      <c r="S20" s="383" t="s">
        <v>72</v>
      </c>
      <c r="T20" s="146" t="str">
        <f t="shared" si="0"/>
        <v/>
      </c>
      <c r="U20" s="314"/>
      <c r="V20" s="123" t="str">
        <f t="shared" si="1"/>
        <v/>
      </c>
      <c r="W20" s="178" t="s">
        <v>67</v>
      </c>
      <c r="Y20" s="168">
        <f t="shared" si="3"/>
        <v>0</v>
      </c>
      <c r="Z20" s="163" t="str">
        <f t="shared" si="4"/>
        <v/>
      </c>
    </row>
    <row r="21" spans="1:26" ht="30" customHeight="1">
      <c r="A21" s="7"/>
      <c r="B21" s="8"/>
      <c r="C21" s="8"/>
      <c r="D21" s="358" t="s">
        <v>60</v>
      </c>
      <c r="E21" s="355"/>
      <c r="F21" s="238"/>
      <c r="G21" s="241"/>
      <c r="H21" s="173" t="s">
        <v>70</v>
      </c>
      <c r="I21" s="383" t="s">
        <v>63</v>
      </c>
      <c r="J21" s="244"/>
      <c r="K21" s="383" t="s">
        <v>71</v>
      </c>
      <c r="L21" s="383" t="s">
        <v>72</v>
      </c>
      <c r="M21" s="146" t="str">
        <f t="shared" si="2"/>
        <v/>
      </c>
      <c r="N21" s="482"/>
      <c r="O21" s="383" t="s">
        <v>70</v>
      </c>
      <c r="P21" s="383" t="s">
        <v>73</v>
      </c>
      <c r="Q21" s="485"/>
      <c r="R21" s="383" t="s">
        <v>71</v>
      </c>
      <c r="S21" s="383" t="s">
        <v>72</v>
      </c>
      <c r="T21" s="146" t="str">
        <f t="shared" si="0"/>
        <v/>
      </c>
      <c r="U21" s="314"/>
      <c r="V21" s="123" t="str">
        <f t="shared" si="1"/>
        <v/>
      </c>
      <c r="W21" s="178" t="s">
        <v>67</v>
      </c>
      <c r="Y21" s="168">
        <f t="shared" si="3"/>
        <v>0</v>
      </c>
      <c r="Z21" s="163" t="str">
        <f t="shared" si="4"/>
        <v/>
      </c>
    </row>
    <row r="22" spans="1:26" ht="30" customHeight="1">
      <c r="A22" s="7"/>
      <c r="B22" s="8"/>
      <c r="C22" s="8"/>
      <c r="D22" s="358" t="s">
        <v>60</v>
      </c>
      <c r="E22" s="355"/>
      <c r="F22" s="238"/>
      <c r="G22" s="241"/>
      <c r="H22" s="173" t="s">
        <v>70</v>
      </c>
      <c r="I22" s="383" t="s">
        <v>63</v>
      </c>
      <c r="J22" s="244"/>
      <c r="K22" s="383" t="s">
        <v>71</v>
      </c>
      <c r="L22" s="383" t="s">
        <v>72</v>
      </c>
      <c r="M22" s="146" t="str">
        <f t="shared" si="2"/>
        <v/>
      </c>
      <c r="N22" s="482"/>
      <c r="O22" s="383" t="s">
        <v>70</v>
      </c>
      <c r="P22" s="383" t="s">
        <v>73</v>
      </c>
      <c r="Q22" s="485"/>
      <c r="R22" s="383" t="s">
        <v>71</v>
      </c>
      <c r="S22" s="383" t="s">
        <v>72</v>
      </c>
      <c r="T22" s="146" t="str">
        <f t="shared" si="0"/>
        <v/>
      </c>
      <c r="U22" s="314"/>
      <c r="V22" s="123" t="str">
        <f t="shared" si="1"/>
        <v/>
      </c>
      <c r="W22" s="178" t="s">
        <v>67</v>
      </c>
      <c r="Y22" s="168">
        <f t="shared" si="3"/>
        <v>0</v>
      </c>
      <c r="Z22" s="163" t="str">
        <f t="shared" si="4"/>
        <v/>
      </c>
    </row>
    <row r="23" spans="1:26" ht="30" customHeight="1">
      <c r="A23" s="7"/>
      <c r="B23" s="8"/>
      <c r="C23" s="8"/>
      <c r="D23" s="358" t="s">
        <v>60</v>
      </c>
      <c r="E23" s="355"/>
      <c r="F23" s="238"/>
      <c r="G23" s="241"/>
      <c r="H23" s="173" t="s">
        <v>70</v>
      </c>
      <c r="I23" s="383" t="s">
        <v>63</v>
      </c>
      <c r="J23" s="244"/>
      <c r="K23" s="383" t="s">
        <v>71</v>
      </c>
      <c r="L23" s="383" t="s">
        <v>72</v>
      </c>
      <c r="M23" s="146" t="str">
        <f t="shared" si="2"/>
        <v/>
      </c>
      <c r="N23" s="482"/>
      <c r="O23" s="383" t="s">
        <v>70</v>
      </c>
      <c r="P23" s="383" t="s">
        <v>73</v>
      </c>
      <c r="Q23" s="485"/>
      <c r="R23" s="383" t="s">
        <v>71</v>
      </c>
      <c r="S23" s="383" t="s">
        <v>72</v>
      </c>
      <c r="T23" s="146" t="str">
        <f t="shared" si="0"/>
        <v/>
      </c>
      <c r="U23" s="314"/>
      <c r="V23" s="123" t="str">
        <f t="shared" si="1"/>
        <v/>
      </c>
      <c r="W23" s="178" t="s">
        <v>67</v>
      </c>
      <c r="Y23" s="168">
        <f t="shared" si="3"/>
        <v>0</v>
      </c>
      <c r="Z23" s="163" t="str">
        <f t="shared" si="4"/>
        <v/>
      </c>
    </row>
    <row r="24" spans="1:26" ht="30" customHeight="1">
      <c r="A24" s="7"/>
      <c r="B24" s="8"/>
      <c r="C24" s="8"/>
      <c r="D24" s="358" t="s">
        <v>60</v>
      </c>
      <c r="E24" s="355"/>
      <c r="F24" s="238"/>
      <c r="G24" s="241"/>
      <c r="H24" s="173" t="s">
        <v>70</v>
      </c>
      <c r="I24" s="383" t="s">
        <v>63</v>
      </c>
      <c r="J24" s="244"/>
      <c r="K24" s="383" t="s">
        <v>71</v>
      </c>
      <c r="L24" s="383" t="s">
        <v>72</v>
      </c>
      <c r="M24" s="146" t="str">
        <f t="shared" si="2"/>
        <v/>
      </c>
      <c r="N24" s="482"/>
      <c r="O24" s="383" t="s">
        <v>70</v>
      </c>
      <c r="P24" s="383" t="s">
        <v>73</v>
      </c>
      <c r="Q24" s="485"/>
      <c r="R24" s="383" t="s">
        <v>71</v>
      </c>
      <c r="S24" s="383" t="s">
        <v>72</v>
      </c>
      <c r="T24" s="146" t="str">
        <f t="shared" si="0"/>
        <v/>
      </c>
      <c r="U24" s="314"/>
      <c r="V24" s="123" t="str">
        <f t="shared" si="1"/>
        <v/>
      </c>
      <c r="W24" s="178" t="s">
        <v>67</v>
      </c>
      <c r="Y24" s="168">
        <f t="shared" si="3"/>
        <v>0</v>
      </c>
      <c r="Z24" s="163" t="str">
        <f t="shared" si="4"/>
        <v/>
      </c>
    </row>
    <row r="25" spans="1:26" ht="30" customHeight="1">
      <c r="A25" s="7"/>
      <c r="B25" s="8"/>
      <c r="C25" s="8"/>
      <c r="D25" s="358" t="s">
        <v>60</v>
      </c>
      <c r="E25" s="355"/>
      <c r="F25" s="238"/>
      <c r="G25" s="241"/>
      <c r="H25" s="173" t="s">
        <v>70</v>
      </c>
      <c r="I25" s="383" t="s">
        <v>63</v>
      </c>
      <c r="J25" s="244"/>
      <c r="K25" s="383" t="s">
        <v>71</v>
      </c>
      <c r="L25" s="383" t="s">
        <v>72</v>
      </c>
      <c r="M25" s="146" t="str">
        <f t="shared" si="2"/>
        <v/>
      </c>
      <c r="N25" s="482"/>
      <c r="O25" s="383" t="s">
        <v>70</v>
      </c>
      <c r="P25" s="383" t="s">
        <v>73</v>
      </c>
      <c r="Q25" s="485"/>
      <c r="R25" s="383" t="s">
        <v>71</v>
      </c>
      <c r="S25" s="383" t="s">
        <v>72</v>
      </c>
      <c r="T25" s="146" t="str">
        <f t="shared" si="0"/>
        <v/>
      </c>
      <c r="U25" s="314"/>
      <c r="V25" s="123" t="str">
        <f t="shared" si="1"/>
        <v/>
      </c>
      <c r="W25" s="178" t="s">
        <v>67</v>
      </c>
      <c r="Y25" s="168">
        <f t="shared" si="3"/>
        <v>0</v>
      </c>
      <c r="Z25" s="163" t="str">
        <f t="shared" si="4"/>
        <v/>
      </c>
    </row>
    <row r="26" spans="1:26" ht="30" customHeight="1">
      <c r="A26" s="7"/>
      <c r="B26" s="8"/>
      <c r="C26" s="8"/>
      <c r="D26" s="358" t="s">
        <v>60</v>
      </c>
      <c r="E26" s="355"/>
      <c r="F26" s="238"/>
      <c r="G26" s="241"/>
      <c r="H26" s="173" t="s">
        <v>70</v>
      </c>
      <c r="I26" s="383" t="s">
        <v>63</v>
      </c>
      <c r="J26" s="244"/>
      <c r="K26" s="383" t="s">
        <v>71</v>
      </c>
      <c r="L26" s="383" t="s">
        <v>72</v>
      </c>
      <c r="M26" s="146" t="str">
        <f t="shared" si="2"/>
        <v/>
      </c>
      <c r="N26" s="482"/>
      <c r="O26" s="383" t="s">
        <v>70</v>
      </c>
      <c r="P26" s="383" t="s">
        <v>73</v>
      </c>
      <c r="Q26" s="485"/>
      <c r="R26" s="383" t="s">
        <v>71</v>
      </c>
      <c r="S26" s="383" t="s">
        <v>72</v>
      </c>
      <c r="T26" s="146" t="str">
        <f t="shared" si="0"/>
        <v/>
      </c>
      <c r="U26" s="314"/>
      <c r="V26" s="123" t="str">
        <f t="shared" si="1"/>
        <v/>
      </c>
      <c r="W26" s="178" t="s">
        <v>67</v>
      </c>
      <c r="Y26" s="168">
        <f t="shared" si="3"/>
        <v>0</v>
      </c>
      <c r="Z26" s="163" t="str">
        <f t="shared" si="4"/>
        <v/>
      </c>
    </row>
    <row r="27" spans="1:26" ht="30" customHeight="1">
      <c r="A27" s="7"/>
      <c r="B27" s="8"/>
      <c r="C27" s="8"/>
      <c r="D27" s="358" t="s">
        <v>60</v>
      </c>
      <c r="E27" s="355"/>
      <c r="F27" s="238"/>
      <c r="G27" s="241"/>
      <c r="H27" s="173" t="s">
        <v>70</v>
      </c>
      <c r="I27" s="383" t="s">
        <v>74</v>
      </c>
      <c r="J27" s="244"/>
      <c r="K27" s="383" t="s">
        <v>71</v>
      </c>
      <c r="L27" s="383" t="s">
        <v>72</v>
      </c>
      <c r="M27" s="146" t="str">
        <f t="shared" si="2"/>
        <v/>
      </c>
      <c r="N27" s="482"/>
      <c r="O27" s="383" t="s">
        <v>70</v>
      </c>
      <c r="P27" s="383" t="s">
        <v>73</v>
      </c>
      <c r="Q27" s="485"/>
      <c r="R27" s="383" t="s">
        <v>71</v>
      </c>
      <c r="S27" s="383" t="s">
        <v>72</v>
      </c>
      <c r="T27" s="146" t="str">
        <f t="shared" si="0"/>
        <v/>
      </c>
      <c r="U27" s="314"/>
      <c r="V27" s="123" t="str">
        <f>IF(SUM(M27,T27,U27)=0,"",SUM(M27,T27,U27))</f>
        <v/>
      </c>
      <c r="W27" s="178" t="s">
        <v>67</v>
      </c>
      <c r="Y27" s="168">
        <f t="shared" si="3"/>
        <v>0</v>
      </c>
      <c r="Z27" s="163" t="str">
        <f t="shared" si="4"/>
        <v/>
      </c>
    </row>
    <row r="28" spans="1:26" ht="30" customHeight="1" thickBot="1">
      <c r="A28" s="30"/>
      <c r="B28" s="31"/>
      <c r="C28" s="31"/>
      <c r="D28" s="41" t="s">
        <v>60</v>
      </c>
      <c r="E28" s="356"/>
      <c r="F28" s="239"/>
      <c r="G28" s="242"/>
      <c r="H28" s="174" t="s">
        <v>70</v>
      </c>
      <c r="I28" s="392" t="s">
        <v>74</v>
      </c>
      <c r="J28" s="245"/>
      <c r="K28" s="392" t="s">
        <v>71</v>
      </c>
      <c r="L28" s="392" t="s">
        <v>72</v>
      </c>
      <c r="M28" s="147" t="str">
        <f t="shared" si="2"/>
        <v/>
      </c>
      <c r="N28" s="247"/>
      <c r="O28" s="392" t="s">
        <v>70</v>
      </c>
      <c r="P28" s="392" t="s">
        <v>73</v>
      </c>
      <c r="Q28" s="691"/>
      <c r="R28" s="392" t="s">
        <v>71</v>
      </c>
      <c r="S28" s="392"/>
      <c r="T28" s="147" t="str">
        <f t="shared" si="0"/>
        <v/>
      </c>
      <c r="U28" s="315"/>
      <c r="V28" s="124" t="str">
        <f>IF(SUM(M28,T28,U28)=0,"",SUM(M28,T28,U28))</f>
        <v/>
      </c>
      <c r="W28" s="180" t="s">
        <v>67</v>
      </c>
      <c r="Y28" s="169">
        <f t="shared" si="3"/>
        <v>0</v>
      </c>
      <c r="Z28" s="124" t="str">
        <f t="shared" si="4"/>
        <v/>
      </c>
    </row>
    <row r="29" spans="1:26" ht="30" customHeight="1" thickTop="1" thickBot="1">
      <c r="A29" s="112" t="s">
        <v>75</v>
      </c>
      <c r="B29" s="92"/>
      <c r="C29" s="93"/>
      <c r="D29" s="92"/>
      <c r="E29" s="357">
        <f>SUM(E10:E28)</f>
        <v>0</v>
      </c>
      <c r="F29" s="462">
        <f>SUM(F10:F28)</f>
        <v>0</v>
      </c>
      <c r="G29" s="144"/>
      <c r="H29" s="94"/>
      <c r="I29" s="94"/>
      <c r="J29" s="94"/>
      <c r="K29" s="94"/>
      <c r="L29" s="94"/>
      <c r="M29" s="116">
        <f>SUM(M10:M28)</f>
        <v>0</v>
      </c>
      <c r="N29" s="94"/>
      <c r="O29" s="94"/>
      <c r="P29" s="94"/>
      <c r="Q29" s="94"/>
      <c r="R29" s="94"/>
      <c r="S29" s="94"/>
      <c r="T29" s="116">
        <f>SUM(T10:T28)</f>
        <v>0</v>
      </c>
      <c r="U29" s="116">
        <f>SUM(U10:U28)</f>
        <v>0</v>
      </c>
      <c r="V29" s="462">
        <f>SUM(V10:V28)</f>
        <v>0</v>
      </c>
      <c r="W29" s="171"/>
      <c r="Y29" s="463">
        <f>SUM(Y10:Y28)</f>
        <v>0</v>
      </c>
      <c r="Z29" s="464">
        <f>SUM(Z10:Z28)</f>
        <v>0</v>
      </c>
    </row>
    <row r="30" spans="1:26" ht="23.25" customHeight="1">
      <c r="F30" s="5" t="s">
        <v>76</v>
      </c>
    </row>
    <row r="31" spans="1:26" ht="23.25" customHeight="1"/>
    <row r="32" spans="1:26" ht="7.5" customHeight="1"/>
    <row r="33" spans="1:21" ht="57.75" customHeight="1">
      <c r="A33" s="517" t="s">
        <v>77</v>
      </c>
      <c r="B33" s="518"/>
      <c r="C33" s="518"/>
      <c r="D33" s="518"/>
      <c r="E33" s="518"/>
      <c r="F33" s="518"/>
      <c r="G33" s="518"/>
      <c r="H33" s="518"/>
      <c r="I33" s="518"/>
      <c r="J33" s="518"/>
      <c r="K33" s="518"/>
      <c r="L33" s="518"/>
      <c r="M33" s="518"/>
      <c r="N33" s="518"/>
      <c r="O33" s="518"/>
      <c r="P33" s="518"/>
      <c r="Q33" s="518"/>
      <c r="R33" s="518"/>
      <c r="S33" s="518"/>
      <c r="T33" s="518"/>
      <c r="U33" s="518"/>
    </row>
    <row r="34" spans="1:21" ht="23.25" customHeight="1"/>
    <row r="35" spans="1:21" ht="23.25" customHeight="1"/>
    <row r="36" spans="1:21" ht="23.25" customHeight="1"/>
    <row r="37" spans="1:21" ht="13.5" customHeight="1"/>
    <row r="39" spans="1:21" ht="25.5" customHeight="1"/>
  </sheetData>
  <mergeCells count="32">
    <mergeCell ref="A33:U33"/>
    <mergeCell ref="P5:R5"/>
    <mergeCell ref="U3:V3"/>
    <mergeCell ref="U4:V4"/>
    <mergeCell ref="U5:V5"/>
    <mergeCell ref="A7:A9"/>
    <mergeCell ref="B7:B9"/>
    <mergeCell ref="F7:F9"/>
    <mergeCell ref="I4:K4"/>
    <mergeCell ref="I3:K3"/>
    <mergeCell ref="N3:O3"/>
    <mergeCell ref="N4:O4"/>
    <mergeCell ref="N5:O5"/>
    <mergeCell ref="G9:M9"/>
    <mergeCell ref="G7:V7"/>
    <mergeCell ref="D7:D9"/>
    <mergeCell ref="Y7:Z7"/>
    <mergeCell ref="W7:W9"/>
    <mergeCell ref="U8:U9"/>
    <mergeCell ref="V8:V9"/>
    <mergeCell ref="C1:E1"/>
    <mergeCell ref="H1:J1"/>
    <mergeCell ref="H2:J2"/>
    <mergeCell ref="N1:P1"/>
    <mergeCell ref="N2:P2"/>
    <mergeCell ref="C2:E2"/>
    <mergeCell ref="I5:K5"/>
    <mergeCell ref="P3:R3"/>
    <mergeCell ref="P4:R4"/>
    <mergeCell ref="N9:T9"/>
    <mergeCell ref="C7:C9"/>
    <mergeCell ref="E7:E9"/>
  </mergeCells>
  <phoneticPr fontId="2"/>
  <dataValidations count="2">
    <dataValidation type="list" allowBlank="1" showInputMessage="1" showErrorMessage="1" sqref="W10:W28" xr:uid="{00000000-0002-0000-0200-000000000000}">
      <formula1>",　,課税"</formula1>
    </dataValidation>
    <dataValidation type="list" allowBlank="1" showInputMessage="1" showErrorMessage="1" sqref="D10:D28" xr:uid="{00000000-0002-0000-0200-000001000000}">
      <formula1>"　,変更なし,変更後,追加"</formula1>
    </dataValidation>
  </dataValidations>
  <printOptions gridLinesSet="0"/>
  <pageMargins left="0.70866141732283472" right="0.70866141732283472" top="0.74803149606299213" bottom="0.74803149606299213" header="0.31496062992125984" footer="0.31496062992125984"/>
  <pageSetup paperSize="9" scale="36" orientation="portrait" r:id="rId1"/>
  <headerFooter>
    <oddHeader>&amp;R(2020.08版）</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G39"/>
  <sheetViews>
    <sheetView view="pageBreakPreview" zoomScaleNormal="100" zoomScaleSheetLayoutView="100" workbookViewId="0"/>
  </sheetViews>
  <sheetFormatPr defaultColWidth="10.58203125" defaultRowHeight="20.25" customHeight="1"/>
  <cols>
    <col min="1" max="1" width="18.08203125" style="5" customWidth="1"/>
    <col min="2" max="2" width="13.08203125" style="5" customWidth="1"/>
    <col min="3" max="3" width="9.58203125" style="5" customWidth="1"/>
    <col min="4" max="4" width="15.83203125" style="5" customWidth="1"/>
    <col min="5" max="5" width="7.5" style="5" customWidth="1"/>
    <col min="6" max="6" width="13.33203125" style="5" customWidth="1"/>
    <col min="7" max="7" width="15.75" style="5" customWidth="1"/>
    <col min="8" max="16384" width="10.58203125" style="5"/>
  </cols>
  <sheetData>
    <row r="1" spans="1:7" ht="20.25" customHeight="1">
      <c r="A1" s="5" t="s">
        <v>78</v>
      </c>
      <c r="E1" s="5" t="s">
        <v>30</v>
      </c>
      <c r="F1" s="339">
        <f>F9</f>
        <v>0</v>
      </c>
      <c r="G1" s="5" t="s">
        <v>3</v>
      </c>
    </row>
    <row r="2" spans="1:7" ht="20.25" customHeight="1">
      <c r="F2" s="340"/>
    </row>
    <row r="3" spans="1:7" ht="20.25" customHeight="1" thickBot="1">
      <c r="D3" s="534" t="s">
        <v>79</v>
      </c>
      <c r="E3" s="534"/>
      <c r="F3" s="334">
        <f>F1</f>
        <v>0</v>
      </c>
      <c r="G3" s="5" t="s">
        <v>3</v>
      </c>
    </row>
    <row r="4" spans="1:7" ht="20.25" customHeight="1">
      <c r="A4" s="375" t="s">
        <v>80</v>
      </c>
      <c r="B4" s="13" t="s">
        <v>81</v>
      </c>
      <c r="C4" s="387" t="s">
        <v>82</v>
      </c>
      <c r="D4" s="387" t="s">
        <v>83</v>
      </c>
      <c r="E4" s="387" t="s">
        <v>84</v>
      </c>
      <c r="F4" s="154" t="s">
        <v>85</v>
      </c>
      <c r="G4" s="378" t="s">
        <v>86</v>
      </c>
    </row>
    <row r="5" spans="1:7" ht="20.25" customHeight="1">
      <c r="A5" s="14"/>
      <c r="B5" s="15"/>
      <c r="C5" s="154" t="s">
        <v>60</v>
      </c>
      <c r="D5" s="693"/>
      <c r="E5" s="694"/>
      <c r="F5" s="135">
        <f>ROUND(D5*E5,0)</f>
        <v>0</v>
      </c>
      <c r="G5" s="16"/>
    </row>
    <row r="6" spans="1:7" ht="20.25" customHeight="1">
      <c r="A6" s="14"/>
      <c r="B6" s="15"/>
      <c r="C6" s="154" t="s">
        <v>60</v>
      </c>
      <c r="D6" s="695"/>
      <c r="E6" s="694"/>
      <c r="F6" s="325">
        <f t="shared" ref="F6:F8" si="0">ROUND(D6*E6,0)</f>
        <v>0</v>
      </c>
      <c r="G6" s="16"/>
    </row>
    <row r="7" spans="1:7" ht="20.25" customHeight="1">
      <c r="A7" s="14"/>
      <c r="B7" s="15"/>
      <c r="C7" s="154" t="s">
        <v>60</v>
      </c>
      <c r="D7" s="695"/>
      <c r="E7" s="694"/>
      <c r="F7" s="325">
        <f t="shared" si="0"/>
        <v>0</v>
      </c>
      <c r="G7" s="16"/>
    </row>
    <row r="8" spans="1:7" ht="20.25" customHeight="1">
      <c r="A8" s="14"/>
      <c r="B8" s="15"/>
      <c r="C8" s="154" t="s">
        <v>60</v>
      </c>
      <c r="D8" s="695"/>
      <c r="E8" s="694"/>
      <c r="F8" s="325">
        <f t="shared" si="0"/>
        <v>0</v>
      </c>
      <c r="G8" s="16"/>
    </row>
    <row r="9" spans="1:7" ht="20.25" customHeight="1" thickBot="1">
      <c r="A9" s="531" t="s">
        <v>87</v>
      </c>
      <c r="B9" s="510"/>
      <c r="C9" s="510"/>
      <c r="D9" s="510"/>
      <c r="E9" s="532"/>
      <c r="F9" s="121">
        <f>SUM(F5:F8)</f>
        <v>0</v>
      </c>
      <c r="G9" s="17"/>
    </row>
    <row r="15" spans="1:7" ht="20.25" customHeight="1">
      <c r="A15" s="533" t="s">
        <v>88</v>
      </c>
      <c r="B15" s="533"/>
      <c r="C15" s="533"/>
      <c r="D15" s="533"/>
      <c r="E15" s="533"/>
      <c r="F15" s="533"/>
      <c r="G15" s="533"/>
    </row>
    <row r="16" spans="1:7" ht="20.25" customHeight="1">
      <c r="A16" s="533"/>
      <c r="B16" s="533"/>
      <c r="C16" s="533"/>
      <c r="D16" s="533"/>
      <c r="E16" s="533"/>
      <c r="F16" s="533"/>
      <c r="G16" s="533"/>
    </row>
    <row r="39" ht="25.5" customHeight="1"/>
  </sheetData>
  <mergeCells count="3">
    <mergeCell ref="A9:E9"/>
    <mergeCell ref="A15:G16"/>
    <mergeCell ref="D3:E3"/>
  </mergeCells>
  <phoneticPr fontId="2"/>
  <dataValidations disablePrompts="1" count="1">
    <dataValidation type="list" allowBlank="1" showInputMessage="1" showErrorMessage="1" sqref="C5:C8" xr:uid="{00000000-0002-0000-0300-000000000000}">
      <formula1>"　,変更なし,変更後,追加"</formula1>
    </dataValidation>
  </dataValidations>
  <printOptions gridLinesSet="0"/>
  <pageMargins left="0.70866141732283472" right="0.70866141732283472" top="0.74803149606299213" bottom="0.74803149606299213" header="0.31496062992125984" footer="0.31496062992125984"/>
  <pageSetup paperSize="9" scale="88" orientation="portrait" r:id="rId1"/>
  <headerFooter>
    <oddHeader>&amp;R(2020.08版）</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L40"/>
  <sheetViews>
    <sheetView showZeros="0" view="pageBreakPreview" zoomScaleNormal="100" zoomScaleSheetLayoutView="100" workbookViewId="0">
      <selection activeCell="B1" sqref="B1"/>
    </sheetView>
  </sheetViews>
  <sheetFormatPr defaultColWidth="10.58203125" defaultRowHeight="12"/>
  <cols>
    <col min="1" max="1" width="5" style="5" customWidth="1"/>
    <col min="2" max="2" width="26.75" style="5" customWidth="1"/>
    <col min="3" max="3" width="9.58203125" style="5" customWidth="1"/>
    <col min="4" max="4" width="14.58203125" style="5" customWidth="1"/>
    <col min="5" max="5" width="8.5" style="5" customWidth="1"/>
    <col min="6" max="6" width="5.83203125" style="5" customWidth="1"/>
    <col min="7" max="7" width="14.08203125" style="5" customWidth="1"/>
    <col min="8" max="8" width="24.83203125" style="5" customWidth="1"/>
    <col min="9" max="9" width="3.83203125" style="5" customWidth="1"/>
    <col min="10" max="10" width="7.5" style="5" customWidth="1"/>
    <col min="11" max="11" width="16.83203125" style="5" customWidth="1"/>
    <col min="12" max="16384" width="10.58203125" style="5"/>
  </cols>
  <sheetData>
    <row r="1" spans="1:12" ht="20.149999999999999" customHeight="1">
      <c r="A1" s="5" t="s">
        <v>89</v>
      </c>
      <c r="C1" s="5" t="s">
        <v>30</v>
      </c>
      <c r="D1" s="132">
        <f>一般業務費２!G23</f>
        <v>0</v>
      </c>
      <c r="E1" s="5" t="s">
        <v>3</v>
      </c>
      <c r="G1" s="5" t="s">
        <v>79</v>
      </c>
      <c r="H1" s="128">
        <f>D1</f>
        <v>0</v>
      </c>
      <c r="I1" s="5" t="s">
        <v>3</v>
      </c>
    </row>
    <row r="2" spans="1:12" ht="20.149999999999999" customHeight="1">
      <c r="D2" s="104"/>
      <c r="L2" s="104"/>
    </row>
    <row r="3" spans="1:12" ht="15" customHeight="1" thickBot="1">
      <c r="D3" s="6"/>
    </row>
    <row r="4" spans="1:12" s="215" customFormat="1" ht="24" customHeight="1">
      <c r="A4" s="538" t="s">
        <v>90</v>
      </c>
      <c r="B4" s="539"/>
      <c r="C4" s="387" t="s">
        <v>82</v>
      </c>
      <c r="D4" s="53" t="s">
        <v>91</v>
      </c>
      <c r="E4" s="388" t="s">
        <v>92</v>
      </c>
      <c r="F4" s="387" t="s">
        <v>93</v>
      </c>
      <c r="G4" s="53" t="s">
        <v>94</v>
      </c>
      <c r="H4" s="389" t="s">
        <v>95</v>
      </c>
      <c r="I4" s="214"/>
      <c r="K4" s="214"/>
    </row>
    <row r="5" spans="1:12" ht="24" customHeight="1">
      <c r="A5" s="540" t="s">
        <v>96</v>
      </c>
      <c r="B5" s="18"/>
      <c r="C5" s="154" t="s">
        <v>97</v>
      </c>
      <c r="D5" s="250"/>
      <c r="E5" s="255"/>
      <c r="F5" s="252"/>
      <c r="G5" s="150" t="str">
        <f>IF(AND(ISNUMBER(D5),ISNUMBER(E5)),ROUND(D5*E5,0),"")</f>
        <v/>
      </c>
      <c r="H5" s="21"/>
      <c r="I5" s="215" t="s">
        <v>60</v>
      </c>
      <c r="K5" s="213" t="str">
        <f>IF(I5="課税",G5,"")</f>
        <v/>
      </c>
    </row>
    <row r="6" spans="1:12" ht="24" customHeight="1">
      <c r="A6" s="541"/>
      <c r="B6" s="18"/>
      <c r="C6" s="154" t="s">
        <v>98</v>
      </c>
      <c r="D6" s="250"/>
      <c r="E6" s="255"/>
      <c r="F6" s="252"/>
      <c r="G6" s="150" t="str">
        <f>IF(AND(ISNUMBER(D6),ISNUMBER(E6)),ROUND(D6*E6,0),"")</f>
        <v/>
      </c>
      <c r="H6" s="21"/>
      <c r="I6" s="215" t="s">
        <v>60</v>
      </c>
      <c r="K6" s="213" t="str">
        <f>IF(I6="課税",G6,"")</f>
        <v/>
      </c>
    </row>
    <row r="7" spans="1:12" ht="24" customHeight="1">
      <c r="A7" s="542"/>
      <c r="B7" s="18"/>
      <c r="C7" s="154" t="s">
        <v>99</v>
      </c>
      <c r="D7" s="250"/>
      <c r="E7" s="255"/>
      <c r="F7" s="252"/>
      <c r="G7" s="150" t="str">
        <f>IF(AND(ISNUMBER(D7),ISNUMBER(E7)),ROUND(D7*E7,0),"")</f>
        <v/>
      </c>
      <c r="H7" s="21"/>
      <c r="I7" s="215" t="s">
        <v>60</v>
      </c>
      <c r="K7" s="170" t="str">
        <f>IF(I7="課税",G7,"")</f>
        <v/>
      </c>
    </row>
    <row r="8" spans="1:12" ht="24" customHeight="1">
      <c r="A8" s="543"/>
      <c r="B8" s="19" t="s">
        <v>100</v>
      </c>
      <c r="C8" s="359"/>
      <c r="D8" s="324"/>
      <c r="E8" s="324"/>
      <c r="F8" s="377"/>
      <c r="G8" s="137">
        <f>SUM(G5:G7)</f>
        <v>0</v>
      </c>
      <c r="H8" s="25"/>
      <c r="I8" s="11"/>
      <c r="K8" s="213">
        <f>SUM(K5:K7)</f>
        <v>0</v>
      </c>
    </row>
    <row r="9" spans="1:12" ht="24" customHeight="1">
      <c r="A9" s="540" t="s">
        <v>101</v>
      </c>
      <c r="B9" s="18"/>
      <c r="C9" s="154" t="s">
        <v>97</v>
      </c>
      <c r="D9" s="250"/>
      <c r="E9" s="255"/>
      <c r="F9" s="252"/>
      <c r="G9" s="150" t="str">
        <f>IF(AND(ISNUMBER(D9),ISNUMBER(E9)),ROUND(D9*E9,0),"")</f>
        <v/>
      </c>
      <c r="H9" s="21"/>
      <c r="I9" s="215" t="s">
        <v>60</v>
      </c>
      <c r="K9" s="170" t="str">
        <f>IF(I9="課税",G9,"")</f>
        <v/>
      </c>
    </row>
    <row r="10" spans="1:12" ht="24" customHeight="1">
      <c r="A10" s="541"/>
      <c r="B10" s="18"/>
      <c r="C10" s="154" t="s">
        <v>98</v>
      </c>
      <c r="D10" s="250"/>
      <c r="E10" s="255"/>
      <c r="F10" s="252"/>
      <c r="G10" s="150" t="str">
        <f>IF(AND(ISNUMBER(D10),ISNUMBER(E10)),ROUND(D10*E10,0),"")</f>
        <v/>
      </c>
      <c r="H10" s="21"/>
      <c r="I10" s="215" t="s">
        <v>60</v>
      </c>
      <c r="K10" s="170" t="str">
        <f>IF(I10="課税",G10,"")</f>
        <v/>
      </c>
    </row>
    <row r="11" spans="1:12" ht="24" customHeight="1">
      <c r="A11" s="541"/>
      <c r="B11" s="18"/>
      <c r="C11" s="154" t="s">
        <v>99</v>
      </c>
      <c r="D11" s="250"/>
      <c r="E11" s="255"/>
      <c r="F11" s="252"/>
      <c r="G11" s="150" t="str">
        <f>IF(AND(ISNUMBER(D11),ISNUMBER(E11)),ROUND(D11*E11,0),"")</f>
        <v/>
      </c>
      <c r="H11" s="21"/>
      <c r="I11" s="215" t="s">
        <v>60</v>
      </c>
      <c r="K11" s="170" t="str">
        <f>IF(I11="課税",G11,"")</f>
        <v/>
      </c>
    </row>
    <row r="12" spans="1:12" ht="24" customHeight="1">
      <c r="A12" s="542"/>
      <c r="B12" s="18"/>
      <c r="C12" s="154" t="s">
        <v>98</v>
      </c>
      <c r="D12" s="250"/>
      <c r="E12" s="255"/>
      <c r="F12" s="252"/>
      <c r="G12" s="150" t="str">
        <f>IF(AND(ISNUMBER(D12),ISNUMBER(E12)),ROUND(D12*E12,0),"")</f>
        <v/>
      </c>
      <c r="H12" s="21"/>
      <c r="I12" s="215" t="s">
        <v>60</v>
      </c>
      <c r="K12" s="170" t="str">
        <f>IF(I12="課税",G12,"")</f>
        <v/>
      </c>
    </row>
    <row r="13" spans="1:12" ht="24" customHeight="1">
      <c r="A13" s="543"/>
      <c r="B13" s="19" t="s">
        <v>100</v>
      </c>
      <c r="C13" s="359"/>
      <c r="D13" s="324"/>
      <c r="E13" s="324"/>
      <c r="F13" s="377"/>
      <c r="G13" s="137">
        <f>SUM(G9:G12)</f>
        <v>0</v>
      </c>
      <c r="H13" s="21"/>
      <c r="I13" s="11"/>
      <c r="K13" s="213">
        <f>SUM(K10:K12)</f>
        <v>0</v>
      </c>
    </row>
    <row r="14" spans="1:12" ht="24" customHeight="1">
      <c r="A14" s="535" t="s">
        <v>102</v>
      </c>
      <c r="B14" s="18"/>
      <c r="C14" s="154" t="s">
        <v>97</v>
      </c>
      <c r="D14" s="250"/>
      <c r="E14" s="255"/>
      <c r="F14" s="252"/>
      <c r="G14" s="150" t="str">
        <f>IF(AND(ISNUMBER(D14),ISNUMBER(E14)),ROUND(D14*E14,0),"")</f>
        <v/>
      </c>
      <c r="H14" s="21"/>
      <c r="I14" s="215" t="s">
        <v>60</v>
      </c>
      <c r="K14" s="170" t="str">
        <f>IF(I14="課税",G14,"")</f>
        <v/>
      </c>
    </row>
    <row r="15" spans="1:12" ht="24" customHeight="1">
      <c r="A15" s="542"/>
      <c r="B15" s="370"/>
      <c r="C15" s="154" t="s">
        <v>98</v>
      </c>
      <c r="D15" s="251"/>
      <c r="E15" s="323"/>
      <c r="F15" s="253"/>
      <c r="G15" s="150" t="str">
        <f>IF(AND(ISNUMBER(D15),ISNUMBER(E15)),ROUND(D15*E15,0),"")</f>
        <v/>
      </c>
      <c r="H15" s="23"/>
      <c r="I15" s="215" t="s">
        <v>60</v>
      </c>
      <c r="K15" s="170" t="str">
        <f>IF(I15="課税",G15,"")</f>
        <v/>
      </c>
    </row>
    <row r="16" spans="1:12" ht="24" customHeight="1">
      <c r="A16" s="542"/>
      <c r="B16" s="18"/>
      <c r="C16" s="154" t="s">
        <v>99</v>
      </c>
      <c r="D16" s="250"/>
      <c r="E16" s="255"/>
      <c r="F16" s="252"/>
      <c r="G16" s="150" t="str">
        <f>IF(AND(ISNUMBER(D16),ISNUMBER(E16)),ROUND(D16*E16,0),"")</f>
        <v/>
      </c>
      <c r="H16" s="21"/>
      <c r="I16" s="215" t="s">
        <v>60</v>
      </c>
      <c r="K16" s="170" t="str">
        <f>IF(I16="課税",G16,"")</f>
        <v/>
      </c>
    </row>
    <row r="17" spans="1:11" ht="24" customHeight="1">
      <c r="A17" s="543"/>
      <c r="B17" s="19" t="s">
        <v>100</v>
      </c>
      <c r="C17" s="359"/>
      <c r="D17" s="324"/>
      <c r="E17" s="324"/>
      <c r="F17" s="377"/>
      <c r="G17" s="137">
        <f>SUM(G14:G16)</f>
        <v>0</v>
      </c>
      <c r="H17" s="21"/>
      <c r="I17" s="11"/>
      <c r="K17" s="213">
        <f>SUM(K14:K16)</f>
        <v>0</v>
      </c>
    </row>
    <row r="18" spans="1:11" ht="24" customHeight="1">
      <c r="A18" s="535" t="s">
        <v>103</v>
      </c>
      <c r="B18" s="18"/>
      <c r="C18" s="154" t="s">
        <v>97</v>
      </c>
      <c r="D18" s="250"/>
      <c r="E18" s="255"/>
      <c r="F18" s="252"/>
      <c r="G18" s="150" t="str">
        <f>IF(AND(ISNUMBER(D18),ISNUMBER(E18)),ROUND(D18*E18,0),"")</f>
        <v/>
      </c>
      <c r="H18" s="21"/>
      <c r="I18" s="215" t="s">
        <v>60</v>
      </c>
      <c r="K18" s="170" t="str">
        <f>IF(I18="課税",G18,"")</f>
        <v/>
      </c>
    </row>
    <row r="19" spans="1:11" ht="24" customHeight="1">
      <c r="A19" s="536"/>
      <c r="B19" s="18"/>
      <c r="C19" s="154" t="s">
        <v>98</v>
      </c>
      <c r="D19" s="250"/>
      <c r="E19" s="255"/>
      <c r="F19" s="252"/>
      <c r="G19" s="150" t="str">
        <f>IF(AND(ISNUMBER(D19),ISNUMBER(E19)),ROUND(D19*E19,0),"")</f>
        <v/>
      </c>
      <c r="H19" s="21"/>
      <c r="I19" s="5" t="s">
        <v>60</v>
      </c>
      <c r="K19" s="170" t="str">
        <f>IF(I19="課税",G19,"")</f>
        <v/>
      </c>
    </row>
    <row r="20" spans="1:11" ht="24" customHeight="1">
      <c r="A20" s="536"/>
      <c r="B20" s="18"/>
      <c r="C20" s="154" t="s">
        <v>99</v>
      </c>
      <c r="D20" s="250"/>
      <c r="E20" s="255"/>
      <c r="F20" s="252"/>
      <c r="G20" s="150" t="str">
        <f>IF(AND(ISNUMBER(D20),ISNUMBER(E20)),ROUND(D20*E20,0),"")</f>
        <v/>
      </c>
      <c r="H20" s="21"/>
      <c r="I20" s="215" t="s">
        <v>60</v>
      </c>
      <c r="K20" s="170" t="str">
        <f>IF(I20="課税",G20,"")</f>
        <v/>
      </c>
    </row>
    <row r="21" spans="1:11" ht="24" customHeight="1">
      <c r="A21" s="536"/>
      <c r="B21" s="18"/>
      <c r="C21" s="154" t="s">
        <v>99</v>
      </c>
      <c r="D21" s="250"/>
      <c r="E21" s="255"/>
      <c r="F21" s="252"/>
      <c r="G21" s="150" t="str">
        <f>IF(AND(ISNUMBER(D21),ISNUMBER(E21)),ROUND(D21*E21,0),"")</f>
        <v/>
      </c>
      <c r="H21" s="21"/>
      <c r="I21" s="215" t="s">
        <v>60</v>
      </c>
      <c r="K21" s="170" t="str">
        <f>IF(I21="課税",G21,"")</f>
        <v/>
      </c>
    </row>
    <row r="22" spans="1:11" ht="24" customHeight="1">
      <c r="A22" s="537"/>
      <c r="B22" s="19" t="s">
        <v>100</v>
      </c>
      <c r="C22" s="359"/>
      <c r="D22" s="324"/>
      <c r="E22" s="324"/>
      <c r="F22" s="377"/>
      <c r="G22" s="137">
        <f>SUM(G18:G21)</f>
        <v>0</v>
      </c>
      <c r="H22" s="21"/>
      <c r="I22" s="11"/>
      <c r="K22" s="213">
        <f>SUM(K18:K21)</f>
        <v>0</v>
      </c>
    </row>
    <row r="23" spans="1:11" ht="24" customHeight="1">
      <c r="A23" s="551" t="s">
        <v>104</v>
      </c>
      <c r="B23" s="95"/>
      <c r="C23" s="358" t="s">
        <v>97</v>
      </c>
      <c r="D23" s="327"/>
      <c r="E23" s="326"/>
      <c r="F23" s="254"/>
      <c r="G23" s="150" t="str">
        <f>IF(AND(ISNUMBER(D23),ISNUMBER(E23)),ROUND(D23*E23,0),"")</f>
        <v/>
      </c>
      <c r="H23" s="96"/>
      <c r="I23" s="215" t="s">
        <v>60</v>
      </c>
      <c r="K23" s="213" t="str">
        <f>IF(I23="課税",G23,"")</f>
        <v/>
      </c>
    </row>
    <row r="24" spans="1:11" ht="24" customHeight="1">
      <c r="A24" s="552"/>
      <c r="B24" s="95"/>
      <c r="C24" s="41" t="s">
        <v>98</v>
      </c>
      <c r="D24" s="327"/>
      <c r="E24" s="326"/>
      <c r="F24" s="254"/>
      <c r="G24" s="150" t="str">
        <f>IF(AND(ISNUMBER(D24),ISNUMBER(E24)),ROUND(D24*E24,0),"")</f>
        <v/>
      </c>
      <c r="H24" s="96"/>
      <c r="I24" s="215" t="s">
        <v>60</v>
      </c>
      <c r="K24" s="213" t="str">
        <f>IF(I24="課税",G24,"")</f>
        <v/>
      </c>
    </row>
    <row r="25" spans="1:11" ht="24" customHeight="1">
      <c r="A25" s="552"/>
      <c r="B25" s="95"/>
      <c r="C25" s="41" t="s">
        <v>99</v>
      </c>
      <c r="D25" s="328"/>
      <c r="E25" s="326"/>
      <c r="F25" s="254"/>
      <c r="G25" s="150" t="str">
        <f>IF(AND(ISNUMBER(D25),ISNUMBER(E25)),ROUND(D25*E25,0),"")</f>
        <v/>
      </c>
      <c r="H25" s="96"/>
      <c r="I25" s="215" t="s">
        <v>60</v>
      </c>
      <c r="K25" s="213" t="str">
        <f>IF(I25="課税",G25,"")</f>
        <v/>
      </c>
    </row>
    <row r="26" spans="1:11" ht="24" customHeight="1">
      <c r="A26" s="553"/>
      <c r="B26" s="545" t="s">
        <v>105</v>
      </c>
      <c r="C26" s="546"/>
      <c r="D26" s="547"/>
      <c r="E26" s="547"/>
      <c r="F26" s="377"/>
      <c r="G26" s="137">
        <f>SUM(G23:G25)</f>
        <v>0</v>
      </c>
      <c r="H26" s="96"/>
      <c r="I26" s="11"/>
      <c r="K26" s="213">
        <f>SUM(K23:K25)</f>
        <v>0</v>
      </c>
    </row>
    <row r="27" spans="1:11" ht="24" customHeight="1">
      <c r="A27" s="548" t="s">
        <v>106</v>
      </c>
      <c r="B27" s="95"/>
      <c r="C27" s="358" t="s">
        <v>97</v>
      </c>
      <c r="D27" s="327"/>
      <c r="E27" s="326"/>
      <c r="F27" s="254"/>
      <c r="G27" s="150" t="str">
        <f>IF(AND(ISNUMBER(D27),ISNUMBER(E27)),ROUND(D27*E27,0),"")</f>
        <v/>
      </c>
      <c r="H27" s="96"/>
      <c r="I27" s="215" t="s">
        <v>60</v>
      </c>
      <c r="K27" s="213" t="str">
        <f>IF(I27="課税",G27,"")</f>
        <v/>
      </c>
    </row>
    <row r="28" spans="1:11" ht="24" customHeight="1">
      <c r="A28" s="552"/>
      <c r="B28" s="95"/>
      <c r="C28" s="358" t="s">
        <v>98</v>
      </c>
      <c r="D28" s="327"/>
      <c r="E28" s="326"/>
      <c r="F28" s="254"/>
      <c r="G28" s="150" t="str">
        <f>IF(AND(ISNUMBER(D28),ISNUMBER(E28)),ROUND(D28*E28,0),"")</f>
        <v/>
      </c>
      <c r="H28" s="96"/>
      <c r="I28" s="215" t="s">
        <v>60</v>
      </c>
      <c r="K28" s="213" t="str">
        <f>IF(I28="課税",G28,"")</f>
        <v/>
      </c>
    </row>
    <row r="29" spans="1:11" ht="24" customHeight="1">
      <c r="A29" s="552"/>
      <c r="B29" s="95"/>
      <c r="C29" s="358" t="s">
        <v>99</v>
      </c>
      <c r="D29" s="327"/>
      <c r="E29" s="326"/>
      <c r="F29" s="254"/>
      <c r="G29" s="150" t="str">
        <f>IF(AND(ISNUMBER(D29),ISNUMBER(E29)),ROUND(D29*E29,0),"")</f>
        <v/>
      </c>
      <c r="H29" s="96"/>
      <c r="I29" s="215" t="s">
        <v>60</v>
      </c>
      <c r="K29" s="213" t="str">
        <f>IF(I29="課税",G29,"")</f>
        <v/>
      </c>
    </row>
    <row r="30" spans="1:11" ht="24" customHeight="1">
      <c r="A30" s="553"/>
      <c r="B30" s="545" t="s">
        <v>105</v>
      </c>
      <c r="C30" s="546"/>
      <c r="D30" s="547"/>
      <c r="E30" s="547"/>
      <c r="F30" s="440"/>
      <c r="G30" s="140">
        <f>SUM(G27:G29)</f>
        <v>0</v>
      </c>
      <c r="H30" s="96"/>
      <c r="I30" s="11"/>
      <c r="K30" s="213">
        <f>SUM(K27:K29)</f>
        <v>0</v>
      </c>
    </row>
    <row r="31" spans="1:11" ht="24" customHeight="1">
      <c r="A31" s="548" t="s">
        <v>107</v>
      </c>
      <c r="B31" s="95"/>
      <c r="C31" s="358" t="s">
        <v>97</v>
      </c>
      <c r="D31" s="327"/>
      <c r="E31" s="326"/>
      <c r="F31" s="254"/>
      <c r="G31" s="150" t="str">
        <f>IF(AND(ISNUMBER(D31),ISNUMBER(E31)),ROUND(D31*E31,0),"")</f>
        <v/>
      </c>
      <c r="H31" s="96"/>
      <c r="I31" s="215" t="s">
        <v>60</v>
      </c>
      <c r="K31" s="213" t="str">
        <f>IF(I31="課税",G31,"")</f>
        <v/>
      </c>
    </row>
    <row r="32" spans="1:11" ht="24" customHeight="1">
      <c r="A32" s="549"/>
      <c r="B32" s="95"/>
      <c r="C32" s="358" t="s">
        <v>98</v>
      </c>
      <c r="D32" s="327"/>
      <c r="E32" s="326"/>
      <c r="F32" s="254"/>
      <c r="G32" s="150" t="str">
        <f>IF(AND(ISNUMBER(D32),ISNUMBER(E32)),ROUND(D32*E32,0),"")</f>
        <v/>
      </c>
      <c r="H32" s="96"/>
      <c r="I32" s="215" t="s">
        <v>60</v>
      </c>
      <c r="K32" s="213" t="str">
        <f>IF(I32="課税",G32,"")</f>
        <v/>
      </c>
    </row>
    <row r="33" spans="1:11" ht="24" customHeight="1">
      <c r="A33" s="549"/>
      <c r="B33" s="95"/>
      <c r="C33" s="358" t="s">
        <v>99</v>
      </c>
      <c r="D33" s="327"/>
      <c r="E33" s="326"/>
      <c r="F33" s="254"/>
      <c r="G33" s="150" t="str">
        <f>IF(AND(ISNUMBER(D33),ISNUMBER(E33)),ROUND(D33*E33,0),"")</f>
        <v/>
      </c>
      <c r="H33" s="96"/>
      <c r="I33" s="215" t="s">
        <v>60</v>
      </c>
      <c r="K33" s="213" t="str">
        <f>IF(I33="課税",G33,"")</f>
        <v/>
      </c>
    </row>
    <row r="34" spans="1:11" ht="24" customHeight="1">
      <c r="A34" s="549"/>
      <c r="B34" s="95"/>
      <c r="C34" s="358" t="s">
        <v>99</v>
      </c>
      <c r="D34" s="327"/>
      <c r="E34" s="326"/>
      <c r="F34" s="254"/>
      <c r="G34" s="150" t="str">
        <f>IF(AND(ISNUMBER(D34),ISNUMBER(E34)),ROUND(D34*E34,0),"")</f>
        <v/>
      </c>
      <c r="H34" s="96"/>
      <c r="I34" s="215" t="s">
        <v>60</v>
      </c>
      <c r="K34" s="213" t="str">
        <f>IF(I34="課税",G34,"")</f>
        <v/>
      </c>
    </row>
    <row r="35" spans="1:11" ht="24" customHeight="1">
      <c r="A35" s="550"/>
      <c r="B35" s="545" t="s">
        <v>105</v>
      </c>
      <c r="C35" s="546"/>
      <c r="D35" s="547"/>
      <c r="E35" s="547"/>
      <c r="F35" s="440"/>
      <c r="G35" s="140">
        <f>SUM(G31:G34)</f>
        <v>0</v>
      </c>
      <c r="H35" s="96"/>
      <c r="I35" s="11"/>
      <c r="K35" s="213">
        <f>SUM(K31:K34)</f>
        <v>0</v>
      </c>
    </row>
    <row r="36" spans="1:11" ht="24" customHeight="1" thickBot="1">
      <c r="A36" s="97"/>
      <c r="B36" s="369" t="s">
        <v>108</v>
      </c>
      <c r="C36" s="368"/>
      <c r="D36" s="441"/>
      <c r="E36" s="441"/>
      <c r="F36" s="442"/>
      <c r="G36" s="151">
        <f>SUM(G35,G30,G26,G22,G17,G13,G8)</f>
        <v>0</v>
      </c>
      <c r="H36" s="24"/>
      <c r="I36" s="11"/>
      <c r="K36" s="213">
        <f>SUM(K35,K30,K26,K22,K17,K13,K8)</f>
        <v>0</v>
      </c>
    </row>
    <row r="40" spans="1:11" ht="47.25" customHeight="1">
      <c r="A40" s="489" t="s">
        <v>88</v>
      </c>
      <c r="B40" s="544"/>
      <c r="C40" s="544"/>
      <c r="D40" s="544"/>
      <c r="E40" s="544"/>
      <c r="F40" s="544"/>
      <c r="G40" s="544"/>
      <c r="H40" s="544"/>
    </row>
  </sheetData>
  <mergeCells count="12">
    <mergeCell ref="A40:H40"/>
    <mergeCell ref="B35:E35"/>
    <mergeCell ref="A31:A35"/>
    <mergeCell ref="A23:A26"/>
    <mergeCell ref="B26:E26"/>
    <mergeCell ref="A27:A30"/>
    <mergeCell ref="B30:E30"/>
    <mergeCell ref="A18:A22"/>
    <mergeCell ref="A4:B4"/>
    <mergeCell ref="A5:A8"/>
    <mergeCell ref="A9:A13"/>
    <mergeCell ref="A14:A17"/>
  </mergeCells>
  <phoneticPr fontId="2"/>
  <dataValidations count="2">
    <dataValidation type="list" allowBlank="1" showInputMessage="1" showErrorMessage="1" sqref="I5:I7 I9:I12 I14:I16 I18 I20:I21 I23:I25 I27:I29 I31:I34" xr:uid="{00000000-0002-0000-0400-000000000000}">
      <formula1>",　,課税"</formula1>
    </dataValidation>
    <dataValidation type="list" allowBlank="1" showInputMessage="1" showErrorMessage="1" sqref="C5:C7 C9:C12 C14:C16 C18:C21 C23:C25 C27:C29 C31:C34" xr:uid="{00000000-0002-0000-0400-000001000000}">
      <formula1>"　,変更なし,変更後,追加"</formula1>
    </dataValidation>
  </dataValidations>
  <printOptions gridLinesSet="0"/>
  <pageMargins left="0.70866141732283472" right="0.70866141732283472" top="0.74803149606299213" bottom="0.74803149606299213" header="0.31496062992125984" footer="0.31496062992125984"/>
  <pageSetup paperSize="9" scale="72" orientation="portrait" r:id="rId1"/>
  <headerFooter>
    <oddHeader>&amp;R(2020.08版）</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L39"/>
  <sheetViews>
    <sheetView showZeros="0" view="pageBreakPreview" zoomScaleNormal="100" zoomScaleSheetLayoutView="100" workbookViewId="0"/>
  </sheetViews>
  <sheetFormatPr defaultColWidth="10.58203125" defaultRowHeight="12"/>
  <cols>
    <col min="1" max="1" width="4.75" style="5" customWidth="1"/>
    <col min="2" max="2" width="17.08203125" style="5" customWidth="1"/>
    <col min="3" max="3" width="11.08203125" style="5" customWidth="1"/>
    <col min="4" max="4" width="17.5" style="5" customWidth="1"/>
    <col min="5" max="5" width="8.08203125" style="5" customWidth="1"/>
    <col min="6" max="6" width="5.75" style="5" customWidth="1"/>
    <col min="7" max="7" width="15.25" style="5" customWidth="1"/>
    <col min="8" max="8" width="22.25" style="5" customWidth="1"/>
    <col min="9" max="9" width="6.33203125" style="5" customWidth="1"/>
    <col min="10" max="10" width="10.58203125" style="5"/>
    <col min="11" max="11" width="16.83203125" style="5" customWidth="1"/>
    <col min="12" max="16384" width="10.58203125" style="5"/>
  </cols>
  <sheetData>
    <row r="1" spans="1:12" ht="20.149999999999999" customHeight="1" thickBot="1">
      <c r="D1" s="12"/>
      <c r="E1" s="5" t="s">
        <v>109</v>
      </c>
      <c r="G1" s="153">
        <f>'一般業務費１（不）'!G36</f>
        <v>0</v>
      </c>
      <c r="H1" s="5" t="s">
        <v>3</v>
      </c>
      <c r="I1" s="5">
        <f>'一般業務費１（不）'!K36</f>
        <v>0</v>
      </c>
    </row>
    <row r="2" spans="1:12" s="215" customFormat="1" ht="27" customHeight="1">
      <c r="A2" s="495" t="s">
        <v>110</v>
      </c>
      <c r="B2" s="555"/>
      <c r="C2" s="387" t="s">
        <v>82</v>
      </c>
      <c r="D2" s="13" t="s">
        <v>111</v>
      </c>
      <c r="E2" s="388" t="s">
        <v>84</v>
      </c>
      <c r="F2" s="387" t="s">
        <v>93</v>
      </c>
      <c r="G2" s="217" t="s">
        <v>112</v>
      </c>
      <c r="H2" s="125" t="s">
        <v>113</v>
      </c>
      <c r="I2" s="214"/>
      <c r="K2" s="214"/>
    </row>
    <row r="3" spans="1:12" ht="26.15" customHeight="1">
      <c r="A3" s="535" t="s">
        <v>114</v>
      </c>
      <c r="B3" s="360"/>
      <c r="C3" s="358" t="s">
        <v>97</v>
      </c>
      <c r="D3" s="250"/>
      <c r="E3" s="255"/>
      <c r="F3" s="256"/>
      <c r="G3" s="391" t="str">
        <f>IF(AND(ISNUMBER(D3),ISNUMBER(E3)),ROUND(D3*E3,0),"")</f>
        <v/>
      </c>
      <c r="H3" s="172"/>
      <c r="I3" s="215" t="s">
        <v>60</v>
      </c>
      <c r="J3" s="22"/>
      <c r="K3" s="179" t="str">
        <f>IF(I3="課税",G3,"")</f>
        <v/>
      </c>
      <c r="L3" s="22"/>
    </row>
    <row r="4" spans="1:12" ht="25.5" customHeight="1">
      <c r="A4" s="556"/>
      <c r="C4" s="41" t="s">
        <v>98</v>
      </c>
      <c r="D4" s="250"/>
      <c r="E4" s="255"/>
      <c r="F4" s="257"/>
      <c r="G4" s="391" t="str">
        <f>IF(AND(ISNUMBER(D4),ISNUMBER(E4)),ROUND(D4*E4,0),"")</f>
        <v/>
      </c>
      <c r="H4" s="219"/>
      <c r="I4" s="215" t="s">
        <v>60</v>
      </c>
      <c r="J4" s="22"/>
      <c r="K4" s="179" t="str">
        <f>IF(I4="課税",G4,"")</f>
        <v/>
      </c>
      <c r="L4" s="22"/>
    </row>
    <row r="5" spans="1:12" ht="25.5" customHeight="1">
      <c r="A5" s="556"/>
      <c r="B5" s="360"/>
      <c r="C5" s="41" t="s">
        <v>99</v>
      </c>
      <c r="D5" s="250"/>
      <c r="E5" s="255"/>
      <c r="F5" s="256"/>
      <c r="G5" s="391" t="str">
        <f>IF(AND(ISNUMBER(D5),ISNUMBER(E5)),ROUND(D5*E5,0),"")</f>
        <v/>
      </c>
      <c r="H5" s="172"/>
      <c r="I5" s="215" t="s">
        <v>60</v>
      </c>
      <c r="J5" s="22"/>
      <c r="K5" s="179" t="str">
        <f>IF(I5="課税",G5,"")</f>
        <v/>
      </c>
      <c r="L5" s="22"/>
    </row>
    <row r="6" spans="1:12" ht="25.5" customHeight="1">
      <c r="A6" s="556"/>
      <c r="B6" s="360"/>
      <c r="C6" s="41" t="s">
        <v>99</v>
      </c>
      <c r="D6" s="250"/>
      <c r="E6" s="255"/>
      <c r="F6" s="256"/>
      <c r="G6" s="391" t="str">
        <f>IF(AND(ISNUMBER(D6),ISNUMBER(E6)),ROUND(D6*E6,0),"")</f>
        <v/>
      </c>
      <c r="H6" s="172"/>
      <c r="I6" s="215" t="s">
        <v>60</v>
      </c>
      <c r="K6" s="179" t="str">
        <f>IF(I6="課税",G6,"")</f>
        <v/>
      </c>
    </row>
    <row r="7" spans="1:12" ht="25.5" customHeight="1">
      <c r="A7" s="557"/>
      <c r="B7" s="545" t="s">
        <v>100</v>
      </c>
      <c r="C7" s="546"/>
      <c r="D7" s="554"/>
      <c r="E7" s="554"/>
      <c r="F7" s="152"/>
      <c r="G7" s="140">
        <f>SUM(G3:G6)</f>
        <v>0</v>
      </c>
      <c r="H7" s="220"/>
      <c r="I7" s="11"/>
      <c r="K7" s="179">
        <f>SUM(K3:K6)</f>
        <v>0</v>
      </c>
    </row>
    <row r="8" spans="1:12" ht="28" customHeight="1">
      <c r="A8" s="540" t="s">
        <v>115</v>
      </c>
      <c r="B8" s="18"/>
      <c r="C8" s="41" t="s">
        <v>97</v>
      </c>
      <c r="D8" s="250"/>
      <c r="E8" s="255"/>
      <c r="F8" s="256"/>
      <c r="G8" s="391" t="str">
        <f>IF(AND(ISNUMBER(D8),ISNUMBER(E8)),ROUND(D8*E8,0),"")</f>
        <v/>
      </c>
      <c r="H8" s="172"/>
      <c r="I8" s="215" t="s">
        <v>60</v>
      </c>
      <c r="K8" s="179" t="str">
        <f>IF(I8="課税",G8,"")</f>
        <v/>
      </c>
    </row>
    <row r="9" spans="1:12" ht="28" customHeight="1">
      <c r="A9" s="541"/>
      <c r="B9" s="18"/>
      <c r="C9" s="41" t="s">
        <v>98</v>
      </c>
      <c r="D9" s="250"/>
      <c r="E9" s="255"/>
      <c r="F9" s="256"/>
      <c r="G9" s="391" t="str">
        <f>IF(AND(ISNUMBER(D9),ISNUMBER(E9)),ROUND(D9*E9,0),"")</f>
        <v/>
      </c>
      <c r="H9" s="172"/>
      <c r="I9" s="215" t="s">
        <v>60</v>
      </c>
      <c r="K9" s="179" t="str">
        <f>IF(I9="課税",G9,"")</f>
        <v/>
      </c>
    </row>
    <row r="10" spans="1:12" ht="25.5" customHeight="1">
      <c r="A10" s="542"/>
      <c r="B10" s="370"/>
      <c r="C10" s="41" t="s">
        <v>99</v>
      </c>
      <c r="D10" s="250"/>
      <c r="E10" s="255"/>
      <c r="F10" s="257"/>
      <c r="G10" s="393" t="str">
        <f>IF(AND(ISNUMBER(D10),ISNUMBER(E10)),ROUND(D10*E10,0),"")</f>
        <v/>
      </c>
      <c r="H10" s="219"/>
      <c r="I10" s="215" t="s">
        <v>60</v>
      </c>
      <c r="K10" s="179" t="str">
        <f>IF(I10="課税",G10,"")</f>
        <v/>
      </c>
    </row>
    <row r="11" spans="1:12" ht="25.5" customHeight="1">
      <c r="A11" s="542"/>
      <c r="B11" s="18"/>
      <c r="C11" s="41" t="s">
        <v>99</v>
      </c>
      <c r="D11" s="250"/>
      <c r="E11" s="255"/>
      <c r="F11" s="256"/>
      <c r="G11" s="391" t="str">
        <f>IF(AND(ISNUMBER(D11),ISNUMBER(E11)),ROUND(D11*E11,0),"")</f>
        <v/>
      </c>
      <c r="H11" s="172"/>
      <c r="I11" s="215" t="s">
        <v>60</v>
      </c>
      <c r="K11" s="179" t="str">
        <f>IF(I11="課税",G11,"")</f>
        <v/>
      </c>
    </row>
    <row r="12" spans="1:12" ht="25.5" customHeight="1">
      <c r="A12" s="543"/>
      <c r="B12" s="545" t="s">
        <v>100</v>
      </c>
      <c r="C12" s="546"/>
      <c r="D12" s="554"/>
      <c r="E12" s="554"/>
      <c r="F12" s="142"/>
      <c r="G12" s="391">
        <f>SUM(G8:G11)</f>
        <v>0</v>
      </c>
      <c r="H12" s="172"/>
      <c r="I12" s="11"/>
      <c r="K12" s="179">
        <f>SUM(K8:K11)</f>
        <v>0</v>
      </c>
    </row>
    <row r="13" spans="1:12" ht="25.5" customHeight="1">
      <c r="A13" s="540" t="s">
        <v>116</v>
      </c>
      <c r="B13" s="18"/>
      <c r="C13" s="41" t="s">
        <v>97</v>
      </c>
      <c r="D13" s="250"/>
      <c r="E13" s="255"/>
      <c r="F13" s="256"/>
      <c r="G13" s="391" t="str">
        <f>IF(AND(ISNUMBER(D13),ISNUMBER(E13)),ROUND(D13*E13,0),"")</f>
        <v/>
      </c>
      <c r="H13" s="172"/>
      <c r="I13" s="215" t="s">
        <v>60</v>
      </c>
      <c r="K13" s="179" t="str">
        <f>IF(I13="課税",G13,"")</f>
        <v/>
      </c>
    </row>
    <row r="14" spans="1:12" ht="25.5" customHeight="1">
      <c r="A14" s="536"/>
      <c r="B14" s="18"/>
      <c r="C14" s="41" t="s">
        <v>98</v>
      </c>
      <c r="D14" s="250"/>
      <c r="E14" s="255"/>
      <c r="F14" s="256"/>
      <c r="G14" s="391" t="str">
        <f>IF(AND(ISNUMBER(D14),ISNUMBER(E14)),ROUND(D14*E14,0),"")</f>
        <v/>
      </c>
      <c r="H14" s="172"/>
      <c r="I14" s="215" t="s">
        <v>60</v>
      </c>
      <c r="K14" s="179" t="str">
        <f>IF(I14="課税",G14,"")</f>
        <v/>
      </c>
    </row>
    <row r="15" spans="1:12" ht="25.5" customHeight="1">
      <c r="A15" s="536"/>
      <c r="B15" s="18"/>
      <c r="C15" s="41" t="s">
        <v>99</v>
      </c>
      <c r="D15" s="250"/>
      <c r="E15" s="255"/>
      <c r="F15" s="256"/>
      <c r="G15" s="391" t="str">
        <f>IF(AND(ISNUMBER(D15),ISNUMBER(E15)),ROUND(D15*E15,0),"")</f>
        <v/>
      </c>
      <c r="H15" s="172"/>
      <c r="I15" s="215" t="s">
        <v>60</v>
      </c>
      <c r="K15" s="179" t="str">
        <f>IF(I15="課税",G15,"")</f>
        <v/>
      </c>
    </row>
    <row r="16" spans="1:12" ht="25.5" customHeight="1">
      <c r="A16" s="536"/>
      <c r="B16" s="545" t="s">
        <v>100</v>
      </c>
      <c r="C16" s="546"/>
      <c r="D16" s="554"/>
      <c r="E16" s="554"/>
      <c r="F16" s="152"/>
      <c r="G16" s="218">
        <f>SUM(G13:G15)</f>
        <v>0</v>
      </c>
      <c r="H16" s="220"/>
      <c r="I16" s="11"/>
      <c r="K16" s="179">
        <f>SUM(K13:K15)</f>
        <v>0</v>
      </c>
    </row>
    <row r="17" spans="1:11" ht="25.5" customHeight="1">
      <c r="A17" s="540" t="s">
        <v>117</v>
      </c>
      <c r="B17" s="18"/>
      <c r="C17" s="41" t="s">
        <v>97</v>
      </c>
      <c r="D17" s="250"/>
      <c r="E17" s="255"/>
      <c r="F17" s="256"/>
      <c r="G17" s="391" t="str">
        <f>IF(AND(ISNUMBER(D17),ISNUMBER(E17)),ROUND(D17*E17,0),"")</f>
        <v/>
      </c>
      <c r="H17" s="172"/>
      <c r="I17" s="215" t="s">
        <v>60</v>
      </c>
      <c r="K17" s="179" t="str">
        <f>IF(I17="課税",G17,"")</f>
        <v/>
      </c>
    </row>
    <row r="18" spans="1:11" ht="25.5" customHeight="1">
      <c r="A18" s="541"/>
      <c r="B18" s="18"/>
      <c r="C18" s="41" t="s">
        <v>98</v>
      </c>
      <c r="D18" s="250"/>
      <c r="E18" s="255"/>
      <c r="F18" s="256"/>
      <c r="G18" s="391" t="str">
        <f>IF(AND(ISNUMBER(D18),ISNUMBER(E18)),ROUND(D18*E18,0),"")</f>
        <v/>
      </c>
      <c r="H18" s="172"/>
      <c r="I18" s="215" t="s">
        <v>60</v>
      </c>
      <c r="K18" s="179" t="str">
        <f>IF(I18="課税",G18,"")</f>
        <v/>
      </c>
    </row>
    <row r="19" spans="1:11" ht="25.5" customHeight="1">
      <c r="A19" s="542"/>
      <c r="B19" s="18"/>
      <c r="C19" s="41" t="s">
        <v>99</v>
      </c>
      <c r="D19" s="250"/>
      <c r="E19" s="255"/>
      <c r="F19" s="256"/>
      <c r="G19" s="391" t="str">
        <f>IF(AND(ISNUMBER(D19),ISNUMBER(E19)),ROUND(D19*E19,0),"")</f>
        <v/>
      </c>
      <c r="H19" s="172"/>
      <c r="I19" s="215" t="s">
        <v>60</v>
      </c>
      <c r="K19" s="179" t="str">
        <f>IF(I19="課税",G19,"")</f>
        <v/>
      </c>
    </row>
    <row r="20" spans="1:11" ht="25.5" customHeight="1">
      <c r="A20" s="542"/>
      <c r="B20" s="18"/>
      <c r="C20" s="41" t="s">
        <v>97</v>
      </c>
      <c r="D20" s="250"/>
      <c r="E20" s="255"/>
      <c r="F20" s="256"/>
      <c r="G20" s="391" t="str">
        <f>IF(AND(ISNUMBER(D20),ISNUMBER(E20)),ROUND(D20*E20,0),"")</f>
        <v/>
      </c>
      <c r="H20" s="172"/>
      <c r="I20" s="215" t="s">
        <v>60</v>
      </c>
      <c r="K20" s="179" t="str">
        <f>IF(I20="課税",G20,"")</f>
        <v/>
      </c>
    </row>
    <row r="21" spans="1:11" ht="25.5" customHeight="1">
      <c r="A21" s="542"/>
      <c r="B21" s="18"/>
      <c r="C21" s="41" t="s">
        <v>99</v>
      </c>
      <c r="D21" s="250"/>
      <c r="E21" s="255"/>
      <c r="F21" s="256"/>
      <c r="G21" s="391" t="str">
        <f>IF(AND(ISNUMBER(D21),ISNUMBER(E21)),ROUND(D21*E21,0),"")</f>
        <v/>
      </c>
      <c r="H21" s="172"/>
      <c r="I21" s="215" t="s">
        <v>60</v>
      </c>
      <c r="K21" s="179" t="str">
        <f>IF(I21="課税",G21,"")</f>
        <v/>
      </c>
    </row>
    <row r="22" spans="1:11" ht="25.5" customHeight="1" thickBot="1">
      <c r="A22" s="542"/>
      <c r="B22" s="545" t="s">
        <v>100</v>
      </c>
      <c r="C22" s="546"/>
      <c r="D22" s="554"/>
      <c r="E22" s="554"/>
      <c r="F22" s="152"/>
      <c r="G22" s="140">
        <f>SUM(G17:G21)</f>
        <v>0</v>
      </c>
      <c r="H22" s="221"/>
      <c r="I22" s="11"/>
      <c r="K22" s="179">
        <v>0</v>
      </c>
    </row>
    <row r="23" spans="1:11" ht="25.5" customHeight="1" thickBot="1">
      <c r="A23" s="558" t="s">
        <v>118</v>
      </c>
      <c r="B23" s="559"/>
      <c r="C23" s="559"/>
      <c r="D23" s="559"/>
      <c r="E23" s="560"/>
      <c r="F23" s="193"/>
      <c r="G23" s="465">
        <f>SUM('一般業務費１（不）'!G36,一般業務費２!G22,一般業務費２!G16,一般業務費２!G12,一般業務費２!G7)</f>
        <v>0</v>
      </c>
      <c r="H23" s="181"/>
      <c r="K23" s="216">
        <f>SUM('一般業務費１（不）'!K36,一般業務費２!K22,一般業務費２!K16,一般業務費２!K12,一般業務費２!K7)</f>
        <v>0</v>
      </c>
    </row>
    <row r="26" spans="1:11" ht="42" customHeight="1">
      <c r="A26" s="489" t="s">
        <v>88</v>
      </c>
      <c r="B26" s="544"/>
      <c r="C26" s="544"/>
      <c r="D26" s="544"/>
      <c r="E26" s="544"/>
      <c r="F26" s="544"/>
      <c r="G26" s="544"/>
      <c r="H26" s="544"/>
    </row>
    <row r="39" ht="25.5" customHeight="1"/>
  </sheetData>
  <mergeCells count="11">
    <mergeCell ref="A26:H26"/>
    <mergeCell ref="B22:E22"/>
    <mergeCell ref="A17:A22"/>
    <mergeCell ref="A13:A16"/>
    <mergeCell ref="A23:E23"/>
    <mergeCell ref="B16:E16"/>
    <mergeCell ref="B7:E7"/>
    <mergeCell ref="A2:B2"/>
    <mergeCell ref="A3:A7"/>
    <mergeCell ref="A8:A12"/>
    <mergeCell ref="B12:E12"/>
  </mergeCells>
  <phoneticPr fontId="2"/>
  <dataValidations count="2">
    <dataValidation type="list" allowBlank="1" showInputMessage="1" showErrorMessage="1" sqref="I8:I11 I13:I15 I17:I21 I3:I6" xr:uid="{00000000-0002-0000-0500-000000000000}">
      <formula1>",　,課税"</formula1>
    </dataValidation>
    <dataValidation type="list" allowBlank="1" showInputMessage="1" showErrorMessage="1" sqref="C3:C6 C8:C11 C13:C15 C17:C21" xr:uid="{00000000-0002-0000-0500-000001000000}">
      <formula1>"　,変更なし,変更後,追加"</formula1>
    </dataValidation>
  </dataValidations>
  <printOptions gridLinesSet="0"/>
  <pageMargins left="0.70866141732283472" right="0.70866141732283472" top="0.74803149606299213" bottom="0.74803149606299213" header="0.31496062992125984" footer="0.31496062992125984"/>
  <pageSetup paperSize="9" scale="79" orientation="portrait" r:id="rId1"/>
  <headerFooter>
    <oddHeader>&amp;R(2020.08版）</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K43"/>
  <sheetViews>
    <sheetView view="pageBreakPreview" zoomScaleNormal="75" zoomScaleSheetLayoutView="100" workbookViewId="0"/>
  </sheetViews>
  <sheetFormatPr defaultColWidth="10.58203125" defaultRowHeight="20.25" customHeight="1"/>
  <cols>
    <col min="1" max="1" width="4.75" style="5" customWidth="1"/>
    <col min="2" max="2" width="4.25" style="5" customWidth="1"/>
    <col min="3" max="3" width="15.33203125" style="5" customWidth="1"/>
    <col min="4" max="4" width="11.75" style="5" customWidth="1"/>
    <col min="5" max="5" width="13.5" style="5" customWidth="1"/>
    <col min="6" max="6" width="7.5" style="5" customWidth="1"/>
    <col min="7" max="7" width="15.58203125" style="5" customWidth="1"/>
    <col min="8" max="8" width="18.75" style="5" customWidth="1"/>
    <col min="9" max="9" width="6" style="5" customWidth="1"/>
    <col min="10" max="10" width="9" style="5" customWidth="1"/>
    <col min="11" max="11" width="17.08203125" style="5" customWidth="1"/>
    <col min="12" max="16384" width="10.58203125" style="5"/>
  </cols>
  <sheetData>
    <row r="1" spans="1:11" ht="20.25" customHeight="1">
      <c r="A1" s="5" t="s">
        <v>13</v>
      </c>
      <c r="E1" s="132">
        <f>G12</f>
        <v>0</v>
      </c>
      <c r="F1" s="5" t="s">
        <v>3</v>
      </c>
      <c r="G1" s="105" t="s">
        <v>38</v>
      </c>
      <c r="H1" s="127">
        <f>E1</f>
        <v>0</v>
      </c>
      <c r="I1" s="5" t="s">
        <v>3</v>
      </c>
    </row>
    <row r="2" spans="1:11" ht="20.25" customHeight="1" thickBot="1">
      <c r="E2" s="104"/>
      <c r="G2" s="105"/>
      <c r="H2" s="104"/>
      <c r="I2" s="216"/>
    </row>
    <row r="3" spans="1:11" s="215" customFormat="1" ht="28.5" customHeight="1">
      <c r="A3" s="495" t="s">
        <v>119</v>
      </c>
      <c r="B3" s="555"/>
      <c r="C3" s="387" t="s">
        <v>120</v>
      </c>
      <c r="D3" s="387" t="s">
        <v>82</v>
      </c>
      <c r="E3" s="387" t="s">
        <v>121</v>
      </c>
      <c r="F3" s="387" t="s">
        <v>84</v>
      </c>
      <c r="G3" s="376" t="s">
        <v>122</v>
      </c>
      <c r="H3" s="495" t="s">
        <v>86</v>
      </c>
      <c r="I3" s="496"/>
      <c r="K3" s="222"/>
    </row>
    <row r="4" spans="1:11" ht="20.25" customHeight="1">
      <c r="A4" s="563"/>
      <c r="B4" s="564"/>
      <c r="C4" s="8"/>
      <c r="D4" s="154" t="s">
        <v>97</v>
      </c>
      <c r="E4" s="390"/>
      <c r="F4" s="248"/>
      <c r="G4" s="137" t="str">
        <f>IF(AND(ISNUMBER(E4),ISNUMBER(F4)),ROUND(E4*F4,0),"")</f>
        <v/>
      </c>
      <c r="H4" s="565"/>
      <c r="I4" s="566"/>
      <c r="K4" s="223"/>
    </row>
    <row r="5" spans="1:11" ht="20.25" customHeight="1">
      <c r="A5" s="563"/>
      <c r="B5" s="564"/>
      <c r="C5" s="8"/>
      <c r="D5" s="154" t="s">
        <v>98</v>
      </c>
      <c r="E5" s="390"/>
      <c r="F5" s="248"/>
      <c r="G5" s="133" t="str">
        <f t="shared" ref="G5:G11" si="0">IF(AND(ISNUMBER(E5),ISNUMBER(F5)),ROUND(E5*F5,0),"")</f>
        <v/>
      </c>
      <c r="H5" s="565"/>
      <c r="I5" s="566"/>
      <c r="K5" s="170"/>
    </row>
    <row r="6" spans="1:11" ht="20.25" customHeight="1">
      <c r="A6" s="563"/>
      <c r="B6" s="564"/>
      <c r="C6" s="8"/>
      <c r="D6" s="154" t="s">
        <v>99</v>
      </c>
      <c r="E6" s="390"/>
      <c r="F6" s="248"/>
      <c r="G6" s="133" t="str">
        <f t="shared" si="0"/>
        <v/>
      </c>
      <c r="H6" s="565"/>
      <c r="I6" s="566"/>
      <c r="K6" s="170"/>
    </row>
    <row r="7" spans="1:11" ht="20.25" customHeight="1">
      <c r="A7" s="563"/>
      <c r="B7" s="564"/>
      <c r="C7" s="8"/>
      <c r="D7" s="154" t="s">
        <v>97</v>
      </c>
      <c r="E7" s="390"/>
      <c r="F7" s="248"/>
      <c r="G7" s="133" t="str">
        <f t="shared" si="0"/>
        <v/>
      </c>
      <c r="H7" s="565"/>
      <c r="I7" s="566"/>
      <c r="K7" s="170"/>
    </row>
    <row r="8" spans="1:11" ht="20.25" customHeight="1">
      <c r="A8" s="563"/>
      <c r="B8" s="564"/>
      <c r="C8" s="8"/>
      <c r="D8" s="154" t="s">
        <v>98</v>
      </c>
      <c r="E8" s="390"/>
      <c r="F8" s="248"/>
      <c r="G8" s="133" t="str">
        <f t="shared" si="0"/>
        <v/>
      </c>
      <c r="H8" s="565"/>
      <c r="I8" s="566"/>
      <c r="K8" s="170"/>
    </row>
    <row r="9" spans="1:11" ht="20.25" customHeight="1">
      <c r="A9" s="563"/>
      <c r="B9" s="564"/>
      <c r="C9" s="8"/>
      <c r="D9" s="154" t="s">
        <v>99</v>
      </c>
      <c r="E9" s="390"/>
      <c r="F9" s="248"/>
      <c r="G9" s="133" t="str">
        <f t="shared" si="0"/>
        <v/>
      </c>
      <c r="H9" s="565"/>
      <c r="I9" s="566"/>
      <c r="K9" s="170"/>
    </row>
    <row r="10" spans="1:11" ht="20.25" customHeight="1">
      <c r="A10" s="379"/>
      <c r="B10" s="380"/>
      <c r="C10" s="8"/>
      <c r="D10" s="154" t="s">
        <v>99</v>
      </c>
      <c r="E10" s="390"/>
      <c r="F10" s="248"/>
      <c r="G10" s="133" t="str">
        <f t="shared" si="0"/>
        <v/>
      </c>
      <c r="H10" s="565"/>
      <c r="I10" s="566"/>
      <c r="K10" s="170"/>
    </row>
    <row r="11" spans="1:11" ht="20.25" customHeight="1">
      <c r="A11" s="563"/>
      <c r="B11" s="564"/>
      <c r="C11" s="8"/>
      <c r="D11" s="154" t="s">
        <v>99</v>
      </c>
      <c r="E11" s="390"/>
      <c r="F11" s="248"/>
      <c r="G11" s="133" t="str">
        <f t="shared" si="0"/>
        <v/>
      </c>
      <c r="H11" s="567"/>
      <c r="I11" s="570"/>
      <c r="K11" s="170"/>
    </row>
    <row r="12" spans="1:11" ht="20.25" customHeight="1" thickBot="1">
      <c r="A12" s="26" t="s">
        <v>123</v>
      </c>
      <c r="B12" s="27"/>
      <c r="C12" s="27"/>
      <c r="D12" s="27"/>
      <c r="E12" s="27"/>
      <c r="F12" s="28"/>
      <c r="G12" s="224">
        <f>SUM(G4:G11)</f>
        <v>0</v>
      </c>
      <c r="H12" s="35"/>
      <c r="I12" s="341"/>
      <c r="K12" s="170"/>
    </row>
    <row r="13" spans="1:11" ht="20.25" customHeight="1">
      <c r="A13" s="32"/>
      <c r="B13" s="32"/>
      <c r="C13" s="32"/>
      <c r="D13" s="32"/>
      <c r="E13" s="32"/>
      <c r="F13" s="32"/>
      <c r="G13" s="170"/>
      <c r="I13" s="215"/>
      <c r="K13" s="170"/>
    </row>
    <row r="14" spans="1:11" ht="20.25" customHeight="1">
      <c r="F14" s="11"/>
      <c r="G14" s="104"/>
      <c r="H14" s="104"/>
    </row>
    <row r="15" spans="1:11" ht="20.25" customHeight="1">
      <c r="A15" s="5" t="s">
        <v>14</v>
      </c>
      <c r="E15" s="132">
        <f>E39</f>
        <v>9999</v>
      </c>
      <c r="F15" s="371" t="s">
        <v>3</v>
      </c>
      <c r="G15" s="105" t="s">
        <v>124</v>
      </c>
      <c r="H15" s="127">
        <f>E40</f>
        <v>0</v>
      </c>
      <c r="I15" s="225" t="s">
        <v>3</v>
      </c>
    </row>
    <row r="16" spans="1:11" ht="20.25" customHeight="1">
      <c r="E16" s="104"/>
      <c r="F16" s="371"/>
      <c r="G16" s="105" t="s">
        <v>79</v>
      </c>
      <c r="H16" s="226">
        <f>E15-H15</f>
        <v>9999</v>
      </c>
      <c r="I16" s="5" t="s">
        <v>3</v>
      </c>
    </row>
    <row r="17" spans="1:10" ht="20.25" customHeight="1" thickBot="1">
      <c r="A17" s="5" t="s">
        <v>125</v>
      </c>
      <c r="B17" s="366"/>
      <c r="C17" s="366"/>
      <c r="E17" s="342">
        <f>G28</f>
        <v>0</v>
      </c>
      <c r="F17" s="5" t="s">
        <v>3</v>
      </c>
    </row>
    <row r="18" spans="1:10" ht="30.75" customHeight="1">
      <c r="A18" s="495" t="s">
        <v>126</v>
      </c>
      <c r="B18" s="571"/>
      <c r="C18" s="555"/>
      <c r="D18" s="387" t="s">
        <v>82</v>
      </c>
      <c r="E18" s="13" t="s">
        <v>121</v>
      </c>
      <c r="F18" s="13" t="s">
        <v>92</v>
      </c>
      <c r="G18" s="388" t="s">
        <v>122</v>
      </c>
      <c r="H18" s="495" t="s">
        <v>86</v>
      </c>
      <c r="I18" s="527"/>
      <c r="J18" s="349" t="s">
        <v>127</v>
      </c>
    </row>
    <row r="19" spans="1:10" ht="26.25" customHeight="1">
      <c r="A19" s="535" t="s">
        <v>128</v>
      </c>
      <c r="B19" s="545"/>
      <c r="C19" s="573"/>
      <c r="D19" s="154" t="s">
        <v>97</v>
      </c>
      <c r="E19" s="249"/>
      <c r="F19" s="249"/>
      <c r="G19" s="138" t="str">
        <f t="shared" ref="G19:G20" si="1">IF(AND(ISNUMBER(E19),ISNUMBER(F19)),ROUND(E19*F19,0),"")</f>
        <v/>
      </c>
      <c r="H19" s="574" t="s">
        <v>129</v>
      </c>
      <c r="I19" s="575"/>
      <c r="J19" s="172" t="s">
        <v>60</v>
      </c>
    </row>
    <row r="20" spans="1:10" ht="26.25" customHeight="1">
      <c r="A20" s="572"/>
      <c r="B20" s="545"/>
      <c r="C20" s="573"/>
      <c r="D20" s="154" t="s">
        <v>98</v>
      </c>
      <c r="E20" s="249"/>
      <c r="F20" s="249"/>
      <c r="G20" s="138" t="str">
        <f t="shared" si="1"/>
        <v/>
      </c>
      <c r="H20" s="574"/>
      <c r="I20" s="575"/>
      <c r="J20" s="172" t="s">
        <v>60</v>
      </c>
    </row>
    <row r="21" spans="1:10" ht="21" customHeight="1">
      <c r="A21" s="536"/>
      <c r="B21" s="545"/>
      <c r="C21" s="573"/>
      <c r="D21" s="154" t="s">
        <v>99</v>
      </c>
      <c r="E21" s="249"/>
      <c r="F21" s="249"/>
      <c r="G21" s="138" t="str">
        <f>IF(AND(ISNUMBER(E21),ISNUMBER(F21)),ROUND(E21*F21,0),"")</f>
        <v/>
      </c>
      <c r="H21" s="561"/>
      <c r="I21" s="562"/>
      <c r="J21" s="172" t="s">
        <v>67</v>
      </c>
    </row>
    <row r="22" spans="1:10" ht="21" customHeight="1">
      <c r="A22" s="536"/>
      <c r="B22" s="576"/>
      <c r="C22" s="577"/>
      <c r="D22" s="154" t="s">
        <v>99</v>
      </c>
      <c r="E22" s="249"/>
      <c r="F22" s="249"/>
      <c r="G22" s="138" t="str">
        <f>IF(AND(ISNUMBER(E22),ISNUMBER(F22)),ROUND(E22*F22,0),"")</f>
        <v/>
      </c>
      <c r="H22" s="567"/>
      <c r="I22" s="546"/>
      <c r="J22" s="172" t="s">
        <v>67</v>
      </c>
    </row>
    <row r="23" spans="1:10" ht="21" customHeight="1">
      <c r="A23" s="536"/>
      <c r="B23" s="545" t="s">
        <v>130</v>
      </c>
      <c r="C23" s="568"/>
      <c r="D23" s="568"/>
      <c r="E23" s="568"/>
      <c r="F23" s="569"/>
      <c r="G23" s="137">
        <f>SUM(G19:G22)</f>
        <v>0</v>
      </c>
      <c r="H23" s="567"/>
      <c r="I23" s="546"/>
      <c r="J23" s="347"/>
    </row>
    <row r="24" spans="1:10" ht="26.25" customHeight="1">
      <c r="A24" s="540" t="s">
        <v>131</v>
      </c>
      <c r="B24" s="545"/>
      <c r="C24" s="573"/>
      <c r="D24" s="154" t="s">
        <v>97</v>
      </c>
      <c r="E24" s="250"/>
      <c r="F24" s="249"/>
      <c r="G24" s="138" t="str">
        <f t="shared" ref="G24:G25" si="2">IF(AND(ISNUMBER(E24),ISNUMBER(F24)),ROUND(E24*F24,0),"")</f>
        <v/>
      </c>
      <c r="H24" s="574" t="s">
        <v>132</v>
      </c>
      <c r="I24" s="575"/>
      <c r="J24" s="172" t="s">
        <v>60</v>
      </c>
    </row>
    <row r="25" spans="1:10" ht="26.25" customHeight="1">
      <c r="A25" s="541"/>
      <c r="B25" s="545"/>
      <c r="C25" s="573"/>
      <c r="D25" s="154" t="s">
        <v>98</v>
      </c>
      <c r="E25" s="250"/>
      <c r="F25" s="249"/>
      <c r="G25" s="138" t="str">
        <f t="shared" si="2"/>
        <v/>
      </c>
      <c r="H25" s="574"/>
      <c r="I25" s="575"/>
      <c r="J25" s="172" t="s">
        <v>60</v>
      </c>
    </row>
    <row r="26" spans="1:10" ht="21" customHeight="1">
      <c r="A26" s="541"/>
      <c r="B26" s="545"/>
      <c r="C26" s="573"/>
      <c r="D26" s="154" t="s">
        <v>99</v>
      </c>
      <c r="E26" s="250"/>
      <c r="F26" s="249"/>
      <c r="G26" s="138" t="str">
        <f>IF(AND(ISNUMBER(E26),ISNUMBER(F26)),ROUND(E26*F26,0),"")</f>
        <v/>
      </c>
      <c r="H26" s="567"/>
      <c r="I26" s="546"/>
      <c r="J26" s="172" t="s">
        <v>67</v>
      </c>
    </row>
    <row r="27" spans="1:10" ht="21" customHeight="1">
      <c r="A27" s="583"/>
      <c r="B27" s="584" t="s">
        <v>130</v>
      </c>
      <c r="C27" s="585"/>
      <c r="D27" s="585"/>
      <c r="E27" s="585"/>
      <c r="F27" s="586"/>
      <c r="G27" s="213">
        <f>SUM(G24:G26)</f>
        <v>0</v>
      </c>
      <c r="H27" s="587"/>
      <c r="I27" s="588"/>
      <c r="J27" s="347"/>
    </row>
    <row r="28" spans="1:10" ht="21" customHeight="1" thickBot="1">
      <c r="A28" s="531" t="s">
        <v>133</v>
      </c>
      <c r="B28" s="579"/>
      <c r="C28" s="579"/>
      <c r="D28" s="579"/>
      <c r="E28" s="579"/>
      <c r="F28" s="580"/>
      <c r="G28" s="466">
        <f>G23+G27</f>
        <v>0</v>
      </c>
      <c r="H28" s="581"/>
      <c r="I28" s="582"/>
      <c r="J28" s="348"/>
    </row>
    <row r="29" spans="1:10" ht="20.25" customHeight="1">
      <c r="E29" s="578" t="s">
        <v>38</v>
      </c>
      <c r="F29" s="578"/>
      <c r="G29" s="461">
        <f>SUMIF(J19:J22,"課税",G19:G22)+SUMIF(J24:J26,"課税",G24:G26)</f>
        <v>0</v>
      </c>
    </row>
    <row r="30" spans="1:10" ht="20.25" customHeight="1">
      <c r="E30" s="578" t="s">
        <v>39</v>
      </c>
      <c r="F30" s="578"/>
      <c r="G30" s="372">
        <f>G28-G29</f>
        <v>0</v>
      </c>
    </row>
    <row r="31" spans="1:10" ht="20.25" customHeight="1">
      <c r="F31" s="11"/>
      <c r="G31" s="11"/>
    </row>
    <row r="32" spans="1:10" ht="20.25" customHeight="1" thickBot="1">
      <c r="A32" s="5" t="s">
        <v>134</v>
      </c>
      <c r="E32" s="131">
        <f>G37</f>
        <v>9999</v>
      </c>
      <c r="F32" s="5" t="s">
        <v>3</v>
      </c>
    </row>
    <row r="33" spans="1:10" ht="31.5" customHeight="1">
      <c r="A33" s="495" t="s">
        <v>126</v>
      </c>
      <c r="B33" s="571"/>
      <c r="C33" s="555"/>
      <c r="D33" s="387" t="s">
        <v>82</v>
      </c>
      <c r="E33" s="13" t="s">
        <v>121</v>
      </c>
      <c r="F33" s="13" t="s">
        <v>92</v>
      </c>
      <c r="G33" s="388" t="s">
        <v>122</v>
      </c>
      <c r="H33" s="495" t="s">
        <v>86</v>
      </c>
      <c r="I33" s="496"/>
    </row>
    <row r="34" spans="1:10" ht="20.25" customHeight="1">
      <c r="A34" s="381"/>
      <c r="B34" s="377"/>
      <c r="C34" s="20"/>
      <c r="D34" s="154" t="s">
        <v>97</v>
      </c>
      <c r="E34" s="250">
        <v>1111</v>
      </c>
      <c r="F34" s="249">
        <v>3</v>
      </c>
      <c r="G34" s="138">
        <f>IF(AND(ISNUMBER(E34),ISNUMBER(F34)),E34*F34,"")</f>
        <v>3333</v>
      </c>
      <c r="H34" s="567"/>
      <c r="I34" s="570"/>
    </row>
    <row r="35" spans="1:10" ht="20.25" customHeight="1">
      <c r="A35" s="381"/>
      <c r="B35" s="377"/>
      <c r="C35" s="20"/>
      <c r="D35" s="154" t="s">
        <v>98</v>
      </c>
      <c r="E35" s="250">
        <v>1111</v>
      </c>
      <c r="F35" s="249">
        <v>3</v>
      </c>
      <c r="G35" s="138">
        <f>IF(AND(ISNUMBER(E35),ISNUMBER(F35)),E35*F35,"")</f>
        <v>3333</v>
      </c>
      <c r="H35" s="567"/>
      <c r="I35" s="570"/>
    </row>
    <row r="36" spans="1:10" ht="20.25" customHeight="1">
      <c r="A36" s="381"/>
      <c r="B36" s="377"/>
      <c r="C36" s="20"/>
      <c r="D36" s="154" t="s">
        <v>99</v>
      </c>
      <c r="E36" s="250">
        <v>1111</v>
      </c>
      <c r="F36" s="249">
        <v>3</v>
      </c>
      <c r="G36" s="139">
        <f>IF(AND(ISNUMBER(E36),ISNUMBER(F36)),E36*F36,"")</f>
        <v>3333</v>
      </c>
      <c r="H36" s="567"/>
      <c r="I36" s="570"/>
    </row>
    <row r="37" spans="1:10" ht="20.25" customHeight="1" thickBot="1">
      <c r="A37" s="531" t="s">
        <v>135</v>
      </c>
      <c r="B37" s="589"/>
      <c r="C37" s="589"/>
      <c r="D37" s="589"/>
      <c r="E37" s="589"/>
      <c r="F37" s="532"/>
      <c r="G37" s="466">
        <f>SUM(G34:G36)</f>
        <v>9999</v>
      </c>
      <c r="H37" s="531"/>
      <c r="I37" s="590"/>
    </row>
    <row r="38" spans="1:10" ht="20.25" customHeight="1">
      <c r="F38" s="11"/>
      <c r="G38" s="105"/>
      <c r="H38" s="105"/>
    </row>
    <row r="39" spans="1:10" ht="20.25" customHeight="1">
      <c r="A39" s="5" t="s">
        <v>136</v>
      </c>
      <c r="E39" s="132">
        <f>SUM(E17,E32)</f>
        <v>9999</v>
      </c>
      <c r="F39" s="371" t="s">
        <v>3</v>
      </c>
      <c r="G39" s="105"/>
      <c r="H39" s="105"/>
    </row>
    <row r="40" spans="1:10" ht="20.25" customHeight="1">
      <c r="B40" s="526" t="s">
        <v>38</v>
      </c>
      <c r="C40" s="526"/>
      <c r="D40" s="11"/>
      <c r="E40" s="343">
        <f>G29</f>
        <v>0</v>
      </c>
      <c r="F40" s="5" t="s">
        <v>3</v>
      </c>
    </row>
    <row r="41" spans="1:10" ht="20.25" customHeight="1">
      <c r="B41" s="526" t="s">
        <v>39</v>
      </c>
      <c r="C41" s="526"/>
      <c r="D41" s="11"/>
      <c r="E41" s="344">
        <f>E39-E40</f>
        <v>9999</v>
      </c>
      <c r="F41" s="5" t="s">
        <v>3</v>
      </c>
    </row>
    <row r="43" spans="1:10" ht="66.75" customHeight="1">
      <c r="A43" s="517" t="s">
        <v>137</v>
      </c>
      <c r="B43" s="517"/>
      <c r="C43" s="517"/>
      <c r="D43" s="517"/>
      <c r="E43" s="517"/>
      <c r="F43" s="517"/>
      <c r="G43" s="517"/>
      <c r="H43" s="517"/>
      <c r="I43" s="517"/>
      <c r="J43" s="517"/>
    </row>
  </sheetData>
  <mergeCells count="53">
    <mergeCell ref="B41:C41"/>
    <mergeCell ref="A43:J43"/>
    <mergeCell ref="H34:I34"/>
    <mergeCell ref="H35:I35"/>
    <mergeCell ref="H36:I36"/>
    <mergeCell ref="A37:F37"/>
    <mergeCell ref="H37:I37"/>
    <mergeCell ref="B40:C40"/>
    <mergeCell ref="B22:C22"/>
    <mergeCell ref="E30:F30"/>
    <mergeCell ref="A33:C33"/>
    <mergeCell ref="H33:I33"/>
    <mergeCell ref="A28:F28"/>
    <mergeCell ref="H28:I28"/>
    <mergeCell ref="E29:F29"/>
    <mergeCell ref="A24:A27"/>
    <mergeCell ref="B24:C24"/>
    <mergeCell ref="H24:I24"/>
    <mergeCell ref="B25:C25"/>
    <mergeCell ref="H25:I25"/>
    <mergeCell ref="B26:C26"/>
    <mergeCell ref="H26:I26"/>
    <mergeCell ref="B27:F27"/>
    <mergeCell ref="H27:I27"/>
    <mergeCell ref="H22:I22"/>
    <mergeCell ref="B23:F23"/>
    <mergeCell ref="A9:B9"/>
    <mergeCell ref="H9:I9"/>
    <mergeCell ref="H10:I10"/>
    <mergeCell ref="A11:B11"/>
    <mergeCell ref="H11:I11"/>
    <mergeCell ref="A18:C18"/>
    <mergeCell ref="H18:I18"/>
    <mergeCell ref="H23:I23"/>
    <mergeCell ref="A19:A23"/>
    <mergeCell ref="B19:C19"/>
    <mergeCell ref="H19:I19"/>
    <mergeCell ref="B20:C20"/>
    <mergeCell ref="H20:I20"/>
    <mergeCell ref="B21:C21"/>
    <mergeCell ref="H21:I21"/>
    <mergeCell ref="A3:B3"/>
    <mergeCell ref="H3:I3"/>
    <mergeCell ref="A4:B4"/>
    <mergeCell ref="H4:I4"/>
    <mergeCell ref="A5:B5"/>
    <mergeCell ref="H5:I5"/>
    <mergeCell ref="A6:B6"/>
    <mergeCell ref="H6:I6"/>
    <mergeCell ref="A7:B7"/>
    <mergeCell ref="H7:I7"/>
    <mergeCell ref="A8:B8"/>
    <mergeCell ref="H8:I8"/>
  </mergeCells>
  <phoneticPr fontId="2"/>
  <dataValidations count="2">
    <dataValidation type="list" allowBlank="1" showInputMessage="1" showErrorMessage="1" sqref="J19:J22 J24:J26" xr:uid="{00000000-0002-0000-0600-000000000000}">
      <formula1>"　,課税"</formula1>
    </dataValidation>
    <dataValidation type="list" allowBlank="1" showInputMessage="1" showErrorMessage="1" sqref="D4:D11 D19:D22 D24:D26 D34:D36" xr:uid="{00000000-0002-0000-0600-000001000000}">
      <formula1>"　,変更なし,変更後,追加"</formula1>
    </dataValidation>
  </dataValidations>
  <printOptions gridLinesSet="0"/>
  <pageMargins left="0.70866141732283472" right="0.70866141732283472" top="0.74803149606299213" bottom="0.74803149606299213" header="0.31496062992125984" footer="0.31496062992125984"/>
  <pageSetup paperSize="9" scale="76" orientation="portrait" r:id="rId1"/>
  <headerFooter>
    <oddHeader>&amp;R(2020.08版）</oddHead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H37"/>
  <sheetViews>
    <sheetView view="pageBreakPreview" zoomScaleNormal="100" zoomScaleSheetLayoutView="100" workbookViewId="0"/>
  </sheetViews>
  <sheetFormatPr defaultColWidth="10.58203125" defaultRowHeight="20.25" customHeight="1"/>
  <cols>
    <col min="1" max="1" width="18.08203125" style="5" customWidth="1"/>
    <col min="2" max="3" width="13.08203125" style="5" customWidth="1"/>
    <col min="4" max="4" width="15.83203125" style="5" customWidth="1"/>
    <col min="5" max="5" width="7.5" style="5" customWidth="1"/>
    <col min="6" max="6" width="13.33203125" style="5" customWidth="1"/>
    <col min="7" max="7" width="13.83203125" style="5" customWidth="1"/>
    <col min="8" max="8" width="7.83203125" style="5" customWidth="1"/>
    <col min="9" max="16384" width="10.58203125" style="5"/>
  </cols>
  <sheetData>
    <row r="1" spans="1:8" ht="20.25" customHeight="1">
      <c r="A1" s="5" t="s">
        <v>15</v>
      </c>
      <c r="B1" s="11"/>
      <c r="C1" s="11" t="s">
        <v>30</v>
      </c>
      <c r="D1" s="132">
        <f>SUM(D3,D11)</f>
        <v>0</v>
      </c>
      <c r="E1" s="5" t="s">
        <v>3</v>
      </c>
      <c r="F1" s="5" t="s">
        <v>38</v>
      </c>
      <c r="G1" s="127">
        <f>F18</f>
        <v>0</v>
      </c>
      <c r="H1" s="5" t="s">
        <v>3</v>
      </c>
    </row>
    <row r="2" spans="1:8" ht="20.25" customHeight="1">
      <c r="F2" s="5" t="s">
        <v>39</v>
      </c>
      <c r="G2" s="128">
        <f>D1-G1</f>
        <v>0</v>
      </c>
      <c r="H2" s="5" t="s">
        <v>3</v>
      </c>
    </row>
    <row r="3" spans="1:8" ht="20.25" customHeight="1" thickBot="1">
      <c r="A3" s="5" t="s">
        <v>138</v>
      </c>
      <c r="B3" s="5" t="s">
        <v>139</v>
      </c>
      <c r="D3" s="316">
        <f>F9</f>
        <v>0</v>
      </c>
      <c r="E3" s="5" t="s">
        <v>3</v>
      </c>
    </row>
    <row r="4" spans="1:8" ht="20.25" customHeight="1">
      <c r="A4" s="375" t="s">
        <v>119</v>
      </c>
      <c r="B4" s="13" t="s">
        <v>140</v>
      </c>
      <c r="C4" s="387" t="s">
        <v>82</v>
      </c>
      <c r="D4" s="387" t="s">
        <v>83</v>
      </c>
      <c r="E4" s="387" t="s">
        <v>84</v>
      </c>
      <c r="F4" s="387" t="s">
        <v>85</v>
      </c>
      <c r="G4" s="378" t="s">
        <v>141</v>
      </c>
    </row>
    <row r="5" spans="1:8" ht="20.25" customHeight="1">
      <c r="A5" s="14"/>
      <c r="B5" s="15"/>
      <c r="C5" s="154" t="s">
        <v>97</v>
      </c>
      <c r="D5" s="390"/>
      <c r="E5" s="267"/>
      <c r="F5" s="135" t="str">
        <f>IF(AND(ISNUMBER(D5),ISNUMBER(E5)),ROUND(D5*E5,0),"")</f>
        <v/>
      </c>
      <c r="G5" s="16"/>
    </row>
    <row r="6" spans="1:8" ht="20.25" customHeight="1">
      <c r="A6" s="14"/>
      <c r="B6" s="15"/>
      <c r="C6" s="154" t="s">
        <v>98</v>
      </c>
      <c r="D6" s="390"/>
      <c r="E6" s="267"/>
      <c r="F6" s="135" t="str">
        <f>IF(AND(ISNUMBER(D6),ISNUMBER(E6)),ROUND(D6*E6,0),"")</f>
        <v/>
      </c>
      <c r="G6" s="16"/>
    </row>
    <row r="7" spans="1:8" ht="20.25" customHeight="1">
      <c r="A7" s="14"/>
      <c r="B7" s="15"/>
      <c r="C7" s="154" t="s">
        <v>99</v>
      </c>
      <c r="D7" s="390"/>
      <c r="E7" s="267"/>
      <c r="F7" s="135" t="str">
        <f>IF(AND(ISNUMBER(D7),ISNUMBER(E7)),ROUND(D7*E7,0),"")</f>
        <v/>
      </c>
      <c r="G7" s="16"/>
    </row>
    <row r="8" spans="1:8" ht="20.25" customHeight="1">
      <c r="A8" s="14"/>
      <c r="B8" s="15"/>
      <c r="C8" s="154" t="s">
        <v>99</v>
      </c>
      <c r="D8" s="390"/>
      <c r="E8" s="267"/>
      <c r="F8" s="135" t="str">
        <f>IF(AND(ISNUMBER(D8),ISNUMBER(E8)),ROUND(D8*E8,0),"")</f>
        <v/>
      </c>
      <c r="G8" s="16"/>
    </row>
    <row r="9" spans="1:8" ht="20.25" customHeight="1" thickBot="1">
      <c r="A9" s="531" t="s">
        <v>142</v>
      </c>
      <c r="B9" s="510"/>
      <c r="C9" s="510"/>
      <c r="D9" s="510"/>
      <c r="E9" s="532"/>
      <c r="F9" s="467">
        <f>SUM(F5:F8)</f>
        <v>0</v>
      </c>
      <c r="G9" s="17"/>
    </row>
    <row r="11" spans="1:8" ht="20.25" customHeight="1" thickBot="1">
      <c r="A11" s="5" t="s">
        <v>143</v>
      </c>
      <c r="B11" s="5" t="s">
        <v>144</v>
      </c>
      <c r="D11" s="316">
        <f>F17</f>
        <v>0</v>
      </c>
      <c r="E11" s="5" t="s">
        <v>3</v>
      </c>
    </row>
    <row r="12" spans="1:8" ht="20.25" customHeight="1">
      <c r="A12" s="375" t="s">
        <v>119</v>
      </c>
      <c r="B12" s="13" t="s">
        <v>140</v>
      </c>
      <c r="C12" s="387" t="s">
        <v>82</v>
      </c>
      <c r="D12" s="387" t="s">
        <v>83</v>
      </c>
      <c r="E12" s="387" t="s">
        <v>84</v>
      </c>
      <c r="F12" s="387" t="s">
        <v>85</v>
      </c>
      <c r="G12" s="376" t="s">
        <v>113</v>
      </c>
      <c r="H12" s="337" t="s">
        <v>145</v>
      </c>
    </row>
    <row r="13" spans="1:8" ht="20.25" customHeight="1">
      <c r="A13" s="14"/>
      <c r="B13" s="15"/>
      <c r="C13" s="154" t="s">
        <v>97</v>
      </c>
      <c r="D13" s="390"/>
      <c r="E13" s="267"/>
      <c r="F13" s="135" t="str">
        <f>IF(AND(ISNUMBER(D13),ISNUMBER(E13)),ROUND(D13*E13,0),"")</f>
        <v/>
      </c>
      <c r="G13" s="9"/>
      <c r="H13" s="21"/>
    </row>
    <row r="14" spans="1:8" ht="20.25" customHeight="1">
      <c r="A14" s="14"/>
      <c r="B14" s="15"/>
      <c r="C14" s="154" t="s">
        <v>98</v>
      </c>
      <c r="D14" s="390"/>
      <c r="E14" s="267"/>
      <c r="F14" s="135" t="str">
        <f>IF(AND(ISNUMBER(D14),ISNUMBER(E14)),ROUND(D14*E14,0),"")</f>
        <v/>
      </c>
      <c r="G14" s="9"/>
      <c r="H14" s="21"/>
    </row>
    <row r="15" spans="1:8" ht="20.25" customHeight="1">
      <c r="A15" s="14"/>
      <c r="B15" s="15"/>
      <c r="C15" s="154" t="s">
        <v>99</v>
      </c>
      <c r="D15" s="390"/>
      <c r="E15" s="267"/>
      <c r="F15" s="135" t="str">
        <f>IF(AND(ISNUMBER(D15),ISNUMBER(E15)),ROUND(D15*E15,0),"")</f>
        <v/>
      </c>
      <c r="G15" s="9"/>
      <c r="H15" s="21" t="s">
        <v>146</v>
      </c>
    </row>
    <row r="16" spans="1:8" ht="20.25" customHeight="1">
      <c r="A16" s="14"/>
      <c r="B16" s="15"/>
      <c r="C16" s="154" t="s">
        <v>99</v>
      </c>
      <c r="D16" s="394"/>
      <c r="E16" s="267"/>
      <c r="F16" s="135" t="str">
        <f>IF(AND(ISNUMBER(D16),ISNUMBER(E16)),ROUND(D16*E16,0),"")</f>
        <v/>
      </c>
      <c r="G16" s="9"/>
      <c r="H16" s="21" t="s">
        <v>146</v>
      </c>
    </row>
    <row r="17" spans="1:8" ht="20.25" customHeight="1" thickBot="1">
      <c r="A17" s="531" t="s">
        <v>142</v>
      </c>
      <c r="B17" s="510"/>
      <c r="C17" s="510"/>
      <c r="D17" s="510"/>
      <c r="E17" s="532"/>
      <c r="F17" s="468">
        <f>SUM(F13:F16)</f>
        <v>0</v>
      </c>
      <c r="G17" s="366"/>
      <c r="H17" s="24"/>
    </row>
    <row r="18" spans="1:8" ht="20.25" customHeight="1" thickBot="1">
      <c r="D18" s="578" t="s">
        <v>38</v>
      </c>
      <c r="E18" s="578"/>
      <c r="F18" s="469">
        <f>F17-SUMIF(H13:H16,"不課税",F13:F16)</f>
        <v>0</v>
      </c>
    </row>
    <row r="19" spans="1:8" ht="20.25" customHeight="1" thickBot="1">
      <c r="D19" s="578" t="s">
        <v>39</v>
      </c>
      <c r="E19" s="578"/>
      <c r="F19" s="335">
        <f>F17-F18</f>
        <v>0</v>
      </c>
    </row>
    <row r="20" spans="1:8" ht="20.25" customHeight="1">
      <c r="A20" s="22"/>
      <c r="D20" s="216"/>
    </row>
    <row r="21" spans="1:8" ht="49.5" customHeight="1">
      <c r="A21" s="489" t="s">
        <v>147</v>
      </c>
      <c r="B21" s="489"/>
      <c r="C21" s="489"/>
      <c r="D21" s="489"/>
      <c r="E21" s="489"/>
      <c r="F21" s="489"/>
      <c r="G21" s="489"/>
      <c r="H21" s="489"/>
    </row>
    <row r="33" spans="1:7" ht="20.25" customHeight="1">
      <c r="A33" s="533"/>
      <c r="B33" s="533"/>
      <c r="C33" s="533"/>
      <c r="D33" s="533"/>
      <c r="E33" s="533"/>
      <c r="F33" s="533"/>
      <c r="G33" s="533"/>
    </row>
    <row r="34" spans="1:7" ht="20.25" customHeight="1">
      <c r="A34" s="533"/>
      <c r="B34" s="533"/>
      <c r="C34" s="533"/>
      <c r="D34" s="533"/>
      <c r="E34" s="533"/>
      <c r="F34" s="533"/>
      <c r="G34" s="533"/>
    </row>
    <row r="37" spans="1:7" ht="25.5" customHeight="1"/>
  </sheetData>
  <mergeCells count="6">
    <mergeCell ref="A9:E9"/>
    <mergeCell ref="A17:E17"/>
    <mergeCell ref="A33:G34"/>
    <mergeCell ref="D18:E18"/>
    <mergeCell ref="D19:E19"/>
    <mergeCell ref="A21:H21"/>
  </mergeCells>
  <phoneticPr fontId="2"/>
  <dataValidations count="2">
    <dataValidation type="list" allowBlank="1" showInputMessage="1" showErrorMessage="1" sqref="H13:H16" xr:uid="{00000000-0002-0000-0700-000000000000}">
      <formula1>"　,不課税"</formula1>
    </dataValidation>
    <dataValidation type="list" allowBlank="1" showInputMessage="1" showErrorMessage="1" sqref="C5:C8 C13:C16" xr:uid="{00000000-0002-0000-0700-000001000000}">
      <formula1>"　,変更なし,変更後,追加"</formula1>
    </dataValidation>
  </dataValidations>
  <printOptions gridLinesSet="0"/>
  <pageMargins left="0.70866141732283472" right="0.70866141732283472" top="0.74803149606299213" bottom="0.74803149606299213" header="0.31496062992125984" footer="0.31496062992125984"/>
  <pageSetup paperSize="9" scale="80" orientation="portrait" r:id="rId1"/>
  <headerFooter>
    <oddHeader>&amp;R(2020.08版）</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pageSetUpPr fitToPage="1"/>
  </sheetPr>
  <dimension ref="A1:I53"/>
  <sheetViews>
    <sheetView view="pageBreakPreview" zoomScaleNormal="100" zoomScaleSheetLayoutView="100" workbookViewId="0"/>
  </sheetViews>
  <sheetFormatPr defaultColWidth="9" defaultRowHeight="12"/>
  <cols>
    <col min="1" max="1" width="3.33203125" style="22" customWidth="1"/>
    <col min="2" max="2" width="19.58203125" style="22" customWidth="1"/>
    <col min="3" max="3" width="11.83203125" style="22" customWidth="1"/>
    <col min="4" max="4" width="13" style="22" customWidth="1"/>
    <col min="5" max="5" width="11.9140625" style="22" customWidth="1"/>
    <col min="6" max="6" width="5.58203125" style="22" customWidth="1"/>
    <col min="7" max="8" width="11" style="22" customWidth="1"/>
    <col min="9" max="9" width="3.83203125" style="22" customWidth="1"/>
    <col min="10" max="16384" width="9" style="22"/>
  </cols>
  <sheetData>
    <row r="1" spans="1:9" ht="14.25" customHeight="1">
      <c r="A1" s="22" t="s">
        <v>148</v>
      </c>
      <c r="B1" s="22" t="s">
        <v>34</v>
      </c>
      <c r="D1" s="130">
        <f>SUM(D4,D35)</f>
        <v>0</v>
      </c>
      <c r="E1" s="22" t="s">
        <v>3</v>
      </c>
      <c r="F1" s="101" t="s">
        <v>38</v>
      </c>
      <c r="G1" s="141">
        <f>D1</f>
        <v>0</v>
      </c>
      <c r="H1" s="106" t="s">
        <v>3</v>
      </c>
    </row>
    <row r="2" spans="1:9">
      <c r="D2" s="184"/>
      <c r="F2" s="101"/>
      <c r="G2" s="227"/>
    </row>
    <row r="3" spans="1:9">
      <c r="D3" s="184"/>
      <c r="F3" s="101"/>
      <c r="G3" s="183"/>
    </row>
    <row r="4" spans="1:9" ht="14.25" customHeight="1">
      <c r="A4" s="106" t="s">
        <v>149</v>
      </c>
      <c r="D4" s="130">
        <f>G33</f>
        <v>0</v>
      </c>
      <c r="E4" s="22" t="s">
        <v>3</v>
      </c>
      <c r="I4" s="129"/>
    </row>
    <row r="5" spans="1:9" ht="14.25" customHeight="1" thickBot="1">
      <c r="A5" s="108"/>
      <c r="B5" s="371"/>
      <c r="C5" s="371"/>
      <c r="D5" s="107"/>
      <c r="E5" s="106"/>
      <c r="F5" s="106"/>
      <c r="G5" s="106"/>
      <c r="H5" s="106"/>
    </row>
    <row r="6" spans="1:9" ht="20.25" customHeight="1" thickBot="1">
      <c r="A6" s="598" t="s">
        <v>150</v>
      </c>
      <c r="B6" s="597"/>
      <c r="C6" s="387" t="s">
        <v>82</v>
      </c>
      <c r="D6" s="61" t="s">
        <v>151</v>
      </c>
      <c r="E6" s="596" t="s">
        <v>92</v>
      </c>
      <c r="F6" s="597"/>
      <c r="G6" s="62" t="s">
        <v>152</v>
      </c>
      <c r="H6" s="109" t="s">
        <v>141</v>
      </c>
    </row>
    <row r="7" spans="1:9" ht="14.25" customHeight="1">
      <c r="A7" s="599" t="s">
        <v>153</v>
      </c>
      <c r="B7" s="600"/>
      <c r="C7" s="600"/>
      <c r="D7" s="600"/>
      <c r="E7" s="600"/>
      <c r="F7" s="600"/>
      <c r="G7" s="600"/>
      <c r="H7" s="601"/>
    </row>
    <row r="8" spans="1:9" ht="14.25" customHeight="1">
      <c r="A8" s="63"/>
      <c r="B8" s="64" t="s">
        <v>154</v>
      </c>
      <c r="C8" s="358" t="s">
        <v>97</v>
      </c>
      <c r="D8" s="331"/>
      <c r="E8" s="317"/>
      <c r="F8" s="258"/>
      <c r="G8" s="65" t="str">
        <f>IF(AND(ISNUMBER(D8),ISNUMBER(E8)),ROUND(D8*E8,0),"")</f>
        <v/>
      </c>
      <c r="H8" s="66"/>
    </row>
    <row r="9" spans="1:9" ht="14.25" customHeight="1">
      <c r="A9" s="100"/>
      <c r="B9" s="64" t="s">
        <v>155</v>
      </c>
      <c r="C9" s="358" t="s">
        <v>98</v>
      </c>
      <c r="D9" s="332"/>
      <c r="E9" s="317"/>
      <c r="F9" s="259"/>
      <c r="G9" s="65" t="str">
        <f t="shared" ref="G9:G12" si="0">IF(AND(ISNUMBER(D9),ISNUMBER(E9)),ROUND(D9*E9,0),"")</f>
        <v/>
      </c>
      <c r="H9" s="66"/>
    </row>
    <row r="10" spans="1:9" ht="14.25" customHeight="1">
      <c r="A10" s="373"/>
      <c r="B10" s="64" t="s">
        <v>156</v>
      </c>
      <c r="C10" s="358" t="s">
        <v>98</v>
      </c>
      <c r="D10" s="332"/>
      <c r="E10" s="317"/>
      <c r="F10" s="259"/>
      <c r="G10" s="65" t="str">
        <f t="shared" si="0"/>
        <v/>
      </c>
      <c r="H10" s="66"/>
    </row>
    <row r="11" spans="1:9" ht="14.25" customHeight="1">
      <c r="A11" s="373"/>
      <c r="B11" s="64" t="s">
        <v>157</v>
      </c>
      <c r="C11" s="358" t="s">
        <v>99</v>
      </c>
      <c r="D11" s="332"/>
      <c r="E11" s="317"/>
      <c r="F11" s="259"/>
      <c r="G11" s="65" t="str">
        <f t="shared" si="0"/>
        <v/>
      </c>
      <c r="H11" s="66"/>
    </row>
    <row r="12" spans="1:9" ht="14.25" customHeight="1" thickBot="1">
      <c r="A12" s="373"/>
      <c r="B12" s="64"/>
      <c r="C12" s="358" t="s">
        <v>60</v>
      </c>
      <c r="D12" s="332"/>
      <c r="E12" s="317"/>
      <c r="F12" s="260"/>
      <c r="G12" s="75" t="str">
        <f t="shared" si="0"/>
        <v/>
      </c>
      <c r="H12" s="102"/>
    </row>
    <row r="13" spans="1:9" ht="14.25" customHeight="1" thickTop="1" thickBot="1">
      <c r="A13" s="374"/>
      <c r="B13" s="70" t="s">
        <v>158</v>
      </c>
      <c r="C13" s="86"/>
      <c r="D13" s="87"/>
      <c r="E13" s="318"/>
      <c r="F13" s="89"/>
      <c r="G13" s="90">
        <f>SUM(G8:G12)</f>
        <v>0</v>
      </c>
      <c r="H13" s="91"/>
    </row>
    <row r="14" spans="1:9" ht="14.25" customHeight="1">
      <c r="A14" s="113" t="s">
        <v>159</v>
      </c>
      <c r="B14" s="186"/>
      <c r="C14" s="186"/>
      <c r="D14" s="187"/>
      <c r="E14" s="319"/>
      <c r="F14" s="188"/>
      <c r="G14" s="189"/>
      <c r="H14" s="190"/>
    </row>
    <row r="15" spans="1:9" ht="14.25" customHeight="1">
      <c r="A15" s="98"/>
      <c r="B15" s="64" t="s">
        <v>160</v>
      </c>
      <c r="C15" s="358" t="s">
        <v>60</v>
      </c>
      <c r="D15" s="332"/>
      <c r="E15" s="317"/>
      <c r="F15" s="259"/>
      <c r="G15" s="65" t="str">
        <f t="shared" ref="G15:G20" si="1">IF(AND(ISNUMBER(D15),ISNUMBER(E15)),ROUND(D15*E15,0),"")</f>
        <v/>
      </c>
      <c r="H15" s="67"/>
    </row>
    <row r="16" spans="1:9" ht="14.25" customHeight="1">
      <c r="A16" s="98"/>
      <c r="B16" s="64" t="s">
        <v>161</v>
      </c>
      <c r="C16" s="358" t="s">
        <v>60</v>
      </c>
      <c r="D16" s="332"/>
      <c r="E16" s="317"/>
      <c r="F16" s="259"/>
      <c r="G16" s="65" t="str">
        <f t="shared" si="1"/>
        <v/>
      </c>
      <c r="H16" s="67"/>
    </row>
    <row r="17" spans="1:8" ht="14.25" customHeight="1">
      <c r="A17" s="98"/>
      <c r="B17" s="64" t="s">
        <v>162</v>
      </c>
      <c r="C17" s="358" t="s">
        <v>60</v>
      </c>
      <c r="D17" s="332"/>
      <c r="E17" s="317"/>
      <c r="F17" s="259"/>
      <c r="G17" s="65" t="str">
        <f t="shared" si="1"/>
        <v/>
      </c>
      <c r="H17" s="67"/>
    </row>
    <row r="18" spans="1:8" ht="14.25" customHeight="1">
      <c r="A18" s="98"/>
      <c r="B18" s="64" t="s">
        <v>163</v>
      </c>
      <c r="C18" s="358" t="s">
        <v>60</v>
      </c>
      <c r="D18" s="332"/>
      <c r="E18" s="317"/>
      <c r="F18" s="259"/>
      <c r="G18" s="65" t="str">
        <f t="shared" si="1"/>
        <v/>
      </c>
      <c r="H18" s="67"/>
    </row>
    <row r="19" spans="1:8" ht="14.25" customHeight="1">
      <c r="A19" s="98"/>
      <c r="B19" s="74" t="s">
        <v>164</v>
      </c>
      <c r="C19" s="358" t="s">
        <v>60</v>
      </c>
      <c r="D19" s="332"/>
      <c r="E19" s="317"/>
      <c r="F19" s="260"/>
      <c r="G19" s="75" t="str">
        <f t="shared" si="1"/>
        <v/>
      </c>
      <c r="H19" s="76"/>
    </row>
    <row r="20" spans="1:8" ht="14.25" customHeight="1" thickBot="1">
      <c r="A20" s="98"/>
      <c r="B20" s="77"/>
      <c r="C20" s="361" t="s">
        <v>60</v>
      </c>
      <c r="D20" s="696"/>
      <c r="E20" s="697"/>
      <c r="F20" s="261"/>
      <c r="G20" s="68" t="str">
        <f t="shared" si="1"/>
        <v/>
      </c>
      <c r="H20" s="69"/>
    </row>
    <row r="21" spans="1:8" ht="14.25" customHeight="1" thickTop="1" thickBot="1">
      <c r="A21" s="99"/>
      <c r="B21" s="78" t="s">
        <v>158</v>
      </c>
      <c r="C21" s="78"/>
      <c r="D21" s="71"/>
      <c r="E21" s="320"/>
      <c r="F21" s="192"/>
      <c r="G21" s="72">
        <f>SUM(G14:G20)</f>
        <v>0</v>
      </c>
      <c r="H21" s="73"/>
    </row>
    <row r="22" spans="1:8" ht="14.25" customHeight="1">
      <c r="A22" s="114" t="s">
        <v>165</v>
      </c>
      <c r="B22" s="186"/>
      <c r="C22" s="186"/>
      <c r="D22" s="187"/>
      <c r="E22" s="319"/>
      <c r="F22" s="191"/>
      <c r="G22" s="189"/>
      <c r="H22" s="384"/>
    </row>
    <row r="23" spans="1:8" ht="14.25" customHeight="1">
      <c r="A23" s="100"/>
      <c r="B23" s="79"/>
      <c r="C23" s="358" t="s">
        <v>60</v>
      </c>
      <c r="D23" s="331"/>
      <c r="E23" s="317"/>
      <c r="F23" s="262"/>
      <c r="G23" s="65" t="str">
        <f t="shared" ref="G23:G26" si="2">IF(AND(ISNUMBER(D23),ISNUMBER(E23)),ROUND(D23*E23,0),"")</f>
        <v/>
      </c>
      <c r="H23" s="67"/>
    </row>
    <row r="24" spans="1:8" ht="14.25" customHeight="1">
      <c r="A24" s="100"/>
      <c r="B24" s="79"/>
      <c r="C24" s="358" t="s">
        <v>60</v>
      </c>
      <c r="D24" s="331"/>
      <c r="E24" s="317"/>
      <c r="F24" s="262"/>
      <c r="G24" s="65" t="str">
        <f t="shared" si="2"/>
        <v/>
      </c>
      <c r="H24" s="67"/>
    </row>
    <row r="25" spans="1:8" ht="14.25" customHeight="1">
      <c r="A25" s="100"/>
      <c r="B25" s="80"/>
      <c r="C25" s="358" t="s">
        <v>60</v>
      </c>
      <c r="D25" s="331"/>
      <c r="E25" s="317"/>
      <c r="F25" s="263"/>
      <c r="G25" s="81" t="str">
        <f t="shared" si="2"/>
        <v/>
      </c>
      <c r="H25" s="82"/>
    </row>
    <row r="26" spans="1:8" ht="14.25" customHeight="1" thickBot="1">
      <c r="A26" s="100"/>
      <c r="B26" s="83"/>
      <c r="C26" s="358" t="s">
        <v>60</v>
      </c>
      <c r="D26" s="331"/>
      <c r="E26" s="317"/>
      <c r="F26" s="264"/>
      <c r="G26" s="84" t="str">
        <f t="shared" si="2"/>
        <v/>
      </c>
      <c r="H26" s="85"/>
    </row>
    <row r="27" spans="1:8" ht="14.25" customHeight="1" thickTop="1" thickBot="1">
      <c r="A27" s="99"/>
      <c r="B27" s="86" t="s">
        <v>158</v>
      </c>
      <c r="C27" s="86"/>
      <c r="D27" s="87"/>
      <c r="E27" s="318"/>
      <c r="F27" s="89"/>
      <c r="G27" s="90">
        <f>SUM(G22:G26)</f>
        <v>0</v>
      </c>
      <c r="H27" s="91"/>
    </row>
    <row r="28" spans="1:8" ht="14.25" customHeight="1">
      <c r="A28" s="114" t="s">
        <v>166</v>
      </c>
      <c r="B28" s="186"/>
      <c r="C28" s="186"/>
      <c r="D28" s="187"/>
      <c r="E28" s="319"/>
      <c r="F28" s="191"/>
      <c r="G28" s="189"/>
      <c r="H28" s="384"/>
    </row>
    <row r="29" spans="1:8" ht="14.25" customHeight="1">
      <c r="A29" s="100"/>
      <c r="B29" s="79"/>
      <c r="C29" s="358" t="s">
        <v>60</v>
      </c>
      <c r="D29" s="331"/>
      <c r="E29" s="317"/>
      <c r="F29" s="262"/>
      <c r="G29" s="65" t="str">
        <f t="shared" ref="G29:G31" si="3">IF(AND(ISNUMBER(D29),ISNUMBER(E29)),ROUND(D29*E29,0),"")</f>
        <v/>
      </c>
      <c r="H29" s="67"/>
    </row>
    <row r="30" spans="1:8" ht="14.25" customHeight="1">
      <c r="A30" s="100"/>
      <c r="B30" s="80"/>
      <c r="C30" s="358" t="s">
        <v>60</v>
      </c>
      <c r="D30" s="331"/>
      <c r="E30" s="317"/>
      <c r="F30" s="263"/>
      <c r="G30" s="81" t="str">
        <f t="shared" si="3"/>
        <v/>
      </c>
      <c r="H30" s="82"/>
    </row>
    <row r="31" spans="1:8" ht="14.25" customHeight="1" thickBot="1">
      <c r="A31" s="100"/>
      <c r="B31" s="83"/>
      <c r="C31" s="358" t="s">
        <v>60</v>
      </c>
      <c r="D31" s="331"/>
      <c r="E31" s="317"/>
      <c r="F31" s="264"/>
      <c r="G31" s="84" t="str">
        <f t="shared" si="3"/>
        <v/>
      </c>
      <c r="H31" s="85"/>
    </row>
    <row r="32" spans="1:8" ht="14.25" customHeight="1" thickTop="1" thickBot="1">
      <c r="A32" s="99"/>
      <c r="B32" s="86" t="s">
        <v>158</v>
      </c>
      <c r="C32" s="86"/>
      <c r="D32" s="87"/>
      <c r="E32" s="88"/>
      <c r="F32" s="89"/>
      <c r="G32" s="90">
        <f>SUM(G28:G31)</f>
        <v>0</v>
      </c>
      <c r="H32" s="91"/>
    </row>
    <row r="33" spans="1:8" ht="14.25" customHeight="1" thickBot="1">
      <c r="A33" s="594" t="s">
        <v>167</v>
      </c>
      <c r="B33" s="595"/>
      <c r="C33" s="595"/>
      <c r="D33" s="595"/>
      <c r="E33" s="595"/>
      <c r="F33" s="595"/>
      <c r="G33" s="470">
        <f>SUM(G13,G21,G27,G32)</f>
        <v>0</v>
      </c>
      <c r="H33" s="39"/>
    </row>
    <row r="34" spans="1:8">
      <c r="F34" s="101"/>
      <c r="G34" s="126"/>
    </row>
    <row r="35" spans="1:8">
      <c r="A35" s="22" t="s">
        <v>168</v>
      </c>
      <c r="D35" s="229">
        <f>G51</f>
        <v>0</v>
      </c>
      <c r="E35" s="22" t="s">
        <v>3</v>
      </c>
    </row>
    <row r="36" spans="1:8" ht="12.5" thickBot="1">
      <c r="A36" s="108"/>
      <c r="B36" s="371"/>
      <c r="C36" s="371"/>
      <c r="D36" s="107"/>
      <c r="E36" s="106"/>
      <c r="F36" s="106"/>
      <c r="G36" s="106"/>
      <c r="H36" s="106"/>
    </row>
    <row r="37" spans="1:8" ht="12.5" thickBot="1">
      <c r="A37" s="602" t="s">
        <v>150</v>
      </c>
      <c r="B37" s="603"/>
      <c r="C37" s="385" t="s">
        <v>82</v>
      </c>
      <c r="D37" s="233" t="s">
        <v>151</v>
      </c>
      <c r="E37" s="385" t="s">
        <v>92</v>
      </c>
      <c r="F37" s="385" t="s">
        <v>93</v>
      </c>
      <c r="G37" s="234" t="s">
        <v>152</v>
      </c>
      <c r="H37" s="235" t="s">
        <v>141</v>
      </c>
    </row>
    <row r="38" spans="1:8">
      <c r="A38" s="604"/>
      <c r="B38" s="605"/>
      <c r="C38" s="358" t="s">
        <v>60</v>
      </c>
      <c r="D38" s="333"/>
      <c r="E38" s="322"/>
      <c r="F38" s="265"/>
      <c r="G38" s="231" t="str">
        <f t="shared" ref="G38:G50" si="4">IF(AND(ISNUMBER(D38),ISNUMBER(E38)),ROUND(D38*E38,0),"")</f>
        <v/>
      </c>
      <c r="H38" s="232"/>
    </row>
    <row r="39" spans="1:8">
      <c r="A39" s="591"/>
      <c r="B39" s="577"/>
      <c r="C39" s="358" t="s">
        <v>60</v>
      </c>
      <c r="D39" s="333"/>
      <c r="E39" s="322"/>
      <c r="F39" s="266"/>
      <c r="G39" s="228" t="str">
        <f t="shared" si="4"/>
        <v/>
      </c>
      <c r="H39" s="230"/>
    </row>
    <row r="40" spans="1:8">
      <c r="A40" s="591"/>
      <c r="B40" s="577"/>
      <c r="C40" s="358" t="s">
        <v>60</v>
      </c>
      <c r="D40" s="333"/>
      <c r="E40" s="322"/>
      <c r="F40" s="266"/>
      <c r="G40" s="228" t="str">
        <f t="shared" si="4"/>
        <v/>
      </c>
      <c r="H40" s="230"/>
    </row>
    <row r="41" spans="1:8">
      <c r="A41" s="591"/>
      <c r="B41" s="577"/>
      <c r="C41" s="358" t="s">
        <v>60</v>
      </c>
      <c r="D41" s="333"/>
      <c r="E41" s="322"/>
      <c r="F41" s="266"/>
      <c r="G41" s="228" t="str">
        <f t="shared" si="4"/>
        <v/>
      </c>
      <c r="H41" s="230"/>
    </row>
    <row r="42" spans="1:8">
      <c r="A42" s="591"/>
      <c r="B42" s="577"/>
      <c r="C42" s="358" t="s">
        <v>60</v>
      </c>
      <c r="D42" s="333"/>
      <c r="E42" s="322"/>
      <c r="F42" s="266"/>
      <c r="G42" s="228" t="str">
        <f t="shared" si="4"/>
        <v/>
      </c>
      <c r="H42" s="230"/>
    </row>
    <row r="43" spans="1:8">
      <c r="A43" s="591"/>
      <c r="B43" s="577"/>
      <c r="C43" s="358" t="s">
        <v>60</v>
      </c>
      <c r="D43" s="333"/>
      <c r="E43" s="322"/>
      <c r="F43" s="266"/>
      <c r="G43" s="228" t="str">
        <f t="shared" si="4"/>
        <v/>
      </c>
      <c r="H43" s="230"/>
    </row>
    <row r="44" spans="1:8">
      <c r="A44" s="591"/>
      <c r="B44" s="577"/>
      <c r="C44" s="358" t="s">
        <v>60</v>
      </c>
      <c r="D44" s="333"/>
      <c r="E44" s="322"/>
      <c r="F44" s="266"/>
      <c r="G44" s="228" t="str">
        <f t="shared" si="4"/>
        <v/>
      </c>
      <c r="H44" s="230"/>
    </row>
    <row r="45" spans="1:8">
      <c r="A45" s="591"/>
      <c r="B45" s="577"/>
      <c r="C45" s="358" t="s">
        <v>60</v>
      </c>
      <c r="D45" s="333"/>
      <c r="E45" s="322"/>
      <c r="F45" s="266"/>
      <c r="G45" s="228" t="str">
        <f t="shared" si="4"/>
        <v/>
      </c>
      <c r="H45" s="230"/>
    </row>
    <row r="46" spans="1:8">
      <c r="A46" s="591"/>
      <c r="B46" s="577"/>
      <c r="C46" s="358" t="s">
        <v>60</v>
      </c>
      <c r="D46" s="333"/>
      <c r="E46" s="322"/>
      <c r="F46" s="266"/>
      <c r="G46" s="228" t="str">
        <f t="shared" si="4"/>
        <v/>
      </c>
      <c r="H46" s="230"/>
    </row>
    <row r="47" spans="1:8">
      <c r="A47" s="591"/>
      <c r="B47" s="577"/>
      <c r="C47" s="358" t="s">
        <v>60</v>
      </c>
      <c r="D47" s="333"/>
      <c r="E47" s="322"/>
      <c r="F47" s="266"/>
      <c r="G47" s="228" t="str">
        <f t="shared" si="4"/>
        <v/>
      </c>
      <c r="H47" s="230"/>
    </row>
    <row r="48" spans="1:8">
      <c r="A48" s="591"/>
      <c r="B48" s="577"/>
      <c r="C48" s="358" t="s">
        <v>60</v>
      </c>
      <c r="D48" s="333"/>
      <c r="E48" s="322"/>
      <c r="F48" s="266"/>
      <c r="G48" s="228" t="str">
        <f t="shared" si="4"/>
        <v/>
      </c>
      <c r="H48" s="230"/>
    </row>
    <row r="49" spans="1:8">
      <c r="A49" s="591"/>
      <c r="B49" s="577"/>
      <c r="C49" s="358" t="s">
        <v>60</v>
      </c>
      <c r="D49" s="333"/>
      <c r="E49" s="322"/>
      <c r="F49" s="266"/>
      <c r="G49" s="228" t="str">
        <f t="shared" si="4"/>
        <v/>
      </c>
      <c r="H49" s="230"/>
    </row>
    <row r="50" spans="1:8" ht="12.5" thickBot="1">
      <c r="A50" s="592"/>
      <c r="B50" s="593"/>
      <c r="C50" s="358" t="s">
        <v>60</v>
      </c>
      <c r="D50" s="333"/>
      <c r="E50" s="322"/>
      <c r="F50" s="266"/>
      <c r="G50" s="228" t="str">
        <f t="shared" si="4"/>
        <v/>
      </c>
      <c r="H50" s="230"/>
    </row>
    <row r="51" spans="1:8" ht="12.5" thickBot="1">
      <c r="A51" s="594" t="s">
        <v>167</v>
      </c>
      <c r="B51" s="595"/>
      <c r="C51" s="595"/>
      <c r="D51" s="595"/>
      <c r="E51" s="595"/>
      <c r="F51" s="595"/>
      <c r="G51" s="471">
        <f>SUM(G38:G50)</f>
        <v>0</v>
      </c>
      <c r="H51" s="39"/>
    </row>
    <row r="53" spans="1:8" ht="43.5" customHeight="1">
      <c r="A53" s="489" t="s">
        <v>88</v>
      </c>
      <c r="B53" s="544"/>
      <c r="C53" s="544"/>
      <c r="D53" s="544"/>
      <c r="E53" s="544"/>
      <c r="F53" s="544"/>
      <c r="G53" s="544"/>
      <c r="H53" s="544"/>
    </row>
  </sheetData>
  <mergeCells count="20">
    <mergeCell ref="A43:B43"/>
    <mergeCell ref="A44:B44"/>
    <mergeCell ref="A45:B45"/>
    <mergeCell ref="A46:B46"/>
    <mergeCell ref="A38:B38"/>
    <mergeCell ref="A39:B39"/>
    <mergeCell ref="A40:B40"/>
    <mergeCell ref="A41:B41"/>
    <mergeCell ref="A42:B42"/>
    <mergeCell ref="E6:F6"/>
    <mergeCell ref="A6:B6"/>
    <mergeCell ref="A33:F33"/>
    <mergeCell ref="A7:H7"/>
    <mergeCell ref="A37:B37"/>
    <mergeCell ref="A47:B47"/>
    <mergeCell ref="A48:B48"/>
    <mergeCell ref="A49:B49"/>
    <mergeCell ref="A50:B50"/>
    <mergeCell ref="A53:H53"/>
    <mergeCell ref="A51:F51"/>
  </mergeCells>
  <phoneticPr fontId="2"/>
  <dataValidations count="1">
    <dataValidation type="list" allowBlank="1" showInputMessage="1" showErrorMessage="1" sqref="C8:C12 C15:C20 C23:C26 C29:C31 C38:C50" xr:uid="{00000000-0002-0000-0800-000000000000}">
      <formula1>"　,変更なし,変更後,追加"</formula1>
    </dataValidation>
  </dataValidations>
  <pageMargins left="0.70866141732283472" right="0.70866141732283472" top="0.74803149606299213" bottom="0.74803149606299213" header="0.31496062992125984" footer="0.31496062992125984"/>
  <pageSetup paperSize="9" scale="94" orientation="portrait" r:id="rId1"/>
  <headerFooter>
    <oddHeader>&amp;R(2020.08版）</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13</vt:i4>
      </vt:variant>
    </vt:vector>
  </HeadingPairs>
  <TitlesOfParts>
    <vt:vector size="28" baseType="lpstr">
      <vt:lpstr>内訳書</vt:lpstr>
      <vt:lpstr>内訳書（変更後）</vt:lpstr>
      <vt:lpstr>旅費1（両）</vt:lpstr>
      <vt:lpstr>旅費２（不）</vt:lpstr>
      <vt:lpstr>一般業務費１（不）</vt:lpstr>
      <vt:lpstr>一般業務費２</vt:lpstr>
      <vt:lpstr>報告書作成費・機材費（両）</vt:lpstr>
      <vt:lpstr>再委託費（両）</vt:lpstr>
      <vt:lpstr>国内業務費（課）</vt:lpstr>
      <vt:lpstr>直接人件費（両）</vt:lpstr>
      <vt:lpstr>その他原価（両）</vt:lpstr>
      <vt:lpstr>一般管理費等（両）</vt:lpstr>
      <vt:lpstr>機材購入費別紙明細（両）</vt:lpstr>
      <vt:lpstr>役務提供額の確定</vt:lpstr>
      <vt:lpstr>【参考】変更履歴</vt:lpstr>
      <vt:lpstr>【参考】変更履歴!Print_Area</vt:lpstr>
      <vt:lpstr>'一般業務費１（不）'!Print_Area</vt:lpstr>
      <vt:lpstr>一般業務費２!Print_Area</vt:lpstr>
      <vt:lpstr>'機材購入費別紙明細（両）'!Print_Area</vt:lpstr>
      <vt:lpstr>'国内業務費（課）'!Print_Area</vt:lpstr>
      <vt:lpstr>'再委託費（両）'!Print_Area</vt:lpstr>
      <vt:lpstr>'直接人件費（両）'!Print_Area</vt:lpstr>
      <vt:lpstr>内訳書!Print_Area</vt:lpstr>
      <vt:lpstr>'内訳書（変更後）'!Print_Area</vt:lpstr>
      <vt:lpstr>'報告書作成費・機材費（両）'!Print_Area</vt:lpstr>
      <vt:lpstr>役務提供額の確定!Print_Area</vt:lpstr>
      <vt:lpstr>'旅費1（両）'!Print_Area</vt:lpstr>
      <vt:lpstr>'旅費２（不）'!Print_Area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JICA</dc:creator>
  <cp:keywords/>
  <dc:description/>
  <cp:lastModifiedBy>Yoshizawa, Shinobu[芳沢 忍]</cp:lastModifiedBy>
  <cp:revision/>
  <dcterms:created xsi:type="dcterms:W3CDTF">2000-08-14T10:04:23Z</dcterms:created>
  <dcterms:modified xsi:type="dcterms:W3CDTF">2023-06-13T10:07:37Z</dcterms:modified>
  <cp:category/>
  <cp:contentStatus/>
</cp:coreProperties>
</file>