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32308\AppData\Local\Microsoft\Windows\INetCache\Content.Outlook\OY6WXHE3\"/>
    </mc:Choice>
  </mc:AlternateContent>
  <xr:revisionPtr revIDLastSave="0" documentId="13_ncr:1_{2765FEE3-7A4D-499D-B7DF-22C8517E6CF2}" xr6:coauthVersionLast="47" xr6:coauthVersionMax="47" xr10:uidLastSave="{00000000-0000-0000-0000-000000000000}"/>
  <bookViews>
    <workbookView xWindow="28680" yWindow="30" windowWidth="29040" windowHeight="15990" tabRatio="848" xr2:uid="{00000000-000D-0000-FFFF-FFFF00000000}"/>
  </bookViews>
  <sheets>
    <sheet name="従事者基礎情報" sheetId="27" r:id="rId1"/>
    <sheet name="様式４ 内訳書" sheetId="1" r:id="rId2"/>
    <sheet name="様式５欠番" sheetId="28"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 特例" sheetId="49" r:id="rId8"/>
    <sheet name="様式10 証拠書類（航空賃） " sheetId="47" r:id="rId9"/>
    <sheet name="様式11 欠番" sheetId="10" r:id="rId10"/>
    <sheet name="様式12 戦争特約保険料" sheetId="12" r:id="rId11"/>
    <sheet name="様式13 一般業務費" sheetId="13" r:id="rId12"/>
    <sheet name="様式14 一般業務費出納簿 " sheetId="46" r:id="rId13"/>
    <sheet name="様式15 欠番" sheetId="16" r:id="rId14"/>
    <sheet name="様式16 成果品作成費 " sheetId="41" r:id="rId15"/>
    <sheet name="様式17 機材費" sheetId="18" r:id="rId16"/>
    <sheet name="様式18 再委託費 " sheetId="42" r:id="rId17"/>
    <sheet name="様式19 国内業務費（技術研修費）" sheetId="43" r:id="rId18"/>
    <sheet name="様式20 国内業務費（招へい費） " sheetId="44" r:id="rId19"/>
    <sheet name="様式21　現地一時隔離関連費" sheetId="52" r:id="rId20"/>
    <sheet name="様式22　本邦一時隔離関連費 " sheetId="53" r:id="rId21"/>
    <sheet name="【参考】様式2３ 証書添付台紙 " sheetId="51" r:id="rId22"/>
    <sheet name="変更内容" sheetId="40"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at15cl2it1" localSheetId="19">'様式21　現地一時隔離関連費'!#REF!</definedName>
    <definedName name="at15cl2it1" localSheetId="20">'様式22　本邦一時隔離関連費 '!#REF!</definedName>
    <definedName name="at15cl2it2" localSheetId="19">'様式21　現地一時隔離関連費'!#REF!</definedName>
    <definedName name="at15cl2it2" localSheetId="20">'様式22　本邦一時隔離関連費 '!#REF!</definedName>
    <definedName name="at15cl3" localSheetId="19">'様式21　現地一時隔離関連費'!#REF!</definedName>
    <definedName name="at15cl3" localSheetId="20">'様式22　本邦一時隔離関連費 '!#REF!</definedName>
    <definedName name="DATA">#REF!</definedName>
    <definedName name="_xlnm.Print_Area" localSheetId="21">'【参考】様式2３ 証書添付台紙 '!$A$1:$D$14</definedName>
    <definedName name="_xlnm.Print_Area" localSheetId="22">変更内容!$A$1:$B$28</definedName>
    <definedName name="_xlnm.Print_Area" localSheetId="8">'様式10 証拠書類（航空賃） '!$A$1:$J$32</definedName>
    <definedName name="_xlnm.Print_Area" localSheetId="9">'様式11 欠番'!$A$1:$Z$24</definedName>
    <definedName name="_xlnm.Print_Area" localSheetId="12">'様式14 一般業務費出納簿 '!$A$1:$H$37</definedName>
    <definedName name="_xlnm.Print_Area" localSheetId="15">'様式17 機材費'!$A$1:$G$26</definedName>
    <definedName name="_xlnm.Print_Area" localSheetId="16">'様式18 再委託費 '!$A$1:$H$36</definedName>
    <definedName name="_xlnm.Print_Area" localSheetId="19">'様式21　現地一時隔離関連費'!$B$1:$I$40</definedName>
    <definedName name="_xlnm.Print_Area" localSheetId="20">'様式22　本邦一時隔離関連費 '!$A$1:$J$27</definedName>
    <definedName name="_xlnm.Print_Area" localSheetId="1">'様式４ 内訳書'!$A$1:$J$25</definedName>
    <definedName name="_xlnm.Print_Area" localSheetId="3">'様式６ 直接人件費明細書 '!$A$1:$L$32</definedName>
    <definedName name="_xlnm.Print_Area" localSheetId="4">'様式７ 業務従事者名簿 '!$A$1:$G$25</definedName>
    <definedName name="_xlnm.Print_Area" localSheetId="6">'様式９（航空賃 、旅費（その他））'!$B$1:$AA$30</definedName>
    <definedName name="_xlnm.Print_Area" localSheetId="7">'様式９（航空賃 、旅費（その他）） 特例'!$A$1:$AA$29</definedName>
    <definedName name="ドルレート">#REF!</definedName>
    <definedName name="間接費合計">#REF!</definedName>
    <definedName name="基盤整備費合計">'[1]3.一般業務費（２）'!#REF!</definedName>
    <definedName name="基本人件費">#REF!</definedName>
    <definedName name="技術交換費合計">#REF!</definedName>
    <definedName name="勤務地">[2]月報2!$X$2:$X$4</definedName>
    <definedName name="契約">[3]様式1!$O$4:$O$6</definedName>
    <definedName name="契約年度">#REF!</definedName>
    <definedName name="経路">[3]様式2_4旅費!$C$26:$C$29</definedName>
    <definedName name="現地業務費合計">'[1]3.一般業務費（１）'!#REF!</definedName>
    <definedName name="現地通貨">[4]LookUp!$B$3</definedName>
    <definedName name="現地通貨レート">#REF!</definedName>
    <definedName name="口座種別">[2]入力シート!$G$2:$G$4</definedName>
    <definedName name="航空賃C">#REF!</definedName>
    <definedName name="航空賃Y">#REF!</definedName>
    <definedName name="国内旅費">#REF!</definedName>
    <definedName name="資機材費合計">#REF!</definedName>
    <definedName name="従事者基礎情報" localSheetId="21">従事者基礎情報!$A$4:$G$23</definedName>
    <definedName name="従事者基礎情報" localSheetId="8">[5]従事者基礎情報!$A$4:$G$23</definedName>
    <definedName name="従事者基礎情報" localSheetId="14">[6]従事者基礎情報!$A$4:$G$23</definedName>
    <definedName name="従事者基礎情報" localSheetId="16">[6]従事者基礎情報!$A$4:$G$23</definedName>
    <definedName name="従事者基礎情報" localSheetId="17">[6]従事者基礎情報!$A$4:$G$23</definedName>
    <definedName name="従事者基礎情報" localSheetId="18">[6]従事者基礎情報!$A$4:$G$23</definedName>
    <definedName name="従事者基礎情報" localSheetId="19">[7]従事者基礎情報!$A$4:$G$23</definedName>
    <definedName name="従事者基礎情報" localSheetId="20">[7]従事者基礎情報!$A$4:$G$23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[8]単価!$G$3:$G$6</definedName>
    <definedName name="前払">'[2]別紙前払請求内訳 '!$K$2:$K$3</definedName>
    <definedName name="打合簿" localSheetId="20">#REF!</definedName>
    <definedName name="打合簿">#REF!</definedName>
    <definedName name="単価表" localSheetId="21">従事者基礎情報!$I$5:$L$10</definedName>
    <definedName name="単価表" localSheetId="8">[5]従事者基礎情報!$I$5:$L$10</definedName>
    <definedName name="単価表" localSheetId="14">[6]従事者基礎情報!$I$5:$L$10</definedName>
    <definedName name="単価表" localSheetId="16">[6]従事者基礎情報!$I$5:$L$10</definedName>
    <definedName name="単価表" localSheetId="17">[6]従事者基礎情報!$I$5:$L$10</definedName>
    <definedName name="単価表" localSheetId="18">[6]従事者基礎情報!$I$5:$L$10</definedName>
    <definedName name="単価表" localSheetId="19">[7]従事者基礎情報!$I$6:$L$11</definedName>
    <definedName name="単価表" localSheetId="20">[7]従事者基礎情報!$I$6:$L$11</definedName>
    <definedName name="単価表" localSheetId="6">従事者基礎情報!$I$5:$L$10</definedName>
    <definedName name="単価表" localSheetId="7">従事者基礎情報!$I$5:$L$10</definedName>
    <definedName name="単価表">従事者基礎情報!$I$5:$L$10</definedName>
    <definedName name="地域">#REF!</definedName>
    <definedName name="調査旅費合計">#REF!</definedName>
    <definedName name="直人費コンサル">#REF!</definedName>
    <definedName name="直人費合計">#REF!</definedName>
    <definedName name="通訳単価">#REF!</definedName>
    <definedName name="内外選択">[8]単価!$F$3:$F$4</definedName>
    <definedName name="年度毎月額単価表" localSheetId="6">従事者基礎情報!$I$14:$N$20</definedName>
    <definedName name="年度毎月額単価表" localSheetId="7">従事者基礎情報!$I$14:$N$20</definedName>
    <definedName name="年度毎月額単価表">従事者基礎情報!$I$14:$N$20</definedName>
    <definedName name="分類">[3]従事者明細!$K$4:$K$7</definedName>
    <definedName name="報告書作成費合計">#REF!</definedName>
    <definedName name="様式番号" localSheetId="20">#REF!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49" l="1"/>
  <c r="Y14" i="49"/>
  <c r="Y13" i="49"/>
  <c r="Y12" i="49"/>
  <c r="Y11" i="49"/>
  <c r="Y10" i="49"/>
  <c r="Y9" i="49"/>
  <c r="Y8" i="49"/>
  <c r="Y7" i="49"/>
  <c r="Y6" i="49"/>
  <c r="B6" i="37"/>
  <c r="C6" i="37"/>
  <c r="D6" i="37"/>
  <c r="M6" i="37" s="1"/>
  <c r="G6" i="37"/>
  <c r="K6" i="37"/>
  <c r="L6" i="37"/>
  <c r="P6" i="37"/>
  <c r="R6" i="37"/>
  <c r="T6" i="37"/>
  <c r="U6" i="37"/>
  <c r="X6" i="37" s="1"/>
  <c r="W6" i="37"/>
  <c r="Y6" i="37"/>
  <c r="B7" i="37"/>
  <c r="C7" i="37"/>
  <c r="D7" i="37"/>
  <c r="N7" i="37" s="1"/>
  <c r="G7" i="37"/>
  <c r="W7" i="37" s="1"/>
  <c r="L7" i="37"/>
  <c r="S7" i="37"/>
  <c r="U7" i="37"/>
  <c r="Y7" i="37"/>
  <c r="B8" i="37"/>
  <c r="C8" i="37"/>
  <c r="D8" i="37"/>
  <c r="N8" i="37" s="1"/>
  <c r="G8" i="37"/>
  <c r="L8" i="37"/>
  <c r="M8" i="37"/>
  <c r="O8" i="37"/>
  <c r="R8" i="37"/>
  <c r="T8" i="37"/>
  <c r="W8" i="37"/>
  <c r="Y8" i="37"/>
  <c r="B9" i="37"/>
  <c r="C9" i="37"/>
  <c r="D9" i="37"/>
  <c r="N9" i="37" s="1"/>
  <c r="G9" i="37"/>
  <c r="L9" i="37"/>
  <c r="W9" i="37"/>
  <c r="Y9" i="37"/>
  <c r="B10" i="37"/>
  <c r="C10" i="37"/>
  <c r="D10" i="37"/>
  <c r="N10" i="37" s="1"/>
  <c r="G10" i="37"/>
  <c r="K10" i="37"/>
  <c r="L10" i="37"/>
  <c r="S10" i="37"/>
  <c r="W10" i="37"/>
  <c r="Y10" i="37"/>
  <c r="B11" i="37"/>
  <c r="C11" i="37"/>
  <c r="D11" i="37"/>
  <c r="N11" i="37" s="1"/>
  <c r="G11" i="37"/>
  <c r="L11" i="37"/>
  <c r="M11" i="37"/>
  <c r="R11" i="37"/>
  <c r="Y11" i="37"/>
  <c r="B12" i="37"/>
  <c r="C12" i="37"/>
  <c r="D12" i="37"/>
  <c r="N12" i="37" s="1"/>
  <c r="G12" i="37"/>
  <c r="W12" i="37" s="1"/>
  <c r="L12" i="37"/>
  <c r="Y12" i="37"/>
  <c r="B13" i="37"/>
  <c r="C13" i="37"/>
  <c r="D13" i="37"/>
  <c r="N13" i="37" s="1"/>
  <c r="G13" i="37"/>
  <c r="L13" i="37" s="1"/>
  <c r="R13" i="37"/>
  <c r="Y13" i="37"/>
  <c r="B14" i="37"/>
  <c r="C14" i="37"/>
  <c r="D14" i="37"/>
  <c r="N14" i="37" s="1"/>
  <c r="G14" i="37"/>
  <c r="L14" i="37" s="1"/>
  <c r="W14" i="37"/>
  <c r="Y14" i="37"/>
  <c r="B15" i="37"/>
  <c r="C15" i="37"/>
  <c r="D15" i="37"/>
  <c r="N15" i="37" s="1"/>
  <c r="G15" i="37"/>
  <c r="L15" i="37"/>
  <c r="R15" i="37"/>
  <c r="Y15" i="37"/>
  <c r="B16" i="37"/>
  <c r="C16" i="37"/>
  <c r="D16" i="37"/>
  <c r="N16" i="37" s="1"/>
  <c r="G16" i="37"/>
  <c r="W16" i="37" s="1"/>
  <c r="L16" i="37"/>
  <c r="S16" i="37"/>
  <c r="Y16" i="37"/>
  <c r="B17" i="37"/>
  <c r="C17" i="37"/>
  <c r="D17" i="37"/>
  <c r="N17" i="37" s="1"/>
  <c r="G17" i="37"/>
  <c r="L17" i="37" s="1"/>
  <c r="R17" i="37"/>
  <c r="V17" i="37"/>
  <c r="Y17" i="37"/>
  <c r="B18" i="37"/>
  <c r="C18" i="37"/>
  <c r="D18" i="37"/>
  <c r="N18" i="37" s="1"/>
  <c r="G18" i="37"/>
  <c r="L18" i="37"/>
  <c r="M18" i="37"/>
  <c r="S18" i="37"/>
  <c r="W18" i="37"/>
  <c r="Y18" i="37"/>
  <c r="B19" i="37"/>
  <c r="C19" i="37"/>
  <c r="D19" i="37"/>
  <c r="N19" i="37" s="1"/>
  <c r="G19" i="37"/>
  <c r="L19" i="37"/>
  <c r="M19" i="37"/>
  <c r="R19" i="37"/>
  <c r="Y19" i="37"/>
  <c r="B20" i="37"/>
  <c r="C20" i="37"/>
  <c r="D20" i="37"/>
  <c r="N20" i="37" s="1"/>
  <c r="G20" i="37"/>
  <c r="L20" i="37"/>
  <c r="W20" i="37"/>
  <c r="Y20" i="37"/>
  <c r="B21" i="37"/>
  <c r="C21" i="37"/>
  <c r="D21" i="37"/>
  <c r="N21" i="37" s="1"/>
  <c r="G21" i="37"/>
  <c r="L21" i="37" s="1"/>
  <c r="R21" i="37"/>
  <c r="Y21" i="37"/>
  <c r="B22" i="37"/>
  <c r="C22" i="37"/>
  <c r="D22" i="37"/>
  <c r="N22" i="37" s="1"/>
  <c r="G22" i="37"/>
  <c r="L22" i="37" s="1"/>
  <c r="U22" i="37"/>
  <c r="W22" i="37"/>
  <c r="Y22" i="37"/>
  <c r="B23" i="37"/>
  <c r="C23" i="37"/>
  <c r="D23" i="37"/>
  <c r="K23" i="37" s="1"/>
  <c r="G23" i="37"/>
  <c r="L23" i="37"/>
  <c r="M23" i="37"/>
  <c r="P23" i="37"/>
  <c r="R23" i="37"/>
  <c r="T23" i="37"/>
  <c r="Y23" i="37"/>
  <c r="B24" i="37"/>
  <c r="C24" i="37"/>
  <c r="D24" i="37"/>
  <c r="K24" i="37" s="1"/>
  <c r="M24" i="37" s="1"/>
  <c r="G24" i="37"/>
  <c r="L24" i="37"/>
  <c r="W24" i="37"/>
  <c r="Y24" i="37"/>
  <c r="B25" i="37"/>
  <c r="C25" i="37"/>
  <c r="D25" i="37"/>
  <c r="N25" i="37" s="1"/>
  <c r="G25" i="37"/>
  <c r="L25" i="37" s="1"/>
  <c r="R25" i="37"/>
  <c r="Y25" i="37"/>
  <c r="B26" i="37"/>
  <c r="C26" i="37"/>
  <c r="D26" i="37"/>
  <c r="U26" i="37" s="1"/>
  <c r="G26" i="37"/>
  <c r="L26" i="37"/>
  <c r="W26" i="37"/>
  <c r="Y26" i="37"/>
  <c r="B27" i="37"/>
  <c r="C27" i="37"/>
  <c r="D27" i="37"/>
  <c r="N27" i="37" s="1"/>
  <c r="G27" i="37"/>
  <c r="L27" i="37"/>
  <c r="M27" i="37"/>
  <c r="R27" i="37"/>
  <c r="V27" i="37"/>
  <c r="Y27" i="37"/>
  <c r="E22" i="35"/>
  <c r="E21" i="35"/>
  <c r="E20" i="35"/>
  <c r="E19" i="35"/>
  <c r="E18" i="35"/>
  <c r="E17" i="35"/>
  <c r="E16" i="35"/>
  <c r="E15" i="35"/>
  <c r="E14" i="35"/>
  <c r="E13" i="35"/>
  <c r="E12" i="35"/>
  <c r="E11" i="35"/>
  <c r="E10" i="35"/>
  <c r="E9" i="35"/>
  <c r="E7" i="35"/>
  <c r="E6" i="35"/>
  <c r="E5" i="35"/>
  <c r="G6" i="12"/>
  <c r="H22" i="29"/>
  <c r="F26" i="29" s="1"/>
  <c r="F14" i="29"/>
  <c r="F5" i="29"/>
  <c r="F9" i="29" s="1"/>
  <c r="F8" i="28"/>
  <c r="F6" i="28"/>
  <c r="O23" i="37" l="1"/>
  <c r="O17" i="37"/>
  <c r="K16" i="37"/>
  <c r="O27" i="37"/>
  <c r="N23" i="37"/>
  <c r="U9" i="37"/>
  <c r="M7" i="37"/>
  <c r="M9" i="37"/>
  <c r="K7" i="37"/>
  <c r="S9" i="37"/>
  <c r="V8" i="37"/>
  <c r="K9" i="37"/>
  <c r="K19" i="37"/>
  <c r="M16" i="37"/>
  <c r="V15" i="37"/>
  <c r="K11" i="37"/>
  <c r="M10" i="37"/>
  <c r="S6" i="37"/>
  <c r="V21" i="37"/>
  <c r="V13" i="37"/>
  <c r="O15" i="37"/>
  <c r="K27" i="37"/>
  <c r="U24" i="37"/>
  <c r="V23" i="37"/>
  <c r="M22" i="37"/>
  <c r="O21" i="37"/>
  <c r="S20" i="37"/>
  <c r="V19" i="37"/>
  <c r="M15" i="37"/>
  <c r="O13" i="37"/>
  <c r="M12" i="37"/>
  <c r="V11" i="37"/>
  <c r="O9" i="37"/>
  <c r="K8" i="37"/>
  <c r="O7" i="37"/>
  <c r="O6" i="37"/>
  <c r="M21" i="37"/>
  <c r="M20" i="37"/>
  <c r="M13" i="37"/>
  <c r="N6" i="37"/>
  <c r="M26" i="37"/>
  <c r="V25" i="37"/>
  <c r="S12" i="37"/>
  <c r="K26" i="37"/>
  <c r="O25" i="37"/>
  <c r="O19" i="37"/>
  <c r="K15" i="37"/>
  <c r="K12" i="37"/>
  <c r="O11" i="37"/>
  <c r="V6" i="37"/>
  <c r="K21" i="37"/>
  <c r="K20" i="37"/>
  <c r="K18" i="37"/>
  <c r="S14" i="37"/>
  <c r="M14" i="37"/>
  <c r="K14" i="37"/>
  <c r="Q6" i="37"/>
  <c r="M25" i="37"/>
  <c r="K25" i="37"/>
  <c r="K22" i="37"/>
  <c r="O22" i="37" s="1"/>
  <c r="M17" i="37"/>
  <c r="K17" i="37"/>
  <c r="K13" i="37"/>
  <c r="T27" i="37"/>
  <c r="P27" i="37"/>
  <c r="Q27" i="37" s="1"/>
  <c r="S27" i="37"/>
  <c r="T25" i="37"/>
  <c r="P25" i="37"/>
  <c r="S22" i="37"/>
  <c r="T21" i="37"/>
  <c r="P21" i="37"/>
  <c r="Q21" i="37"/>
  <c r="S21" i="37"/>
  <c r="U20" i="37"/>
  <c r="O20" i="37"/>
  <c r="T19" i="37"/>
  <c r="P19" i="37"/>
  <c r="Q19" i="37"/>
  <c r="S19" i="37"/>
  <c r="U18" i="37"/>
  <c r="O18" i="37"/>
  <c r="T17" i="37"/>
  <c r="P17" i="37"/>
  <c r="Q17" i="37"/>
  <c r="S17" i="37"/>
  <c r="U16" i="37"/>
  <c r="O16" i="37"/>
  <c r="T15" i="37"/>
  <c r="P15" i="37"/>
  <c r="Q15" i="37"/>
  <c r="S15" i="37"/>
  <c r="U14" i="37"/>
  <c r="O14" i="37"/>
  <c r="T13" i="37"/>
  <c r="P13" i="37"/>
  <c r="Q13" i="37"/>
  <c r="S13" i="37"/>
  <c r="U12" i="37"/>
  <c r="O12" i="37"/>
  <c r="T11" i="37"/>
  <c r="P11" i="37"/>
  <c r="Q11" i="37"/>
  <c r="S11" i="37"/>
  <c r="U10" i="37"/>
  <c r="O10" i="37"/>
  <c r="V9" i="37"/>
  <c r="T9" i="37"/>
  <c r="R9" i="37"/>
  <c r="X9" i="37" s="1"/>
  <c r="P9" i="37"/>
  <c r="Q9" i="37" s="1"/>
  <c r="U8" i="37"/>
  <c r="S8" i="37"/>
  <c r="X8" i="37" s="1"/>
  <c r="P8" i="37"/>
  <c r="Q8" i="37" s="1"/>
  <c r="V7" i="37"/>
  <c r="T7" i="37"/>
  <c r="R7" i="37"/>
  <c r="X7" i="37" s="1"/>
  <c r="P7" i="37"/>
  <c r="Q7" i="37" s="1"/>
  <c r="N26" i="37"/>
  <c r="P26" i="37"/>
  <c r="R26" i="37"/>
  <c r="T26" i="37"/>
  <c r="Q25" i="37"/>
  <c r="S25" i="37"/>
  <c r="U25" i="37"/>
  <c r="W25" i="37"/>
  <c r="N24" i="37"/>
  <c r="Q24" i="37" s="1"/>
  <c r="P24" i="37"/>
  <c r="R24" i="37"/>
  <c r="V24" i="37"/>
  <c r="Q23" i="37"/>
  <c r="S23" i="37"/>
  <c r="U23" i="37"/>
  <c r="W23" i="37"/>
  <c r="Q18" i="37"/>
  <c r="Q10" i="37"/>
  <c r="W27" i="37"/>
  <c r="U27" i="37"/>
  <c r="X27" i="37" s="1"/>
  <c r="V26" i="37"/>
  <c r="S26" i="37"/>
  <c r="O26" i="37"/>
  <c r="S24" i="37"/>
  <c r="O24" i="37"/>
  <c r="R22" i="37"/>
  <c r="P22" i="37"/>
  <c r="Q22" i="37" s="1"/>
  <c r="W21" i="37"/>
  <c r="X21" i="37" s="1"/>
  <c r="U21" i="37"/>
  <c r="R20" i="37"/>
  <c r="V20" i="37" s="1"/>
  <c r="P20" i="37"/>
  <c r="Q20" i="37" s="1"/>
  <c r="W19" i="37"/>
  <c r="U19" i="37"/>
  <c r="X19" i="37" s="1"/>
  <c r="R18" i="37"/>
  <c r="P18" i="37"/>
  <c r="W17" i="37"/>
  <c r="X17" i="37" s="1"/>
  <c r="U17" i="37"/>
  <c r="R16" i="37"/>
  <c r="P16" i="37"/>
  <c r="Q16" i="37" s="1"/>
  <c r="W15" i="37"/>
  <c r="U15" i="37"/>
  <c r="X15" i="37" s="1"/>
  <c r="R14" i="37"/>
  <c r="P14" i="37"/>
  <c r="Q14" i="37" s="1"/>
  <c r="W13" i="37"/>
  <c r="X13" i="37" s="1"/>
  <c r="U13" i="37"/>
  <c r="R12" i="37"/>
  <c r="P12" i="37"/>
  <c r="Q12" i="37" s="1"/>
  <c r="W11" i="37"/>
  <c r="U11" i="37"/>
  <c r="X11" i="37" s="1"/>
  <c r="R10" i="37"/>
  <c r="P10" i="37"/>
  <c r="B5" i="34"/>
  <c r="B6" i="34"/>
  <c r="B7" i="34"/>
  <c r="B8" i="34"/>
  <c r="B9" i="34"/>
  <c r="B24" i="34"/>
  <c r="F18" i="29"/>
  <c r="G6" i="52"/>
  <c r="I22" i="53"/>
  <c r="I21" i="53"/>
  <c r="I20" i="53"/>
  <c r="I19" i="53"/>
  <c r="I18" i="53"/>
  <c r="I17" i="53"/>
  <c r="E12" i="53"/>
  <c r="I35" i="52"/>
  <c r="I34" i="52"/>
  <c r="I33" i="52"/>
  <c r="I32" i="52"/>
  <c r="I31" i="52"/>
  <c r="I30" i="52"/>
  <c r="E25" i="52"/>
  <c r="G14" i="52"/>
  <c r="G13" i="52"/>
  <c r="G12" i="52"/>
  <c r="G11" i="52"/>
  <c r="G10" i="52"/>
  <c r="G9" i="52"/>
  <c r="G8" i="52"/>
  <c r="G7" i="52"/>
  <c r="F12" i="28"/>
  <c r="E12" i="28"/>
  <c r="F13" i="28"/>
  <c r="E13" i="28"/>
  <c r="I23" i="53" l="1"/>
  <c r="X23" i="37"/>
  <c r="V18" i="37"/>
  <c r="X25" i="37"/>
  <c r="V10" i="37"/>
  <c r="V12" i="37"/>
  <c r="V14" i="37"/>
  <c r="V16" i="37"/>
  <c r="V22" i="37"/>
  <c r="T10" i="37"/>
  <c r="X10" i="37" s="1"/>
  <c r="T12" i="37"/>
  <c r="X12" i="37" s="1"/>
  <c r="T14" i="37"/>
  <c r="X14" i="37" s="1"/>
  <c r="T16" i="37"/>
  <c r="X16" i="37" s="1"/>
  <c r="T18" i="37"/>
  <c r="X18" i="37" s="1"/>
  <c r="T20" i="37"/>
  <c r="X20" i="37" s="1"/>
  <c r="T22" i="37"/>
  <c r="X22" i="37" s="1"/>
  <c r="T24" i="37"/>
  <c r="X24" i="37" s="1"/>
  <c r="X26" i="37"/>
  <c r="Q26" i="37"/>
  <c r="I36" i="52"/>
  <c r="G25" i="53"/>
  <c r="G15" i="52"/>
  <c r="B6" i="49"/>
  <c r="I28" i="37"/>
  <c r="Y16" i="49"/>
  <c r="Y17" i="49"/>
  <c r="Y18" i="49"/>
  <c r="Y19" i="49"/>
  <c r="Y20" i="49"/>
  <c r="Y21" i="49"/>
  <c r="Y22" i="49"/>
  <c r="Y23" i="49"/>
  <c r="Y24" i="49"/>
  <c r="Y25" i="49"/>
  <c r="Y26" i="49"/>
  <c r="Y27" i="49"/>
  <c r="C31" i="44"/>
  <c r="C33" i="43"/>
  <c r="I28" i="49"/>
  <c r="R27" i="49"/>
  <c r="G27" i="49"/>
  <c r="L27" i="49" s="1"/>
  <c r="D27" i="49"/>
  <c r="C27" i="49"/>
  <c r="B27" i="49"/>
  <c r="R26" i="49"/>
  <c r="G26" i="49"/>
  <c r="L26" i="49" s="1"/>
  <c r="D26" i="49"/>
  <c r="K26" i="49" s="1"/>
  <c r="C26" i="49"/>
  <c r="B26" i="49"/>
  <c r="R25" i="49"/>
  <c r="G25" i="49"/>
  <c r="L25" i="49" s="1"/>
  <c r="D25" i="49"/>
  <c r="C25" i="49"/>
  <c r="B25" i="49"/>
  <c r="R24" i="49"/>
  <c r="G24" i="49"/>
  <c r="L24" i="49" s="1"/>
  <c r="D24" i="49"/>
  <c r="C24" i="49"/>
  <c r="B24" i="49"/>
  <c r="R23" i="49"/>
  <c r="G23" i="49"/>
  <c r="L23" i="49" s="1"/>
  <c r="D23" i="49"/>
  <c r="C23" i="49"/>
  <c r="B23" i="49"/>
  <c r="R22" i="49"/>
  <c r="G22" i="49"/>
  <c r="W22" i="49" s="1"/>
  <c r="D22" i="49"/>
  <c r="C22" i="49"/>
  <c r="B22" i="49"/>
  <c r="R21" i="49"/>
  <c r="G21" i="49"/>
  <c r="L21" i="49" s="1"/>
  <c r="D21" i="49"/>
  <c r="K21" i="49" s="1"/>
  <c r="C21" i="49"/>
  <c r="B21" i="49"/>
  <c r="R20" i="49"/>
  <c r="G20" i="49"/>
  <c r="D20" i="49"/>
  <c r="C20" i="49"/>
  <c r="B20" i="49"/>
  <c r="R19" i="49"/>
  <c r="G19" i="49"/>
  <c r="L19" i="49" s="1"/>
  <c r="D19" i="49"/>
  <c r="C19" i="49"/>
  <c r="B19" i="49"/>
  <c r="R18" i="49"/>
  <c r="G18" i="49"/>
  <c r="W18" i="49" s="1"/>
  <c r="D18" i="49"/>
  <c r="C18" i="49"/>
  <c r="B18" i="49"/>
  <c r="R17" i="49"/>
  <c r="G17" i="49"/>
  <c r="L17" i="49" s="1"/>
  <c r="D17" i="49"/>
  <c r="C17" i="49"/>
  <c r="B17" i="49"/>
  <c r="R16" i="49"/>
  <c r="G16" i="49"/>
  <c r="L16" i="49" s="1"/>
  <c r="D16" i="49"/>
  <c r="C16" i="49"/>
  <c r="B16" i="49"/>
  <c r="R15" i="49"/>
  <c r="G15" i="49"/>
  <c r="L15" i="49" s="1"/>
  <c r="D15" i="49"/>
  <c r="C15" i="49"/>
  <c r="B15" i="49"/>
  <c r="G14" i="49"/>
  <c r="L14" i="49"/>
  <c r="D14" i="49"/>
  <c r="C14" i="49"/>
  <c r="B14" i="49"/>
  <c r="G13" i="49"/>
  <c r="D13" i="49"/>
  <c r="K13" i="49" s="1"/>
  <c r="C13" i="49"/>
  <c r="B13" i="49"/>
  <c r="G12" i="49"/>
  <c r="L12" i="49" s="1"/>
  <c r="D12" i="49"/>
  <c r="N12" i="49" s="1"/>
  <c r="C12" i="49"/>
  <c r="B12" i="49"/>
  <c r="G11" i="49"/>
  <c r="W11" i="49" s="1"/>
  <c r="D11" i="49"/>
  <c r="S11" i="49" s="1"/>
  <c r="C11" i="49"/>
  <c r="B11" i="49"/>
  <c r="G10" i="49"/>
  <c r="D10" i="49"/>
  <c r="U10" i="49" s="1"/>
  <c r="C10" i="49"/>
  <c r="B10" i="49"/>
  <c r="G9" i="49"/>
  <c r="L9" i="49"/>
  <c r="D9" i="49"/>
  <c r="S9" i="49" s="1"/>
  <c r="C9" i="49"/>
  <c r="B9" i="49"/>
  <c r="G8" i="49"/>
  <c r="L8" i="49" s="1"/>
  <c r="D8" i="49"/>
  <c r="P8" i="49" s="1"/>
  <c r="C8" i="49"/>
  <c r="B8" i="49"/>
  <c r="G7" i="49"/>
  <c r="W7" i="49"/>
  <c r="D7" i="49"/>
  <c r="U7" i="49" s="1"/>
  <c r="C7" i="49"/>
  <c r="B7" i="49"/>
  <c r="G6" i="49"/>
  <c r="W6" i="49" s="1"/>
  <c r="D6" i="49"/>
  <c r="C6" i="49"/>
  <c r="A18" i="10"/>
  <c r="A19" i="10"/>
  <c r="F19" i="10" s="1"/>
  <c r="A20" i="10"/>
  <c r="E20" i="10" s="1"/>
  <c r="A21" i="10"/>
  <c r="C21" i="10" s="1"/>
  <c r="A22" i="10"/>
  <c r="B22" i="10" s="1"/>
  <c r="E22" i="10"/>
  <c r="V22" i="10" s="1"/>
  <c r="A23" i="10"/>
  <c r="D23" i="10" s="1"/>
  <c r="Y18" i="10"/>
  <c r="Y19" i="10"/>
  <c r="C20" i="10"/>
  <c r="B20" i="10"/>
  <c r="F20" i="10"/>
  <c r="Y20" i="10"/>
  <c r="Y21" i="10"/>
  <c r="Y22" i="10"/>
  <c r="Y23" i="10"/>
  <c r="W9" i="49"/>
  <c r="L7" i="49"/>
  <c r="L11" i="49"/>
  <c r="W24" i="49"/>
  <c r="W20" i="49"/>
  <c r="W12" i="49"/>
  <c r="W8" i="49"/>
  <c r="S22" i="49"/>
  <c r="W26" i="49"/>
  <c r="W14" i="49"/>
  <c r="U14" i="49"/>
  <c r="S14" i="49"/>
  <c r="W27" i="49"/>
  <c r="W19" i="49"/>
  <c r="E23" i="10"/>
  <c r="C19" i="10"/>
  <c r="K20" i="49"/>
  <c r="K14" i="49"/>
  <c r="M14" i="49" s="1"/>
  <c r="F22" i="10"/>
  <c r="C22" i="10"/>
  <c r="P14" i="49"/>
  <c r="L6" i="49"/>
  <c r="R10" i="49"/>
  <c r="T10" i="49" s="1"/>
  <c r="R13" i="49"/>
  <c r="N14" i="49"/>
  <c r="R14" i="49"/>
  <c r="T14" i="49" s="1"/>
  <c r="N22" i="49"/>
  <c r="D22" i="10"/>
  <c r="H22" i="10" s="1"/>
  <c r="D20" i="10"/>
  <c r="D18" i="10"/>
  <c r="E18" i="10"/>
  <c r="C34" i="46"/>
  <c r="D17" i="41"/>
  <c r="D18" i="41" s="1"/>
  <c r="D29" i="46"/>
  <c r="D30" i="46" s="1"/>
  <c r="E29" i="46"/>
  <c r="E30" i="46" s="1"/>
  <c r="C33" i="46"/>
  <c r="G3" i="46"/>
  <c r="F29" i="46"/>
  <c r="C10" i="44"/>
  <c r="C17" i="44"/>
  <c r="C21" i="44"/>
  <c r="C24" i="44"/>
  <c r="C10" i="43"/>
  <c r="C17" i="43"/>
  <c r="C21" i="43"/>
  <c r="C24" i="43"/>
  <c r="G9" i="42"/>
  <c r="G12" i="42"/>
  <c r="G15" i="42"/>
  <c r="G18" i="42"/>
  <c r="D27" i="42"/>
  <c r="D30" i="42"/>
  <c r="H24" i="35"/>
  <c r="F24" i="35"/>
  <c r="F27" i="29"/>
  <c r="F7" i="28"/>
  <c r="F9" i="28"/>
  <c r="F10" i="28"/>
  <c r="F11" i="28"/>
  <c r="F14" i="28"/>
  <c r="A10" i="16"/>
  <c r="E10" i="16"/>
  <c r="G24" i="12"/>
  <c r="G23" i="12"/>
  <c r="G22" i="12"/>
  <c r="G21" i="12"/>
  <c r="G20" i="12"/>
  <c r="G19" i="12"/>
  <c r="G18" i="12"/>
  <c r="G17" i="12"/>
  <c r="G16" i="12"/>
  <c r="G15" i="12"/>
  <c r="G13" i="12"/>
  <c r="G12" i="12"/>
  <c r="G11" i="12"/>
  <c r="G10" i="12"/>
  <c r="G9" i="12"/>
  <c r="G8" i="12"/>
  <c r="G7" i="12"/>
  <c r="D24" i="12"/>
  <c r="C24" i="12"/>
  <c r="B24" i="12"/>
  <c r="G27" i="29"/>
  <c r="G10" i="29"/>
  <c r="I22" i="1"/>
  <c r="H22" i="1"/>
  <c r="F6" i="1"/>
  <c r="F5" i="1" s="1"/>
  <c r="F19" i="1" s="1"/>
  <c r="F22" i="1" s="1"/>
  <c r="D6" i="1"/>
  <c r="D5" i="1" s="1"/>
  <c r="D19" i="1" s="1"/>
  <c r="D22" i="1" s="1"/>
  <c r="B6" i="35"/>
  <c r="B7" i="35"/>
  <c r="B8" i="35"/>
  <c r="B9" i="35"/>
  <c r="B10" i="35"/>
  <c r="B11" i="35"/>
  <c r="B12" i="35"/>
  <c r="B13" i="35"/>
  <c r="B14" i="35"/>
  <c r="B15" i="35"/>
  <c r="B16" i="35"/>
  <c r="B17" i="35"/>
  <c r="B18" i="35"/>
  <c r="B19" i="35"/>
  <c r="B20" i="35"/>
  <c r="B21" i="35"/>
  <c r="B22" i="35"/>
  <c r="B23" i="35"/>
  <c r="B26" i="35"/>
  <c r="E6" i="28"/>
  <c r="E23" i="34"/>
  <c r="D23" i="34"/>
  <c r="K23" i="35" s="1"/>
  <c r="C23" i="34"/>
  <c r="B23" i="34"/>
  <c r="E14" i="34"/>
  <c r="D14" i="34"/>
  <c r="K14" i="35" s="1"/>
  <c r="C14" i="34"/>
  <c r="B14" i="34"/>
  <c r="E13" i="34"/>
  <c r="D13" i="34"/>
  <c r="K13" i="35" s="1"/>
  <c r="C13" i="34"/>
  <c r="B13" i="34"/>
  <c r="E12" i="34"/>
  <c r="D12" i="34"/>
  <c r="K12" i="35" s="1"/>
  <c r="C12" i="34"/>
  <c r="B12" i="34"/>
  <c r="E11" i="34"/>
  <c r="D11" i="34"/>
  <c r="K11" i="35" s="1"/>
  <c r="C11" i="34"/>
  <c r="B11" i="34"/>
  <c r="E10" i="34"/>
  <c r="D10" i="34"/>
  <c r="K10" i="35" s="1"/>
  <c r="C10" i="34"/>
  <c r="B10" i="34"/>
  <c r="E9" i="34"/>
  <c r="D9" i="34"/>
  <c r="K9" i="35" s="1"/>
  <c r="C9" i="34"/>
  <c r="E18" i="34"/>
  <c r="D18" i="34"/>
  <c r="K18" i="35" s="1"/>
  <c r="C18" i="34"/>
  <c r="B18" i="34"/>
  <c r="E17" i="34"/>
  <c r="D17" i="34"/>
  <c r="K17" i="35" s="1"/>
  <c r="C17" i="34"/>
  <c r="B17" i="34"/>
  <c r="E16" i="34"/>
  <c r="D16" i="34"/>
  <c r="K16" i="35" s="1"/>
  <c r="C16" i="34"/>
  <c r="B16" i="34"/>
  <c r="E15" i="34"/>
  <c r="D15" i="34"/>
  <c r="K15" i="35" s="1"/>
  <c r="C15" i="34"/>
  <c r="B15" i="34"/>
  <c r="D5" i="35"/>
  <c r="D6" i="35"/>
  <c r="D7" i="35"/>
  <c r="I7" i="35"/>
  <c r="D8" i="35"/>
  <c r="J16" i="35"/>
  <c r="L16" i="35" s="1"/>
  <c r="J17" i="35"/>
  <c r="L17" i="35" s="1"/>
  <c r="J20" i="35"/>
  <c r="L20" i="35" s="1"/>
  <c r="J21" i="35"/>
  <c r="L21" i="35" s="1"/>
  <c r="I26" i="35"/>
  <c r="G26" i="35"/>
  <c r="G27" i="35" s="1"/>
  <c r="G22" i="35"/>
  <c r="G21" i="35"/>
  <c r="G20" i="35"/>
  <c r="G19" i="35"/>
  <c r="G18" i="35"/>
  <c r="G17" i="35"/>
  <c r="G16" i="35"/>
  <c r="G14" i="35"/>
  <c r="G13" i="35"/>
  <c r="G12" i="35"/>
  <c r="G11" i="35"/>
  <c r="G10" i="35"/>
  <c r="J13" i="35"/>
  <c r="L13" i="35" s="1"/>
  <c r="J14" i="35"/>
  <c r="L14" i="35" s="1"/>
  <c r="G15" i="35"/>
  <c r="J15" i="35"/>
  <c r="L15" i="35" s="1"/>
  <c r="J18" i="35"/>
  <c r="L18" i="35" s="1"/>
  <c r="J19" i="35"/>
  <c r="L19" i="35" s="1"/>
  <c r="J22" i="35"/>
  <c r="L22" i="35" s="1"/>
  <c r="D15" i="35"/>
  <c r="I15" i="35"/>
  <c r="C15" i="35"/>
  <c r="D14" i="35"/>
  <c r="I14" i="35"/>
  <c r="C14" i="35"/>
  <c r="D13" i="35"/>
  <c r="I13" i="35"/>
  <c r="C13" i="35"/>
  <c r="D12" i="35"/>
  <c r="I12" i="35"/>
  <c r="C12" i="35"/>
  <c r="D11" i="35"/>
  <c r="I11" i="35"/>
  <c r="C11" i="35"/>
  <c r="D10" i="35"/>
  <c r="I10" i="35"/>
  <c r="C10" i="35"/>
  <c r="D19" i="35"/>
  <c r="I19" i="35"/>
  <c r="C19" i="35"/>
  <c r="D18" i="35"/>
  <c r="I18" i="35"/>
  <c r="C18" i="35"/>
  <c r="D17" i="35"/>
  <c r="I17" i="35"/>
  <c r="C17" i="35"/>
  <c r="D16" i="35"/>
  <c r="I16" i="35"/>
  <c r="C16" i="35"/>
  <c r="D21" i="35"/>
  <c r="I21" i="35"/>
  <c r="C21" i="35"/>
  <c r="D20" i="35"/>
  <c r="I20" i="35"/>
  <c r="C20" i="35"/>
  <c r="D22" i="35"/>
  <c r="I22" i="35"/>
  <c r="C22" i="35"/>
  <c r="C26" i="35"/>
  <c r="D23" i="35"/>
  <c r="E23" i="35" s="1"/>
  <c r="I23" i="35" s="1"/>
  <c r="C23" i="35"/>
  <c r="D9" i="35"/>
  <c r="I9" i="35"/>
  <c r="C9" i="35"/>
  <c r="C8" i="35"/>
  <c r="C7" i="35"/>
  <c r="C6" i="35"/>
  <c r="C5" i="35"/>
  <c r="B5" i="35"/>
  <c r="E24" i="34"/>
  <c r="D24" i="34"/>
  <c r="C24" i="34"/>
  <c r="E22" i="34"/>
  <c r="D22" i="34"/>
  <c r="K22" i="35" s="1"/>
  <c r="C22" i="34"/>
  <c r="B22" i="34"/>
  <c r="E21" i="34"/>
  <c r="D21" i="34"/>
  <c r="K21" i="35" s="1"/>
  <c r="C21" i="34"/>
  <c r="B21" i="34"/>
  <c r="E20" i="34"/>
  <c r="D20" i="34"/>
  <c r="K20" i="35" s="1"/>
  <c r="C20" i="34"/>
  <c r="B20" i="34"/>
  <c r="E19" i="34"/>
  <c r="D19" i="34"/>
  <c r="K19" i="35" s="1"/>
  <c r="C19" i="34"/>
  <c r="B19" i="34"/>
  <c r="E8" i="34"/>
  <c r="D8" i="34"/>
  <c r="K8" i="35" s="1"/>
  <c r="C8" i="34"/>
  <c r="E7" i="34"/>
  <c r="D7" i="34"/>
  <c r="K7" i="35" s="1"/>
  <c r="C7" i="34"/>
  <c r="E6" i="34"/>
  <c r="D6" i="34"/>
  <c r="K6" i="35" s="1"/>
  <c r="C6" i="34"/>
  <c r="E5" i="34"/>
  <c r="D5" i="34"/>
  <c r="K5" i="35" s="1"/>
  <c r="C5" i="34"/>
  <c r="D23" i="18"/>
  <c r="D13" i="18"/>
  <c r="M16" i="13"/>
  <c r="M15" i="13"/>
  <c r="M14" i="13"/>
  <c r="M13" i="13"/>
  <c r="M12" i="13"/>
  <c r="M11" i="13"/>
  <c r="M10" i="13"/>
  <c r="M9" i="13"/>
  <c r="M6" i="13"/>
  <c r="M7" i="13"/>
  <c r="M8" i="13"/>
  <c r="H25"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3" i="12"/>
  <c r="C13" i="12"/>
  <c r="B13" i="12"/>
  <c r="D12" i="12"/>
  <c r="C12" i="12"/>
  <c r="B12" i="12"/>
  <c r="D11" i="12"/>
  <c r="C11" i="12"/>
  <c r="B11" i="12"/>
  <c r="D10" i="12"/>
  <c r="C10" i="12"/>
  <c r="B10" i="12"/>
  <c r="D9" i="12"/>
  <c r="C9" i="12"/>
  <c r="B9" i="12"/>
  <c r="D8" i="12"/>
  <c r="C8" i="12"/>
  <c r="B8" i="12"/>
  <c r="D7" i="12"/>
  <c r="C7" i="12"/>
  <c r="B7" i="12"/>
  <c r="D6" i="12"/>
  <c r="C6" i="12"/>
  <c r="B6" i="12"/>
  <c r="F10" i="29"/>
  <c r="D15" i="28"/>
  <c r="B15" i="28"/>
  <c r="E14" i="28"/>
  <c r="E11" i="28"/>
  <c r="E10" i="28"/>
  <c r="E9" i="28"/>
  <c r="E8" i="28"/>
  <c r="E7" i="28"/>
  <c r="J9" i="35"/>
  <c r="L9" i="35" s="1"/>
  <c r="J12" i="35"/>
  <c r="L12" i="35" s="1"/>
  <c r="J10" i="35"/>
  <c r="L10" i="35" s="1"/>
  <c r="J11" i="35"/>
  <c r="L11" i="35" s="1"/>
  <c r="G22" i="1"/>
  <c r="G7" i="35"/>
  <c r="J7" i="35" s="1"/>
  <c r="L7" i="35" s="1"/>
  <c r="G9" i="35"/>
  <c r="U26" i="49" l="1"/>
  <c r="P11" i="49"/>
  <c r="O13" i="49"/>
  <c r="S8" i="49"/>
  <c r="S13" i="49"/>
  <c r="T22" i="49"/>
  <c r="N10" i="49"/>
  <c r="S10" i="49"/>
  <c r="N20" i="49"/>
  <c r="T21" i="49"/>
  <c r="G23" i="35"/>
  <c r="E8" i="35"/>
  <c r="I8" i="35" s="1"/>
  <c r="V14" i="49"/>
  <c r="C25" i="44"/>
  <c r="C25" i="43"/>
  <c r="D31" i="42"/>
  <c r="D32" i="42" s="1"/>
  <c r="G24" i="18"/>
  <c r="M17" i="13"/>
  <c r="W15" i="49"/>
  <c r="W16" i="49"/>
  <c r="L20" i="49"/>
  <c r="S16" i="49"/>
  <c r="W23" i="49"/>
  <c r="P20" i="49"/>
  <c r="S20" i="49"/>
  <c r="W21" i="49"/>
  <c r="W25" i="49"/>
  <c r="W17" i="49"/>
  <c r="S21" i="49"/>
  <c r="L18" i="49"/>
  <c r="L22" i="49"/>
  <c r="U15" i="49"/>
  <c r="U16" i="49"/>
  <c r="U20" i="49"/>
  <c r="U21" i="49"/>
  <c r="V22" i="49"/>
  <c r="U23" i="49"/>
  <c r="V25" i="49"/>
  <c r="M26" i="49"/>
  <c r="P26" i="49"/>
  <c r="N25" i="49"/>
  <c r="U25" i="49"/>
  <c r="S24" i="49"/>
  <c r="V24" i="49"/>
  <c r="T24" i="49"/>
  <c r="K22" i="49"/>
  <c r="M22" i="49" s="1"/>
  <c r="H23" i="10"/>
  <c r="L23" i="10" s="1"/>
  <c r="B23" i="10"/>
  <c r="F23" i="10"/>
  <c r="G23" i="10" s="1"/>
  <c r="C23" i="10"/>
  <c r="O23" i="10"/>
  <c r="Q23" i="10" s="1"/>
  <c r="V23" i="10"/>
  <c r="G22" i="10"/>
  <c r="I22" i="10" s="1"/>
  <c r="O22" i="10"/>
  <c r="Q22" i="10" s="1"/>
  <c r="M22" i="10"/>
  <c r="D21" i="10"/>
  <c r="F21" i="10"/>
  <c r="B21" i="10"/>
  <c r="E21" i="10"/>
  <c r="G20" i="10"/>
  <c r="O20" i="10"/>
  <c r="S20" i="10" s="1"/>
  <c r="V20" i="10"/>
  <c r="B19" i="10"/>
  <c r="D19" i="10"/>
  <c r="E19" i="10"/>
  <c r="G19" i="10" s="1"/>
  <c r="I19" i="10" s="1"/>
  <c r="V18" i="10"/>
  <c r="B18" i="10"/>
  <c r="F18" i="10"/>
  <c r="G18" i="10" s="1"/>
  <c r="C18" i="10"/>
  <c r="O18" i="10"/>
  <c r="Q18" i="10" s="1"/>
  <c r="J23" i="35"/>
  <c r="L23" i="35" s="1"/>
  <c r="R7" i="49"/>
  <c r="T7" i="49" s="1"/>
  <c r="N26" i="49"/>
  <c r="N24" i="49"/>
  <c r="N21" i="49"/>
  <c r="M20" i="49"/>
  <c r="T26" i="49"/>
  <c r="T25" i="49"/>
  <c r="P24" i="49"/>
  <c r="P22" i="49"/>
  <c r="T20" i="49"/>
  <c r="T17" i="49"/>
  <c r="K24" i="49"/>
  <c r="M24" i="49" s="1"/>
  <c r="K23" i="49"/>
  <c r="M23" i="49" s="1"/>
  <c r="K12" i="49"/>
  <c r="O12" i="49" s="1"/>
  <c r="K9" i="49"/>
  <c r="M9" i="49" s="1"/>
  <c r="S26" i="49"/>
  <c r="V26" i="49"/>
  <c r="V21" i="49"/>
  <c r="V20" i="49"/>
  <c r="S25" i="49"/>
  <c r="U24" i="49"/>
  <c r="U22" i="49"/>
  <c r="X22" i="49" s="1"/>
  <c r="S7" i="49"/>
  <c r="O20" i="49"/>
  <c r="G38" i="52"/>
  <c r="J26" i="35"/>
  <c r="J22" i="1"/>
  <c r="G19" i="42"/>
  <c r="D31" i="46"/>
  <c r="W10" i="49"/>
  <c r="L10" i="49"/>
  <c r="W13" i="49"/>
  <c r="L13" i="49"/>
  <c r="S12" i="49"/>
  <c r="N17" i="49"/>
  <c r="R8" i="49"/>
  <c r="T8" i="49" s="1"/>
  <c r="T16" i="49"/>
  <c r="O14" i="49"/>
  <c r="Q14" i="49" s="1"/>
  <c r="P12" i="49"/>
  <c r="P10" i="49"/>
  <c r="U17" i="49"/>
  <c r="V16" i="49"/>
  <c r="U12" i="49"/>
  <c r="K8" i="49"/>
  <c r="O8" i="49" s="1"/>
  <c r="I27" i="35"/>
  <c r="N16" i="49"/>
  <c r="R12" i="49"/>
  <c r="T12" i="49" s="1"/>
  <c r="N8" i="49"/>
  <c r="P16" i="49"/>
  <c r="K17" i="49"/>
  <c r="O17" i="49" s="1"/>
  <c r="S17" i="49"/>
  <c r="S15" i="49"/>
  <c r="X14" i="49"/>
  <c r="T18" i="49"/>
  <c r="T15" i="49"/>
  <c r="K16" i="49"/>
  <c r="M16" i="49" s="1"/>
  <c r="K15" i="49"/>
  <c r="O15" i="49" s="1"/>
  <c r="V17" i="49"/>
  <c r="V15" i="49"/>
  <c r="K10" i="49"/>
  <c r="O10" i="49" s="1"/>
  <c r="U8" i="49"/>
  <c r="S18" i="49"/>
  <c r="G6" i="35"/>
  <c r="I6" i="35"/>
  <c r="J23" i="10"/>
  <c r="J22" i="10"/>
  <c r="N13" i="49"/>
  <c r="R9" i="49"/>
  <c r="V9" i="49" s="1"/>
  <c r="P18" i="49"/>
  <c r="P7" i="49"/>
  <c r="U9" i="49"/>
  <c r="U18" i="49"/>
  <c r="N18" i="49"/>
  <c r="P13" i="49"/>
  <c r="K7" i="49"/>
  <c r="M7" i="49" s="1"/>
  <c r="V18" i="49"/>
  <c r="L22" i="10"/>
  <c r="H20" i="10"/>
  <c r="J20" i="10" s="1"/>
  <c r="M8" i="49"/>
  <c r="U13" i="49"/>
  <c r="K18" i="49"/>
  <c r="M18" i="49" s="1"/>
  <c r="P9" i="49"/>
  <c r="I5" i="35"/>
  <c r="G5" i="35"/>
  <c r="M13" i="49"/>
  <c r="R6" i="49"/>
  <c r="T6" i="49" s="1"/>
  <c r="K6" i="49"/>
  <c r="O6" i="49" s="1"/>
  <c r="P6" i="49"/>
  <c r="S6" i="49"/>
  <c r="U6" i="49"/>
  <c r="N6" i="49"/>
  <c r="K27" i="49"/>
  <c r="O27" i="49" s="1"/>
  <c r="S27" i="49"/>
  <c r="P27" i="49"/>
  <c r="N27" i="49"/>
  <c r="U27" i="49"/>
  <c r="T27" i="49"/>
  <c r="K19" i="49"/>
  <c r="O19" i="49" s="1"/>
  <c r="V19" i="49"/>
  <c r="P19" i="49"/>
  <c r="N19" i="49"/>
  <c r="S19" i="49"/>
  <c r="T19" i="49"/>
  <c r="U19" i="49"/>
  <c r="H18" i="10"/>
  <c r="J18" i="10" s="1"/>
  <c r="V27" i="49"/>
  <c r="K11" i="49"/>
  <c r="M11" i="49" s="1"/>
  <c r="U11" i="49"/>
  <c r="N11" i="49"/>
  <c r="R11" i="49"/>
  <c r="T11" i="49" s="1"/>
  <c r="S23" i="49"/>
  <c r="P23" i="49"/>
  <c r="N23" i="49"/>
  <c r="T23" i="49"/>
  <c r="V23" i="49"/>
  <c r="O21" i="49"/>
  <c r="O26" i="49"/>
  <c r="T9" i="49"/>
  <c r="T13" i="49"/>
  <c r="N15" i="49"/>
  <c r="V13" i="49"/>
  <c r="V10" i="49"/>
  <c r="X10" i="49" s="1"/>
  <c r="N9" i="49"/>
  <c r="N7" i="49"/>
  <c r="M21" i="49"/>
  <c r="P25" i="49"/>
  <c r="P21" i="49"/>
  <c r="P17" i="49"/>
  <c r="P15" i="49"/>
  <c r="K25" i="49"/>
  <c r="O25" i="49" s="1"/>
  <c r="G8" i="35" l="1"/>
  <c r="J8" i="35" s="1"/>
  <c r="L8" i="35" s="1"/>
  <c r="M12" i="49"/>
  <c r="M19" i="49"/>
  <c r="L18" i="10"/>
  <c r="Q21" i="49"/>
  <c r="V12" i="49"/>
  <c r="X12" i="49" s="1"/>
  <c r="O16" i="49"/>
  <c r="Q16" i="49" s="1"/>
  <c r="V8" i="49"/>
  <c r="X8" i="49" s="1"/>
  <c r="O9" i="49"/>
  <c r="Q9" i="49" s="1"/>
  <c r="L20" i="10"/>
  <c r="Z8" i="37"/>
  <c r="X27" i="49"/>
  <c r="Q20" i="49"/>
  <c r="M25" i="49"/>
  <c r="Q25" i="49" s="1"/>
  <c r="V7" i="49"/>
  <c r="Z15" i="37"/>
  <c r="O22" i="49"/>
  <c r="Q22" i="49" s="1"/>
  <c r="Z22" i="49" s="1"/>
  <c r="G34" i="42"/>
  <c r="Q19" i="49"/>
  <c r="X16" i="49"/>
  <c r="Q26" i="49"/>
  <c r="X21" i="49"/>
  <c r="X15" i="49"/>
  <c r="X25" i="49"/>
  <c r="X19" i="49"/>
  <c r="Z19" i="49" s="1"/>
  <c r="X26" i="49"/>
  <c r="X17" i="49"/>
  <c r="X20" i="49"/>
  <c r="Z20" i="49" s="1"/>
  <c r="X24" i="49"/>
  <c r="X23" i="49"/>
  <c r="X18" i="49"/>
  <c r="M27" i="49"/>
  <c r="Q27" i="49" s="1"/>
  <c r="O24" i="49"/>
  <c r="Q24" i="49" s="1"/>
  <c r="O23" i="49"/>
  <c r="Q23" i="49" s="1"/>
  <c r="Z23" i="49" s="1"/>
  <c r="O18" i="49"/>
  <c r="Q18" i="49" s="1"/>
  <c r="M17" i="49"/>
  <c r="Q17" i="49" s="1"/>
  <c r="M15" i="49"/>
  <c r="Q15" i="49" s="1"/>
  <c r="Z15" i="49" s="1"/>
  <c r="K22" i="10"/>
  <c r="N22" i="10" s="1"/>
  <c r="P22" i="10"/>
  <c r="T22" i="10"/>
  <c r="R22" i="10"/>
  <c r="S18" i="10"/>
  <c r="S23" i="10"/>
  <c r="G21" i="10"/>
  <c r="P21" i="10" s="1"/>
  <c r="I23" i="10"/>
  <c r="T23" i="10"/>
  <c r="K23" i="10"/>
  <c r="P23" i="10"/>
  <c r="R23" i="10"/>
  <c r="M23" i="10"/>
  <c r="S22" i="10"/>
  <c r="H21" i="10"/>
  <c r="L21" i="10" s="1"/>
  <c r="O21" i="10"/>
  <c r="V21" i="10"/>
  <c r="I20" i="10"/>
  <c r="T20" i="10"/>
  <c r="K20" i="10"/>
  <c r="P20" i="10"/>
  <c r="M20" i="10"/>
  <c r="Q20" i="10"/>
  <c r="R20" i="10"/>
  <c r="P19" i="10"/>
  <c r="M19" i="10"/>
  <c r="Z19" i="37"/>
  <c r="R19" i="10"/>
  <c r="K19" i="10"/>
  <c r="T19" i="10"/>
  <c r="H19" i="10"/>
  <c r="L19" i="10" s="1"/>
  <c r="O19" i="10"/>
  <c r="Q19" i="10" s="1"/>
  <c r="V19" i="10"/>
  <c r="I18" i="10"/>
  <c r="P18" i="10"/>
  <c r="M18" i="10"/>
  <c r="R18" i="10"/>
  <c r="T18" i="10"/>
  <c r="K18" i="10"/>
  <c r="Z14" i="49"/>
  <c r="M10" i="49"/>
  <c r="Q10" i="49" s="1"/>
  <c r="Z10" i="37"/>
  <c r="Q12" i="49"/>
  <c r="Q13" i="49"/>
  <c r="X13" i="49"/>
  <c r="Z13" i="37"/>
  <c r="X9" i="49"/>
  <c r="J5" i="35"/>
  <c r="L5" i="35" s="1"/>
  <c r="Q8" i="49"/>
  <c r="Z12" i="37"/>
  <c r="Z7" i="37"/>
  <c r="X7" i="49"/>
  <c r="Z10" i="49"/>
  <c r="O7" i="49"/>
  <c r="Q7" i="49" s="1"/>
  <c r="J6" i="35"/>
  <c r="L6" i="35" s="1"/>
  <c r="V11" i="49"/>
  <c r="X11" i="49" s="1"/>
  <c r="O11" i="49"/>
  <c r="Q11" i="49" s="1"/>
  <c r="M6" i="49"/>
  <c r="Q6" i="49" s="1"/>
  <c r="V6" i="49"/>
  <c r="X6" i="49" s="1"/>
  <c r="Z27" i="37" l="1"/>
  <c r="Z21" i="49"/>
  <c r="Z13" i="49"/>
  <c r="Z25" i="37"/>
  <c r="Z21" i="37"/>
  <c r="Z9" i="49"/>
  <c r="Z8" i="49"/>
  <c r="Z17" i="37"/>
  <c r="Z27" i="49"/>
  <c r="Z26" i="49"/>
  <c r="Z25" i="49"/>
  <c r="Z14" i="37"/>
  <c r="Z20" i="37"/>
  <c r="Z7" i="49"/>
  <c r="Z16" i="37"/>
  <c r="Z22" i="37"/>
  <c r="Z24" i="49"/>
  <c r="Z17" i="49"/>
  <c r="Z16" i="49"/>
  <c r="Z18" i="49"/>
  <c r="Z26" i="37"/>
  <c r="U22" i="10"/>
  <c r="Z22" i="10" s="1"/>
  <c r="Z18" i="37"/>
  <c r="Z23" i="37"/>
  <c r="Z24" i="37"/>
  <c r="U20" i="10"/>
  <c r="K21" i="10"/>
  <c r="N23" i="10"/>
  <c r="M21" i="10"/>
  <c r="T21" i="10"/>
  <c r="S19" i="10"/>
  <c r="U19" i="10" s="1"/>
  <c r="N20" i="10"/>
  <c r="R21" i="10"/>
  <c r="I21" i="10"/>
  <c r="N18" i="10"/>
  <c r="U23" i="10"/>
  <c r="S21" i="10"/>
  <c r="Q21" i="10"/>
  <c r="J21" i="10"/>
  <c r="J19" i="10"/>
  <c r="N19" i="10" s="1"/>
  <c r="U18" i="10"/>
  <c r="Z9" i="37"/>
  <c r="Z11" i="49"/>
  <c r="Z12" i="49"/>
  <c r="Z11" i="37"/>
  <c r="Z6" i="37"/>
  <c r="J24" i="35"/>
  <c r="J27" i="35" s="1"/>
  <c r="J30" i="35" s="1"/>
  <c r="L27" i="35"/>
  <c r="Z6" i="49"/>
  <c r="Z23" i="10" l="1"/>
  <c r="Z18" i="10"/>
  <c r="Z20" i="10"/>
  <c r="Z19" i="10"/>
  <c r="N21" i="10"/>
  <c r="U21" i="10"/>
  <c r="Z28" i="49"/>
  <c r="Z28" i="37"/>
  <c r="J31" i="35"/>
  <c r="Z21" i="10" l="1"/>
  <c r="Z2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kmn</author>
  </authors>
  <commentList>
    <comment ref="J4" authorId="0"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 ref="E26" authorId="0" shapeId="0" xr:uid="{00000000-0006-0000-0300-000002000000}">
      <text>
        <r>
          <rPr>
            <sz val="10"/>
            <color indexed="81"/>
            <rFont val="ＭＳ Ｐゴシック"/>
            <family val="3"/>
            <charset val="128"/>
          </rPr>
          <t>通訳単価は手入力してください。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6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7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7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A00-000001000000}">
      <text>
        <r>
          <rPr>
            <sz val="12"/>
            <color indexed="81"/>
            <rFont val="ＭＳ Ｐゴシック"/>
            <family val="3"/>
            <charset val="128"/>
          </rPr>
          <t>最初に「従事者基礎情報シート」の従事者キーを入力願います。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C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C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F6" authorId="0" shapeId="0" xr:uid="{00000000-0006-0000-0F00-00000100000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<sst xmlns="http://schemas.openxmlformats.org/spreadsheetml/2006/main" count="592" uniqueCount="417">
  <si>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</si>
  <si>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</si>
  <si>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</si>
  <si>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</si>
  <si>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</si>
  <si>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</si>
  <si>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</si>
  <si>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</si>
  <si>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</si>
  <si>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</si>
  <si>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</si>
  <si>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</si>
  <si>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</si>
  <si>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</si>
  <si>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</si>
  <si>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</si>
  <si>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</si>
  <si>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</si>
  <si>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○野　△子（前任）</t>
    <rPh sb="6" eb="8">
      <t>ゼンニン</t>
    </rPh>
    <phoneticPr fontId="1"/>
  </si>
  <si>
    <t>ジェンダー分析</t>
    <phoneticPr fontId="1"/>
  </si>
  <si>
    <t>３Ｊコンサルタンツ（株）</t>
    <phoneticPr fontId="1"/>
  </si>
  <si>
    <t>▽田　□美（後任）</t>
    <rPh sb="1" eb="2">
      <t>タ</t>
    </rPh>
    <rPh sb="6" eb="8">
      <t>コウニン</t>
    </rPh>
    <phoneticPr fontId="1"/>
  </si>
  <si>
    <t>×木　〇子</t>
    <phoneticPr fontId="1"/>
  </si>
  <si>
    <t>道路計画</t>
    <phoneticPr fontId="1"/>
  </si>
  <si>
    <t>新宿プラニング</t>
    <phoneticPr fontId="1"/>
  </si>
  <si>
    <t>□川　×代</t>
    <phoneticPr fontId="1"/>
  </si>
  <si>
    <t>道路計画（D枠）</t>
  </si>
  <si>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</si>
  <si>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</si>
  <si>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</si>
  <si>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r>
      <t>このシートは様式６直接人件費、様式７業務従事者名簿、様式９航空賃、様式12戦争特約保険料の入力を省略するものであり、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</si>
  <si>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</si>
  <si>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</si>
  <si>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</si>
  <si>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</si>
  <si>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indexed="8"/>
        <rFont val="ＭＳ ゴシック"/>
        <family val="3"/>
        <charset val="128"/>
      </rPr>
      <t>注2</t>
    </r>
    <phoneticPr fontId="1"/>
  </si>
  <si>
    <r>
      <t>契約金額
（流用後）(B)</t>
    </r>
    <r>
      <rPr>
        <vertAlign val="superscript"/>
        <sz val="10.5"/>
        <color indexed="8"/>
        <rFont val="ＭＳ ゴシック"/>
        <family val="3"/>
        <charset val="128"/>
      </rPr>
      <t>注3</t>
    </r>
    <rPh sb="13" eb="14">
      <t>チュウ</t>
    </rPh>
    <phoneticPr fontId="1"/>
  </si>
  <si>
    <r>
      <t>精算額(C)</t>
    </r>
    <r>
      <rPr>
        <vertAlign val="superscript"/>
        <sz val="10.5"/>
        <color indexed="8"/>
        <rFont val="ＭＳ ゴシック"/>
        <family val="3"/>
        <charset val="128"/>
      </rPr>
      <t>注4</t>
    </r>
    <phoneticPr fontId="1"/>
  </si>
  <si>
    <t>前払額(D)</t>
    <phoneticPr fontId="1"/>
  </si>
  <si>
    <r>
      <t>部分払額(E)</t>
    </r>
    <r>
      <rPr>
        <vertAlign val="superscript"/>
        <sz val="10.5"/>
        <color indexed="8"/>
        <rFont val="ＭＳ ゴシック"/>
        <family val="3"/>
        <charset val="128"/>
      </rPr>
      <t>注5</t>
    </r>
    <phoneticPr fontId="1"/>
  </si>
  <si>
    <t>概算払額(F)</t>
    <phoneticPr fontId="1"/>
  </si>
  <si>
    <r>
      <t>請求額(G)=(C)-(D)-(E)-(F)</t>
    </r>
    <r>
      <rPr>
        <vertAlign val="superscript"/>
        <sz val="10.5"/>
        <color indexed="8"/>
        <rFont val="ＭＳ ゴシック"/>
        <family val="3"/>
        <charset val="128"/>
      </rPr>
      <t>注6</t>
    </r>
    <rPh sb="2" eb="3">
      <t>ガク</t>
    </rPh>
    <rPh sb="22" eb="23">
      <t>チュウ</t>
    </rPh>
    <phoneticPr fontId="1"/>
  </si>
  <si>
    <t>Ⅰ．業務原価</t>
    <rPh sb="2" eb="4">
      <t>ギョウム</t>
    </rPh>
    <rPh sb="4" eb="6">
      <t>ゲンカ</t>
    </rPh>
    <phoneticPr fontId="1"/>
  </si>
  <si>
    <t>１．直接経費</t>
    <rPh sb="2" eb="4">
      <t>チョクセツ</t>
    </rPh>
    <rPh sb="4" eb="6">
      <t>ケイヒ</t>
    </rPh>
    <phoneticPr fontId="1"/>
  </si>
  <si>
    <t>(1)旅費（航空賃）</t>
    <rPh sb="3" eb="5">
      <t>リョヒ</t>
    </rPh>
    <rPh sb="6" eb="8">
      <t>コウクウ</t>
    </rPh>
    <rPh sb="8" eb="9">
      <t>チン</t>
    </rPh>
    <phoneticPr fontId="1"/>
  </si>
  <si>
    <t>(2)旅費 （その他）</t>
    <rPh sb="3" eb="5">
      <t>リョヒ</t>
    </rPh>
    <rPh sb="9" eb="10">
      <t>タ</t>
    </rPh>
    <phoneticPr fontId="1"/>
  </si>
  <si>
    <t>(3)一般業務費</t>
    <rPh sb="3" eb="5">
      <t>イッパン</t>
    </rPh>
    <rPh sb="5" eb="7">
      <t>ギョウム</t>
    </rPh>
    <rPh sb="7" eb="8">
      <t>ヒ</t>
    </rPh>
    <phoneticPr fontId="1"/>
  </si>
  <si>
    <t>(4)成果品作成費</t>
    <rPh sb="3" eb="5">
      <t>セイカ</t>
    </rPh>
    <rPh sb="5" eb="6">
      <t>ヒン</t>
    </rPh>
    <rPh sb="6" eb="8">
      <t>サクセイ</t>
    </rPh>
    <rPh sb="8" eb="9">
      <t>ヒ</t>
    </rPh>
    <phoneticPr fontId="1"/>
  </si>
  <si>
    <t>(5)機材費</t>
    <rPh sb="3" eb="5">
      <t>キザイ</t>
    </rPh>
    <rPh sb="5" eb="6">
      <t>ヒ</t>
    </rPh>
    <phoneticPr fontId="1"/>
  </si>
  <si>
    <t>(6)再委託費</t>
    <rPh sb="3" eb="6">
      <t>サイイタク</t>
    </rPh>
    <rPh sb="6" eb="7">
      <t>ヒ</t>
    </rPh>
    <phoneticPr fontId="1"/>
  </si>
  <si>
    <t>(7)国内業務費</t>
    <rPh sb="3" eb="5">
      <t>コクナイ</t>
    </rPh>
    <rPh sb="5" eb="7">
      <t>ギョウム</t>
    </rPh>
    <rPh sb="7" eb="8">
      <t>ヒ</t>
    </rPh>
    <phoneticPr fontId="1"/>
  </si>
  <si>
    <t>(8)現地一時隔離関連費</t>
    <phoneticPr fontId="1"/>
  </si>
  <si>
    <t>(9)本邦一時隔離関連費</t>
    <rPh sb="3" eb="5">
      <t>ホンポウ</t>
    </rPh>
    <phoneticPr fontId="1"/>
  </si>
  <si>
    <t>２．直接人件費</t>
    <rPh sb="2" eb="4">
      <t>チョクセツ</t>
    </rPh>
    <rPh sb="4" eb="7">
      <t>ジンケンヒ</t>
    </rPh>
    <phoneticPr fontId="1"/>
  </si>
  <si>
    <t>３．その他原価</t>
    <rPh sb="4" eb="5">
      <t>タ</t>
    </rPh>
    <rPh sb="5" eb="7">
      <t>ゲンカ</t>
    </rPh>
    <phoneticPr fontId="1"/>
  </si>
  <si>
    <t>Ⅱ.一般管理費等</t>
    <rPh sb="2" eb="4">
      <t>イッパン</t>
    </rPh>
    <rPh sb="4" eb="7">
      <t>カンリヒ</t>
    </rPh>
    <rPh sb="7" eb="8">
      <t>ラ</t>
    </rPh>
    <phoneticPr fontId="1"/>
  </si>
  <si>
    <t>Ⅲ.小計(I.＋II.)</t>
    <rPh sb="2" eb="4">
      <t>ショウケイ</t>
    </rPh>
    <phoneticPr fontId="1"/>
  </si>
  <si>
    <r>
      <t>Ⅳ．</t>
    </r>
    <r>
      <rPr>
        <vertAlign val="superscript"/>
        <sz val="10.5"/>
        <rFont val="ＭＳ ゴシック"/>
        <family val="3"/>
        <charset val="128"/>
      </rPr>
      <t>注７</t>
    </r>
    <rPh sb="2" eb="3">
      <t>チュウ</t>
    </rPh>
    <phoneticPr fontId="1"/>
  </si>
  <si>
    <t>消費税及び地方消費税8%</t>
    <phoneticPr fontId="1"/>
  </si>
  <si>
    <t>消費税及び地方消費税10%</t>
    <phoneticPr fontId="1"/>
  </si>
  <si>
    <t>合　計(Ⅲ.＋Ⅳ.)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</si>
  <si>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</si>
  <si>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</si>
  <si>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</si>
  <si>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</si>
  <si>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契約金額
（流用後）</t>
    </r>
    <r>
      <rPr>
        <vertAlign val="superscript"/>
        <sz val="10.5"/>
        <color indexed="8"/>
        <rFont val="ＭＳ ゴシック"/>
        <family val="3"/>
        <charset val="128"/>
      </rPr>
      <t>注２</t>
    </r>
    <phoneticPr fontId="1"/>
  </si>
  <si>
    <r>
      <t>支出額</t>
    </r>
    <r>
      <rPr>
        <vertAlign val="superscript"/>
        <sz val="10.5"/>
        <color indexed="8"/>
        <rFont val="ＭＳ ゴシック"/>
        <family val="3"/>
        <charset val="128"/>
      </rPr>
      <t>注３</t>
    </r>
  </si>
  <si>
    <r>
      <t>精算額</t>
    </r>
    <r>
      <rPr>
        <vertAlign val="superscript"/>
        <sz val="10.5"/>
        <color indexed="8"/>
        <rFont val="ＭＳ ゴシック"/>
        <family val="3"/>
        <charset val="128"/>
      </rPr>
      <t>注４</t>
    </r>
  </si>
  <si>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</si>
  <si>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</si>
  <si>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</si>
  <si>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t>
  </si>
  <si>
    <t>(B)</t>
  </si>
  <si>
    <t>(C)</t>
  </si>
  <si>
    <t>(A)-(C)</t>
  </si>
  <si>
    <t>(A)×5%</t>
  </si>
  <si>
    <t>（１）旅費（航空賃）</t>
  </si>
  <si>
    <t>（２）旅費（その他）</t>
  </si>
  <si>
    <r>
      <t>（３）一般業務費</t>
    </r>
    <r>
      <rPr>
        <vertAlign val="superscript"/>
        <sz val="10.5"/>
        <color indexed="8"/>
        <rFont val="ＭＳ ゴシック"/>
        <family val="3"/>
        <charset val="128"/>
      </rPr>
      <t>注８</t>
    </r>
  </si>
  <si>
    <t>（４）成果品作成費</t>
  </si>
  <si>
    <t>（５）機材費</t>
  </si>
  <si>
    <t>（６）再委託費</t>
  </si>
  <si>
    <t>（７）国内業務費</t>
    <rPh sb="5" eb="7">
      <t>ギョウム</t>
    </rPh>
    <phoneticPr fontId="1"/>
  </si>
  <si>
    <r>
      <t>（８）現地一時隔離関連費</t>
    </r>
    <r>
      <rPr>
        <vertAlign val="superscript"/>
        <sz val="10.5"/>
        <rFont val="ＭＳ ゴシック"/>
        <family val="3"/>
        <charset val="128"/>
      </rPr>
      <t>注８</t>
    </r>
    <rPh sb="12" eb="13">
      <t>チュウ</t>
    </rPh>
    <phoneticPr fontId="1"/>
  </si>
  <si>
    <r>
      <t>（９）本邦一時隔離関連費</t>
    </r>
    <r>
      <rPr>
        <vertAlign val="superscript"/>
        <sz val="10.5"/>
        <rFont val="ＭＳ ゴシック"/>
        <family val="3"/>
        <charset val="128"/>
      </rPr>
      <t>注８</t>
    </r>
    <rPh sb="3" eb="5">
      <t>ホンポウ</t>
    </rPh>
    <phoneticPr fontId="1"/>
  </si>
  <si>
    <t>直接経費合計額</t>
  </si>
  <si>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</si>
  <si>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r>
      <t>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注８）新型コロナウィルス対策にかかる費用（PCR検査関連費用、コロナ対策関連経費、一時隔離関連経費）については、特例措置のため</t>
    </r>
    <r>
      <rPr>
        <u/>
        <sz val="10"/>
        <rFont val="ＭＳ ゴシック"/>
        <family val="3"/>
        <charset val="128"/>
      </rPr>
      <t>他の目的への費目間流用は認められません。</t>
    </r>
    <rPh sb="509" eb="511">
      <t>ゾウガク</t>
    </rPh>
    <phoneticPr fontId="1"/>
  </si>
  <si>
    <t>様式６</t>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</si>
  <si>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</si>
  <si>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</si>
  <si>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</si>
  <si>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</si>
  <si>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</si>
  <si>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</si>
  <si>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</si>
  <si>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</si>
  <si>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r>
      <t>所属先</t>
    </r>
    <r>
      <rPr>
        <vertAlign val="superscript"/>
        <sz val="12"/>
        <color indexed="8"/>
        <rFont val="ＭＳ ゴシック"/>
        <family val="3"/>
        <charset val="128"/>
      </rPr>
      <t>注１</t>
    </r>
    <rPh sb="0" eb="2">
      <t>ショゾク</t>
    </rPh>
    <rPh sb="2" eb="3">
      <t>サキ</t>
    </rPh>
    <rPh sb="3" eb="4">
      <t>チュウ</t>
    </rPh>
    <phoneticPr fontId="1"/>
  </si>
  <si>
    <r>
      <t>一般管理費等</t>
    </r>
    <r>
      <rPr>
        <vertAlign val="superscript"/>
        <sz val="12"/>
        <rFont val="ＭＳ ゴシック"/>
        <family val="3"/>
        <charset val="128"/>
      </rPr>
      <t>注２</t>
    </r>
    <r>
      <rPr>
        <sz val="12"/>
        <color theme="1"/>
        <rFont val="ＭＳ ゴシック"/>
        <family val="3"/>
        <charset val="128"/>
      </rPr>
      <t xml:space="preserve">
算定対象金額</t>
    </r>
    <rPh sb="0" eb="2">
      <t>イッパン</t>
    </rPh>
    <rPh sb="2" eb="5">
      <t>カンリヒ</t>
    </rPh>
    <rPh sb="5" eb="6">
      <t>トウ</t>
    </rPh>
    <rPh sb="6" eb="7">
      <t>チュウ</t>
    </rPh>
    <rPh sb="9" eb="11">
      <t>サンテイ</t>
    </rPh>
    <rPh sb="11" eb="13">
      <t>タイショウ</t>
    </rPh>
    <rPh sb="13" eb="15">
      <t>キンガク</t>
    </rPh>
    <phoneticPr fontId="1"/>
  </si>
  <si>
    <t>人月</t>
    <rPh sb="0" eb="2">
      <t>ニンゲツ</t>
    </rPh>
    <phoneticPr fontId="1"/>
  </si>
  <si>
    <t>金額</t>
    <rPh sb="0" eb="2">
      <t>キンガク</t>
    </rPh>
    <phoneticPr fontId="1"/>
  </si>
  <si>
    <t>小　計</t>
    <rPh sb="0" eb="1">
      <t>ショウ</t>
    </rPh>
    <rPh sb="2" eb="3">
      <t>ケイ</t>
    </rPh>
    <phoneticPr fontId="1"/>
  </si>
  <si>
    <t>日額単価</t>
    <rPh sb="0" eb="2">
      <t>ニチガク</t>
    </rPh>
    <rPh sb="2" eb="4">
      <t>タンカ</t>
    </rPh>
    <phoneticPr fontId="1"/>
  </si>
  <si>
    <t>人日</t>
    <rPh sb="0" eb="1">
      <t>ニン</t>
    </rPh>
    <rPh sb="1" eb="2">
      <t>ニチ</t>
    </rPh>
    <phoneticPr fontId="1"/>
  </si>
  <si>
    <t>合計額</t>
    <phoneticPr fontId="1"/>
  </si>
  <si>
    <t>合計額</t>
    <rPh sb="0" eb="2">
      <t>ゴウケイ</t>
    </rPh>
    <rPh sb="2" eb="3">
      <t>ガク</t>
    </rPh>
    <phoneticPr fontId="1"/>
  </si>
  <si>
    <t>契約金額</t>
    <rPh sb="0" eb="2">
      <t>ケイヤク</t>
    </rPh>
    <rPh sb="2" eb="4">
      <t>キンガク</t>
    </rPh>
    <phoneticPr fontId="1"/>
  </si>
  <si>
    <r>
      <t>実績額</t>
    </r>
    <r>
      <rPr>
        <vertAlign val="superscript"/>
        <sz val="14"/>
        <color indexed="8"/>
        <rFont val="ＭＳ ゴシック"/>
        <family val="3"/>
        <charset val="128"/>
      </rPr>
      <t>注３</t>
    </r>
    <rPh sb="0" eb="3">
      <t>ジッセキガク</t>
    </rPh>
    <rPh sb="3" eb="4">
      <t>チュウ</t>
    </rPh>
    <phoneticPr fontId="1"/>
  </si>
  <si>
    <r>
      <t>精算額</t>
    </r>
    <r>
      <rPr>
        <vertAlign val="superscript"/>
        <sz val="14"/>
        <color indexed="8"/>
        <rFont val="ＭＳ ゴシック"/>
        <family val="3"/>
        <charset val="128"/>
      </rPr>
      <t>注４</t>
    </r>
    <rPh sb="0" eb="3">
      <t>セイサンガク</t>
    </rPh>
    <rPh sb="3" eb="4">
      <t>チュウ</t>
    </rPh>
    <phoneticPr fontId="1"/>
  </si>
  <si>
    <t xml:space="preserve">注１）所属先がない場合は「所属先」欄に「個人扱い（補強）」と記載してください。
注２）個人扱いの補強である業務従事者や通訳に係る直接人件費については、一般管理費等の算定対象となりません。このため、算定対象となる直接人件費のみを記載してください。
注３）実績額については、上表で算出された合計額を記載ください。
注４）精算額については、契約金額と実績額のいずれか低い方を精算額として記載してください。
</t>
    <rPh sb="0" eb="1">
      <t>チュウ</t>
    </rPh>
    <rPh sb="3" eb="5">
      <t>ショゾク</t>
    </rPh>
    <rPh sb="5" eb="6">
      <t>サキ</t>
    </rPh>
    <rPh sb="9" eb="11">
      <t>バアイ</t>
    </rPh>
    <rPh sb="17" eb="18">
      <t>ラン</t>
    </rPh>
    <rPh sb="20" eb="22">
      <t>コジン</t>
    </rPh>
    <rPh sb="22" eb="23">
      <t>アツカ</t>
    </rPh>
    <rPh sb="25" eb="27">
      <t>ホキョウ</t>
    </rPh>
    <rPh sb="30" eb="32">
      <t>キサイ</t>
    </rPh>
    <rPh sb="40" eb="41">
      <t>チュウ</t>
    </rPh>
    <rPh sb="43" eb="45">
      <t>コジン</t>
    </rPh>
    <rPh sb="45" eb="46">
      <t>アツカ</t>
    </rPh>
    <rPh sb="48" eb="50">
      <t>ホキョウ</t>
    </rPh>
    <rPh sb="53" eb="55">
      <t>ギョウム</t>
    </rPh>
    <rPh sb="55" eb="58">
      <t>ジュウジシャ</t>
    </rPh>
    <rPh sb="59" eb="61">
      <t>ツウヤク</t>
    </rPh>
    <rPh sb="62" eb="63">
      <t>カカ</t>
    </rPh>
    <rPh sb="64" eb="66">
      <t>チョクセツ</t>
    </rPh>
    <rPh sb="66" eb="69">
      <t>ジンケンヒ</t>
    </rPh>
    <rPh sb="75" eb="77">
      <t>イッパン</t>
    </rPh>
    <rPh sb="77" eb="80">
      <t>カンリヒ</t>
    </rPh>
    <rPh sb="80" eb="81">
      <t>トウ</t>
    </rPh>
    <rPh sb="82" eb="84">
      <t>サンテイ</t>
    </rPh>
    <rPh sb="84" eb="86">
      <t>タイショウ</t>
    </rPh>
    <rPh sb="98" eb="100">
      <t>サンテイ</t>
    </rPh>
    <rPh sb="100" eb="102">
      <t>タイショウ</t>
    </rPh>
    <rPh sb="105" eb="107">
      <t>チョクセツ</t>
    </rPh>
    <rPh sb="107" eb="110">
      <t>ジンケンヒ</t>
    </rPh>
    <rPh sb="113" eb="115">
      <t>キサイ</t>
    </rPh>
    <rPh sb="123" eb="124">
      <t>チュウ</t>
    </rPh>
    <rPh sb="155" eb="156">
      <t>チュウ</t>
    </rPh>
    <phoneticPr fontId="1"/>
  </si>
  <si>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</si>
  <si>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</si>
  <si>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</si>
  <si>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</si>
  <si>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</si>
  <si>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</si>
  <si>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</si>
  <si>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t>様式８</t>
    <rPh sb="0" eb="2">
      <t>ヨウシキ</t>
    </rPh>
    <phoneticPr fontId="1"/>
  </si>
  <si>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</si>
  <si>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</si>
  <si>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直接人件費</t>
    <rPh sb="0" eb="2">
      <t>チョクセツ</t>
    </rPh>
    <rPh sb="2" eb="5">
      <t>ジンケンヒ</t>
    </rPh>
    <phoneticPr fontId="8"/>
  </si>
  <si>
    <t>円　× その他原価率</t>
    <rPh sb="0" eb="1">
      <t>エン</t>
    </rPh>
    <rPh sb="6" eb="7">
      <t>タ</t>
    </rPh>
    <rPh sb="7" eb="9">
      <t>ゲンカ</t>
    </rPh>
    <rPh sb="9" eb="10">
      <t>リツ</t>
    </rPh>
    <phoneticPr fontId="8"/>
  </si>
  <si>
    <t>　％　＝</t>
    <phoneticPr fontId="8"/>
  </si>
  <si>
    <t>円</t>
    <rPh sb="0" eb="1">
      <t>エン</t>
    </rPh>
    <phoneticPr fontId="8"/>
  </si>
  <si>
    <t xml:space="preserve">（通訳分を含まない。）
</t>
    <rPh sb="1" eb="3">
      <t>ツウヤク</t>
    </rPh>
    <rPh sb="3" eb="4">
      <t>ブン</t>
    </rPh>
    <rPh sb="5" eb="6">
      <t>フク</t>
    </rPh>
    <phoneticPr fontId="1"/>
  </si>
  <si>
    <t>契約金額</t>
    <rPh sb="0" eb="2">
      <t>ケイヤク</t>
    </rPh>
    <rPh sb="2" eb="4">
      <t>キンガク</t>
    </rPh>
    <phoneticPr fontId="8"/>
  </si>
  <si>
    <t xml:space="preserve">実績額 </t>
  </si>
  <si>
    <r>
      <t>精算額</t>
    </r>
    <r>
      <rPr>
        <b/>
        <vertAlign val="superscript"/>
        <sz val="14"/>
        <rFont val="ＭＳ Ｐゴシック"/>
        <family val="3"/>
        <charset val="128"/>
      </rPr>
      <t>注１</t>
    </r>
    <rPh sb="0" eb="3">
      <t>セイサンガク</t>
    </rPh>
    <rPh sb="3" eb="4">
      <t>チュウ</t>
    </rPh>
    <phoneticPr fontId="8"/>
  </si>
  <si>
    <t>（契約金額精算報告内訳書に転記）</t>
    <phoneticPr fontId="1"/>
  </si>
  <si>
    <t>【個人扱いの補強が含まれる場合、当該補強にかかるその他原価は一般管理費等の算定対象とならないため、以下の計算をしてください。】</t>
    <rPh sb="1" eb="3">
      <t>コジン</t>
    </rPh>
    <rPh sb="3" eb="4">
      <t>アツカ</t>
    </rPh>
    <rPh sb="6" eb="8">
      <t>ホキョウ</t>
    </rPh>
    <rPh sb="9" eb="10">
      <t>フク</t>
    </rPh>
    <rPh sb="13" eb="15">
      <t>バアイ</t>
    </rPh>
    <rPh sb="16" eb="18">
      <t>トウガイ</t>
    </rPh>
    <rPh sb="18" eb="20">
      <t>ホキョウ</t>
    </rPh>
    <rPh sb="26" eb="27">
      <t>タ</t>
    </rPh>
    <rPh sb="27" eb="29">
      <t>ゲンカ</t>
    </rPh>
    <rPh sb="30" eb="32">
      <t>イッパン</t>
    </rPh>
    <rPh sb="32" eb="35">
      <t>カンリヒ</t>
    </rPh>
    <rPh sb="35" eb="36">
      <t>トウ</t>
    </rPh>
    <rPh sb="37" eb="39">
      <t>サンテイ</t>
    </rPh>
    <rPh sb="39" eb="41">
      <t>タイショウ</t>
    </rPh>
    <rPh sb="49" eb="51">
      <t>イカ</t>
    </rPh>
    <rPh sb="52" eb="54">
      <t>ケイサン</t>
    </rPh>
    <phoneticPr fontId="8"/>
  </si>
  <si>
    <t>直接人件費</t>
    <rPh sb="0" eb="2">
      <t>チョクセツ</t>
    </rPh>
    <rPh sb="2" eb="5">
      <t>ジンケンヒ</t>
    </rPh>
    <phoneticPr fontId="1"/>
  </si>
  <si>
    <t>（個人の補強及び通訳を含まない。）</t>
    <phoneticPr fontId="8"/>
  </si>
  <si>
    <t>実績額</t>
  </si>
  <si>
    <t>（契約金額精算報告内訳書に転記しない。）</t>
    <phoneticPr fontId="1"/>
  </si>
  <si>
    <t>２．一般管理費等</t>
    <rPh sb="2" eb="4">
      <t>イッパン</t>
    </rPh>
    <rPh sb="4" eb="7">
      <t>カンリヒ</t>
    </rPh>
    <rPh sb="7" eb="8">
      <t>トウ</t>
    </rPh>
    <phoneticPr fontId="8"/>
  </si>
  <si>
    <r>
      <t>（直接人件費</t>
    </r>
    <r>
      <rPr>
        <vertAlign val="superscript"/>
        <sz val="12"/>
        <rFont val="ＭＳ Ｐゴシック"/>
        <family val="3"/>
        <charset val="128"/>
      </rPr>
      <t>注２</t>
    </r>
    <rPh sb="1" eb="3">
      <t>チョクセツ</t>
    </rPh>
    <rPh sb="3" eb="6">
      <t>ジンケンヒ</t>
    </rPh>
    <rPh sb="6" eb="7">
      <t>チュウ</t>
    </rPh>
    <phoneticPr fontId="8"/>
  </si>
  <si>
    <r>
      <t>円　＋　その他原価</t>
    </r>
    <r>
      <rPr>
        <vertAlign val="superscript"/>
        <sz val="12"/>
        <rFont val="ＭＳ Ｐゴシック"/>
        <family val="3"/>
        <charset val="128"/>
      </rPr>
      <t>注３</t>
    </r>
    <rPh sb="0" eb="1">
      <t>エン</t>
    </rPh>
    <rPh sb="6" eb="7">
      <t>タ</t>
    </rPh>
    <rPh sb="7" eb="9">
      <t>ゲンカ</t>
    </rPh>
    <phoneticPr fontId="8"/>
  </si>
  <si>
    <t>円）　×　一般管理費等率</t>
    <rPh sb="0" eb="1">
      <t>エン</t>
    </rPh>
    <rPh sb="5" eb="7">
      <t>イッパン</t>
    </rPh>
    <rPh sb="7" eb="10">
      <t>カンリヒ</t>
    </rPh>
    <rPh sb="10" eb="11">
      <t>トウ</t>
    </rPh>
    <rPh sb="11" eb="12">
      <t>リツ</t>
    </rPh>
    <phoneticPr fontId="8"/>
  </si>
  <si>
    <t>％＝</t>
    <phoneticPr fontId="8"/>
  </si>
  <si>
    <t>（個人の補強及び通訳を含まない。）</t>
    <phoneticPr fontId="1"/>
  </si>
  <si>
    <t>様式９</t>
    <rPh sb="0" eb="2">
      <t>ヨウシキ</t>
    </rPh>
    <phoneticPr fontId="1"/>
  </si>
  <si>
    <t>精算報告明細書（旅費（航空賃、日当・宿泊料等、特別手当）)</t>
    <rPh sb="0" eb="2">
      <t>セイサン</t>
    </rPh>
    <rPh sb="2" eb="4">
      <t>ホウコク</t>
    </rPh>
    <rPh sb="4" eb="7">
      <t>メイサイショ</t>
    </rPh>
    <rPh sb="8" eb="10">
      <t>リョヒ</t>
    </rPh>
    <rPh sb="11" eb="13">
      <t>コウクウ</t>
    </rPh>
    <rPh sb="13" eb="14">
      <t>チン</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</si>
  <si>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</si>
  <si>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t>航空券
クラス
（実績）</t>
    <rPh sb="0" eb="3">
      <t>コウクウケン</t>
    </rPh>
    <rPh sb="9" eb="11">
      <t>ジッセキ</t>
    </rPh>
    <phoneticPr fontId="1"/>
  </si>
  <si>
    <t>航空賃</t>
    <rPh sb="0" eb="3">
      <t>コウクウチン</t>
    </rPh>
    <phoneticPr fontId="1"/>
  </si>
  <si>
    <t>証書
番号</t>
    <rPh sb="0" eb="2">
      <t>ショウショ</t>
    </rPh>
    <rPh sb="3" eb="5">
      <t>バンゴウ</t>
    </rPh>
    <phoneticPr fontId="1"/>
  </si>
  <si>
    <r>
      <t>旅費（その他）</t>
    </r>
    <r>
      <rPr>
        <vertAlign val="superscript"/>
        <sz val="12"/>
        <rFont val="ＭＳ ゴシック"/>
        <family val="3"/>
        <charset val="128"/>
      </rPr>
      <t>脚注３</t>
    </r>
    <rPh sb="0" eb="2">
      <t>リョヒ</t>
    </rPh>
    <rPh sb="5" eb="6">
      <t>タ</t>
    </rPh>
    <rPh sb="7" eb="9">
      <t>キャクチュウ</t>
    </rPh>
    <phoneticPr fontId="1"/>
  </si>
  <si>
    <r>
      <t>備　考</t>
    </r>
    <r>
      <rPr>
        <vertAlign val="superscript"/>
        <sz val="14"/>
        <rFont val="ＭＳ ゴシック"/>
        <family val="3"/>
        <charset val="128"/>
      </rPr>
      <t>注７</t>
    </r>
    <rPh sb="0" eb="1">
      <t>ビ</t>
    </rPh>
    <rPh sb="2" eb="3">
      <t>コウ</t>
    </rPh>
    <rPh sb="3" eb="4">
      <t>チュウ</t>
    </rPh>
    <phoneticPr fontId="1"/>
  </si>
  <si>
    <r>
      <t>出発日</t>
    </r>
    <r>
      <rPr>
        <vertAlign val="superscript"/>
        <sz val="12"/>
        <rFont val="ＭＳ ゴシック"/>
        <family val="3"/>
        <charset val="128"/>
      </rPr>
      <t>注１</t>
    </r>
    <rPh sb="0" eb="2">
      <t>シュッパツ</t>
    </rPh>
    <rPh sb="2" eb="3">
      <t>ビ</t>
    </rPh>
    <rPh sb="3" eb="4">
      <t>チュウ</t>
    </rPh>
    <phoneticPr fontId="1"/>
  </si>
  <si>
    <t>帰国日</t>
    <rPh sb="0" eb="3">
      <t>キコクビ</t>
    </rPh>
    <phoneticPr fontId="1"/>
  </si>
  <si>
    <t>日数</t>
    <rPh sb="0" eb="2">
      <t>ニッスウ</t>
    </rPh>
    <phoneticPr fontId="1"/>
  </si>
  <si>
    <t>精算額</t>
    <rPh sb="0" eb="3">
      <t>セイサンガク</t>
    </rPh>
    <phoneticPr fontId="1"/>
  </si>
  <si>
    <r>
      <rPr>
        <sz val="12"/>
        <rFont val="ＭＳ ゴシック"/>
        <family val="3"/>
        <charset val="128"/>
      </rPr>
      <t>　日　当</t>
    </r>
    <phoneticPr fontId="1"/>
  </si>
  <si>
    <r>
      <t>宿泊料</t>
    </r>
    <r>
      <rPr>
        <vertAlign val="superscript"/>
        <sz val="12"/>
        <rFont val="ＭＳ ゴシック"/>
        <family val="3"/>
        <charset val="128"/>
      </rPr>
      <t>注４、注５</t>
    </r>
    <rPh sb="3" eb="4">
      <t>チュウ</t>
    </rPh>
    <rPh sb="6" eb="7">
      <t>チュウ</t>
    </rPh>
    <phoneticPr fontId="1"/>
  </si>
  <si>
    <t>内国旅費</t>
    <rPh sb="0" eb="2">
      <t>ナイコク</t>
    </rPh>
    <rPh sb="2" eb="4">
      <t>リョヒ</t>
    </rPh>
    <phoneticPr fontId="1"/>
  </si>
  <si>
    <r>
      <rPr>
        <b/>
        <sz val="14"/>
        <rFont val="ＭＳ ゴシック"/>
        <family val="3"/>
        <charset val="128"/>
      </rPr>
      <t>合　計</t>
    </r>
    <rPh sb="0" eb="1">
      <t>ア</t>
    </rPh>
    <rPh sb="2" eb="3">
      <t>ケイ</t>
    </rPh>
    <phoneticPr fontId="1"/>
  </si>
  <si>
    <t>合計額（航空賃）</t>
    <rPh sb="4" eb="6">
      <t>コウクウ</t>
    </rPh>
    <rPh sb="6" eb="7">
      <t>チン</t>
    </rPh>
    <phoneticPr fontId="1"/>
  </si>
  <si>
    <t>合計額（旅費（その他））</t>
    <rPh sb="0" eb="2">
      <t>ゴウケイ</t>
    </rPh>
    <rPh sb="2" eb="3">
      <t>ガク</t>
    </rPh>
    <rPh sb="4" eb="6">
      <t>リョヒ</t>
    </rPh>
    <rPh sb="9" eb="10">
      <t>タ</t>
    </rPh>
    <phoneticPr fontId="1"/>
  </si>
  <si>
    <r>
      <t xml:space="preserve">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注３）日当及び宿泊費の計算欄への記載方式については、変更可能です。（例：3,800×（30+0.9×2）＝120,840)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t>
    </r>
    <r>
      <rPr>
        <sz val="16"/>
        <color rgb="FFFF0000"/>
        <rFont val="ＭＳ ゴシック"/>
        <family val="3"/>
        <charset val="128"/>
      </rPr>
      <t>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rPh sb="86" eb="88">
      <t>ギョウム</t>
    </rPh>
    <rPh sb="118" eb="120">
      <t>ニットウ</t>
    </rPh>
    <rPh sb="121" eb="123">
      <t>シュクハク</t>
    </rPh>
    <rPh sb="123" eb="124">
      <t>リョウ</t>
    </rPh>
    <rPh sb="262" eb="264">
      <t>ニットウ</t>
    </rPh>
    <rPh sb="264" eb="265">
      <t>オヨ</t>
    </rPh>
    <rPh sb="270" eb="272">
      <t>ケイサン</t>
    </rPh>
    <rPh sb="272" eb="273">
      <t>ラン</t>
    </rPh>
    <rPh sb="275" eb="277">
      <t>キサイ</t>
    </rPh>
    <rPh sb="277" eb="279">
      <t>ホウシキ</t>
    </rPh>
    <rPh sb="285" eb="287">
      <t>ヘンコウ</t>
    </rPh>
    <rPh sb="287" eb="289">
      <t>カノウ</t>
    </rPh>
    <rPh sb="293" eb="294">
      <t>レイ</t>
    </rPh>
    <rPh sb="722" eb="724">
      <t>リョヒ</t>
    </rPh>
    <rPh sb="724" eb="726">
      <t>セッパン</t>
    </rPh>
    <rPh sb="729" eb="731">
      <t>トッキ</t>
    </rPh>
    <rPh sb="731" eb="733">
      <t>ジコウ</t>
    </rPh>
    <rPh sb="734" eb="736">
      <t>ビコウ</t>
    </rPh>
    <rPh sb="737" eb="739">
      <t>キサイ</t>
    </rPh>
    <phoneticPr fontId="1"/>
  </si>
  <si>
    <t>現地業務期間</t>
    <rPh sb="0" eb="2">
      <t>ゲンチ</t>
    </rPh>
    <rPh sb="2" eb="4">
      <t>ギョウム</t>
    </rPh>
    <rPh sb="4" eb="6">
      <t>キカン</t>
    </rPh>
    <phoneticPr fontId="1"/>
  </si>
  <si>
    <t>航空賃</t>
    <phoneticPr fontId="1"/>
  </si>
  <si>
    <t>旅費（その他）</t>
    <rPh sb="0" eb="2">
      <t>リョヒ</t>
    </rPh>
    <rPh sb="5" eb="6">
      <t>タ</t>
    </rPh>
    <phoneticPr fontId="1"/>
  </si>
  <si>
    <t>合　計</t>
    <rPh sb="0" eb="1">
      <t>ア</t>
    </rPh>
    <rPh sb="2" eb="3">
      <t>ケイ</t>
    </rPh>
    <phoneticPr fontId="1"/>
  </si>
  <si>
    <t>　日　当</t>
    <phoneticPr fontId="1"/>
  </si>
  <si>
    <t>合計額（旅費（その他））</t>
    <phoneticPr fontId="1"/>
  </si>
  <si>
    <t>注）本シートは、宿泊数を「現地業務期間－「１」」泊として計算する関数が設定されています。主に、中国、韓国、モンゴル、フィリピン、ブルネイ、ミクロネシア、マーシャル諸島を対象としたものです。ご注意ください。</t>
    <phoneticPr fontId="1"/>
  </si>
  <si>
    <t>様式10</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</si>
  <si>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</si>
  <si>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</si>
  <si>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</si>
  <si>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t>　</t>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</si>
  <si>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</si>
  <si>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 xml:space="preserve"> 旅客サービス施設使用料（税抜）</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</si>
  <si>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</si>
  <si>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</si>
  <si>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</si>
  <si>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</si>
  <si>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</si>
  <si>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</si>
  <si>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</si>
  <si>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</si>
  <si>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</si>
  <si>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t>なし</t>
  </si>
  <si>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</si>
  <si>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</si>
  <si>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</si>
  <si>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</si>
  <si>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</si>
  <si>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</si>
  <si>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</si>
  <si>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</si>
  <si>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</si>
  <si>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r>
      <t xml:space="preserve">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
</t>
    </r>
    <r>
      <rPr>
        <sz val="10"/>
        <color rgb="FFFF0000"/>
        <rFont val="ＭＳ ゴシック"/>
        <family val="3"/>
        <charset val="128"/>
      </rPr>
      <t>注７）円貨換算額は小数点第一位を切り捨てしてください</t>
    </r>
    <r>
      <rPr>
        <sz val="10"/>
        <rFont val="ＭＳ ゴシック"/>
        <family val="3"/>
        <charset val="128"/>
      </rPr>
      <t>。</t>
    </r>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rPh sb="513" eb="515">
      <t>エンカ</t>
    </rPh>
    <phoneticPr fontId="1"/>
  </si>
  <si>
    <t>様式11</t>
    <rPh sb="0" eb="2">
      <t>ヨウシキ</t>
    </rPh>
    <phoneticPr fontId="1"/>
  </si>
  <si>
    <r>
      <rPr>
        <b/>
        <sz val="16"/>
        <color rgb="FFFF0000"/>
        <rFont val="ＭＳ ゴシック"/>
        <family val="3"/>
        <charset val="128"/>
      </rPr>
      <t>※本様式については様式9と統合致しましたので様式9へ記入してください。</t>
    </r>
    <r>
      <rPr>
        <b/>
        <sz val="16"/>
        <color indexed="8"/>
        <rFont val="ＭＳ ゴシック"/>
        <family val="3"/>
        <charset val="128"/>
      </rPr>
      <t xml:space="preserve">
精算報告明細書（日当・宿泊料等、特別手当）</t>
    </r>
    <rPh sb="1" eb="2">
      <t>ホン</t>
    </rPh>
    <rPh sb="2" eb="4">
      <t>ヨウシキ</t>
    </rPh>
    <rPh sb="9" eb="11">
      <t>ヨウシキ</t>
    </rPh>
    <rPh sb="13" eb="15">
      <t>トウゴウ</t>
    </rPh>
    <rPh sb="15" eb="16">
      <t>イタ</t>
    </rPh>
    <rPh sb="22" eb="24">
      <t>ヨウシキ</t>
    </rPh>
    <rPh sb="26" eb="28">
      <t>キニュウ</t>
    </rPh>
    <rPh sb="36" eb="38">
      <t>セイサン</t>
    </rPh>
    <rPh sb="38" eb="40">
      <t>ホウコク</t>
    </rPh>
    <rPh sb="40" eb="43">
      <t>メイサイショ</t>
    </rPh>
    <rPh sb="44" eb="46">
      <t>ニットウ</t>
    </rPh>
    <rPh sb="47" eb="50">
      <t>シュクハクリョウ</t>
    </rPh>
    <rPh sb="50" eb="51">
      <t>トウ</t>
    </rPh>
    <rPh sb="52" eb="54">
      <t>トクベツ</t>
    </rPh>
    <rPh sb="54" eb="56">
      <t>テアテ</t>
    </rPh>
    <phoneticPr fontId="1"/>
  </si>
  <si>
    <r>
      <rPr>
        <sz val="12"/>
        <color theme="1"/>
        <rFont val="ＭＳ ゴシック"/>
        <family val="3"/>
        <charset val="128"/>
      </rPr>
      <t>氏名</t>
    </r>
    <rPh sb="0" eb="2">
      <t>シメイ</t>
    </rPh>
    <phoneticPr fontId="1"/>
  </si>
  <si>
    <r>
      <rPr>
        <sz val="12"/>
        <color theme="1"/>
        <rFont val="ＭＳ ゴシック"/>
        <family val="3"/>
        <charset val="128"/>
      </rPr>
      <t>担当業務</t>
    </r>
    <rPh sb="0" eb="2">
      <t>タントウ</t>
    </rPh>
    <rPh sb="2" eb="4">
      <t>ギョウム</t>
    </rPh>
    <phoneticPr fontId="1"/>
  </si>
  <si>
    <r>
      <rPr>
        <sz val="12"/>
        <color theme="1"/>
        <rFont val="ＭＳ ゴシック"/>
        <family val="3"/>
        <charset val="128"/>
      </rPr>
      <t>格付</t>
    </r>
    <rPh sb="0" eb="1">
      <t>カク</t>
    </rPh>
    <rPh sb="1" eb="2">
      <t>ヅ</t>
    </rPh>
    <phoneticPr fontId="1"/>
  </si>
  <si>
    <r>
      <rPr>
        <sz val="12"/>
        <color theme="1"/>
        <rFont val="ＭＳ ゴシック"/>
        <family val="3"/>
        <charset val="128"/>
      </rPr>
      <t>旅費（その他）</t>
    </r>
    <rPh sb="0" eb="2">
      <t>リョヒ</t>
    </rPh>
    <rPh sb="5" eb="6">
      <t>タ</t>
    </rPh>
    <phoneticPr fontId="1"/>
  </si>
  <si>
    <r>
      <rPr>
        <b/>
        <sz val="14"/>
        <color indexed="8"/>
        <rFont val="ＭＳ ゴシック"/>
        <family val="3"/>
        <charset val="128"/>
      </rPr>
      <t>合　計</t>
    </r>
    <rPh sb="0" eb="1">
      <t>ア</t>
    </rPh>
    <rPh sb="2" eb="3">
      <t>ケイ</t>
    </rPh>
    <phoneticPr fontId="1"/>
  </si>
  <si>
    <r>
      <rPr>
        <sz val="12"/>
        <color theme="1"/>
        <rFont val="ＭＳ ゴシック"/>
        <family val="3"/>
        <charset val="128"/>
      </rPr>
      <t>業務開始日</t>
    </r>
    <rPh sb="0" eb="2">
      <t>ギョウム</t>
    </rPh>
    <rPh sb="2" eb="5">
      <t>カイシビ</t>
    </rPh>
    <phoneticPr fontId="1"/>
  </si>
  <si>
    <r>
      <rPr>
        <sz val="12"/>
        <color theme="1"/>
        <rFont val="ＭＳ ゴシック"/>
        <family val="3"/>
        <charset val="128"/>
      </rPr>
      <t>業務終了日</t>
    </r>
    <rPh sb="0" eb="2">
      <t>ギョウム</t>
    </rPh>
    <rPh sb="2" eb="5">
      <t>シュウリョウビ</t>
    </rPh>
    <phoneticPr fontId="1"/>
  </si>
  <si>
    <r>
      <rPr>
        <sz val="12"/>
        <color theme="1"/>
        <rFont val="ＭＳ ゴシック"/>
        <family val="3"/>
        <charset val="128"/>
      </rPr>
      <t>日数</t>
    </r>
    <rPh sb="0" eb="2">
      <t>ニッスウ</t>
    </rPh>
    <phoneticPr fontId="1"/>
  </si>
  <si>
    <r>
      <rPr>
        <sz val="12"/>
        <color theme="1"/>
        <rFont val="ＭＳ ゴシック"/>
        <family val="3"/>
        <charset val="128"/>
      </rPr>
      <t>　日　当</t>
    </r>
    <phoneticPr fontId="1"/>
  </si>
  <si>
    <t>宿泊料</t>
    <phoneticPr fontId="1"/>
  </si>
  <si>
    <r>
      <t>特別手当</t>
    </r>
    <r>
      <rPr>
        <vertAlign val="superscript"/>
        <sz val="12"/>
        <color theme="1"/>
        <rFont val="ＭＳ ゴシック"/>
        <family val="3"/>
        <charset val="128"/>
      </rPr>
      <t>注４</t>
    </r>
    <rPh sb="0" eb="2">
      <t>トクベツ</t>
    </rPh>
    <rPh sb="2" eb="4">
      <t>テアテ</t>
    </rPh>
    <rPh sb="4" eb="5">
      <t>チュウ</t>
    </rPh>
    <phoneticPr fontId="1"/>
  </si>
  <si>
    <t>総計</t>
    <rPh sb="0" eb="2">
      <t>ソウケイ</t>
    </rPh>
    <phoneticPr fontId="1"/>
  </si>
  <si>
    <t>様式12</t>
    <phoneticPr fontId="1"/>
  </si>
  <si>
    <r>
      <t>精算報告明細書（</t>
    </r>
    <r>
      <rPr>
        <b/>
        <sz val="14"/>
        <color indexed="8"/>
        <rFont val="ＭＳ ゴシック"/>
        <family val="3"/>
        <charset val="128"/>
      </rPr>
      <t>戦争特約保険料）</t>
    </r>
    <rPh sb="0" eb="2">
      <t>セイサン</t>
    </rPh>
    <rPh sb="2" eb="4">
      <t>ホウコク</t>
    </rPh>
    <rPh sb="4" eb="7">
      <t>メイサイショ</t>
    </rPh>
    <rPh sb="8" eb="15">
      <t>センソウトクヤクホケンリョウ</t>
    </rPh>
    <phoneticPr fontId="1"/>
  </si>
  <si>
    <r>
      <t>現地業務期間</t>
    </r>
    <r>
      <rPr>
        <vertAlign val="superscript"/>
        <sz val="12"/>
        <color indexed="8"/>
        <rFont val="ＭＳ ゴシック"/>
        <family val="3"/>
        <charset val="128"/>
      </rPr>
      <t>注２</t>
    </r>
    <rPh sb="0" eb="2">
      <t>ゲンチ</t>
    </rPh>
    <rPh sb="2" eb="4">
      <t>ギョウム</t>
    </rPh>
    <rPh sb="4" eb="6">
      <t>キカン</t>
    </rPh>
    <rPh sb="6" eb="7">
      <t>チュウ</t>
    </rPh>
    <phoneticPr fontId="1"/>
  </si>
  <si>
    <t>戦争特約
保険料</t>
    <rPh sb="0" eb="2">
      <t>センソウ</t>
    </rPh>
    <rPh sb="2" eb="4">
      <t>トクヤク</t>
    </rPh>
    <rPh sb="5" eb="7">
      <t>ホケン</t>
    </rPh>
    <rPh sb="7" eb="8">
      <t>リョウ</t>
    </rPh>
    <phoneticPr fontId="1"/>
  </si>
  <si>
    <r>
      <t>備　考</t>
    </r>
    <r>
      <rPr>
        <vertAlign val="superscript"/>
        <sz val="12"/>
        <color indexed="8"/>
        <rFont val="ＭＳ ゴシック"/>
        <family val="3"/>
        <charset val="128"/>
      </rPr>
      <t>注３</t>
    </r>
    <rPh sb="0" eb="1">
      <t>ソナエ</t>
    </rPh>
    <rPh sb="2" eb="3">
      <t>コウ</t>
    </rPh>
    <rPh sb="3" eb="4">
      <t>チュウ</t>
    </rPh>
    <phoneticPr fontId="1"/>
  </si>
  <si>
    <t>業務開始日</t>
    <rPh sb="0" eb="2">
      <t>ギョウム</t>
    </rPh>
    <rPh sb="2" eb="5">
      <t>カイシビ</t>
    </rPh>
    <phoneticPr fontId="1"/>
  </si>
  <si>
    <t>業務終了日</t>
    <rPh sb="0" eb="2">
      <t>ギョウム</t>
    </rPh>
    <rPh sb="2" eb="5">
      <t>シュウリョウビ</t>
    </rPh>
    <phoneticPr fontId="1"/>
  </si>
  <si>
    <t>注１）旅費（その他）については、この他「日当・宿泊料等、特別手当」を加算して算出してください。
注２）業務開始日、業務終了日は、原則、自社負担業務の期間を含まないものとします。
注３）戦争特約保険料の期間と現地業務期間が異なる場合、その理由を備考に記載してください。（例：年間５回の渡航を予定しているので、個別の渡航ではなく、１年間で通して付保している。）
注４）戦争特約部分のみ対象で、基本保険料は対象外であることに注意してください。</t>
    <rPh sb="48" eb="49">
      <t>チュウ</t>
    </rPh>
    <rPh sb="89" eb="90">
      <t>チュウ</t>
    </rPh>
    <rPh sb="179" eb="180">
      <t>チュウ</t>
    </rPh>
    <phoneticPr fontId="1"/>
  </si>
  <si>
    <t>様式13</t>
    <phoneticPr fontId="1"/>
  </si>
  <si>
    <t>精算報告明細書（一般業務費）</t>
    <rPh sb="0" eb="2">
      <t>セイサン</t>
    </rPh>
    <rPh sb="2" eb="4">
      <t>ホウコク</t>
    </rPh>
    <rPh sb="4" eb="7">
      <t>メイサイショ</t>
    </rPh>
    <rPh sb="8" eb="10">
      <t>イッパン</t>
    </rPh>
    <rPh sb="10" eb="12">
      <t>ギョウム</t>
    </rPh>
    <rPh sb="12" eb="13">
      <t>ヒ</t>
    </rPh>
    <phoneticPr fontId="1"/>
  </si>
  <si>
    <r>
      <t>費目（小項目）</t>
    </r>
    <r>
      <rPr>
        <b/>
        <vertAlign val="superscript"/>
        <sz val="14"/>
        <color theme="1"/>
        <rFont val="ＭＳ ゴシック"/>
        <family val="3"/>
        <charset val="128"/>
      </rPr>
      <t>注</t>
    </r>
    <rPh sb="0" eb="2">
      <t>ヒモク</t>
    </rPh>
    <rPh sb="3" eb="6">
      <t>ショウコウモク</t>
    </rPh>
    <rPh sb="7" eb="8">
      <t>チュウ</t>
    </rPh>
    <phoneticPr fontId="1"/>
  </si>
  <si>
    <t>精算額（月額）</t>
    <rPh sb="0" eb="3">
      <t>セイサンガク</t>
    </rPh>
    <rPh sb="4" eb="5">
      <t>ゲツ</t>
    </rPh>
    <rPh sb="5" eb="6">
      <t>ガク</t>
    </rPh>
    <phoneticPr fontId="27"/>
  </si>
  <si>
    <t xml:space="preserve"> 一般傭人費</t>
    <phoneticPr fontId="1"/>
  </si>
  <si>
    <t xml:space="preserve"> 特殊傭人費</t>
    <phoneticPr fontId="1"/>
  </si>
  <si>
    <t xml:space="preserve"> 車両関連費</t>
    <phoneticPr fontId="1"/>
  </si>
  <si>
    <t xml:space="preserve"> 賃料借料</t>
    <phoneticPr fontId="1"/>
  </si>
  <si>
    <t xml:space="preserve"> 施設・機材保守管理費</t>
    <phoneticPr fontId="1"/>
  </si>
  <si>
    <t xml:space="preserve"> 消耗品費</t>
    <phoneticPr fontId="1"/>
  </si>
  <si>
    <t xml:space="preserve"> 旅費・交通費</t>
    <phoneticPr fontId="1"/>
  </si>
  <si>
    <t xml:space="preserve"> 通信・運搬費</t>
    <phoneticPr fontId="1"/>
  </si>
  <si>
    <t xml:space="preserve"> 資料等作成費</t>
    <phoneticPr fontId="1"/>
  </si>
  <si>
    <t xml:space="preserve"> 水道光熱費</t>
    <phoneticPr fontId="1"/>
  </si>
  <si>
    <t xml:space="preserve"> 雑費</t>
    <phoneticPr fontId="1"/>
  </si>
  <si>
    <t>合計</t>
    <phoneticPr fontId="27"/>
  </si>
  <si>
    <t>注）契約時の費目名が本様式と異なる場合は、契約時の費目名に修正の上、記載してください。</t>
    <rPh sb="0" eb="1">
      <t>チュウ</t>
    </rPh>
    <rPh sb="2" eb="4">
      <t>ケイヤク</t>
    </rPh>
    <rPh sb="4" eb="5">
      <t>ジ</t>
    </rPh>
    <rPh sb="6" eb="8">
      <t>ヒモク</t>
    </rPh>
    <rPh sb="8" eb="9">
      <t>メイ</t>
    </rPh>
    <rPh sb="10" eb="11">
      <t>ホン</t>
    </rPh>
    <rPh sb="11" eb="13">
      <t>ヨウシキ</t>
    </rPh>
    <rPh sb="14" eb="15">
      <t>コト</t>
    </rPh>
    <rPh sb="17" eb="19">
      <t>バアイ</t>
    </rPh>
    <rPh sb="21" eb="23">
      <t>ケイヤク</t>
    </rPh>
    <rPh sb="23" eb="24">
      <t>ジ</t>
    </rPh>
    <rPh sb="25" eb="27">
      <t>ヒモク</t>
    </rPh>
    <rPh sb="27" eb="28">
      <t>メイ</t>
    </rPh>
    <rPh sb="29" eb="31">
      <t>シュウセイ</t>
    </rPh>
    <rPh sb="32" eb="33">
      <t>ウエ</t>
    </rPh>
    <rPh sb="34" eb="36">
      <t>キサイ</t>
    </rPh>
    <phoneticPr fontId="1"/>
  </si>
  <si>
    <t>様式14</t>
    <phoneticPr fontId="1"/>
  </si>
  <si>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</si>
  <si>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27"/>
  </si>
  <si>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</si>
  <si>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</si>
  <si>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</si>
  <si>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</si>
  <si>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</si>
  <si>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</si>
  <si>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r>
      <t>現地通貨</t>
    </r>
    <r>
      <rPr>
        <vertAlign val="superscript"/>
        <sz val="11"/>
        <rFont val="ＭＳ ゴシック"/>
        <family val="3"/>
        <charset val="128"/>
      </rPr>
      <t>注４</t>
    </r>
    <rPh sb="0" eb="2">
      <t>ゲンチ</t>
    </rPh>
    <rPh sb="2" eb="4">
      <t>ツウカ</t>
    </rPh>
    <rPh sb="4" eb="5">
      <t>チュウ</t>
    </rPh>
    <phoneticPr fontId="8"/>
  </si>
  <si>
    <t>円貨</t>
    <rPh sb="0" eb="2">
      <t>エンカ</t>
    </rPh>
    <phoneticPr fontId="8"/>
  </si>
  <si>
    <t>月額合計</t>
    <rPh sb="0" eb="1">
      <t>ガツ</t>
    </rPh>
    <rPh sb="1" eb="2">
      <t>ガク</t>
    </rPh>
    <rPh sb="2" eb="4">
      <t>ゴウケイ</t>
    </rPh>
    <rPh sb="3" eb="4">
      <t>ケイ</t>
    </rPh>
    <phoneticPr fontId="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</si>
  <si>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</si>
  <si>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円貨換算支出合計額</t>
    <rPh sb="0" eb="2">
      <t>エンカ</t>
    </rPh>
    <rPh sb="2" eb="4">
      <t>カンザン</t>
    </rPh>
    <rPh sb="4" eb="6">
      <t>シシュツ</t>
    </rPh>
    <rPh sb="6" eb="8">
      <t>ゴウケイ</t>
    </rPh>
    <rPh sb="8" eb="9">
      <t>ガク</t>
    </rPh>
    <phoneticPr fontId="8"/>
  </si>
  <si>
    <t>＝</t>
    <phoneticPr fontId="82"/>
  </si>
  <si>
    <t>円</t>
    <rPh sb="0" eb="1">
      <t>エン</t>
    </rPh>
    <phoneticPr fontId="82"/>
  </si>
  <si>
    <t>JICA指定レート</t>
    <rPh sb="4" eb="6">
      <t>シテイ</t>
    </rPh>
    <phoneticPr fontId="82"/>
  </si>
  <si>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</si>
  <si>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</si>
  <si>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様式15</t>
    <rPh sb="0" eb="2">
      <t>ヨウシキ</t>
    </rPh>
    <phoneticPr fontId="1"/>
  </si>
  <si>
    <r>
      <rPr>
        <b/>
        <sz val="12"/>
        <color rgb="FFFF0000"/>
        <rFont val="ＭＳ ゴシック"/>
        <family val="3"/>
        <charset val="128"/>
      </rPr>
      <t>定率化の該当案件が全て終了したため欠番とします</t>
    </r>
    <r>
      <rPr>
        <b/>
        <sz val="12"/>
        <color theme="1"/>
        <rFont val="ＭＳ ゴシック"/>
        <family val="3"/>
        <charset val="128"/>
      </rPr>
      <t xml:space="preserve">
精算報告明細書（一般業務費：定率化）</t>
    </r>
    <phoneticPr fontId="1"/>
  </si>
  <si>
    <t>１．現地業務に係る直接人件費総額</t>
  </si>
  <si>
    <t>円</t>
    <rPh sb="0" eb="1">
      <t>エン</t>
    </rPh>
    <phoneticPr fontId="1"/>
  </si>
  <si>
    <t>２．一般業務費</t>
  </si>
  <si>
    <t>円 X</t>
    <rPh sb="0" eb="1">
      <t>エン</t>
    </rPh>
    <phoneticPr fontId="1"/>
  </si>
  <si>
    <t>=</t>
    <phoneticPr fontId="1"/>
  </si>
  <si>
    <t>様式16</t>
    <rPh sb="0" eb="2">
      <t>ヨウシキ</t>
    </rPh>
    <phoneticPr fontId="1"/>
  </si>
  <si>
    <t>精算報告明細書（成果品作成費）</t>
    <rPh sb="0" eb="2">
      <t>セイサン</t>
    </rPh>
    <rPh sb="2" eb="4">
      <t>ホウコク</t>
    </rPh>
    <rPh sb="4" eb="7">
      <t>メイサイショ</t>
    </rPh>
    <rPh sb="8" eb="10">
      <t>セイカ</t>
    </rPh>
    <rPh sb="10" eb="11">
      <t>ヒン</t>
    </rPh>
    <rPh sb="11" eb="13">
      <t>サクセイ</t>
    </rPh>
    <rPh sb="13" eb="14">
      <t>ヒ</t>
    </rPh>
    <phoneticPr fontId="8"/>
  </si>
  <si>
    <r>
      <t>支出金額</t>
    </r>
    <r>
      <rPr>
        <vertAlign val="superscript"/>
        <sz val="11"/>
        <rFont val="ＭＳ ゴシック"/>
        <family val="3"/>
        <charset val="128"/>
      </rPr>
      <t>注１</t>
    </r>
    <rPh sb="0" eb="2">
      <t>シシュツ</t>
    </rPh>
    <rPh sb="2" eb="4">
      <t>キンガク</t>
    </rPh>
    <rPh sb="4" eb="5">
      <t>チュウ</t>
    </rPh>
    <phoneticPr fontId="8"/>
  </si>
  <si>
    <r>
      <t>合計（税込）</t>
    </r>
    <r>
      <rPr>
        <vertAlign val="superscript"/>
        <sz val="12"/>
        <rFont val="ＭＳ ゴシック"/>
        <family val="3"/>
        <charset val="128"/>
      </rPr>
      <t>注２</t>
    </r>
    <rPh sb="0" eb="2">
      <t>ゴウケイ</t>
    </rPh>
    <rPh sb="1" eb="2">
      <t>ケイ</t>
    </rPh>
    <rPh sb="3" eb="5">
      <t>ゼイコミ</t>
    </rPh>
    <rPh sb="6" eb="7">
      <t>チュウ</t>
    </rPh>
    <phoneticPr fontId="8"/>
  </si>
  <si>
    <r>
      <t>合計（税抜）</t>
    </r>
    <r>
      <rPr>
        <vertAlign val="superscript"/>
        <sz val="12"/>
        <rFont val="ＭＳ ゴシック"/>
        <family val="3"/>
        <charset val="128"/>
      </rPr>
      <t>注３</t>
    </r>
    <rPh sb="0" eb="2">
      <t>ゴウケイ</t>
    </rPh>
    <rPh sb="1" eb="2">
      <t>ケイ</t>
    </rPh>
    <rPh sb="3" eb="5">
      <t>ゼイヌキ</t>
    </rPh>
    <rPh sb="6" eb="7">
      <t>チュウ</t>
    </rPh>
    <phoneticPr fontId="8"/>
  </si>
  <si>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成果品製作費はすべて日本国内で支出され、消費税課税対象取引であることを前提に、税込合計金額に100/108を乗じて税抜金額とする設定となっています。消費税が10%であった場合は、税込合計金額に100/110を乗じて税抜金額として下さい。また、海外で支出される経費等（消費税の対象取引ではない場合）については、この税額控除手続きが不要ですので、100/108を乗じる必要はありません。いづれにせよ、様式を変更し、適切に支出額を計上してください。
</t>
    <rPh sb="6" eb="8">
      <t>ニホン</t>
    </rPh>
    <rPh sb="8" eb="10">
      <t>コクナイ</t>
    </rPh>
    <rPh sb="17" eb="19">
      <t>シシュツ</t>
    </rPh>
    <rPh sb="24" eb="26">
      <t>ソウテイ</t>
    </rPh>
    <rPh sb="172" eb="173">
      <t>チュウ</t>
    </rPh>
    <rPh sb="175" eb="176">
      <t>ホン</t>
    </rPh>
    <rPh sb="182" eb="184">
      <t>セイカ</t>
    </rPh>
    <rPh sb="184" eb="185">
      <t>ヒン</t>
    </rPh>
    <rPh sb="185" eb="188">
      <t>セイサクヒ</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6" eb="259">
      <t>ショウヒゼイ</t>
    </rPh>
    <rPh sb="267" eb="269">
      <t>バアイ</t>
    </rPh>
    <rPh sb="296" eb="297">
      <t>クダ</t>
    </rPh>
    <rPh sb="303" eb="305">
      <t>カイガイ</t>
    </rPh>
    <rPh sb="306" eb="308">
      <t>シシュツ</t>
    </rPh>
    <rPh sb="311" eb="313">
      <t>ケイヒ</t>
    </rPh>
    <rPh sb="313" eb="314">
      <t>トウ</t>
    </rPh>
    <rPh sb="315" eb="318">
      <t>ショウヒゼイ</t>
    </rPh>
    <rPh sb="319" eb="321">
      <t>タイショウ</t>
    </rPh>
    <rPh sb="321" eb="323">
      <t>トリヒキ</t>
    </rPh>
    <rPh sb="327" eb="329">
      <t>バアイ</t>
    </rPh>
    <rPh sb="338" eb="340">
      <t>ゼイガク</t>
    </rPh>
    <rPh sb="340" eb="342">
      <t>コウジョ</t>
    </rPh>
    <rPh sb="342" eb="344">
      <t>テツヅ</t>
    </rPh>
    <rPh sb="346" eb="348">
      <t>フヨウ</t>
    </rPh>
    <rPh sb="361" eb="362">
      <t>ジョウ</t>
    </rPh>
    <rPh sb="364" eb="366">
      <t>ヒツヨウ</t>
    </rPh>
    <rPh sb="380" eb="382">
      <t>ヨウシキ</t>
    </rPh>
    <rPh sb="383" eb="385">
      <t>ヘンコウ</t>
    </rPh>
    <rPh sb="387" eb="389">
      <t>テキセツ</t>
    </rPh>
    <rPh sb="390" eb="392">
      <t>シシュツ</t>
    </rPh>
    <rPh sb="392" eb="393">
      <t>ガク</t>
    </rPh>
    <rPh sb="394" eb="396">
      <t>ケイジョウ</t>
    </rPh>
    <phoneticPr fontId="1"/>
  </si>
  <si>
    <t>様式17</t>
    <rPh sb="0" eb="2">
      <t>ヨウシキ</t>
    </rPh>
    <phoneticPr fontId="1"/>
  </si>
  <si>
    <t>精算報告明細書（機材費）</t>
  </si>
  <si>
    <t>（１）機材購入費</t>
    <rPh sb="3" eb="5">
      <t>キザイ</t>
    </rPh>
    <rPh sb="5" eb="8">
      <t>コウニュウヒ</t>
    </rPh>
    <phoneticPr fontId="27"/>
  </si>
  <si>
    <t>細目</t>
    <rPh sb="0" eb="2">
      <t>サイモク</t>
    </rPh>
    <phoneticPr fontId="27"/>
  </si>
  <si>
    <t>打合簿の
添付有無</t>
    <rPh sb="0" eb="2">
      <t>ウチアワ</t>
    </rPh>
    <rPh sb="2" eb="3">
      <t>ボ</t>
    </rPh>
    <rPh sb="5" eb="7">
      <t>テンプ</t>
    </rPh>
    <rPh sb="7" eb="9">
      <t>ウム</t>
    </rPh>
    <phoneticPr fontId="27"/>
  </si>
  <si>
    <r>
      <t>調達地</t>
    </r>
    <r>
      <rPr>
        <vertAlign val="superscript"/>
        <sz val="11"/>
        <rFont val="ＭＳ ゴシック"/>
        <family val="3"/>
        <charset val="128"/>
      </rPr>
      <t>注２</t>
    </r>
    <rPh sb="0" eb="2">
      <t>チョウタツ</t>
    </rPh>
    <rPh sb="2" eb="3">
      <t>チ</t>
    </rPh>
    <rPh sb="3" eb="4">
      <t>チュウ</t>
    </rPh>
    <phoneticPr fontId="27"/>
  </si>
  <si>
    <r>
      <t>合　計（税抜）</t>
    </r>
    <r>
      <rPr>
        <b/>
        <vertAlign val="superscript"/>
        <sz val="12"/>
        <rFont val="ＭＳ ゴシック"/>
        <family val="3"/>
        <charset val="128"/>
      </rPr>
      <t>注３</t>
    </r>
    <rPh sb="0" eb="2">
      <t>ゴウケイ</t>
    </rPh>
    <rPh sb="2" eb="3">
      <t>ケイ</t>
    </rPh>
    <rPh sb="7" eb="8">
      <t>チュウ</t>
    </rPh>
    <phoneticPr fontId="8"/>
  </si>
  <si>
    <t>（２）機材送料</t>
    <rPh sb="3" eb="5">
      <t>キザイ</t>
    </rPh>
    <rPh sb="5" eb="7">
      <t>ソウリョウ</t>
    </rPh>
    <phoneticPr fontId="27"/>
  </si>
  <si>
    <t>備　　考</t>
    <rPh sb="0" eb="1">
      <t>ソナエ</t>
    </rPh>
    <rPh sb="3" eb="4">
      <t>コウ</t>
    </rPh>
    <phoneticPr fontId="27"/>
  </si>
  <si>
    <t>機材費合計（合計(1)+合計(2)）</t>
    <rPh sb="0" eb="2">
      <t>キザイ</t>
    </rPh>
    <rPh sb="2" eb="3">
      <t>ヒ</t>
    </rPh>
    <rPh sb="3" eb="5">
      <t>ゴウケイ</t>
    </rPh>
    <rPh sb="6" eb="8">
      <t>ゴウケイ</t>
    </rPh>
    <rPh sb="12" eb="14">
      <t>ゴウケイ</t>
    </rPh>
    <phoneticPr fontId="1"/>
  </si>
  <si>
    <t>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t>
    <rPh sb="5" eb="6">
      <t>ガク</t>
    </rPh>
    <rPh sb="7" eb="9">
      <t>ヒョウジ</t>
    </rPh>
    <rPh sb="13" eb="14">
      <t>マタ</t>
    </rPh>
    <rPh sb="15" eb="17">
      <t>エンカ</t>
    </rPh>
    <rPh sb="17" eb="19">
      <t>ソウトウ</t>
    </rPh>
    <rPh sb="21" eb="23">
      <t>トウイツ</t>
    </rPh>
    <rPh sb="114" eb="116">
      <t>カイガイ</t>
    </rPh>
    <rPh sb="116" eb="118">
      <t>ソウキン</t>
    </rPh>
    <rPh sb="133" eb="134">
      <t>チュウ</t>
    </rPh>
    <rPh sb="180" eb="181">
      <t>チュウ</t>
    </rPh>
    <rPh sb="183" eb="185">
      <t>チョウタツ</t>
    </rPh>
    <rPh sb="185" eb="186">
      <t>チ</t>
    </rPh>
    <rPh sb="188" eb="190">
      <t>ホンポウ</t>
    </rPh>
    <rPh sb="190" eb="192">
      <t>チョウタツ</t>
    </rPh>
    <rPh sb="194" eb="196">
      <t>バアイ</t>
    </rPh>
    <rPh sb="197" eb="199">
      <t>テキセツ</t>
    </rPh>
    <rPh sb="200" eb="203">
      <t>ショウヒゼイ</t>
    </rPh>
    <rPh sb="203" eb="204">
      <t>ガク</t>
    </rPh>
    <rPh sb="205" eb="207">
      <t>コウジョ</t>
    </rPh>
    <rPh sb="210" eb="212">
      <t>ゼイヌキ</t>
    </rPh>
    <rPh sb="212" eb="214">
      <t>カカク</t>
    </rPh>
    <phoneticPr fontId="27"/>
  </si>
  <si>
    <t>様式18</t>
    <rPh sb="0" eb="2">
      <t>ヨウシキ</t>
    </rPh>
    <phoneticPr fontId="1"/>
  </si>
  <si>
    <t>精算報告明細書（再委託費）</t>
    <rPh sb="8" eb="11">
      <t>サイイタク</t>
    </rPh>
    <phoneticPr fontId="1"/>
  </si>
  <si>
    <t>（１）再委託費（現地再委託費）</t>
    <rPh sb="3" eb="6">
      <t>サイイタク</t>
    </rPh>
    <rPh sb="6" eb="7">
      <t>ヒ</t>
    </rPh>
    <rPh sb="8" eb="10">
      <t>ゲンチ</t>
    </rPh>
    <rPh sb="10" eb="13">
      <t>サイイタク</t>
    </rPh>
    <rPh sb="13" eb="14">
      <t>ヒ</t>
    </rPh>
    <phoneticPr fontId="1"/>
  </si>
  <si>
    <t>日付</t>
    <rPh sb="0" eb="2">
      <t>ヒヅケ</t>
    </rPh>
    <phoneticPr fontId="1"/>
  </si>
  <si>
    <t>現地通貨</t>
    <rPh sb="0" eb="2">
      <t>ゲンチ</t>
    </rPh>
    <rPh sb="2" eb="4">
      <t>ツウカ</t>
    </rPh>
    <phoneticPr fontId="8"/>
  </si>
  <si>
    <t>円貨換算</t>
    <rPh sb="0" eb="2">
      <t>エンカ</t>
    </rPh>
    <rPh sb="2" eb="4">
      <t>カンサン</t>
    </rPh>
    <phoneticPr fontId="1"/>
  </si>
  <si>
    <t>小計</t>
    <rPh sb="0" eb="2">
      <t>ショウケイ</t>
    </rPh>
    <phoneticPr fontId="1"/>
  </si>
  <si>
    <t>小計</t>
    <phoneticPr fontId="1"/>
  </si>
  <si>
    <t>合　計</t>
    <phoneticPr fontId="1"/>
  </si>
  <si>
    <t>（２）再委託費（国内再委託費）</t>
    <rPh sb="3" eb="6">
      <t>サイイタク</t>
    </rPh>
    <rPh sb="6" eb="7">
      <t>ヒ</t>
    </rPh>
    <rPh sb="8" eb="10">
      <t>コクナイ</t>
    </rPh>
    <rPh sb="10" eb="13">
      <t>サイイタク</t>
    </rPh>
    <rPh sb="13" eb="14">
      <t>ヒ</t>
    </rPh>
    <phoneticPr fontId="1"/>
  </si>
  <si>
    <t>細目</t>
    <rPh sb="0" eb="2">
      <t>サイモク</t>
    </rPh>
    <phoneticPr fontId="1"/>
  </si>
  <si>
    <t>支出金額
（円）</t>
    <rPh sb="6" eb="7">
      <t>エン</t>
    </rPh>
    <phoneticPr fontId="1"/>
  </si>
  <si>
    <r>
      <t>合計（税込）</t>
    </r>
    <r>
      <rPr>
        <vertAlign val="superscript"/>
        <sz val="12"/>
        <rFont val="ＭＳ ゴシック"/>
        <family val="3"/>
        <charset val="128"/>
      </rPr>
      <t>注３</t>
    </r>
    <rPh sb="3" eb="5">
      <t>ゼイコミ</t>
    </rPh>
    <rPh sb="6" eb="7">
      <t>チュウ</t>
    </rPh>
    <phoneticPr fontId="1"/>
  </si>
  <si>
    <r>
      <t>合計（税抜）</t>
    </r>
    <r>
      <rPr>
        <vertAlign val="superscript"/>
        <sz val="12"/>
        <rFont val="ＭＳ ゴシック"/>
        <family val="3"/>
        <charset val="128"/>
      </rPr>
      <t>注４</t>
    </r>
    <rPh sb="0" eb="2">
      <t>ゴウケイ</t>
    </rPh>
    <rPh sb="3" eb="5">
      <t>ゼイヌキ</t>
    </rPh>
    <rPh sb="6" eb="7">
      <t>チュウ</t>
    </rPh>
    <phoneticPr fontId="1"/>
  </si>
  <si>
    <t>再委託費合計額</t>
  </si>
  <si>
    <t>（１）再委託費（現地再委託費）と（２）再委託費（国内再委託費）の合計額</t>
    <phoneticPr fontId="1"/>
  </si>
  <si>
    <r>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注３）支出金額に税抜金額を記載する場合は、「合計（税込）」の金額に斜線を入れてください。
注４）再委託費（国内再委託費）では、経費はすべて日本国内で支出され、消費税課税対象取引であることを前提に、税込合計金額に100/108を乗じて税抜金額とする設定となっています。</t>
    </r>
    <r>
      <rPr>
        <u/>
        <sz val="12"/>
        <rFont val="ＭＳ ゴシック"/>
        <family val="3"/>
        <charset val="128"/>
      </rPr>
      <t>消費税率が異なる場合は、様式を変更し、適切に消費税額を控除し、「税抜価格」を記載してください。</t>
    </r>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1"/>
  </si>
  <si>
    <t>様式19</t>
    <rPh sb="0" eb="2">
      <t>ヨウシキ</t>
    </rPh>
    <phoneticPr fontId="1"/>
  </si>
  <si>
    <t>精算報告明細書（国内業務費）</t>
    <rPh sb="0" eb="2">
      <t>セイサン</t>
    </rPh>
    <rPh sb="2" eb="4">
      <t>ホウコク</t>
    </rPh>
    <rPh sb="4" eb="7">
      <t>メイサイショ</t>
    </rPh>
    <rPh sb="8" eb="10">
      <t>コクナイ</t>
    </rPh>
    <rPh sb="10" eb="12">
      <t>ギョウム</t>
    </rPh>
    <rPh sb="12" eb="13">
      <t>ヒ</t>
    </rPh>
    <phoneticPr fontId="1"/>
  </si>
  <si>
    <t>（１）技術研修費</t>
    <rPh sb="3" eb="5">
      <t>ギジュツ</t>
    </rPh>
    <rPh sb="5" eb="8">
      <t>ケンシュウヒ</t>
    </rPh>
    <phoneticPr fontId="1"/>
  </si>
  <si>
    <t>細　目</t>
    <rPh sb="0" eb="1">
      <t>ホソ</t>
    </rPh>
    <rPh sb="2" eb="3">
      <t>メ</t>
    </rPh>
    <phoneticPr fontId="1"/>
  </si>
  <si>
    <t>支出金額</t>
    <phoneticPr fontId="1"/>
  </si>
  <si>
    <t>備　考</t>
    <rPh sb="0" eb="1">
      <t>ソナエ</t>
    </rPh>
    <rPh sb="2" eb="3">
      <t>コウ</t>
    </rPh>
    <phoneticPr fontId="1"/>
  </si>
  <si>
    <t>諸謝金</t>
    <rPh sb="0" eb="3">
      <t>ショシャキン</t>
    </rPh>
    <phoneticPr fontId="1"/>
  </si>
  <si>
    <t>講師謝金</t>
    <rPh sb="0" eb="2">
      <t>コウシ</t>
    </rPh>
    <rPh sb="2" eb="4">
      <t>シャキン</t>
    </rPh>
    <phoneticPr fontId="1"/>
  </si>
  <si>
    <t>検討会等参加謝金</t>
    <rPh sb="0" eb="3">
      <t>ケントウカイ</t>
    </rPh>
    <rPh sb="3" eb="4">
      <t>トウ</t>
    </rPh>
    <rPh sb="4" eb="6">
      <t>サンカ</t>
    </rPh>
    <rPh sb="6" eb="8">
      <t>シャキン</t>
    </rPh>
    <phoneticPr fontId="1"/>
  </si>
  <si>
    <t>原稿謝金</t>
    <rPh sb="0" eb="2">
      <t>ゲンコウ</t>
    </rPh>
    <rPh sb="2" eb="4">
      <t>シャキン</t>
    </rPh>
    <phoneticPr fontId="1"/>
  </si>
  <si>
    <t>見学謝金</t>
    <phoneticPr fontId="1"/>
  </si>
  <si>
    <t>実施諸費</t>
    <rPh sb="0" eb="2">
      <t>ジッシ</t>
    </rPh>
    <rPh sb="2" eb="3">
      <t>ショ</t>
    </rPh>
    <rPh sb="3" eb="4">
      <t>ヒ</t>
    </rPh>
    <phoneticPr fontId="1"/>
  </si>
  <si>
    <t>翻訳費</t>
    <rPh sb="0" eb="2">
      <t>ホンヤク</t>
    </rPh>
    <rPh sb="2" eb="3">
      <t>ヒ</t>
    </rPh>
    <phoneticPr fontId="1"/>
  </si>
  <si>
    <t>会場借上費</t>
    <rPh sb="0" eb="2">
      <t>カイジョウ</t>
    </rPh>
    <rPh sb="2" eb="4">
      <t>カリア</t>
    </rPh>
    <rPh sb="4" eb="5">
      <t>ヒ</t>
    </rPh>
    <phoneticPr fontId="1"/>
  </si>
  <si>
    <t>参考資料等作成・購入費</t>
    <rPh sb="0" eb="2">
      <t>サンコウ</t>
    </rPh>
    <rPh sb="2" eb="4">
      <t>シリョウ</t>
    </rPh>
    <rPh sb="4" eb="5">
      <t>トウ</t>
    </rPh>
    <rPh sb="5" eb="7">
      <t>サクセイ</t>
    </rPh>
    <rPh sb="8" eb="11">
      <t>コウニュウヒ</t>
    </rPh>
    <phoneticPr fontId="1"/>
  </si>
  <si>
    <t>機材借料・損料</t>
    <rPh sb="0" eb="2">
      <t>キザイ</t>
    </rPh>
    <rPh sb="2" eb="4">
      <t>シャクリョウ</t>
    </rPh>
    <rPh sb="5" eb="7">
      <t>ソンリョウ</t>
    </rPh>
    <phoneticPr fontId="1"/>
  </si>
  <si>
    <t>消耗品等購入費</t>
    <phoneticPr fontId="1"/>
  </si>
  <si>
    <t>同行者等旅費</t>
    <rPh sb="0" eb="3">
      <t>ドウコウシャ</t>
    </rPh>
    <rPh sb="3" eb="4">
      <t>トウ</t>
    </rPh>
    <rPh sb="4" eb="6">
      <t>リョヒ</t>
    </rPh>
    <phoneticPr fontId="1"/>
  </si>
  <si>
    <t>再委託費</t>
    <rPh sb="0" eb="3">
      <t>サイイタク</t>
    </rPh>
    <rPh sb="3" eb="4">
      <t>ヒ</t>
    </rPh>
    <phoneticPr fontId="1"/>
  </si>
  <si>
    <r>
      <t>合計（税抜）</t>
    </r>
    <r>
      <rPr>
        <b/>
        <vertAlign val="superscript"/>
        <sz val="12"/>
        <rFont val="ＭＳ ゴシック"/>
        <family val="3"/>
        <charset val="128"/>
      </rPr>
      <t>注２</t>
    </r>
    <rPh sb="0" eb="2">
      <t>ゴウケイ</t>
    </rPh>
    <rPh sb="3" eb="5">
      <t>ゼイヌキ</t>
    </rPh>
    <rPh sb="6" eb="7">
      <t>チュウ</t>
    </rPh>
    <phoneticPr fontId="1"/>
  </si>
  <si>
    <t>（２）諸雑費</t>
    <rPh sb="3" eb="4">
      <t>ショ</t>
    </rPh>
    <rPh sb="4" eb="6">
      <t>ザッピ</t>
    </rPh>
    <phoneticPr fontId="1"/>
  </si>
  <si>
    <t>証憑
番号</t>
    <rPh sb="0" eb="2">
      <t>ショウヒョウ</t>
    </rPh>
    <rPh sb="3" eb="5">
      <t>バンゴウ</t>
    </rPh>
    <phoneticPr fontId="1"/>
  </si>
  <si>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注３）複数の研修コースを実施した場合、コース毎に精算報告明細書を作成してください。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1"/>
  </si>
  <si>
    <t>様式20</t>
    <phoneticPr fontId="1"/>
  </si>
  <si>
    <t>（２）招へい費</t>
    <rPh sb="3" eb="4">
      <t>ショウ</t>
    </rPh>
    <rPh sb="6" eb="7">
      <t>ヒ</t>
    </rPh>
    <phoneticPr fontId="1"/>
  </si>
  <si>
    <t>注１）国内業務費は、「技術研修費」、「招へい費」及び「諸雑費」の合計額となります。「技術研修費」については、別の精算報告明細書にまとめられていますので、適切に合算してください。
注２）国内業務費明細書の税抜金額を記入してください。
注３）複数の招へいコースを実施した場合、コース毎に精算報告明細書を作成してください。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4">
      <t>ギジュツ</t>
    </rPh>
    <rPh sb="44" eb="46">
      <t>ケンシュウ</t>
    </rPh>
    <rPh sb="46" eb="47">
      <t>ヒ</t>
    </rPh>
    <rPh sb="54" eb="55">
      <t>ベツ</t>
    </rPh>
    <rPh sb="56" eb="58">
      <t>セイサン</t>
    </rPh>
    <rPh sb="58" eb="60">
      <t>ホウコク</t>
    </rPh>
    <rPh sb="60" eb="63">
      <t>メイサイショ</t>
    </rPh>
    <rPh sb="76" eb="78">
      <t>テキセツ</t>
    </rPh>
    <rPh sb="116" eb="117">
      <t>チュウ</t>
    </rPh>
    <rPh sb="119" eb="121">
      <t>フクスウ</t>
    </rPh>
    <rPh sb="129" eb="131">
      <t>ジッシ</t>
    </rPh>
    <rPh sb="133" eb="135">
      <t>バアイ</t>
    </rPh>
    <rPh sb="139" eb="140">
      <t>ゴト</t>
    </rPh>
    <rPh sb="141" eb="143">
      <t>セイサン</t>
    </rPh>
    <rPh sb="143" eb="145">
      <t>ホウコク</t>
    </rPh>
    <rPh sb="145" eb="148">
      <t>メイサイショ</t>
    </rPh>
    <rPh sb="149" eb="151">
      <t>サクセイ</t>
    </rPh>
    <rPh sb="159" eb="160">
      <t>チュウ</t>
    </rPh>
    <rPh sb="162" eb="163">
      <t>ショ</t>
    </rPh>
    <rPh sb="163" eb="165">
      <t>ザッピ</t>
    </rPh>
    <rPh sb="166" eb="168">
      <t>ケイジョウ</t>
    </rPh>
    <rPh sb="171" eb="173">
      <t>バアイ</t>
    </rPh>
    <rPh sb="175" eb="176">
      <t>ショ</t>
    </rPh>
    <rPh sb="176" eb="178">
      <t>ザッピ</t>
    </rPh>
    <rPh sb="179" eb="180">
      <t>ヒョウ</t>
    </rPh>
    <rPh sb="181" eb="183">
      <t>サクジョ</t>
    </rPh>
    <rPh sb="186" eb="187">
      <t>カマ</t>
    </rPh>
    <phoneticPr fontId="1"/>
  </si>
  <si>
    <t>様式21</t>
    <phoneticPr fontId="1"/>
  </si>
  <si>
    <t>精算報告明細書（現地一時隔離関連費）</t>
    <rPh sb="8" eb="10">
      <t>ゲンチ</t>
    </rPh>
    <rPh sb="10" eb="12">
      <t>イチジ</t>
    </rPh>
    <rPh sb="12" eb="14">
      <t>カクリ</t>
    </rPh>
    <rPh sb="14" eb="16">
      <t>カンレン</t>
    </rPh>
    <rPh sb="16" eb="17">
      <t>ヒ</t>
    </rPh>
    <phoneticPr fontId="1"/>
  </si>
  <si>
    <t>（１）直接人件費相当額の待機費用</t>
    <phoneticPr fontId="1"/>
  </si>
  <si>
    <t>担当分野</t>
  </si>
  <si>
    <t>氏　名</t>
  </si>
  <si>
    <t>月額単価</t>
    <rPh sb="0" eb="2">
      <t>ゲツガク</t>
    </rPh>
    <phoneticPr fontId="1"/>
  </si>
  <si>
    <t>業務人月</t>
  </si>
  <si>
    <t>合計金額</t>
  </si>
  <si>
    <t>現地</t>
  </si>
  <si>
    <t>□原　×子</t>
  </si>
  <si>
    <t>○山　△男</t>
  </si>
  <si>
    <t/>
  </si>
  <si>
    <t>合計</t>
    <rPh sb="0" eb="1">
      <t>ゴウ</t>
    </rPh>
    <phoneticPr fontId="1"/>
  </si>
  <si>
    <t>（２）隔離施設までのタクシー代等の経費</t>
    <rPh sb="3" eb="5">
      <t>カクリ</t>
    </rPh>
    <rPh sb="5" eb="7">
      <t>シセツ</t>
    </rPh>
    <rPh sb="14" eb="15">
      <t>ダイ</t>
    </rPh>
    <rPh sb="15" eb="16">
      <t>ナド</t>
    </rPh>
    <rPh sb="17" eb="19">
      <t>ケイヒ</t>
    </rPh>
    <phoneticPr fontId="1"/>
  </si>
  <si>
    <t>日付</t>
  </si>
  <si>
    <t>細目</t>
  </si>
  <si>
    <t>証憑
番号</t>
  </si>
  <si>
    <t>支出金額</t>
  </si>
  <si>
    <t>備　　考</t>
  </si>
  <si>
    <t>合　計</t>
    <rPh sb="0" eb="2">
      <t>ゴウケイ</t>
    </rPh>
    <rPh sb="2" eb="3">
      <t>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</si>
  <si>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</si>
  <si>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</si>
  <si>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</si>
  <si>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</si>
  <si>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</si>
  <si>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単価</t>
    <rPh sb="0" eb="2">
      <t>タンカ</t>
    </rPh>
    <phoneticPr fontId="1"/>
  </si>
  <si>
    <t>2021/〇/〇～2021/〇/〇</t>
    <phoneticPr fontId="1"/>
  </si>
  <si>
    <t>合計</t>
    <rPh sb="0" eb="2">
      <t>ゴウケイ</t>
    </rPh>
    <phoneticPr fontId="1"/>
  </si>
  <si>
    <t>現地一時隔離費合計　　　　　　</t>
    <rPh sb="0" eb="2">
      <t>ゲンチ</t>
    </rPh>
    <rPh sb="2" eb="4">
      <t>イチジ</t>
    </rPh>
    <rPh sb="4" eb="6">
      <t>カクリ</t>
    </rPh>
    <rPh sb="6" eb="7">
      <t>ヒ</t>
    </rPh>
    <rPh sb="7" eb="9">
      <t>ゴウケイ</t>
    </rPh>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</si>
  <si>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</si>
  <si>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様式22</t>
    <phoneticPr fontId="1"/>
  </si>
  <si>
    <t>精算報告明細書（本邦一時隔離関連費）</t>
    <rPh sb="8" eb="10">
      <t>ホンポウ</t>
    </rPh>
    <rPh sb="10" eb="12">
      <t>イチジ</t>
    </rPh>
    <rPh sb="12" eb="14">
      <t>カクリ</t>
    </rPh>
    <rPh sb="14" eb="16">
      <t>カンレン</t>
    </rPh>
    <rPh sb="16" eb="17">
      <t>ヒ</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</si>
  <si>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</si>
  <si>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</si>
  <si>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</si>
  <si>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</si>
  <si>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</si>
  <si>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</si>
  <si>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</si>
  <si>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様式23</t>
    <phoneticPr fontId="1"/>
  </si>
  <si>
    <t>証拠書類附属書</t>
    <rPh sb="0" eb="7">
      <t>ショウコショルイフゾクショ</t>
    </rPh>
    <phoneticPr fontId="1"/>
  </si>
  <si>
    <r>
      <t>証書番号</t>
    </r>
    <r>
      <rPr>
        <vertAlign val="superscript"/>
        <sz val="12"/>
        <color theme="1"/>
        <rFont val="ＭＳ ゴシック"/>
        <family val="3"/>
        <charset val="128"/>
      </rPr>
      <t>(注1)</t>
    </r>
    <rPh sb="5" eb="6">
      <t>チュウ</t>
    </rPh>
    <phoneticPr fontId="1"/>
  </si>
  <si>
    <r>
      <t>【備考　</t>
    </r>
    <r>
      <rPr>
        <vertAlign val="superscript"/>
        <sz val="12"/>
        <color rgb="FFFF0000"/>
        <rFont val="ＭＳ ゴシック"/>
        <family val="3"/>
        <charset val="128"/>
      </rPr>
      <t>注2</t>
    </r>
    <r>
      <rPr>
        <sz val="12"/>
        <color rgb="FFFF0000"/>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</si>
  <si>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</si>
  <si>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</si>
  <si>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</si>
  <si>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</si>
  <si>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</si>
  <si>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様式</t>
    <rPh sb="0" eb="2">
      <t>ヨウシキ</t>
    </rPh>
    <phoneticPr fontId="1"/>
  </si>
  <si>
    <t>主な変更内容</t>
    <rPh sb="0" eb="1">
      <t>オモ</t>
    </rPh>
    <rPh sb="2" eb="4">
      <t>ヘンコウ</t>
    </rPh>
    <rPh sb="4" eb="6">
      <t>ナイヨウ</t>
    </rPh>
    <phoneticPr fontId="1"/>
  </si>
  <si>
    <t>様式4 内訳書</t>
    <phoneticPr fontId="1"/>
  </si>
  <si>
    <t>消費税及び地方消費税8%と10％に分けました。また消費税の合計金額は削除しました。</t>
    <rPh sb="17" eb="18">
      <t>ワ</t>
    </rPh>
    <rPh sb="25" eb="28">
      <t>ショウヒゼイ</t>
    </rPh>
    <rPh sb="29" eb="31">
      <t>ゴウケイ</t>
    </rPh>
    <rPh sb="31" eb="33">
      <t>キンガク</t>
    </rPh>
    <rPh sb="34" eb="36">
      <t>サクジョ</t>
    </rPh>
    <phoneticPr fontId="1"/>
  </si>
  <si>
    <t>様式5 流用明細</t>
    <rPh sb="4" eb="6">
      <t>リュウヨウ</t>
    </rPh>
    <rPh sb="6" eb="8">
      <t>メイサイ</t>
    </rPh>
    <phoneticPr fontId="1"/>
  </si>
  <si>
    <t>変更なし</t>
    <rPh sb="0" eb="2">
      <t>ヘンコウ</t>
    </rPh>
    <phoneticPr fontId="1"/>
  </si>
  <si>
    <t>様式6　直接人件費明細書</t>
    <rPh sb="4" eb="6">
      <t>チョクセツ</t>
    </rPh>
    <rPh sb="6" eb="9">
      <t>ジンケンヒ</t>
    </rPh>
    <rPh sb="9" eb="12">
      <t>メイサイショ</t>
    </rPh>
    <phoneticPr fontId="1"/>
  </si>
  <si>
    <t>様式7　業務従事者名簿</t>
    <rPh sb="0" eb="2">
      <t>ヨウシキ</t>
    </rPh>
    <rPh sb="4" eb="6">
      <t>ギョウム</t>
    </rPh>
    <rPh sb="6" eb="9">
      <t>ジュウジシャ</t>
    </rPh>
    <rPh sb="9" eb="11">
      <t>メイボ</t>
    </rPh>
    <phoneticPr fontId="1"/>
  </si>
  <si>
    <t>様式8　その他原価及び管理費等</t>
    <rPh sb="0" eb="2">
      <t>ヨウシキ</t>
    </rPh>
    <phoneticPr fontId="1"/>
  </si>
  <si>
    <t>様式9　航空賃</t>
    <phoneticPr fontId="1"/>
  </si>
  <si>
    <t>様式11旅費（その他）と統合しました。また、渡航ごとの航空賃契約額欄を削除しました。</t>
    <rPh sb="0" eb="2">
      <t>ヨウシキ</t>
    </rPh>
    <rPh sb="4" eb="6">
      <t>リョヒ</t>
    </rPh>
    <rPh sb="9" eb="10">
      <t>タ</t>
    </rPh>
    <rPh sb="12" eb="14">
      <t>トウゴウ</t>
    </rPh>
    <rPh sb="22" eb="24">
      <t>トコウ</t>
    </rPh>
    <rPh sb="27" eb="29">
      <t>コウクウ</t>
    </rPh>
    <rPh sb="28" eb="29">
      <t>トコウ</t>
    </rPh>
    <rPh sb="29" eb="30">
      <t>チン</t>
    </rPh>
    <rPh sb="30" eb="32">
      <t>ケイヤク</t>
    </rPh>
    <rPh sb="32" eb="33">
      <t>ガク</t>
    </rPh>
    <rPh sb="33" eb="34">
      <t>ラン</t>
    </rPh>
    <rPh sb="35" eb="37">
      <t>サクジョ</t>
    </rPh>
    <phoneticPr fontId="1"/>
  </si>
  <si>
    <t>様式10 証拠書類（航空賃）</t>
    <phoneticPr fontId="1"/>
  </si>
  <si>
    <t>①現地業務期間の日付記載を削除しました。
②契約金額超過の有無について削除しました。
③「なしor有」をプルダウンから選択できるようにしました。
④自社負担期間の日付記載欄を追記しました。</t>
    <rPh sb="35" eb="37">
      <t>サクジョ</t>
    </rPh>
    <rPh sb="81" eb="83">
      <t>ヒヅケ</t>
    </rPh>
    <rPh sb="83" eb="85">
      <t>キサイ</t>
    </rPh>
    <rPh sb="85" eb="86">
      <t>ラン</t>
    </rPh>
    <rPh sb="87" eb="89">
      <t>ツイキ</t>
    </rPh>
    <phoneticPr fontId="1"/>
  </si>
  <si>
    <t>様式11　旅費(その他）</t>
    <rPh sb="0" eb="2">
      <t>ヨウシキ</t>
    </rPh>
    <phoneticPr fontId="1"/>
  </si>
  <si>
    <t>欠番とします</t>
    <rPh sb="0" eb="2">
      <t>ケツバン</t>
    </rPh>
    <phoneticPr fontId="1"/>
  </si>
  <si>
    <t>様式12 戦争特約保険料</t>
    <rPh sb="0" eb="2">
      <t>ヨウシキ</t>
    </rPh>
    <phoneticPr fontId="1"/>
  </si>
  <si>
    <t>様式13　一般業務費</t>
    <rPh sb="0" eb="2">
      <t>ヨウシキ</t>
    </rPh>
    <rPh sb="5" eb="7">
      <t>イッパン</t>
    </rPh>
    <rPh sb="7" eb="9">
      <t>ギョウム</t>
    </rPh>
    <rPh sb="9" eb="10">
      <t>ヒ</t>
    </rPh>
    <phoneticPr fontId="1"/>
  </si>
  <si>
    <t>様式14  一般業務費出納簿</t>
    <phoneticPr fontId="1"/>
  </si>
  <si>
    <t>・タテ計合計計算式挿入
・日付を入力により、年月を自動表示
・使用した換算レート欄を明記</t>
    <rPh sb="3" eb="4">
      <t>ケイ</t>
    </rPh>
    <rPh sb="4" eb="6">
      <t>ゴウケイ</t>
    </rPh>
    <rPh sb="6" eb="9">
      <t>ケイサンシキ</t>
    </rPh>
    <rPh sb="9" eb="11">
      <t>ソウニュウ</t>
    </rPh>
    <rPh sb="13" eb="15">
      <t>ヒヅケ</t>
    </rPh>
    <rPh sb="16" eb="18">
      <t>ニュウリョク</t>
    </rPh>
    <rPh sb="22" eb="23">
      <t>ネン</t>
    </rPh>
    <rPh sb="23" eb="24">
      <t>ツキ</t>
    </rPh>
    <rPh sb="25" eb="27">
      <t>ジドウ</t>
    </rPh>
    <rPh sb="27" eb="29">
      <t>ヒョウジ</t>
    </rPh>
    <rPh sb="31" eb="33">
      <t>シヨウ</t>
    </rPh>
    <rPh sb="35" eb="37">
      <t>カンサン</t>
    </rPh>
    <rPh sb="40" eb="41">
      <t>ラン</t>
    </rPh>
    <rPh sb="42" eb="44">
      <t>メイキ</t>
    </rPh>
    <phoneticPr fontId="1"/>
  </si>
  <si>
    <t>様式15　精算報告明細書（一般業務費：定率化）</t>
    <phoneticPr fontId="1"/>
  </si>
  <si>
    <t>欠番とします。</t>
    <rPh sb="0" eb="2">
      <t>ケツバン</t>
    </rPh>
    <phoneticPr fontId="1"/>
  </si>
  <si>
    <t>様式16 成果品作成費</t>
    <rPh sb="5" eb="7">
      <t>セイカ</t>
    </rPh>
    <rPh sb="7" eb="8">
      <t>ヒン</t>
    </rPh>
    <rPh sb="8" eb="10">
      <t>サクセイ</t>
    </rPh>
    <rPh sb="10" eb="11">
      <t>ヒ</t>
    </rPh>
    <phoneticPr fontId="1"/>
  </si>
  <si>
    <t>・以下、追記しました
注２）支出金額に税抜金額を記載する場合は、「合計（税込）」の金額に斜線を入れてください。
・合計（税込）×100/108の記載を削除しました。</t>
    <rPh sb="72" eb="74">
      <t>キサイ</t>
    </rPh>
    <rPh sb="75" eb="77">
      <t>サクジョ</t>
    </rPh>
    <phoneticPr fontId="1"/>
  </si>
  <si>
    <t>様式17　機材費</t>
    <rPh sb="5" eb="7">
      <t>キザイ</t>
    </rPh>
    <rPh sb="7" eb="8">
      <t>ヒ</t>
    </rPh>
    <phoneticPr fontId="1"/>
  </si>
  <si>
    <r>
      <t>・（税抜）</t>
    </r>
    <r>
      <rPr>
        <vertAlign val="superscript"/>
        <sz val="10"/>
        <color theme="1"/>
        <rFont val="ＭＳ ゴシック"/>
        <family val="3"/>
        <charset val="128"/>
      </rPr>
      <t>注３</t>
    </r>
    <r>
      <rPr>
        <sz val="10"/>
        <color theme="1"/>
        <rFont val="ＭＳ ゴシック"/>
        <family val="3"/>
        <charset val="128"/>
      </rPr>
      <t>　を追記しました。
・合計（税込）×100/108の記載を削除しました。
・調達地はプルダウンとしました。</t>
    </r>
    <rPh sb="2" eb="3">
      <t>ゼイ</t>
    </rPh>
    <rPh sb="3" eb="4">
      <t>ヌ</t>
    </rPh>
    <rPh sb="5" eb="6">
      <t>チュウ</t>
    </rPh>
    <rPh sb="9" eb="11">
      <t>ツイキ</t>
    </rPh>
    <phoneticPr fontId="1"/>
  </si>
  <si>
    <t xml:space="preserve">様式18 再委託費 </t>
    <phoneticPr fontId="1"/>
  </si>
  <si>
    <t>以下、追記しました
・注３）支出金額に税抜金額を記載する場合は、「合計（税込）」の金額に斜線を入れてください。
・合計（税込）×100/108の記載を削除しました。</t>
    <phoneticPr fontId="1"/>
  </si>
  <si>
    <t xml:space="preserve">様式19 国内業務費（技術研修費） </t>
    <phoneticPr fontId="1"/>
  </si>
  <si>
    <t>以下、追記しました。
注２）国内業務費明細書の税抜金額を記入してください。</t>
    <rPh sb="0" eb="2">
      <t>イカ</t>
    </rPh>
    <rPh sb="3" eb="5">
      <t>ツイキ</t>
    </rPh>
    <phoneticPr fontId="1"/>
  </si>
  <si>
    <t>様式20　国内業務費（招へい費）</t>
    <rPh sb="11" eb="12">
      <t>ショウ</t>
    </rPh>
    <rPh sb="14" eb="15">
      <t>ヒ</t>
    </rPh>
    <phoneticPr fontId="1"/>
  </si>
  <si>
    <t>様式21　証書添付台紙</t>
    <rPh sb="5" eb="7">
      <t>ショウショ</t>
    </rPh>
    <rPh sb="7" eb="9">
      <t>テンプ</t>
    </rPh>
    <rPh sb="9" eb="11">
      <t>ダイシ</t>
    </rPh>
    <phoneticPr fontId="1"/>
  </si>
  <si>
    <t>補記の記載及び注意事項について追記しました。</t>
    <rPh sb="0" eb="2">
      <t>ホキ</t>
    </rPh>
    <rPh sb="3" eb="5">
      <t>キサイ</t>
    </rPh>
    <rPh sb="5" eb="6">
      <t>オヨ</t>
    </rPh>
    <rPh sb="7" eb="8">
      <t>チュウ</t>
    </rPh>
    <rPh sb="9" eb="11">
      <t>ジコウ</t>
    </rPh>
    <rPh sb="15" eb="17">
      <t>ツイキ</t>
    </rPh>
    <phoneticPr fontId="1"/>
  </si>
  <si>
    <t>様式22　定率化報告</t>
    <rPh sb="5" eb="8">
      <t>テイリツカ</t>
    </rPh>
    <rPh sb="8" eb="10">
      <t>ホウコク</t>
    </rPh>
    <phoneticPr fontId="1"/>
  </si>
  <si>
    <t>削除します。</t>
    <rPh sb="0" eb="2">
      <t>サクジョ</t>
    </rPh>
    <phoneticPr fontId="1"/>
  </si>
  <si>
    <t>様式４ 内訳書</t>
    <phoneticPr fontId="1"/>
  </si>
  <si>
    <t xml:space="preserve">以下の費目を追加しました。
現地一時隔離関連費及び本邦一時隔離関連費 </t>
    <rPh sb="0" eb="2">
      <t>イカ</t>
    </rPh>
    <rPh sb="3" eb="5">
      <t>ヒモク</t>
    </rPh>
    <rPh sb="6" eb="8">
      <t>ツイカ</t>
    </rPh>
    <rPh sb="23" eb="24">
      <t>オヨ</t>
    </rPh>
    <phoneticPr fontId="1"/>
  </si>
  <si>
    <t>様式５ 流用明細</t>
    <phoneticPr fontId="1"/>
  </si>
  <si>
    <t>様式7　業務従事者名簿</t>
    <phoneticPr fontId="1"/>
  </si>
  <si>
    <t>ダイバーシティ枠の記載例を記入しました。</t>
    <rPh sb="7" eb="8">
      <t>ワク</t>
    </rPh>
    <rPh sb="9" eb="11">
      <t>キサイ</t>
    </rPh>
    <rPh sb="11" eb="12">
      <t>レイ</t>
    </rPh>
    <rPh sb="13" eb="15">
      <t>キニュウ</t>
    </rPh>
    <phoneticPr fontId="1"/>
  </si>
  <si>
    <t>様式21　現地一時隔離関連費</t>
    <phoneticPr fontId="1"/>
  </si>
  <si>
    <t>様式追加しました。</t>
    <rPh sb="0" eb="2">
      <t>ヨウシキ</t>
    </rPh>
    <rPh sb="2" eb="4">
      <t>ツイカ</t>
    </rPh>
    <phoneticPr fontId="1"/>
  </si>
  <si>
    <t xml:space="preserve">様式22　本邦一時隔離関連費 </t>
    <phoneticPr fontId="1"/>
  </si>
  <si>
    <t>様式23　証書添付台紙</t>
    <rPh sb="5" eb="7">
      <t>ショウショ</t>
    </rPh>
    <rPh sb="7" eb="9">
      <t>テンプ</t>
    </rPh>
    <rPh sb="9" eb="11">
      <t>ダイシ</t>
    </rPh>
    <phoneticPr fontId="1"/>
  </si>
  <si>
    <t>様式番号変更しました。</t>
    <rPh sb="0" eb="2">
      <t>ヨウシキ</t>
    </rPh>
    <rPh sb="2" eb="4">
      <t>バンゴウ</t>
    </rPh>
    <rPh sb="4" eb="6">
      <t>ヘンコウ</t>
    </rPh>
    <phoneticPr fontId="1"/>
  </si>
  <si>
    <t>様式一式</t>
    <rPh sb="0" eb="2">
      <t>ヨウシキ</t>
    </rPh>
    <rPh sb="2" eb="4">
      <t>イッシキ</t>
    </rPh>
    <phoneticPr fontId="1"/>
  </si>
  <si>
    <t>千円未満切捨てを削除しました。</t>
    <rPh sb="0" eb="4">
      <t>センエンミマン</t>
    </rPh>
    <rPh sb="4" eb="6">
      <t>キリス</t>
    </rPh>
    <rPh sb="8" eb="10">
      <t>サクジョ</t>
    </rPh>
    <phoneticPr fontId="1"/>
  </si>
  <si>
    <t>様式8　一般管理費、その他原価</t>
    <rPh sb="0" eb="2">
      <t>ヨウシキ</t>
    </rPh>
    <rPh sb="4" eb="6">
      <t>イッパン</t>
    </rPh>
    <rPh sb="6" eb="9">
      <t>カンリヒ</t>
    </rPh>
    <rPh sb="12" eb="15">
      <t>タゲンカ</t>
    </rPh>
    <phoneticPr fontId="1"/>
  </si>
  <si>
    <t>小数点第1位を切捨てに修正しました。</t>
    <rPh sb="0" eb="3">
      <t>ショウスウテン</t>
    </rPh>
    <rPh sb="3" eb="4">
      <t>ダイ</t>
    </rPh>
    <rPh sb="5" eb="6">
      <t>イ</t>
    </rPh>
    <rPh sb="7" eb="9">
      <t>キリス</t>
    </rPh>
    <rPh sb="11" eb="13">
      <t>シュウセイ</t>
    </rPh>
    <phoneticPr fontId="1"/>
  </si>
  <si>
    <t>有</t>
  </si>
  <si>
    <r>
      <t>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t>
    </r>
    <r>
      <rPr>
        <sz val="9"/>
        <color rgb="FFFF0000"/>
        <rFont val="ＭＳ ゴシック"/>
        <family val="3"/>
        <charset val="128"/>
      </rPr>
      <t>但し、2023/10版以降の契約管理ガイドラインを適用の場合は記載不要。</t>
    </r>
    <r>
      <rPr>
        <sz val="9"/>
        <rFont val="ＭＳ ゴシック"/>
        <family val="3"/>
        <charset val="128"/>
      </rPr>
      <t xml:space="preserve">
注４）支出実績中間確認を行った場合は、確認済みの経費も精算額に含め、最新の「支出実績中間確認通知書」（写）を添付ください。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t>
    </r>
    <r>
      <rPr>
        <sz val="9"/>
        <color rgb="FFFF0000"/>
        <rFont val="ＭＳ ゴシック"/>
        <family val="3"/>
        <charset val="128"/>
      </rPr>
      <t>注７）1円未満の端数は切捨てしてください。</t>
    </r>
    <rPh sb="254" eb="255">
      <t>ウツ</t>
    </rPh>
    <rPh sb="298" eb="300">
      <t>ヒツヨウ</t>
    </rPh>
    <rPh sb="301" eb="302">
      <t>オウ</t>
    </rPh>
    <rPh sb="303" eb="306">
      <t>ショウヒゼイ</t>
    </rPh>
    <rPh sb="306" eb="307">
      <t>ガク</t>
    </rPh>
    <rPh sb="308" eb="310">
      <t>メイキ</t>
    </rPh>
    <rPh sb="315" eb="317">
      <t>カノウ</t>
    </rPh>
    <rPh sb="321" eb="322">
      <t>チュウ</t>
    </rPh>
    <rPh sb="371" eb="372">
      <t>エン</t>
    </rPh>
    <rPh sb="372" eb="374">
      <t>ミマン</t>
    </rPh>
    <rPh sb="375" eb="377">
      <t>ハスウ</t>
    </rPh>
    <phoneticPr fontId="1"/>
  </si>
  <si>
    <t xml:space="preserve">注１）「様式６　精算報告明細書(直接人件費)」の「一般管理費等算定対象金額」の合計額を記載してください。
注２）その他原価の実績額の額を挿入してください。ただし、個人扱いの補強を含む場合、上記ボックス内で計算したその他原価の実績額の額を挿入してください。
</t>
    <rPh sb="66" eb="67">
      <t>ガク</t>
    </rPh>
    <rPh sb="68" eb="70">
      <t>ソウニュウ</t>
    </rPh>
    <rPh sb="81" eb="83">
      <t>コジン</t>
    </rPh>
    <rPh sb="83" eb="84">
      <t>アツカ</t>
    </rPh>
    <rPh sb="86" eb="88">
      <t>ホキョウ</t>
    </rPh>
    <rPh sb="89" eb="90">
      <t>フク</t>
    </rPh>
    <rPh sb="91" eb="93">
      <t>バアイ</t>
    </rPh>
    <rPh sb="94" eb="96">
      <t>ジョウキ</t>
    </rPh>
    <rPh sb="100" eb="101">
      <t>ナイ</t>
    </rPh>
    <rPh sb="102" eb="104">
      <t>ケイサン</t>
    </rPh>
    <rPh sb="108" eb="109">
      <t>タ</t>
    </rPh>
    <rPh sb="109" eb="111">
      <t>ゲンカ</t>
    </rPh>
    <rPh sb="112" eb="114">
      <t>ジッセキ</t>
    </rPh>
    <rPh sb="114" eb="115">
      <t>ガク</t>
    </rPh>
    <rPh sb="116" eb="117">
      <t>ガク</t>
    </rPh>
    <rPh sb="118" eb="120">
      <t>ソウニュウ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</si>
</sst>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x#,##0\=;[Red]\-#,##0"/>
    <numFmt numFmtId="186" formatCode="#,##0\="/>
    <numFmt numFmtId="187" formatCode="0;;;@"/>
    <numFmt numFmtId="188" formatCode="0.00;;;@"/>
    <numFmt numFmtId="189" formatCode="yy&quot;年&quot;m&quot;月&quot;;@"/>
    <numFmt numFmtId="190" formatCode="yyyy&quot;年&quot;m&quot;月&quot;&quot;分&quot;"/>
    <numFmt numFmtId="191" formatCode="#,##0_);[Red]\(#,##0\)"/>
  </numFmts>
  <fonts count="108">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b/>
      <sz val="14"/>
      <color indexed="8"/>
      <name val="ＭＳ ゴシック"/>
      <family val="3"/>
      <charset val="128"/>
    </font>
    <font>
      <vertAlign val="superscript"/>
      <sz val="12"/>
      <color indexed="8"/>
      <name val="ＭＳ ゴシック"/>
      <family val="3"/>
      <charset val="128"/>
    </font>
    <font>
      <sz val="12"/>
      <name val="細明朝体"/>
      <family val="3"/>
      <charset val="128"/>
    </font>
    <font>
      <vertAlign val="superscript"/>
      <sz val="12"/>
      <name val="ＭＳ ゴシック"/>
      <family val="3"/>
      <charset val="128"/>
    </font>
    <font>
      <i/>
      <sz val="11"/>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b/>
      <vertAlign val="superscript"/>
      <sz val="14"/>
      <name val="ＭＳ Ｐゴシック"/>
      <family val="3"/>
      <charset val="128"/>
    </font>
    <font>
      <vertAlign val="superscript"/>
      <sz val="12"/>
      <name val="ＭＳ Ｐゴシック"/>
      <family val="3"/>
      <charset val="128"/>
    </font>
    <font>
      <vertAlign val="superscript"/>
      <sz val="14"/>
      <color indexed="8"/>
      <name val="ＭＳ 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sz val="9"/>
      <name val="ＭＳ Ｐゴシック"/>
      <family val="3"/>
      <charset val="128"/>
    </font>
    <font>
      <i/>
      <sz val="12"/>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b/>
      <sz val="16"/>
      <color theme="1"/>
      <name val="Arial"/>
      <family val="2"/>
    </font>
    <font>
      <sz val="12"/>
      <color theme="1"/>
      <name val="Arial Unicode MS"/>
      <family val="3"/>
      <charset val="128"/>
    </font>
    <font>
      <sz val="12"/>
      <color rgb="FFFF0000"/>
      <name val="Osaka"/>
      <family val="3"/>
      <charset val="128"/>
    </font>
    <font>
      <sz val="10.5"/>
      <color rgb="FFFF0000"/>
      <name val="ＭＳ ゴシック"/>
      <family val="3"/>
      <charset val="128"/>
    </font>
    <font>
      <b/>
      <sz val="14"/>
      <color theme="1"/>
      <name val="Arial"/>
      <family val="2"/>
    </font>
    <font>
      <b/>
      <sz val="16"/>
      <color theme="1"/>
      <name val="ＭＳ Ｐゴシック"/>
      <family val="3"/>
      <charset val="128"/>
    </font>
    <font>
      <sz val="14"/>
      <color theme="1"/>
      <name val="ＭＳ ゴシック"/>
      <family val="3"/>
      <charset val="128"/>
    </font>
    <font>
      <sz val="12"/>
      <name val="ＭＳ Ｐゴシック"/>
      <family val="3"/>
      <charset val="128"/>
      <scheme val="major"/>
    </font>
    <font>
      <sz val="12"/>
      <color theme="1"/>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sz val="14"/>
      <color theme="1"/>
      <name val="ＭＳ Ｐゴシック"/>
      <family val="3"/>
      <charset val="128"/>
    </font>
    <font>
      <b/>
      <sz val="16"/>
      <color indexed="8"/>
      <name val="ＭＳ ゴシック"/>
      <family val="3"/>
      <charset val="128"/>
    </font>
    <font>
      <vertAlign val="superscript"/>
      <sz val="12"/>
      <color theme="1"/>
      <name val="ＭＳ ゴシック"/>
      <family val="3"/>
      <charset val="128"/>
    </font>
    <font>
      <sz val="12"/>
      <color indexed="81"/>
      <name val="ＭＳ Ｐゴシック"/>
      <family val="3"/>
      <charset val="128"/>
    </font>
    <font>
      <b/>
      <vertAlign val="superscript"/>
      <sz val="14"/>
      <color theme="1"/>
      <name val="ＭＳ ゴシック"/>
      <family val="3"/>
      <charset val="128"/>
    </font>
    <font>
      <b/>
      <sz val="16"/>
      <name val="ＭＳ ゴシック"/>
      <family val="3"/>
      <charset val="128"/>
    </font>
    <font>
      <vertAlign val="superscript"/>
      <sz val="11"/>
      <name val="ＭＳ ゴシック"/>
      <family val="3"/>
      <charset val="128"/>
    </font>
    <font>
      <sz val="16"/>
      <color theme="1"/>
      <name val="Arial"/>
      <family val="2"/>
    </font>
    <font>
      <sz val="9"/>
      <color indexed="81"/>
      <name val="MS P ゴシック"/>
      <family val="3"/>
      <charset val="128"/>
    </font>
    <font>
      <sz val="10"/>
      <color rgb="FFFF0000"/>
      <name val="ＭＳ ゴシック"/>
      <family val="3"/>
      <charset val="128"/>
    </font>
    <font>
      <sz val="12"/>
      <color rgb="FF00B050"/>
      <name val="ＭＳ ゴシック"/>
      <family val="3"/>
      <charset val="128"/>
    </font>
    <font>
      <vertAlign val="superscript"/>
      <sz val="10"/>
      <name val="ＭＳ ゴシック"/>
      <family val="3"/>
      <charset val="128"/>
    </font>
    <font>
      <sz val="6"/>
      <name val="ＭＳ Ｐゴシック"/>
      <family val="3"/>
      <charset val="128"/>
    </font>
    <font>
      <strike/>
      <sz val="12"/>
      <color rgb="FF00B050"/>
      <name val="ＭＳ ゴシック"/>
      <family val="3"/>
      <charset val="128"/>
    </font>
    <font>
      <strike/>
      <sz val="12"/>
      <name val="ＭＳ ゴシック"/>
      <family val="3"/>
      <charset val="128"/>
    </font>
    <font>
      <b/>
      <sz val="12"/>
      <color rgb="FFFF0000"/>
      <name val="ＭＳ ゴシック"/>
      <family val="3"/>
      <charset val="128"/>
    </font>
    <font>
      <b/>
      <sz val="14"/>
      <color rgb="FFFF0000"/>
      <name val="ＭＳ ゴシック"/>
      <family val="3"/>
      <charset val="128"/>
    </font>
    <font>
      <vertAlign val="superscript"/>
      <sz val="12"/>
      <color rgb="FFFF0000"/>
      <name val="ＭＳ ゴシック"/>
      <family val="3"/>
      <charset val="128"/>
    </font>
    <font>
      <b/>
      <sz val="10"/>
      <name val="ＭＳ ゴシック"/>
      <family val="3"/>
      <charset val="128"/>
    </font>
    <font>
      <b/>
      <sz val="16"/>
      <color rgb="FFFF0000"/>
      <name val="ＭＳ ゴシック"/>
      <family val="3"/>
      <charset val="128"/>
    </font>
    <font>
      <vertAlign val="superscript"/>
      <sz val="10"/>
      <color theme="1"/>
      <name val="ＭＳ ゴシック"/>
      <family val="3"/>
      <charset val="128"/>
    </font>
    <font>
      <sz val="14"/>
      <color rgb="FFFF0000"/>
      <name val="ＭＳ ゴシック"/>
      <family val="3"/>
      <charset val="128"/>
    </font>
    <font>
      <u/>
      <sz val="14"/>
      <color rgb="FFFF0000"/>
      <name val="ＭＳ ゴシック"/>
      <family val="3"/>
      <charset val="128"/>
    </font>
    <font>
      <sz val="14"/>
      <name val="ＭＳ ゴシック"/>
      <family val="3"/>
      <charset val="128"/>
    </font>
    <font>
      <sz val="12"/>
      <name val="Osaka"/>
      <charset val="128"/>
    </font>
    <font>
      <sz val="8"/>
      <name val="ＭＳ ゴシック"/>
      <family val="3"/>
      <charset val="128"/>
    </font>
    <font>
      <b/>
      <vertAlign val="superscript"/>
      <sz val="12"/>
      <name val="ＭＳ ゴシック"/>
      <family val="3"/>
      <charset val="128"/>
    </font>
    <font>
      <i/>
      <sz val="12"/>
      <name val="ＭＳ ゴシック"/>
      <family val="3"/>
      <charset val="128"/>
    </font>
    <font>
      <vertAlign val="superscript"/>
      <sz val="14"/>
      <name val="ＭＳ ゴシック"/>
      <family val="3"/>
      <charset val="128"/>
    </font>
    <font>
      <sz val="14"/>
      <name val="Arial"/>
      <family val="2"/>
    </font>
    <font>
      <sz val="16"/>
      <name val="ＭＳ ゴシック"/>
      <family val="3"/>
      <charset val="128"/>
    </font>
    <font>
      <b/>
      <sz val="14"/>
      <name val="Arial"/>
      <family val="2"/>
    </font>
    <font>
      <b/>
      <sz val="16"/>
      <name val="Arial"/>
      <family val="2"/>
    </font>
    <font>
      <b/>
      <sz val="16"/>
      <name val="ＭＳ Ｐゴシック"/>
      <family val="3"/>
      <charset val="128"/>
    </font>
    <font>
      <sz val="16"/>
      <name val="Arial"/>
      <family val="2"/>
    </font>
    <font>
      <b/>
      <sz val="10.5"/>
      <name val="ＭＳ ゴシック"/>
      <family val="3"/>
      <charset val="128"/>
    </font>
    <font>
      <u/>
      <sz val="10"/>
      <name val="ＭＳ ゴシック"/>
      <family val="3"/>
      <charset val="128"/>
    </font>
    <font>
      <sz val="9"/>
      <color rgb="FFFF0000"/>
      <name val="ＭＳ ゴシック"/>
      <family val="3"/>
      <charset val="128"/>
    </font>
  </fonts>
  <fills count="8">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tint="-0.749992370372631"/>
        <bgColor indexed="64"/>
      </patternFill>
    </fill>
  </fills>
  <borders count="171">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
      <left/>
      <right/>
      <top style="thick">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style="thin">
        <color indexed="64"/>
      </right>
      <top style="thin">
        <color indexed="64"/>
      </top>
      <bottom style="medium">
        <color indexed="64"/>
      </bottom>
      <diagonal/>
    </border>
  </borders>
  <cellStyleXfs count="101">
    <xf numFmtId="0" fontId="0" fillId="0" borderId="0">
      <alignment vertical="center"/>
    </xf>
    <xf numFmtId="38" fontId="45" fillId="2" borderId="156"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43" fillId="0" borderId="0">
      <alignment vertical="center"/>
    </xf>
    <xf numFmtId="0" fontId="5" fillId="0" borderId="0"/>
    <xf numFmtId="0" fontId="11" fillId="0" borderId="0">
      <alignment vertical="center"/>
    </xf>
    <xf numFmtId="0" fontId="43" fillId="0" borderId="0">
      <alignment vertical="center"/>
    </xf>
    <xf numFmtId="0" fontId="44" fillId="0" borderId="0">
      <alignment vertical="center"/>
    </xf>
    <xf numFmtId="0" fontId="44" fillId="0" borderId="0">
      <alignment vertical="center"/>
    </xf>
    <xf numFmtId="0" fontId="10" fillId="0" borderId="0"/>
    <xf numFmtId="0" fontId="11" fillId="0" borderId="0">
      <alignment vertical="center"/>
    </xf>
    <xf numFmtId="0" fontId="19" fillId="0" borderId="0">
      <alignment vertical="center"/>
    </xf>
    <xf numFmtId="0" fontId="43" fillId="0" borderId="0">
      <alignment vertical="center"/>
    </xf>
    <xf numFmtId="0" fontId="43" fillId="0" borderId="0">
      <alignment vertical="center"/>
    </xf>
    <xf numFmtId="0" fontId="5" fillId="0" borderId="0"/>
    <xf numFmtId="0" fontId="15"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7" fillId="0" borderId="0" applyNumberFormat="0" applyFill="0" applyBorder="0" applyAlignment="0" applyProtection="0"/>
    <xf numFmtId="0" fontId="4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4" fillId="0" borderId="0"/>
    <xf numFmtId="0" fontId="5" fillId="0" borderId="0"/>
  </cellStyleXfs>
  <cellXfs count="1165">
    <xf numFmtId="0" fontId="0" fillId="0" borderId="0" xfId="0">
      <alignment vertical="center"/>
    </xf>
    <xf numFmtId="0" fontId="49" fillId="0" borderId="1" xfId="0" applyFont="1" applyBorder="1">
      <alignment vertical="center"/>
    </xf>
    <xf numFmtId="0" fontId="49" fillId="0" borderId="0" xfId="0" applyFont="1">
      <alignment vertical="center"/>
    </xf>
    <xf numFmtId="0" fontId="0" fillId="0" borderId="0" xfId="0" applyAlignment="1">
      <alignment horizontal="right" vertical="center"/>
    </xf>
    <xf numFmtId="0" fontId="50" fillId="0" borderId="0" xfId="0" applyFont="1">
      <alignment vertical="center"/>
    </xf>
    <xf numFmtId="0" fontId="11" fillId="0" borderId="0" xfId="48" applyFont="1" applyAlignment="1">
      <alignment vertical="center"/>
    </xf>
    <xf numFmtId="0" fontId="11" fillId="0" borderId="5" xfId="48" applyFont="1" applyBorder="1" applyAlignment="1">
      <alignment horizontal="center" vertical="center"/>
    </xf>
    <xf numFmtId="0" fontId="11" fillId="0" borderId="6"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20" fillId="0" borderId="0" xfId="48" applyFont="1"/>
    <xf numFmtId="0" fontId="20" fillId="0" borderId="0" xfId="48" applyFont="1" applyAlignment="1">
      <alignment vertical="center"/>
    </xf>
    <xf numFmtId="0" fontId="20" fillId="0" borderId="0" xfId="48" applyFont="1" applyAlignment="1">
      <alignment horizontal="right"/>
    </xf>
    <xf numFmtId="0" fontId="21" fillId="0" borderId="0" xfId="48" applyFont="1"/>
    <xf numFmtId="38" fontId="21" fillId="0" borderId="0" xfId="45" applyFont="1" applyFill="1" applyAlignment="1">
      <alignment horizontal="right"/>
    </xf>
    <xf numFmtId="0" fontId="22" fillId="0" borderId="0" xfId="48" applyFont="1" applyAlignment="1">
      <alignment vertical="center"/>
    </xf>
    <xf numFmtId="38" fontId="20" fillId="0" borderId="0" xfId="45" applyFont="1" applyFill="1" applyBorder="1" applyAlignment="1">
      <alignment horizontal="right"/>
    </xf>
    <xf numFmtId="38" fontId="20" fillId="0" borderId="0" xfId="45" applyFont="1" applyFill="1" applyBorder="1" applyAlignment="1">
      <alignment vertical="center"/>
    </xf>
    <xf numFmtId="9" fontId="20" fillId="0" borderId="0" xfId="2" applyFont="1" applyFill="1" applyAlignment="1">
      <alignment vertical="center"/>
    </xf>
    <xf numFmtId="38" fontId="20" fillId="0" borderId="0" xfId="45" applyFont="1" applyFill="1" applyBorder="1" applyAlignment="1">
      <alignment horizontal="right" vertical="center"/>
    </xf>
    <xf numFmtId="0" fontId="20" fillId="0" borderId="0" xfId="48" applyFont="1" applyAlignment="1">
      <alignment horizontal="right" vertical="center"/>
    </xf>
    <xf numFmtId="176" fontId="20" fillId="0" borderId="0" xfId="48" applyNumberFormat="1" applyFont="1" applyAlignment="1">
      <alignment horizontal="left" vertical="center"/>
    </xf>
    <xf numFmtId="0" fontId="20" fillId="0" borderId="3" xfId="48" applyFont="1" applyBorder="1" applyAlignment="1">
      <alignment horizontal="center" vertical="center"/>
    </xf>
    <xf numFmtId="0" fontId="20" fillId="0" borderId="11" xfId="48" applyFont="1" applyBorder="1" applyAlignment="1">
      <alignment horizontal="center" vertical="center"/>
    </xf>
    <xf numFmtId="0" fontId="21" fillId="0" borderId="16" xfId="48" applyFont="1" applyBorder="1" applyAlignment="1">
      <alignment horizontal="center" vertical="center"/>
    </xf>
    <xf numFmtId="0" fontId="20" fillId="0" borderId="0" xfId="48" applyFont="1" applyAlignment="1">
      <alignment horizontal="center" vertical="center"/>
    </xf>
    <xf numFmtId="38" fontId="20" fillId="0" borderId="0" xfId="45" applyFont="1" applyFill="1" applyAlignment="1">
      <alignment horizontal="right" vertical="center"/>
    </xf>
    <xf numFmtId="176" fontId="20" fillId="0" borderId="0" xfId="48" applyNumberFormat="1" applyFont="1" applyAlignment="1">
      <alignment vertical="center"/>
    </xf>
    <xf numFmtId="176" fontId="20" fillId="0" borderId="0" xfId="48" applyNumberFormat="1" applyFont="1" applyAlignment="1">
      <alignment horizontal="right" vertical="center"/>
    </xf>
    <xf numFmtId="38" fontId="20" fillId="0" borderId="0" xfId="45" applyFont="1" applyFill="1" applyAlignment="1">
      <alignment horizontal="left" vertical="center"/>
    </xf>
    <xf numFmtId="38" fontId="20" fillId="0" borderId="0" xfId="45" applyFont="1" applyFill="1" applyBorder="1" applyAlignment="1">
      <alignment horizontal="left" vertical="center"/>
    </xf>
    <xf numFmtId="0" fontId="20" fillId="0" borderId="17" xfId="48" applyFont="1" applyBorder="1" applyAlignment="1">
      <alignment horizontal="center" vertical="center"/>
    </xf>
    <xf numFmtId="38" fontId="20" fillId="0" borderId="0" xfId="45" applyFont="1" applyFill="1" applyAlignment="1">
      <alignment horizontal="right"/>
    </xf>
    <xf numFmtId="0" fontId="0" fillId="0" borderId="22" xfId="0" applyBorder="1">
      <alignment vertical="center"/>
    </xf>
    <xf numFmtId="0" fontId="0" fillId="0" borderId="2" xfId="0" applyBorder="1">
      <alignment vertical="center"/>
    </xf>
    <xf numFmtId="0" fontId="0" fillId="0" borderId="25" xfId="0" applyBorder="1">
      <alignment vertical="center"/>
    </xf>
    <xf numFmtId="0" fontId="51" fillId="0" borderId="0" xfId="0" applyFont="1">
      <alignment vertical="center"/>
    </xf>
    <xf numFmtId="0" fontId="0" fillId="0" borderId="0" xfId="0" applyAlignment="1">
      <alignment horizontal="center" vertical="center"/>
    </xf>
    <xf numFmtId="0" fontId="0" fillId="0" borderId="26" xfId="0" applyBorder="1">
      <alignment vertical="center"/>
    </xf>
    <xf numFmtId="0" fontId="52" fillId="0" borderId="12" xfId="0" applyFont="1" applyBorder="1" applyAlignment="1">
      <alignment horizontal="lef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38" fontId="26" fillId="0" borderId="32" xfId="41" applyFont="1" applyBorder="1" applyAlignment="1">
      <alignment horizontal="right" vertical="center"/>
    </xf>
    <xf numFmtId="38" fontId="26" fillId="0" borderId="21" xfId="41" applyFont="1" applyBorder="1" applyAlignment="1">
      <alignment horizontal="right" vertical="center"/>
    </xf>
    <xf numFmtId="38" fontId="26" fillId="0" borderId="33" xfId="41" applyFont="1" applyBorder="1" applyAlignment="1">
      <alignment horizontal="right" vertical="center"/>
    </xf>
    <xf numFmtId="38" fontId="26" fillId="0" borderId="21" xfId="41" applyFont="1" applyBorder="1" applyAlignment="1">
      <alignment vertical="center"/>
    </xf>
    <xf numFmtId="38" fontId="26" fillId="0" borderId="3" xfId="41" applyFont="1" applyBorder="1" applyAlignment="1">
      <alignment horizontal="right" vertical="center"/>
    </xf>
    <xf numFmtId="38" fontId="26" fillId="0" borderId="33" xfId="41" applyFont="1" applyBorder="1" applyAlignment="1">
      <alignment vertical="center"/>
    </xf>
    <xf numFmtId="38" fontId="26" fillId="0" borderId="3" xfId="41" applyFont="1" applyBorder="1" applyAlignment="1">
      <alignment vertical="center"/>
    </xf>
    <xf numFmtId="38" fontId="26" fillId="0" borderId="34" xfId="41" applyFont="1" applyBorder="1" applyAlignment="1">
      <alignment horizontal="right" vertical="center"/>
    </xf>
    <xf numFmtId="38" fontId="26" fillId="0" borderId="35" xfId="41" applyFont="1" applyBorder="1" applyAlignment="1">
      <alignment horizontal="center" vertical="center"/>
    </xf>
    <xf numFmtId="38" fontId="26" fillId="0" borderId="1" xfId="41" applyFont="1" applyBorder="1" applyAlignment="1">
      <alignment horizontal="center" vertical="center"/>
    </xf>
    <xf numFmtId="38" fontId="26" fillId="0" borderId="24" xfId="41" applyFont="1" applyBorder="1" applyAlignment="1">
      <alignment horizontal="right" vertical="center"/>
    </xf>
    <xf numFmtId="38" fontId="26" fillId="0" borderId="14" xfId="41" applyFont="1" applyBorder="1" applyAlignment="1">
      <alignment vertical="center"/>
    </xf>
    <xf numFmtId="0" fontId="51" fillId="0" borderId="0" xfId="0" applyFont="1" applyAlignment="1">
      <alignment horizontal="center" vertical="center"/>
    </xf>
    <xf numFmtId="0" fontId="51" fillId="0" borderId="0" xfId="0" applyFont="1" applyAlignment="1">
      <alignment horizontal="right" vertical="center"/>
    </xf>
    <xf numFmtId="0" fontId="43" fillId="0" borderId="0" xfId="56">
      <alignment vertical="center"/>
    </xf>
    <xf numFmtId="0" fontId="43" fillId="0" borderId="43" xfId="56" applyBorder="1" applyAlignment="1">
      <alignment horizontal="justify" vertical="center"/>
    </xf>
    <xf numFmtId="179" fontId="43" fillId="0" borderId="44" xfId="56" applyNumberFormat="1" applyBorder="1" applyAlignment="1">
      <alignment horizontal="right" vertical="center"/>
    </xf>
    <xf numFmtId="0" fontId="43" fillId="0" borderId="45" xfId="56" applyBorder="1" applyAlignment="1">
      <alignment horizontal="justify" vertical="center"/>
    </xf>
    <xf numFmtId="179" fontId="43" fillId="0" borderId="46" xfId="56" applyNumberFormat="1" applyBorder="1" applyAlignment="1">
      <alignment horizontal="right" vertical="center"/>
    </xf>
    <xf numFmtId="0" fontId="43" fillId="0" borderId="47" xfId="56" applyBorder="1">
      <alignment vertical="center"/>
    </xf>
    <xf numFmtId="179" fontId="43" fillId="0" borderId="48" xfId="56" applyNumberFormat="1" applyBorder="1" applyAlignment="1">
      <alignment horizontal="right" vertical="center"/>
    </xf>
    <xf numFmtId="0" fontId="48" fillId="0" borderId="0" xfId="56" applyFont="1" applyAlignment="1">
      <alignment horizontal="center" vertical="center"/>
    </xf>
    <xf numFmtId="179" fontId="48" fillId="0" borderId="40" xfId="56" applyNumberFormat="1" applyFont="1" applyBorder="1" applyAlignment="1">
      <alignment horizontal="right" vertical="center"/>
    </xf>
    <xf numFmtId="0" fontId="3" fillId="0" borderId="0" xfId="58" applyFont="1"/>
    <xf numFmtId="0" fontId="43" fillId="0" borderId="0" xfId="57">
      <alignment vertical="center"/>
    </xf>
    <xf numFmtId="0" fontId="29" fillId="0" borderId="0" xfId="58" applyFont="1" applyAlignment="1">
      <alignment horizontal="left" vertical="center"/>
    </xf>
    <xf numFmtId="0" fontId="30" fillId="0" borderId="0" xfId="58" applyFont="1" applyAlignment="1">
      <alignment horizontal="right" vertical="center"/>
    </xf>
    <xf numFmtId="0" fontId="3" fillId="0" borderId="46" xfId="58" applyFont="1" applyBorder="1" applyAlignment="1">
      <alignment horizontal="left" vertical="center"/>
    </xf>
    <xf numFmtId="0" fontId="7" fillId="0" borderId="0" xfId="58" applyFont="1" applyAlignment="1">
      <alignment vertical="center"/>
    </xf>
    <xf numFmtId="0" fontId="7" fillId="0" borderId="0" xfId="57" applyFont="1">
      <alignment vertical="center"/>
    </xf>
    <xf numFmtId="0" fontId="52" fillId="0" borderId="0" xfId="57" applyFont="1">
      <alignment vertical="center"/>
    </xf>
    <xf numFmtId="179" fontId="0" fillId="0" borderId="0" xfId="0" applyNumberFormat="1">
      <alignment vertical="center"/>
    </xf>
    <xf numFmtId="0" fontId="0" fillId="0" borderId="0" xfId="0" applyAlignment="1">
      <alignment horizontal="centerContinuous" vertical="center" wrapText="1"/>
    </xf>
    <xf numFmtId="0" fontId="7" fillId="0" borderId="71" xfId="58" applyFont="1" applyBorder="1" applyAlignment="1">
      <alignment horizontal="center" vertical="center"/>
    </xf>
    <xf numFmtId="0" fontId="7" fillId="0" borderId="72" xfId="58" applyFont="1" applyBorder="1" applyAlignment="1">
      <alignment horizontal="center" vertical="center"/>
    </xf>
    <xf numFmtId="0" fontId="7" fillId="0" borderId="6" xfId="58" applyFont="1" applyBorder="1" applyAlignment="1">
      <alignment horizontal="center" vertical="center" wrapText="1"/>
    </xf>
    <xf numFmtId="0" fontId="7" fillId="0" borderId="73" xfId="58" applyFont="1" applyBorder="1" applyAlignment="1">
      <alignment horizontal="center" vertical="center"/>
    </xf>
    <xf numFmtId="0" fontId="3" fillId="0" borderId="45" xfId="58" applyFont="1" applyBorder="1" applyAlignment="1">
      <alignment horizontal="left" vertical="center"/>
    </xf>
    <xf numFmtId="0" fontId="3" fillId="0" borderId="0" xfId="58" applyFont="1" applyAlignment="1">
      <alignment horizontal="left" vertical="center"/>
    </xf>
    <xf numFmtId="181" fontId="11" fillId="0" borderId="0" xfId="58" applyNumberFormat="1" applyFont="1" applyAlignment="1">
      <alignment horizontal="right" vertical="center"/>
    </xf>
    <xf numFmtId="179" fontId="11" fillId="0" borderId="41" xfId="58" applyNumberFormat="1" applyFont="1" applyBorder="1" applyAlignment="1">
      <alignment horizontal="right" vertical="center"/>
    </xf>
    <xf numFmtId="0" fontId="11" fillId="0" borderId="0" xfId="58" applyFont="1" applyAlignment="1">
      <alignment horizontal="left" vertical="center"/>
    </xf>
    <xf numFmtId="0" fontId="3" fillId="0" borderId="45" xfId="58" applyFont="1" applyBorder="1" applyAlignment="1">
      <alignment vertical="center"/>
    </xf>
    <xf numFmtId="0" fontId="3" fillId="0" borderId="48" xfId="58" applyFont="1" applyBorder="1" applyAlignment="1">
      <alignment horizontal="left" vertical="center"/>
    </xf>
    <xf numFmtId="179" fontId="11" fillId="0" borderId="0" xfId="58" applyNumberFormat="1" applyFont="1" applyAlignment="1">
      <alignment horizontal="right" vertical="center"/>
    </xf>
    <xf numFmtId="0" fontId="3" fillId="0" borderId="43" xfId="58" applyFont="1" applyBorder="1" applyAlignment="1">
      <alignment horizontal="left" vertical="center"/>
    </xf>
    <xf numFmtId="0" fontId="17" fillId="0" borderId="19" xfId="58" applyFont="1" applyBorder="1" applyAlignment="1">
      <alignment horizontal="center" vertical="center"/>
    </xf>
    <xf numFmtId="0" fontId="7" fillId="0" borderId="77" xfId="58" applyFont="1" applyBorder="1" applyAlignment="1">
      <alignment horizontal="center" vertical="center"/>
    </xf>
    <xf numFmtId="0" fontId="3" fillId="0" borderId="76" xfId="58" applyFont="1" applyBorder="1" applyAlignment="1">
      <alignment vertical="center"/>
    </xf>
    <xf numFmtId="0" fontId="3" fillId="0" borderId="78" xfId="58" applyFont="1" applyBorder="1" applyAlignment="1">
      <alignment vertical="center"/>
    </xf>
    <xf numFmtId="0" fontId="3" fillId="0" borderId="47" xfId="58" applyFont="1" applyBorder="1" applyAlignment="1">
      <alignment vertical="center"/>
    </xf>
    <xf numFmtId="0" fontId="3" fillId="0" borderId="82" xfId="58" applyFont="1" applyBorder="1" applyAlignment="1">
      <alignment vertical="center"/>
    </xf>
    <xf numFmtId="0" fontId="3" fillId="0" borderId="74" xfId="58" applyFont="1" applyBorder="1" applyAlignment="1">
      <alignment vertical="center"/>
    </xf>
    <xf numFmtId="0" fontId="3" fillId="0" borderId="8" xfId="58" applyFont="1" applyBorder="1" applyAlignment="1">
      <alignment horizontal="left" vertical="center"/>
    </xf>
    <xf numFmtId="0" fontId="43" fillId="0" borderId="0" xfId="47">
      <alignment vertical="center"/>
    </xf>
    <xf numFmtId="0" fontId="28" fillId="0" borderId="0" xfId="58" applyFont="1" applyAlignment="1">
      <alignment horizontal="right" vertical="center"/>
    </xf>
    <xf numFmtId="0" fontId="0" fillId="0" borderId="75" xfId="0" applyBorder="1" applyAlignment="1">
      <alignment horizontal="left" vertical="center"/>
    </xf>
    <xf numFmtId="0" fontId="0" fillId="0" borderId="3" xfId="0" applyBorder="1" applyAlignment="1">
      <alignment horizontal="left" vertical="center"/>
    </xf>
    <xf numFmtId="0" fontId="0" fillId="0" borderId="66" xfId="0" applyBorder="1" applyAlignment="1">
      <alignment horizontal="center" vertical="center"/>
    </xf>
    <xf numFmtId="0" fontId="0" fillId="0" borderId="33" xfId="0" applyBorder="1" applyAlignment="1">
      <alignment horizontal="center" vertical="center"/>
    </xf>
    <xf numFmtId="179" fontId="0" fillId="0" borderId="90" xfId="0" applyNumberFormat="1" applyBorder="1" applyAlignment="1">
      <alignment horizontal="right" vertical="center"/>
    </xf>
    <xf numFmtId="179" fontId="0" fillId="0" borderId="2" xfId="0" applyNumberFormat="1" applyBorder="1" applyAlignment="1">
      <alignment horizontal="right" vertical="center"/>
    </xf>
    <xf numFmtId="179" fontId="0" fillId="0" borderId="65" xfId="0" applyNumberFormat="1" applyBorder="1" applyAlignment="1">
      <alignment horizontal="right" vertical="center"/>
    </xf>
    <xf numFmtId="179" fontId="0" fillId="0" borderId="91" xfId="0" applyNumberFormat="1" applyBorder="1" applyAlignment="1">
      <alignment horizontal="right" vertical="center"/>
    </xf>
    <xf numFmtId="179" fontId="0" fillId="0" borderId="92" xfId="0" applyNumberFormat="1" applyBorder="1" applyAlignment="1">
      <alignment horizontal="right" vertical="center"/>
    </xf>
    <xf numFmtId="179" fontId="0" fillId="0" borderId="43" xfId="0" applyNumberFormat="1" applyBorder="1">
      <alignment vertical="center"/>
    </xf>
    <xf numFmtId="179" fontId="0" fillId="0" borderId="82" xfId="0" applyNumberFormat="1" applyBorder="1">
      <alignment vertical="center"/>
    </xf>
    <xf numFmtId="179" fontId="0" fillId="0" borderId="45" xfId="0" applyNumberFormat="1" applyBorder="1">
      <alignment vertical="center"/>
    </xf>
    <xf numFmtId="179" fontId="0" fillId="0" borderId="93" xfId="0" applyNumberFormat="1" applyBorder="1">
      <alignment vertical="center"/>
    </xf>
    <xf numFmtId="179" fontId="0" fillId="0" borderId="94" xfId="0" applyNumberFormat="1" applyBorder="1">
      <alignment vertical="center"/>
    </xf>
    <xf numFmtId="179" fontId="0" fillId="0" borderId="40" xfId="0" applyNumberFormat="1" applyBorder="1">
      <alignment vertical="center"/>
    </xf>
    <xf numFmtId="179" fontId="0" fillId="0" borderId="73" xfId="0" applyNumberFormat="1" applyBorder="1">
      <alignment vertical="center"/>
    </xf>
    <xf numFmtId="179" fontId="0" fillId="0" borderId="95" xfId="0" applyNumberFormat="1" applyBorder="1">
      <alignment vertical="center"/>
    </xf>
    <xf numFmtId="38" fontId="26" fillId="4" borderId="26" xfId="41" applyFont="1" applyFill="1" applyBorder="1" applyAlignment="1">
      <alignment horizontal="center" vertical="center"/>
    </xf>
    <xf numFmtId="38" fontId="26" fillId="4" borderId="1" xfId="41" applyFont="1" applyFill="1" applyBorder="1" applyAlignment="1">
      <alignment horizontal="center" vertical="center"/>
    </xf>
    <xf numFmtId="0" fontId="57" fillId="0" borderId="0" xfId="0" applyFont="1">
      <alignment vertical="center"/>
    </xf>
    <xf numFmtId="0" fontId="57" fillId="0" borderId="0" xfId="0" applyFont="1" applyAlignment="1">
      <alignment horizontal="center" vertical="center"/>
    </xf>
    <xf numFmtId="0" fontId="57" fillId="0" borderId="89" xfId="0" applyFont="1" applyBorder="1" applyAlignment="1">
      <alignment horizontal="left" vertical="center"/>
    </xf>
    <xf numFmtId="0" fontId="57" fillId="0" borderId="24" xfId="0" applyFont="1" applyBorder="1" applyAlignment="1">
      <alignment horizontal="left" vertical="center"/>
    </xf>
    <xf numFmtId="0" fontId="57" fillId="0" borderId="61" xfId="0" applyFont="1" applyBorder="1" applyAlignment="1">
      <alignment horizontal="center" vertical="center"/>
    </xf>
    <xf numFmtId="183" fontId="26" fillId="0" borderId="26" xfId="41" applyNumberFormat="1" applyFont="1" applyBorder="1" applyAlignment="1">
      <alignment horizontal="center" vertical="center"/>
    </xf>
    <xf numFmtId="38" fontId="57" fillId="0" borderId="3" xfId="44" applyFont="1" applyBorder="1" applyAlignment="1">
      <alignment horizontal="center"/>
    </xf>
    <xf numFmtId="38" fontId="26" fillId="0" borderId="3" xfId="44" applyFont="1" applyFill="1" applyBorder="1" applyAlignment="1">
      <alignment horizontal="right"/>
    </xf>
    <xf numFmtId="0" fontId="0" fillId="0" borderId="32" xfId="0" applyBorder="1" applyAlignment="1">
      <alignment horizontal="left" vertical="center"/>
    </xf>
    <xf numFmtId="0" fontId="0" fillId="0" borderId="100" xfId="0" applyBorder="1" applyAlignment="1">
      <alignment horizontal="left" vertical="center"/>
    </xf>
    <xf numFmtId="183" fontId="26" fillId="0" borderId="35" xfId="41" applyNumberFormat="1" applyFont="1" applyBorder="1" applyAlignment="1">
      <alignment horizontal="center" vertical="center"/>
    </xf>
    <xf numFmtId="0" fontId="55" fillId="0" borderId="0" xfId="0" applyFont="1">
      <alignment vertical="center"/>
    </xf>
    <xf numFmtId="0" fontId="60" fillId="0" borderId="0" xfId="48" applyFont="1"/>
    <xf numFmtId="0" fontId="5" fillId="0" borderId="0" xfId="48"/>
    <xf numFmtId="0" fontId="5" fillId="0" borderId="0" xfId="48" applyAlignment="1">
      <alignment horizontal="center"/>
    </xf>
    <xf numFmtId="0" fontId="18" fillId="0" borderId="22" xfId="48" applyFont="1" applyBorder="1" applyAlignment="1">
      <alignment horizontal="center" vertical="center"/>
    </xf>
    <xf numFmtId="0" fontId="11" fillId="3" borderId="2" xfId="48" applyFont="1" applyFill="1" applyBorder="1" applyAlignment="1">
      <alignment horizontal="center" vertical="center"/>
    </xf>
    <xf numFmtId="0" fontId="0" fillId="0" borderId="75" xfId="0" applyBorder="1" applyAlignment="1">
      <alignment horizontal="center" vertical="center" wrapText="1"/>
    </xf>
    <xf numFmtId="0" fontId="0" fillId="0" borderId="75" xfId="0" applyBorder="1" applyAlignment="1">
      <alignment horizontal="left" vertical="center" wrapText="1"/>
    </xf>
    <xf numFmtId="0" fontId="49" fillId="0" borderId="0" xfId="0" applyFont="1" applyAlignment="1">
      <alignment horizontal="right" vertical="center"/>
    </xf>
    <xf numFmtId="0" fontId="54" fillId="0" borderId="0" xfId="0" applyFont="1">
      <alignment vertical="center"/>
    </xf>
    <xf numFmtId="0" fontId="11" fillId="0" borderId="0" xfId="47" applyFont="1">
      <alignment vertical="center"/>
    </xf>
    <xf numFmtId="179" fontId="4" fillId="0" borderId="0" xfId="58" applyNumberFormat="1" applyFont="1" applyAlignment="1">
      <alignment horizontal="right" vertical="center"/>
    </xf>
    <xf numFmtId="0" fontId="20" fillId="0" borderId="0" xfId="48" applyFont="1" applyAlignment="1">
      <alignment horizontal="left" vertical="center"/>
    </xf>
    <xf numFmtId="0" fontId="37" fillId="0" borderId="0" xfId="48" applyFont="1" applyAlignment="1">
      <alignment horizontal="right" vertical="center"/>
    </xf>
    <xf numFmtId="0" fontId="38" fillId="5" borderId="0" xfId="48" applyFont="1" applyFill="1" applyAlignment="1">
      <alignment vertical="center"/>
    </xf>
    <xf numFmtId="0" fontId="38" fillId="5" borderId="3" xfId="48" applyFont="1" applyFill="1" applyBorder="1" applyAlignment="1">
      <alignment horizontal="center" vertical="center"/>
    </xf>
    <xf numFmtId="0" fontId="21" fillId="0" borderId="0" xfId="48" applyFont="1" applyAlignment="1">
      <alignment horizontal="center" vertical="center" wrapText="1"/>
    </xf>
    <xf numFmtId="0" fontId="20" fillId="3" borderId="3" xfId="2" applyNumberFormat="1" applyFont="1" applyFill="1" applyBorder="1" applyAlignment="1">
      <alignment vertical="center"/>
    </xf>
    <xf numFmtId="0" fontId="38" fillId="3" borderId="3" xfId="2" applyNumberFormat="1" applyFont="1" applyFill="1" applyBorder="1" applyAlignment="1">
      <alignment vertical="center"/>
    </xf>
    <xf numFmtId="38" fontId="20" fillId="3" borderId="3" xfId="45" applyFont="1" applyFill="1" applyBorder="1" applyAlignment="1">
      <alignment vertical="center"/>
    </xf>
    <xf numFmtId="38" fontId="20" fillId="3" borderId="3" xfId="45" applyFont="1" applyFill="1" applyBorder="1" applyAlignment="1">
      <alignment horizontal="left" vertical="center"/>
    </xf>
    <xf numFmtId="0" fontId="0" fillId="3" borderId="0" xfId="0" applyFill="1">
      <alignment vertical="center"/>
    </xf>
    <xf numFmtId="179" fontId="11" fillId="0" borderId="99" xfId="58" applyNumberFormat="1" applyFont="1" applyBorder="1" applyAlignment="1">
      <alignment horizontal="right" vertical="center"/>
    </xf>
    <xf numFmtId="38" fontId="26" fillId="3" borderId="3" xfId="60" applyNumberFormat="1" applyFont="1" applyFill="1" applyBorder="1"/>
    <xf numFmtId="0" fontId="54" fillId="3" borderId="0" xfId="0" applyFont="1" applyFill="1">
      <alignment vertical="center"/>
    </xf>
    <xf numFmtId="0" fontId="54" fillId="3" borderId="0" xfId="0" applyFont="1" applyFill="1" applyAlignment="1">
      <alignment horizontal="center" vertical="center"/>
    </xf>
    <xf numFmtId="0" fontId="0" fillId="3" borderId="0" xfId="0" applyFill="1" applyAlignment="1">
      <alignment vertical="center" wrapText="1"/>
    </xf>
    <xf numFmtId="38" fontId="57" fillId="0" borderId="3" xfId="44" applyFont="1" applyFill="1" applyBorder="1" applyAlignment="1"/>
    <xf numFmtId="184" fontId="26" fillId="4" borderId="26" xfId="41" applyNumberFormat="1" applyFont="1" applyFill="1" applyBorder="1" applyAlignment="1">
      <alignment horizontal="center" vertical="center"/>
    </xf>
    <xf numFmtId="184" fontId="26" fillId="4" borderId="1" xfId="41" applyNumberFormat="1" applyFont="1" applyFill="1" applyBorder="1" applyAlignment="1">
      <alignment horizontal="center" vertical="center"/>
    </xf>
    <xf numFmtId="186" fontId="26" fillId="0" borderId="26" xfId="41" applyNumberFormat="1" applyFont="1" applyBorder="1" applyAlignment="1">
      <alignment horizontal="center" vertical="center"/>
    </xf>
    <xf numFmtId="0" fontId="18" fillId="0" borderId="58" xfId="48" applyFont="1" applyBorder="1" applyAlignment="1">
      <alignment horizontal="center" vertical="center" wrapText="1"/>
    </xf>
    <xf numFmtId="0" fontId="11" fillId="0" borderId="80" xfId="48" applyFont="1" applyBorder="1" applyAlignment="1">
      <alignment horizontal="left" vertical="center"/>
    </xf>
    <xf numFmtId="0" fontId="11" fillId="0" borderId="20" xfId="48" applyFont="1" applyBorder="1" applyAlignment="1">
      <alignment horizontal="left" vertical="center"/>
    </xf>
    <xf numFmtId="0" fontId="11" fillId="0" borderId="20" xfId="48" applyFont="1" applyBorder="1" applyAlignment="1">
      <alignment horizontal="left" vertical="center" wrapText="1"/>
    </xf>
    <xf numFmtId="0" fontId="11" fillId="0" borderId="80" xfId="48" applyFont="1" applyBorder="1" applyAlignment="1">
      <alignment horizontal="left" vertical="center" wrapText="1"/>
    </xf>
    <xf numFmtId="179" fontId="0" fillId="3" borderId="43" xfId="0" applyNumberFormat="1" applyFill="1" applyBorder="1">
      <alignment vertical="center"/>
    </xf>
    <xf numFmtId="179" fontId="0" fillId="3" borderId="82" xfId="0" applyNumberFormat="1" applyFill="1" applyBorder="1">
      <alignment vertical="center"/>
    </xf>
    <xf numFmtId="179" fontId="0" fillId="3" borderId="45" xfId="0" applyNumberFormat="1" applyFill="1" applyBorder="1">
      <alignment vertical="center"/>
    </xf>
    <xf numFmtId="181" fontId="0" fillId="0" borderId="0" xfId="0" applyNumberFormat="1">
      <alignment vertical="center"/>
    </xf>
    <xf numFmtId="181" fontId="48" fillId="0" borderId="0" xfId="0" applyNumberFormat="1" applyFont="1">
      <alignment vertical="center"/>
    </xf>
    <xf numFmtId="181" fontId="0" fillId="0" borderId="0" xfId="0" applyNumberFormat="1" applyAlignment="1">
      <alignment horizontal="center" vertical="center"/>
    </xf>
    <xf numFmtId="181" fontId="0" fillId="0" borderId="22" xfId="0" applyNumberFormat="1" applyBorder="1">
      <alignment vertical="center"/>
    </xf>
    <xf numFmtId="181" fontId="0" fillId="0" borderId="65" xfId="0" applyNumberFormat="1" applyBorder="1" applyAlignment="1">
      <alignment horizontal="center" vertical="center"/>
    </xf>
    <xf numFmtId="181" fontId="0" fillId="0" borderId="80" xfId="0" applyNumberFormat="1" applyBorder="1" applyAlignment="1">
      <alignment horizontal="left" vertical="center" shrinkToFit="1"/>
    </xf>
    <xf numFmtId="181" fontId="0" fillId="0" borderId="21" xfId="0" applyNumberFormat="1" applyBorder="1" applyAlignment="1">
      <alignment horizontal="left" vertical="center"/>
    </xf>
    <xf numFmtId="181" fontId="0" fillId="0" borderId="75" xfId="0" applyNumberFormat="1" applyBorder="1" applyAlignment="1">
      <alignment horizontal="left" vertical="center" shrinkToFit="1"/>
    </xf>
    <xf numFmtId="181" fontId="0" fillId="0" borderId="3" xfId="0" applyNumberFormat="1" applyBorder="1" applyAlignment="1">
      <alignment horizontal="left" vertical="center"/>
    </xf>
    <xf numFmtId="181" fontId="0" fillId="0" borderId="63" xfId="0" applyNumberFormat="1" applyBorder="1" applyAlignment="1">
      <alignment horizontal="left" vertical="center" shrinkToFit="1"/>
    </xf>
    <xf numFmtId="181" fontId="0" fillId="0" borderId="64" xfId="0" applyNumberFormat="1" applyBorder="1" applyAlignment="1">
      <alignment horizontal="left" vertical="center"/>
    </xf>
    <xf numFmtId="181" fontId="48" fillId="0" borderId="116" xfId="0" applyNumberFormat="1" applyFont="1" applyBorder="1" applyAlignment="1">
      <alignment horizontal="centerContinuous" vertical="center" wrapText="1"/>
    </xf>
    <xf numFmtId="181" fontId="48" fillId="0" borderId="117" xfId="0" applyNumberFormat="1" applyFont="1" applyBorder="1" applyAlignment="1">
      <alignment horizontal="centerContinuous" vertical="center" wrapText="1"/>
    </xf>
    <xf numFmtId="181" fontId="0" fillId="0" borderId="5" xfId="0" applyNumberFormat="1" applyBorder="1" applyAlignment="1">
      <alignment horizontal="left" vertical="center"/>
    </xf>
    <xf numFmtId="181" fontId="0" fillId="0" borderId="72" xfId="0" applyNumberFormat="1" applyBorder="1" applyAlignment="1">
      <alignment horizontal="left" vertical="center"/>
    </xf>
    <xf numFmtId="181" fontId="51" fillId="0" borderId="87" xfId="0" applyNumberFormat="1" applyFont="1" applyBorder="1" applyAlignment="1">
      <alignment horizontal="centerContinuous" vertical="center" wrapText="1"/>
    </xf>
    <xf numFmtId="181" fontId="0" fillId="0" borderId="1" xfId="0" applyNumberFormat="1" applyBorder="1" applyAlignment="1">
      <alignment horizontal="centerContinuous" vertical="center" wrapText="1"/>
    </xf>
    <xf numFmtId="181" fontId="0" fillId="0" borderId="111" xfId="0" applyNumberFormat="1" applyBorder="1" applyAlignment="1">
      <alignment horizontal="centerContinuous" vertical="center" wrapText="1"/>
    </xf>
    <xf numFmtId="179" fontId="0" fillId="3" borderId="2" xfId="0" applyNumberFormat="1" applyFill="1" applyBorder="1" applyAlignment="1">
      <alignment horizontal="center" vertical="center"/>
    </xf>
    <xf numFmtId="179" fontId="0" fillId="0" borderId="0" xfId="0" applyNumberFormat="1" applyAlignment="1">
      <alignment horizontal="center" vertical="center"/>
    </xf>
    <xf numFmtId="179" fontId="0" fillId="0" borderId="2" xfId="0" applyNumberFormat="1" applyBorder="1">
      <alignment vertical="center"/>
    </xf>
    <xf numFmtId="179" fontId="0" fillId="0" borderId="21" xfId="0" applyNumberFormat="1" applyBorder="1" applyAlignment="1">
      <alignment horizontal="center" vertical="center"/>
    </xf>
    <xf numFmtId="179" fontId="0" fillId="0" borderId="3" xfId="0" applyNumberFormat="1" applyBorder="1" applyAlignment="1">
      <alignment horizontal="center" vertical="center"/>
    </xf>
    <xf numFmtId="179" fontId="0" fillId="0" borderId="64" xfId="0" applyNumberFormat="1" applyBorder="1" applyAlignment="1">
      <alignment horizontal="center" vertical="center"/>
    </xf>
    <xf numFmtId="179" fontId="48" fillId="0" borderId="117" xfId="0" applyNumberFormat="1" applyFont="1" applyBorder="1" applyAlignment="1">
      <alignment horizontal="centerContinuous" vertical="center" wrapText="1"/>
    </xf>
    <xf numFmtId="179" fontId="48" fillId="0" borderId="119" xfId="0" applyNumberFormat="1" applyFont="1" applyBorder="1" applyAlignment="1">
      <alignment horizontal="centerContinuous" vertical="center" wrapText="1"/>
    </xf>
    <xf numFmtId="179" fontId="0" fillId="0" borderId="120" xfId="0" applyNumberFormat="1" applyBorder="1" applyAlignment="1">
      <alignment horizontal="center" vertical="center"/>
    </xf>
    <xf numFmtId="179" fontId="43" fillId="3" borderId="121" xfId="41" applyNumberFormat="1" applyFont="1" applyFill="1" applyBorder="1" applyAlignment="1">
      <alignment horizontal="right" vertical="center"/>
    </xf>
    <xf numFmtId="179" fontId="0" fillId="3" borderId="74" xfId="0" applyNumberFormat="1" applyFill="1" applyBorder="1">
      <alignment vertical="center"/>
    </xf>
    <xf numFmtId="179" fontId="0" fillId="0" borderId="74" xfId="0" applyNumberFormat="1" applyBorder="1">
      <alignment vertical="center"/>
    </xf>
    <xf numFmtId="179" fontId="0" fillId="0" borderId="22" xfId="0" applyNumberFormat="1" applyBorder="1" applyAlignment="1">
      <alignment horizontal="right" vertical="center"/>
    </xf>
    <xf numFmtId="187" fontId="11" fillId="0" borderId="80" xfId="48" applyNumberFormat="1" applyFont="1" applyBorder="1" applyAlignment="1">
      <alignment horizontal="left" vertical="center" wrapText="1"/>
    </xf>
    <xf numFmtId="187" fontId="11" fillId="0" borderId="20" xfId="48" applyNumberFormat="1" applyFont="1" applyBorder="1" applyAlignment="1">
      <alignment horizontal="left" vertical="center"/>
    </xf>
    <xf numFmtId="188" fontId="0" fillId="0" borderId="0" xfId="0" applyNumberFormat="1">
      <alignment vertical="center"/>
    </xf>
    <xf numFmtId="188" fontId="0" fillId="0" borderId="122" xfId="0" applyNumberFormat="1" applyBorder="1" applyAlignment="1">
      <alignment horizontal="center" vertical="center"/>
    </xf>
    <xf numFmtId="188" fontId="0" fillId="3" borderId="32" xfId="0" applyNumberFormat="1" applyFill="1" applyBorder="1" applyAlignment="1">
      <alignment horizontal="center" vertical="center"/>
    </xf>
    <xf numFmtId="188" fontId="0" fillId="0" borderId="116" xfId="0" applyNumberFormat="1" applyBorder="1" applyAlignment="1">
      <alignment horizontal="center" vertical="center"/>
    </xf>
    <xf numFmtId="188" fontId="0" fillId="3" borderId="71" xfId="0" applyNumberFormat="1" applyFill="1" applyBorder="1" applyAlignment="1">
      <alignment horizontal="center" vertical="center"/>
    </xf>
    <xf numFmtId="0" fontId="52" fillId="0" borderId="0" xfId="0" applyFont="1" applyAlignment="1">
      <alignment horizontal="right" vertical="center"/>
    </xf>
    <xf numFmtId="0" fontId="49" fillId="0" borderId="57" xfId="0" applyFont="1" applyBorder="1" applyAlignment="1">
      <alignment horizontal="center" vertical="center" wrapText="1"/>
    </xf>
    <xf numFmtId="179" fontId="49" fillId="0" borderId="49" xfId="0" applyNumberFormat="1" applyFont="1" applyBorder="1" applyAlignment="1">
      <alignment horizontal="right" vertical="center" wrapText="1"/>
    </xf>
    <xf numFmtId="179" fontId="49" fillId="0" borderId="123" xfId="0" applyNumberFormat="1" applyFont="1" applyBorder="1" applyAlignment="1">
      <alignment horizontal="right" vertical="center" wrapText="1"/>
    </xf>
    <xf numFmtId="179" fontId="49" fillId="3" borderId="17" xfId="0" applyNumberFormat="1" applyFont="1" applyFill="1" applyBorder="1" applyAlignment="1">
      <alignment horizontal="right" vertical="center" wrapText="1"/>
    </xf>
    <xf numFmtId="0" fontId="49" fillId="0" borderId="59" xfId="0" applyFont="1" applyBorder="1" applyAlignment="1">
      <alignment horizontal="centerContinuous" vertical="center" wrapText="1"/>
    </xf>
    <xf numFmtId="0" fontId="49" fillId="0" borderId="8" xfId="0" applyFont="1" applyBorder="1" applyAlignment="1">
      <alignment horizontal="centerContinuous" vertical="center" wrapText="1"/>
    </xf>
    <xf numFmtId="0" fontId="49" fillId="0" borderId="125" xfId="0" applyFont="1" applyBorder="1" applyAlignment="1">
      <alignment horizontal="centerContinuous" vertical="center" wrapText="1"/>
    </xf>
    <xf numFmtId="0" fontId="49" fillId="0" borderId="49" xfId="0" applyFont="1" applyBorder="1" applyAlignment="1">
      <alignment horizontal="center" vertical="center" wrapText="1"/>
    </xf>
    <xf numFmtId="0" fontId="49" fillId="0" borderId="126" xfId="0" applyFont="1" applyBorder="1" applyAlignment="1">
      <alignment horizontal="left" vertical="center"/>
    </xf>
    <xf numFmtId="0" fontId="49" fillId="0" borderId="49" xfId="0" applyFont="1" applyBorder="1" applyAlignment="1">
      <alignment horizontal="left" vertical="center"/>
    </xf>
    <xf numFmtId="0" fontId="49" fillId="0" borderId="106" xfId="0" applyFont="1" applyBorder="1">
      <alignment vertical="center"/>
    </xf>
    <xf numFmtId="0" fontId="49" fillId="0" borderId="4" xfId="0" applyFont="1" applyBorder="1">
      <alignment vertical="center"/>
    </xf>
    <xf numFmtId="0" fontId="49" fillId="0" borderId="23" xfId="0" applyFont="1" applyBorder="1">
      <alignment vertical="center"/>
    </xf>
    <xf numFmtId="0" fontId="49" fillId="0" borderId="23" xfId="0" applyFont="1" applyBorder="1" applyAlignment="1">
      <alignment horizontal="left" vertical="center"/>
    </xf>
    <xf numFmtId="0" fontId="49" fillId="0" borderId="4" xfId="0" applyFont="1" applyBorder="1" applyAlignment="1">
      <alignment horizontal="left" vertical="center"/>
    </xf>
    <xf numFmtId="0" fontId="49" fillId="0" borderId="23" xfId="0" applyFont="1" applyBorder="1" applyAlignment="1">
      <alignment horizontal="left" vertical="center" wrapText="1"/>
    </xf>
    <xf numFmtId="0" fontId="49" fillId="0" borderId="88" xfId="0" applyFont="1" applyBorder="1">
      <alignment vertical="center"/>
    </xf>
    <xf numFmtId="0" fontId="49" fillId="0" borderId="10" xfId="0" applyFont="1" applyBorder="1" applyAlignment="1">
      <alignment horizontal="left" vertical="center"/>
    </xf>
    <xf numFmtId="0" fontId="49" fillId="0" borderId="27" xfId="0" applyFont="1" applyBorder="1" applyAlignment="1">
      <alignment horizontal="left" vertical="center" wrapText="1"/>
    </xf>
    <xf numFmtId="0" fontId="49" fillId="0" borderId="37" xfId="0" applyFont="1" applyBorder="1" applyAlignment="1">
      <alignment horizontal="left" vertical="center"/>
    </xf>
    <xf numFmtId="0" fontId="49" fillId="0" borderId="38" xfId="0" applyFont="1" applyBorder="1" applyAlignment="1">
      <alignment horizontal="left" vertical="center"/>
    </xf>
    <xf numFmtId="0" fontId="49" fillId="0" borderId="127" xfId="0" applyFont="1" applyBorder="1" applyAlignment="1">
      <alignment horizontal="left" vertical="center" wrapText="1"/>
    </xf>
    <xf numFmtId="38" fontId="49" fillId="3" borderId="3" xfId="41" applyFont="1" applyFill="1" applyBorder="1" applyAlignment="1">
      <alignment horizontal="right" vertical="center" wrapText="1"/>
    </xf>
    <xf numFmtId="179" fontId="49" fillId="0" borderId="3" xfId="0" applyNumberFormat="1" applyFont="1" applyBorder="1" applyAlignment="1">
      <alignment horizontal="right" vertical="center" wrapText="1"/>
    </xf>
    <xf numFmtId="179" fontId="49" fillId="0" borderId="128" xfId="0" applyNumberFormat="1" applyFont="1" applyBorder="1" applyAlignment="1">
      <alignment horizontal="right" vertical="center" wrapText="1"/>
    </xf>
    <xf numFmtId="179" fontId="49" fillId="0" borderId="129" xfId="0" applyNumberFormat="1" applyFont="1" applyBorder="1" applyAlignment="1">
      <alignment horizontal="right" vertical="center" wrapText="1"/>
    </xf>
    <xf numFmtId="179" fontId="49" fillId="0" borderId="124" xfId="0" applyNumberFormat="1" applyFont="1" applyBorder="1" applyAlignment="1">
      <alignment horizontal="right" vertical="center" wrapText="1"/>
    </xf>
    <xf numFmtId="179" fontId="49" fillId="0" borderId="130" xfId="0" applyNumberFormat="1" applyFont="1" applyBorder="1" applyAlignment="1">
      <alignment horizontal="right" vertical="center" wrapText="1"/>
    </xf>
    <xf numFmtId="181" fontId="0" fillId="0" borderId="0" xfId="0" applyNumberFormat="1" applyAlignment="1">
      <alignment vertical="center" wrapText="1"/>
    </xf>
    <xf numFmtId="179" fontId="0" fillId="0" borderId="21" xfId="0" applyNumberFormat="1" applyBorder="1" applyAlignment="1">
      <alignment horizontal="left" vertical="center" wrapText="1"/>
    </xf>
    <xf numFmtId="179" fontId="0" fillId="0" borderId="93" xfId="0" applyNumberFormat="1" applyBorder="1" applyAlignment="1">
      <alignment vertical="center" wrapText="1"/>
    </xf>
    <xf numFmtId="179" fontId="0" fillId="0" borderId="94" xfId="0" applyNumberFormat="1" applyBorder="1" applyAlignment="1">
      <alignment vertical="center" wrapText="1"/>
    </xf>
    <xf numFmtId="179" fontId="55" fillId="0" borderId="40" xfId="0" applyNumberFormat="1" applyFont="1" applyBorder="1" applyAlignment="1">
      <alignment horizontal="center" vertical="center" wrapText="1"/>
    </xf>
    <xf numFmtId="179" fontId="64" fillId="3" borderId="3" xfId="0" applyNumberFormat="1" applyFont="1" applyFill="1" applyBorder="1" applyAlignment="1">
      <alignment horizontal="right" vertical="center"/>
    </xf>
    <xf numFmtId="38" fontId="20" fillId="0" borderId="0" xfId="41" applyFont="1" applyFill="1" applyAlignment="1"/>
    <xf numFmtId="38" fontId="21" fillId="0" borderId="0" xfId="41" applyFont="1" applyFill="1" applyAlignment="1"/>
    <xf numFmtId="38" fontId="20" fillId="0" borderId="0" xfId="41" applyFont="1" applyFill="1" applyBorder="1" applyAlignment="1"/>
    <xf numFmtId="38" fontId="20" fillId="0" borderId="0" xfId="41" applyFont="1" applyFill="1" applyBorder="1" applyAlignment="1">
      <alignment vertical="center"/>
    </xf>
    <xf numFmtId="38" fontId="20" fillId="0" borderId="0" xfId="41" applyFont="1" applyFill="1" applyAlignment="1">
      <alignment vertical="center"/>
    </xf>
    <xf numFmtId="38" fontId="20" fillId="0" borderId="0" xfId="41" applyFont="1" applyFill="1" applyAlignment="1">
      <alignment horizontal="center" vertical="center"/>
    </xf>
    <xf numFmtId="38" fontId="38" fillId="5" borderId="0" xfId="41" applyFont="1" applyFill="1" applyBorder="1" applyAlignment="1">
      <alignment vertical="center"/>
    </xf>
    <xf numFmtId="38" fontId="20" fillId="0" borderId="0" xfId="41" applyFont="1" applyFill="1" applyBorder="1" applyAlignment="1">
      <alignment horizontal="left" vertical="center"/>
    </xf>
    <xf numFmtId="38" fontId="20" fillId="0" borderId="0" xfId="41" applyFont="1" applyFill="1" applyAlignment="1">
      <alignment horizontal="left" vertical="center"/>
    </xf>
    <xf numFmtId="0" fontId="61" fillId="0" borderId="0" xfId="0" applyFont="1" applyAlignment="1">
      <alignment horizontal="center" vertical="center" wrapText="1"/>
    </xf>
    <xf numFmtId="38" fontId="20" fillId="3" borderId="3" xfId="41" applyFont="1" applyFill="1" applyBorder="1" applyAlignment="1">
      <alignment vertical="center"/>
    </xf>
    <xf numFmtId="38" fontId="38" fillId="3" borderId="3" xfId="41" applyFont="1" applyFill="1" applyBorder="1" applyAlignment="1">
      <alignment vertical="center"/>
    </xf>
    <xf numFmtId="0" fontId="65" fillId="0" borderId="3" xfId="59" applyFont="1" applyBorder="1" applyAlignment="1">
      <alignment horizontal="center"/>
    </xf>
    <xf numFmtId="179" fontId="49" fillId="0" borderId="151" xfId="0" applyNumberFormat="1" applyFont="1" applyBorder="1" applyAlignment="1">
      <alignment horizontal="right" vertical="center" wrapText="1"/>
    </xf>
    <xf numFmtId="179" fontId="49" fillId="0" borderId="152" xfId="0" applyNumberFormat="1" applyFont="1" applyBorder="1" applyAlignment="1">
      <alignment horizontal="right" vertical="center" wrapText="1"/>
    </xf>
    <xf numFmtId="179" fontId="49" fillId="0" borderId="69" xfId="0" applyNumberFormat="1" applyFont="1" applyBorder="1" applyAlignment="1">
      <alignment horizontal="right" vertical="center" wrapText="1"/>
    </xf>
    <xf numFmtId="181" fontId="64" fillId="0" borderId="9" xfId="0" applyNumberFormat="1" applyFont="1" applyBorder="1" applyAlignment="1">
      <alignment horizontal="centerContinuous" vertical="center" wrapText="1"/>
    </xf>
    <xf numFmtId="181" fontId="64" fillId="0" borderId="0" xfId="0" applyNumberFormat="1" applyFont="1" applyAlignment="1">
      <alignment horizontal="centerContinuous" vertical="center" wrapText="1"/>
    </xf>
    <xf numFmtId="179" fontId="64" fillId="0" borderId="0" xfId="0" applyNumberFormat="1" applyFont="1" applyAlignment="1">
      <alignment horizontal="centerContinuous" vertical="center" wrapText="1"/>
    </xf>
    <xf numFmtId="188" fontId="0" fillId="0" borderId="9" xfId="0" applyNumberFormat="1" applyBorder="1" applyAlignment="1">
      <alignment horizontal="center" vertical="center"/>
    </xf>
    <xf numFmtId="179" fontId="0" fillId="0" borderId="62" xfId="0" applyNumberFormat="1" applyBorder="1" applyAlignment="1">
      <alignment horizontal="right" vertical="center"/>
    </xf>
    <xf numFmtId="179" fontId="0" fillId="0" borderId="153" xfId="0" applyNumberFormat="1" applyBorder="1" applyAlignment="1">
      <alignment vertical="center" wrapText="1"/>
    </xf>
    <xf numFmtId="179" fontId="0" fillId="0" borderId="153" xfId="0" applyNumberFormat="1" applyBorder="1">
      <alignment vertical="center"/>
    </xf>
    <xf numFmtId="179" fontId="64" fillId="0" borderId="154" xfId="0" applyNumberFormat="1" applyFont="1" applyBorder="1" applyAlignment="1">
      <alignment horizontal="centerContinuous" vertical="center" wrapText="1"/>
    </xf>
    <xf numFmtId="188" fontId="0" fillId="0" borderId="155" xfId="0" applyNumberFormat="1" applyBorder="1" applyAlignment="1">
      <alignment horizontal="center" vertical="center"/>
    </xf>
    <xf numFmtId="179" fontId="0" fillId="0" borderId="7" xfId="0" applyNumberFormat="1" applyBorder="1" applyAlignment="1">
      <alignment horizontal="right" vertical="center"/>
    </xf>
    <xf numFmtId="179" fontId="64" fillId="0" borderId="17" xfId="0" applyNumberFormat="1" applyFont="1" applyBorder="1" applyAlignment="1">
      <alignment horizontal="right" vertical="center"/>
    </xf>
    <xf numFmtId="179" fontId="48" fillId="0" borderId="154" xfId="0" applyNumberFormat="1" applyFont="1" applyBorder="1" applyAlignment="1">
      <alignment horizontal="right" vertical="center"/>
    </xf>
    <xf numFmtId="0" fontId="11" fillId="0" borderId="0" xfId="48" applyFont="1" applyAlignment="1">
      <alignment horizontal="right" vertical="center"/>
    </xf>
    <xf numFmtId="0" fontId="21" fillId="0" borderId="118" xfId="48" applyFont="1" applyBorder="1" applyAlignment="1">
      <alignment horizontal="center" vertical="center" wrapText="1"/>
    </xf>
    <xf numFmtId="38" fontId="38" fillId="5" borderId="60" xfId="45" applyFont="1" applyFill="1" applyBorder="1" applyAlignment="1">
      <alignment vertical="center"/>
    </xf>
    <xf numFmtId="38" fontId="38" fillId="5" borderId="60" xfId="45" applyFont="1" applyFill="1" applyBorder="1" applyAlignment="1">
      <alignment horizontal="right" vertical="center"/>
    </xf>
    <xf numFmtId="0" fontId="38" fillId="5" borderId="0" xfId="48" applyFont="1" applyFill="1" applyAlignment="1">
      <alignment horizontal="right" vertical="center"/>
    </xf>
    <xf numFmtId="176" fontId="38" fillId="5" borderId="60" xfId="48" applyNumberFormat="1" applyFont="1" applyFill="1" applyBorder="1" applyAlignment="1">
      <alignment horizontal="left" vertical="center"/>
    </xf>
    <xf numFmtId="0" fontId="38" fillId="5" borderId="9" xfId="48" applyFont="1" applyFill="1" applyBorder="1" applyAlignment="1">
      <alignment vertical="center"/>
    </xf>
    <xf numFmtId="0" fontId="38" fillId="5" borderId="87" xfId="48" applyFont="1" applyFill="1" applyBorder="1" applyAlignment="1">
      <alignment vertical="center"/>
    </xf>
    <xf numFmtId="0" fontId="38" fillId="5" borderId="1" xfId="48" applyFont="1" applyFill="1" applyBorder="1" applyAlignment="1">
      <alignment vertical="center"/>
    </xf>
    <xf numFmtId="0" fontId="38" fillId="5" borderId="66" xfId="48" applyFont="1" applyFill="1" applyBorder="1" applyAlignment="1">
      <alignment horizontal="center" vertical="center"/>
    </xf>
    <xf numFmtId="181" fontId="64" fillId="0" borderId="0" xfId="0" applyNumberFormat="1" applyFont="1" applyAlignment="1">
      <alignment horizontal="right" vertical="center"/>
    </xf>
    <xf numFmtId="179" fontId="48" fillId="0" borderId="40" xfId="0" applyNumberFormat="1" applyFont="1" applyBorder="1" applyAlignment="1">
      <alignment horizontal="right" vertical="center"/>
    </xf>
    <xf numFmtId="0" fontId="64" fillId="0" borderId="0" xfId="56" applyFont="1" applyAlignment="1">
      <alignment horizontal="right" vertical="center"/>
    </xf>
    <xf numFmtId="189" fontId="54" fillId="0" borderId="42" xfId="56" applyNumberFormat="1" applyFont="1" applyBorder="1" applyAlignment="1">
      <alignment horizontal="center" vertical="center"/>
    </xf>
    <xf numFmtId="0" fontId="7" fillId="0" borderId="63" xfId="58" applyFont="1" applyBorder="1" applyAlignment="1">
      <alignment horizontal="center" vertical="center"/>
    </xf>
    <xf numFmtId="0" fontId="7" fillId="0" borderId="65" xfId="58" applyFont="1" applyBorder="1" applyAlignment="1">
      <alignment horizontal="center" vertical="center"/>
    </xf>
    <xf numFmtId="0" fontId="3" fillId="0" borderId="21" xfId="58" applyFont="1" applyBorder="1" applyAlignment="1">
      <alignment horizontal="left" vertical="center"/>
    </xf>
    <xf numFmtId="0" fontId="3" fillId="0" borderId="33" xfId="58" applyFont="1" applyBorder="1" applyAlignment="1">
      <alignment horizontal="center" vertical="center"/>
    </xf>
    <xf numFmtId="181" fontId="11" fillId="0" borderId="80" xfId="58" applyNumberFormat="1" applyFont="1" applyBorder="1" applyAlignment="1">
      <alignment horizontal="right" vertical="center"/>
    </xf>
    <xf numFmtId="179" fontId="11" fillId="0" borderId="22" xfId="58" applyNumberFormat="1" applyFont="1" applyBorder="1" applyAlignment="1">
      <alignment horizontal="right" vertical="center"/>
    </xf>
    <xf numFmtId="0" fontId="3" fillId="0" borderId="44" xfId="58" applyFont="1" applyBorder="1" applyAlignment="1">
      <alignment horizontal="left" vertical="center"/>
    </xf>
    <xf numFmtId="0" fontId="3" fillId="0" borderId="3" xfId="58" applyFont="1" applyBorder="1" applyAlignment="1">
      <alignment horizontal="left" vertical="center"/>
    </xf>
    <xf numFmtId="0" fontId="3" fillId="0" borderId="66" xfId="58" applyFont="1" applyBorder="1" applyAlignment="1">
      <alignment horizontal="center" vertical="center"/>
    </xf>
    <xf numFmtId="0" fontId="3" fillId="0" borderId="66" xfId="58" applyFont="1" applyBorder="1" applyAlignment="1">
      <alignment vertical="center"/>
    </xf>
    <xf numFmtId="0" fontId="3" fillId="0" borderId="64" xfId="58" applyFont="1" applyBorder="1" applyAlignment="1">
      <alignment horizontal="left" vertical="center"/>
    </xf>
    <xf numFmtId="0" fontId="3" fillId="0" borderId="86" xfId="58" applyFont="1" applyBorder="1" applyAlignment="1">
      <alignment vertical="center"/>
    </xf>
    <xf numFmtId="0" fontId="3" fillId="0" borderId="67" xfId="58" applyFont="1" applyBorder="1" applyAlignment="1">
      <alignment horizontal="left" vertical="center"/>
    </xf>
    <xf numFmtId="0" fontId="11" fillId="0" borderId="102" xfId="58" applyFont="1" applyBorder="1" applyAlignment="1">
      <alignment horizontal="centerContinuous" vertical="center" wrapText="1"/>
    </xf>
    <xf numFmtId="0" fontId="11" fillId="0" borderId="103" xfId="58" applyFont="1" applyBorder="1" applyAlignment="1">
      <alignment horizontal="centerContinuous" vertical="center" wrapText="1"/>
    </xf>
    <xf numFmtId="0" fontId="11" fillId="0" borderId="104" xfId="58" applyFont="1" applyBorder="1" applyAlignment="1">
      <alignment horizontal="centerContinuous" vertical="center" wrapText="1"/>
    </xf>
    <xf numFmtId="0" fontId="3" fillId="0" borderId="68" xfId="58" applyFont="1" applyBorder="1" applyAlignment="1">
      <alignment horizontal="left" vertical="center"/>
    </xf>
    <xf numFmtId="179" fontId="11" fillId="0" borderId="107" xfId="58" applyNumberFormat="1" applyFont="1" applyBorder="1" applyAlignment="1">
      <alignment horizontal="right" vertical="center"/>
    </xf>
    <xf numFmtId="179" fontId="11" fillId="0" borderId="17" xfId="58" applyNumberFormat="1" applyFont="1" applyBorder="1" applyAlignment="1">
      <alignment horizontal="right" vertical="center"/>
    </xf>
    <xf numFmtId="179" fontId="11" fillId="0" borderId="69" xfId="58" applyNumberFormat="1" applyFont="1" applyBorder="1" applyAlignment="1">
      <alignment horizontal="right" vertical="center"/>
    </xf>
    <xf numFmtId="0" fontId="3" fillId="0" borderId="70" xfId="58" applyFont="1" applyBorder="1" applyAlignment="1">
      <alignment horizontal="left" vertical="center"/>
    </xf>
    <xf numFmtId="0" fontId="3" fillId="0" borderId="105" xfId="58" applyFont="1" applyBorder="1" applyAlignment="1">
      <alignment horizontal="left" vertical="center"/>
    </xf>
    <xf numFmtId="56" fontId="11" fillId="0" borderId="32" xfId="58" applyNumberFormat="1" applyFont="1" applyBorder="1" applyAlignment="1">
      <alignment horizontal="center" vertical="center"/>
    </xf>
    <xf numFmtId="0" fontId="11" fillId="0" borderId="21" xfId="58" applyFont="1" applyBorder="1" applyAlignment="1">
      <alignment horizontal="left" vertical="center"/>
    </xf>
    <xf numFmtId="0" fontId="11" fillId="0" borderId="33" xfId="58" applyFont="1" applyBorder="1" applyAlignment="1">
      <alignment horizontal="center" vertical="center"/>
    </xf>
    <xf numFmtId="179" fontId="11" fillId="0" borderId="74" xfId="58" applyNumberFormat="1" applyFont="1" applyBorder="1" applyAlignment="1">
      <alignment horizontal="right" vertical="center"/>
    </xf>
    <xf numFmtId="0" fontId="11" fillId="0" borderId="74" xfId="58" applyFont="1" applyBorder="1" applyAlignment="1">
      <alignment horizontal="left" vertical="center" wrapText="1"/>
    </xf>
    <xf numFmtId="56" fontId="11" fillId="0" borderId="106" xfId="58" applyNumberFormat="1" applyFont="1" applyBorder="1" applyAlignment="1">
      <alignment horizontal="center" vertical="center"/>
    </xf>
    <xf numFmtId="0" fontId="11" fillId="0" borderId="3" xfId="58" applyFont="1" applyBorder="1" applyAlignment="1">
      <alignment horizontal="left" vertical="center"/>
    </xf>
    <xf numFmtId="0" fontId="11" fillId="0" borderId="66" xfId="58" applyFont="1" applyBorder="1" applyAlignment="1">
      <alignment horizontal="center" vertical="center"/>
    </xf>
    <xf numFmtId="179" fontId="11" fillId="0" borderId="45" xfId="58" applyNumberFormat="1" applyFont="1" applyBorder="1" applyAlignment="1">
      <alignment horizontal="right" vertical="center"/>
    </xf>
    <xf numFmtId="0" fontId="11" fillId="0" borderId="45" xfId="58" applyFont="1" applyBorder="1" applyAlignment="1">
      <alignment horizontal="left" vertical="center" wrapText="1"/>
    </xf>
    <xf numFmtId="0" fontId="11" fillId="0" borderId="106" xfId="58" applyFont="1" applyBorder="1" applyAlignment="1">
      <alignment horizontal="center" vertical="center"/>
    </xf>
    <xf numFmtId="0" fontId="11" fillId="0" borderId="66" xfId="58" applyFont="1" applyBorder="1" applyAlignment="1">
      <alignment vertical="center"/>
    </xf>
    <xf numFmtId="0" fontId="11" fillId="0" borderId="34" xfId="58" applyFont="1" applyBorder="1" applyAlignment="1">
      <alignment horizontal="center" vertical="center"/>
    </xf>
    <xf numFmtId="0" fontId="11" fillId="0" borderId="24" xfId="58" applyFont="1" applyBorder="1" applyAlignment="1">
      <alignment horizontal="left" vertical="center"/>
    </xf>
    <xf numFmtId="0" fontId="11" fillId="0" borderId="61" xfId="58" applyFont="1" applyBorder="1" applyAlignment="1">
      <alignment vertical="center"/>
    </xf>
    <xf numFmtId="179" fontId="11" fillId="0" borderId="47" xfId="58" applyNumberFormat="1" applyFont="1" applyBorder="1" applyAlignment="1">
      <alignment horizontal="right" vertical="center"/>
    </xf>
    <xf numFmtId="0" fontId="11" fillId="0" borderId="47" xfId="58" applyFont="1" applyBorder="1" applyAlignment="1">
      <alignment horizontal="left" vertical="center" wrapText="1"/>
    </xf>
    <xf numFmtId="0" fontId="3" fillId="0" borderId="108" xfId="58" applyFont="1" applyBorder="1" applyAlignment="1">
      <alignment horizontal="left" vertical="center"/>
    </xf>
    <xf numFmtId="0" fontId="3" fillId="0" borderId="85" xfId="58" applyFont="1" applyBorder="1" applyAlignment="1">
      <alignment horizontal="left" vertical="center"/>
    </xf>
    <xf numFmtId="0" fontId="3" fillId="0" borderId="85" xfId="58" applyFont="1" applyBorder="1" applyAlignment="1">
      <alignment horizontal="center" vertical="center"/>
    </xf>
    <xf numFmtId="179" fontId="11" fillId="0" borderId="43" xfId="58" applyNumberFormat="1" applyFont="1" applyBorder="1" applyAlignment="1">
      <alignment horizontal="right" vertical="center"/>
    </xf>
    <xf numFmtId="179" fontId="11" fillId="0" borderId="102" xfId="58" applyNumberFormat="1" applyFont="1" applyBorder="1" applyAlignment="1">
      <alignment horizontal="left" vertical="center"/>
    </xf>
    <xf numFmtId="0" fontId="3" fillId="0" borderId="75" xfId="58" applyFont="1" applyBorder="1" applyAlignment="1">
      <alignment horizontal="left" vertical="center"/>
    </xf>
    <xf numFmtId="0" fontId="3" fillId="0" borderId="33" xfId="58" applyFont="1" applyBorder="1" applyAlignment="1">
      <alignment horizontal="left" vertical="center"/>
    </xf>
    <xf numFmtId="179" fontId="11" fillId="0" borderId="106" xfId="58" applyNumberFormat="1" applyFont="1" applyBorder="1" applyAlignment="1">
      <alignment horizontal="left" vertical="center"/>
    </xf>
    <xf numFmtId="0" fontId="3" fillId="0" borderId="75" xfId="58" applyFont="1" applyBorder="1" applyAlignment="1">
      <alignment vertical="center"/>
    </xf>
    <xf numFmtId="0" fontId="3" fillId="0" borderId="66" xfId="58" applyFont="1" applyBorder="1" applyAlignment="1">
      <alignment horizontal="left" vertical="center"/>
    </xf>
    <xf numFmtId="179" fontId="11" fillId="0" borderId="46" xfId="58" applyNumberFormat="1" applyFont="1" applyBorder="1" applyAlignment="1">
      <alignment horizontal="right" vertical="center"/>
    </xf>
    <xf numFmtId="0" fontId="3" fillId="0" borderId="63" xfId="58" applyFont="1" applyBorder="1" applyAlignment="1">
      <alignment horizontal="left" vertical="center"/>
    </xf>
    <xf numFmtId="0" fontId="3" fillId="0" borderId="86" xfId="58" applyFont="1" applyBorder="1" applyAlignment="1">
      <alignment horizontal="left" vertical="center"/>
    </xf>
    <xf numFmtId="0" fontId="3" fillId="0" borderId="113" xfId="58" applyFont="1" applyBorder="1" applyAlignment="1">
      <alignment horizontal="left" vertical="center"/>
    </xf>
    <xf numFmtId="0" fontId="3" fillId="0" borderId="108" xfId="58" applyFont="1" applyBorder="1" applyAlignment="1">
      <alignment horizontal="right" vertical="center"/>
    </xf>
    <xf numFmtId="0" fontId="3" fillId="0" borderId="100" xfId="58" applyFont="1" applyBorder="1" applyAlignment="1">
      <alignment horizontal="right" vertical="center"/>
    </xf>
    <xf numFmtId="0" fontId="3" fillId="0" borderId="132" xfId="58" applyFont="1" applyBorder="1" applyAlignment="1">
      <alignment horizontal="right" vertical="center"/>
    </xf>
    <xf numFmtId="179" fontId="11" fillId="0" borderId="104" xfId="58" applyNumberFormat="1" applyFont="1" applyBorder="1" applyAlignment="1">
      <alignment horizontal="right" vertical="center"/>
    </xf>
    <xf numFmtId="0" fontId="3" fillId="0" borderId="80" xfId="58" applyFont="1" applyBorder="1" applyAlignment="1">
      <alignment horizontal="left" vertical="center"/>
    </xf>
    <xf numFmtId="0" fontId="3" fillId="0" borderId="28" xfId="58" applyFont="1" applyBorder="1" applyAlignment="1">
      <alignment horizontal="left" vertical="center"/>
    </xf>
    <xf numFmtId="0" fontId="3" fillId="0" borderId="80" xfId="58" applyFont="1" applyBorder="1" applyAlignment="1">
      <alignment horizontal="right" vertical="center"/>
    </xf>
    <xf numFmtId="0" fontId="3" fillId="0" borderId="21" xfId="58" applyFont="1" applyBorder="1" applyAlignment="1">
      <alignment horizontal="right" vertical="center"/>
    </xf>
    <xf numFmtId="0" fontId="3" fillId="0" borderId="81" xfId="58" applyFont="1" applyBorder="1" applyAlignment="1">
      <alignment horizontal="right" vertical="center"/>
    </xf>
    <xf numFmtId="179" fontId="11" fillId="0" borderId="44" xfId="58" applyNumberFormat="1" applyFont="1" applyBorder="1" applyAlignment="1">
      <alignment horizontal="right" vertical="center"/>
    </xf>
    <xf numFmtId="0" fontId="3" fillId="0" borderId="75" xfId="58" applyFont="1" applyBorder="1" applyAlignment="1">
      <alignment horizontal="right" vertical="center"/>
    </xf>
    <xf numFmtId="0" fontId="3" fillId="0" borderId="3" xfId="58" applyFont="1" applyBorder="1" applyAlignment="1">
      <alignment horizontal="right" vertical="center"/>
    </xf>
    <xf numFmtId="0" fontId="3" fillId="0" borderId="83" xfId="58" applyFont="1" applyBorder="1" applyAlignment="1">
      <alignment horizontal="right" vertical="center"/>
    </xf>
    <xf numFmtId="179" fontId="11" fillId="0" borderId="112" xfId="58" applyNumberFormat="1" applyFont="1" applyBorder="1" applyAlignment="1">
      <alignment horizontal="right" vertical="center"/>
    </xf>
    <xf numFmtId="0" fontId="6" fillId="0" borderId="115" xfId="58" applyFont="1" applyBorder="1" applyAlignment="1">
      <alignment vertical="center"/>
    </xf>
    <xf numFmtId="0" fontId="3" fillId="0" borderId="114" xfId="58" applyFont="1" applyBorder="1" applyAlignment="1">
      <alignment horizontal="left" vertical="center"/>
    </xf>
    <xf numFmtId="0" fontId="6" fillId="0" borderId="79" xfId="58" applyFont="1" applyBorder="1" applyAlignment="1">
      <alignment vertical="center"/>
    </xf>
    <xf numFmtId="179" fontId="11" fillId="0" borderId="110" xfId="58" applyNumberFormat="1" applyFont="1" applyBorder="1" applyAlignment="1">
      <alignment horizontal="right" vertical="center"/>
    </xf>
    <xf numFmtId="0" fontId="3" fillId="0" borderId="33" xfId="58" applyFont="1" applyBorder="1" applyAlignment="1">
      <alignment vertical="center"/>
    </xf>
    <xf numFmtId="0" fontId="3" fillId="0" borderId="80" xfId="58" applyFont="1" applyBorder="1" applyAlignment="1">
      <alignment vertical="center"/>
    </xf>
    <xf numFmtId="0" fontId="3" fillId="0" borderId="21" xfId="58" applyFont="1" applyBorder="1" applyAlignment="1">
      <alignment vertical="center"/>
    </xf>
    <xf numFmtId="0" fontId="3" fillId="0" borderId="81" xfId="58" applyFont="1" applyBorder="1" applyAlignment="1">
      <alignment vertical="center"/>
    </xf>
    <xf numFmtId="0" fontId="3" fillId="0" borderId="3" xfId="58" applyFont="1" applyBorder="1" applyAlignment="1">
      <alignment vertical="center"/>
    </xf>
    <xf numFmtId="0" fontId="3" fillId="0" borderId="83" xfId="58" applyFont="1" applyBorder="1" applyAlignment="1">
      <alignment vertical="center"/>
    </xf>
    <xf numFmtId="179" fontId="11" fillId="0" borderId="133" xfId="58" applyNumberFormat="1" applyFont="1" applyBorder="1" applyAlignment="1">
      <alignment horizontal="right" vertical="center"/>
    </xf>
    <xf numFmtId="179" fontId="11" fillId="0" borderId="111" xfId="58" applyNumberFormat="1" applyFont="1" applyBorder="1" applyAlignment="1">
      <alignment horizontal="right" vertical="center"/>
    </xf>
    <xf numFmtId="179" fontId="11" fillId="0" borderId="134" xfId="58" applyNumberFormat="1" applyFont="1" applyBorder="1" applyAlignment="1">
      <alignment horizontal="right" vertical="center"/>
    </xf>
    <xf numFmtId="0" fontId="6" fillId="0" borderId="84" xfId="58" applyFont="1" applyBorder="1" applyAlignment="1">
      <alignment vertical="center"/>
    </xf>
    <xf numFmtId="0" fontId="3" fillId="0" borderId="115" xfId="58" applyFont="1" applyBorder="1" applyAlignment="1">
      <alignment horizontal="left" vertical="center"/>
    </xf>
    <xf numFmtId="0" fontId="3" fillId="0" borderId="84" xfId="58" applyFont="1" applyBorder="1" applyAlignment="1">
      <alignment vertical="center"/>
    </xf>
    <xf numFmtId="0" fontId="3" fillId="0" borderId="90" xfId="58" applyFont="1" applyBorder="1" applyAlignment="1">
      <alignment horizontal="center" vertical="center"/>
    </xf>
    <xf numFmtId="0" fontId="3" fillId="0" borderId="22" xfId="58" applyFont="1" applyBorder="1" applyAlignment="1">
      <alignment horizontal="center" vertical="center"/>
    </xf>
    <xf numFmtId="0" fontId="3" fillId="0" borderId="2" xfId="58" applyFont="1" applyBorder="1" applyAlignment="1">
      <alignment horizontal="center" vertical="center"/>
    </xf>
    <xf numFmtId="0" fontId="6" fillId="0" borderId="61" xfId="58" applyFont="1" applyBorder="1" applyAlignment="1">
      <alignment horizontal="right" vertical="center"/>
    </xf>
    <xf numFmtId="0" fontId="6" fillId="0" borderId="48" xfId="58" applyFont="1" applyBorder="1" applyAlignment="1">
      <alignment horizontal="right" vertical="center"/>
    </xf>
    <xf numFmtId="0" fontId="6" fillId="0" borderId="11" xfId="58" applyFont="1" applyBorder="1" applyAlignment="1">
      <alignment horizontal="right" vertical="center"/>
    </xf>
    <xf numFmtId="0" fontId="6" fillId="0" borderId="112" xfId="58" applyFont="1" applyBorder="1" applyAlignment="1">
      <alignment horizontal="right" vertical="center"/>
    </xf>
    <xf numFmtId="179" fontId="11" fillId="0" borderId="0" xfId="58" applyNumberFormat="1" applyFont="1" applyAlignment="1">
      <alignment vertical="center"/>
    </xf>
    <xf numFmtId="0" fontId="0" fillId="0" borderId="75" xfId="0" applyBorder="1">
      <alignment vertical="center"/>
    </xf>
    <xf numFmtId="0" fontId="0" fillId="0" borderId="89" xfId="0" applyBorder="1">
      <alignment vertical="center"/>
    </xf>
    <xf numFmtId="0" fontId="0" fillId="0" borderId="80" xfId="0" applyBorder="1">
      <alignment vertical="center"/>
    </xf>
    <xf numFmtId="38" fontId="11" fillId="0" borderId="0" xfId="41" applyFont="1">
      <alignment vertical="center"/>
    </xf>
    <xf numFmtId="0" fontId="11" fillId="0" borderId="0" xfId="47" applyFont="1" applyAlignment="1">
      <alignment horizontal="right" vertical="center"/>
    </xf>
    <xf numFmtId="0" fontId="11" fillId="0" borderId="85" xfId="47" applyFont="1" applyBorder="1">
      <alignment vertical="center"/>
    </xf>
    <xf numFmtId="38" fontId="11" fillId="0" borderId="43" xfId="41" applyFont="1" applyFill="1" applyBorder="1" applyAlignment="1">
      <alignment horizontal="right" vertical="center"/>
    </xf>
    <xf numFmtId="0" fontId="11" fillId="0" borderId="33" xfId="47" applyFont="1" applyBorder="1">
      <alignment vertical="center"/>
    </xf>
    <xf numFmtId="0" fontId="11" fillId="0" borderId="66" xfId="47" applyFont="1" applyBorder="1">
      <alignment vertical="center"/>
    </xf>
    <xf numFmtId="38" fontId="11" fillId="0" borderId="82" xfId="41" applyFont="1" applyFill="1" applyBorder="1" applyAlignment="1">
      <alignment horizontal="right" vertical="center"/>
    </xf>
    <xf numFmtId="0" fontId="11" fillId="0" borderId="86" xfId="47" applyFont="1" applyBorder="1">
      <alignment vertical="center"/>
    </xf>
    <xf numFmtId="0" fontId="11" fillId="0" borderId="1" xfId="47" applyFont="1" applyBorder="1">
      <alignment vertical="center"/>
    </xf>
    <xf numFmtId="0" fontId="11" fillId="0" borderId="55" xfId="47" applyFont="1" applyBorder="1">
      <alignment vertical="center"/>
    </xf>
    <xf numFmtId="0" fontId="11" fillId="0" borderId="11" xfId="47" applyFont="1" applyBorder="1">
      <alignment vertical="center"/>
    </xf>
    <xf numFmtId="0" fontId="11" fillId="0" borderId="12" xfId="47" applyFont="1" applyBorder="1">
      <alignment vertical="center"/>
    </xf>
    <xf numFmtId="0" fontId="11" fillId="0" borderId="14" xfId="47" applyFont="1" applyBorder="1">
      <alignment vertical="center"/>
    </xf>
    <xf numFmtId="0" fontId="18" fillId="0" borderId="73" xfId="47" applyFont="1" applyBorder="1" applyAlignment="1">
      <alignment horizontal="center" vertical="center" wrapText="1"/>
    </xf>
    <xf numFmtId="0" fontId="11" fillId="0" borderId="73" xfId="47" applyFont="1" applyBorder="1" applyAlignment="1">
      <alignment horizontal="center" vertical="center"/>
    </xf>
    <xf numFmtId="0" fontId="11" fillId="0" borderId="43" xfId="47" applyFont="1" applyBorder="1" applyAlignment="1">
      <alignment horizontal="right" vertical="center"/>
    </xf>
    <xf numFmtId="0" fontId="11" fillId="0" borderId="43" xfId="47" applyFont="1" applyBorder="1">
      <alignment vertical="center"/>
    </xf>
    <xf numFmtId="0" fontId="11" fillId="0" borderId="74" xfId="47" applyFont="1" applyBorder="1" applyAlignment="1">
      <alignment horizontal="right" vertical="center"/>
    </xf>
    <xf numFmtId="0" fontId="11" fillId="0" borderId="74" xfId="47" applyFont="1" applyBorder="1">
      <alignment vertical="center"/>
    </xf>
    <xf numFmtId="0" fontId="11" fillId="0" borderId="82" xfId="47" applyFont="1" applyBorder="1" applyAlignment="1">
      <alignment horizontal="right" vertical="center"/>
    </xf>
    <xf numFmtId="0" fontId="11" fillId="0" borderId="82" xfId="47" applyFont="1" applyBorder="1">
      <alignment vertical="center"/>
    </xf>
    <xf numFmtId="38" fontId="11" fillId="0" borderId="47" xfId="41" applyFont="1" applyFill="1" applyBorder="1" applyAlignment="1">
      <alignment horizontal="right" vertical="center"/>
    </xf>
    <xf numFmtId="0" fontId="11" fillId="0" borderId="47" xfId="47" applyFont="1" applyBorder="1" applyAlignment="1">
      <alignment horizontal="right" vertical="center"/>
    </xf>
    <xf numFmtId="0" fontId="11" fillId="0" borderId="47" xfId="47" applyFont="1" applyBorder="1">
      <alignment vertical="center"/>
    </xf>
    <xf numFmtId="0" fontId="67" fillId="0" borderId="0" xfId="0" applyFont="1" applyAlignment="1">
      <alignment horizontal="left" vertical="center" wrapText="1"/>
    </xf>
    <xf numFmtId="0" fontId="65" fillId="0" borderId="0" xfId="59" applyFont="1" applyAlignment="1">
      <alignment horizontal="center"/>
    </xf>
    <xf numFmtId="38" fontId="66" fillId="0" borderId="0" xfId="44" applyFont="1" applyFill="1" applyBorder="1" applyAlignment="1">
      <alignment horizontal="center"/>
    </xf>
    <xf numFmtId="38" fontId="26" fillId="0" borderId="0" xfId="44" applyFont="1" applyFill="1" applyBorder="1" applyAlignment="1">
      <alignment horizontal="right"/>
    </xf>
    <xf numFmtId="38" fontId="26" fillId="0" borderId="0" xfId="60" applyNumberFormat="1" applyFont="1"/>
    <xf numFmtId="38" fontId="57" fillId="0" borderId="0" xfId="44" applyFont="1" applyFill="1" applyBorder="1" applyAlignment="1"/>
    <xf numFmtId="0" fontId="80" fillId="0" borderId="0" xfId="0" applyFont="1">
      <alignment vertical="center"/>
    </xf>
    <xf numFmtId="38" fontId="28" fillId="0" borderId="41" xfId="41" applyFont="1" applyBorder="1" applyAlignment="1">
      <alignment horizontal="right" vertical="center"/>
    </xf>
    <xf numFmtId="38" fontId="11" fillId="0" borderId="74" xfId="41" applyFont="1" applyFill="1" applyBorder="1" applyAlignment="1">
      <alignment horizontal="right" vertical="center"/>
    </xf>
    <xf numFmtId="38" fontId="11" fillId="0" borderId="73" xfId="41" applyFont="1" applyBorder="1" applyAlignment="1">
      <alignment horizontal="center" vertical="center"/>
    </xf>
    <xf numFmtId="38" fontId="11" fillId="0" borderId="40" xfId="41" applyFont="1" applyBorder="1" applyAlignment="1">
      <alignment horizontal="right" vertical="center"/>
    </xf>
    <xf numFmtId="38" fontId="11" fillId="0" borderId="109" xfId="41" applyFont="1" applyFill="1" applyBorder="1" applyAlignment="1">
      <alignment horizontal="right" vertical="center"/>
    </xf>
    <xf numFmtId="38" fontId="11" fillId="0" borderId="135" xfId="41" applyFont="1" applyFill="1" applyBorder="1" applyAlignment="1">
      <alignment horizontal="right" vertical="center"/>
    </xf>
    <xf numFmtId="38" fontId="11" fillId="0" borderId="40" xfId="41" applyFont="1" applyFill="1" applyBorder="1" applyAlignment="1">
      <alignment horizontal="right" vertical="center"/>
    </xf>
    <xf numFmtId="38" fontId="11" fillId="0" borderId="78" xfId="41" applyFont="1" applyFill="1" applyBorder="1" applyAlignment="1">
      <alignment horizontal="right" vertical="center"/>
    </xf>
    <xf numFmtId="38" fontId="11" fillId="0" borderId="45" xfId="41" applyFont="1" applyFill="1" applyBorder="1" applyAlignment="1">
      <alignment horizontal="right" vertical="center"/>
    </xf>
    <xf numFmtId="0" fontId="54" fillId="0" borderId="3" xfId="0" applyFont="1" applyBorder="1">
      <alignment vertical="center"/>
    </xf>
    <xf numFmtId="0" fontId="54" fillId="0" borderId="3" xfId="0" applyFont="1" applyBorder="1" applyAlignment="1">
      <alignment vertical="center" wrapText="1"/>
    </xf>
    <xf numFmtId="0" fontId="18" fillId="4" borderId="3" xfId="0" applyFont="1" applyFill="1" applyBorder="1">
      <alignment vertical="center"/>
    </xf>
    <xf numFmtId="0" fontId="11" fillId="0" borderId="0" xfId="48" applyFont="1" applyAlignment="1">
      <alignment horizontal="center"/>
    </xf>
    <xf numFmtId="0" fontId="80" fillId="4" borderId="0" xfId="0" applyFont="1" applyFill="1">
      <alignment vertical="center"/>
    </xf>
    <xf numFmtId="0" fontId="18" fillId="0" borderId="3" xfId="0" applyFont="1" applyBorder="1" applyAlignment="1">
      <alignment vertical="center" wrapText="1"/>
    </xf>
    <xf numFmtId="0" fontId="4" fillId="0" borderId="0" xfId="48" applyFont="1" applyAlignment="1">
      <alignment horizontal="center" vertical="center"/>
    </xf>
    <xf numFmtId="14" fontId="3" fillId="0" borderId="32" xfId="58" applyNumberFormat="1" applyFont="1" applyBorder="1" applyAlignment="1">
      <alignment horizontal="center" vertical="center"/>
    </xf>
    <xf numFmtId="14" fontId="3" fillId="0" borderId="106" xfId="58" applyNumberFormat="1" applyFont="1" applyBorder="1" applyAlignment="1">
      <alignment horizontal="center" vertical="center"/>
    </xf>
    <xf numFmtId="14" fontId="3" fillId="0" borderId="96" xfId="58" applyNumberFormat="1" applyFont="1" applyBorder="1" applyAlignment="1">
      <alignment horizontal="center" vertical="center"/>
    </xf>
    <xf numFmtId="0" fontId="4" fillId="0" borderId="0" xfId="58" applyFont="1" applyAlignment="1">
      <alignment horizontal="centerContinuous" vertical="center" wrapText="1"/>
    </xf>
    <xf numFmtId="181" fontId="11" fillId="0" borderId="21" xfId="58" applyNumberFormat="1" applyFont="1" applyBorder="1" applyAlignment="1">
      <alignment vertical="center"/>
    </xf>
    <xf numFmtId="0" fontId="84" fillId="0" borderId="0" xfId="48" applyFont="1" applyAlignment="1">
      <alignment horizontal="center" vertical="center" wrapText="1"/>
    </xf>
    <xf numFmtId="38" fontId="26" fillId="0" borderId="26" xfId="41" applyFont="1" applyBorder="1" applyAlignment="1">
      <alignment horizontal="center" vertical="center"/>
    </xf>
    <xf numFmtId="186" fontId="26" fillId="0" borderId="1" xfId="41" applyNumberFormat="1" applyFont="1" applyBorder="1" applyAlignment="1">
      <alignment horizontal="center" vertical="center"/>
    </xf>
    <xf numFmtId="0" fontId="53" fillId="4" borderId="33" xfId="0" applyFont="1" applyFill="1" applyBorder="1">
      <alignment vertical="center"/>
    </xf>
    <xf numFmtId="0" fontId="54" fillId="0" borderId="17" xfId="0" applyFont="1" applyBorder="1" applyAlignment="1">
      <alignment vertical="center" wrapText="1"/>
    </xf>
    <xf numFmtId="188" fontId="53" fillId="0" borderId="0" xfId="0" applyNumberFormat="1" applyFont="1">
      <alignment vertical="center"/>
    </xf>
    <xf numFmtId="181" fontId="53" fillId="0" borderId="0" xfId="0" applyNumberFormat="1" applyFont="1" applyAlignment="1">
      <alignment vertical="center" wrapText="1"/>
    </xf>
    <xf numFmtId="0" fontId="38" fillId="5" borderId="9" xfId="48" applyFont="1" applyFill="1" applyBorder="1" applyAlignment="1">
      <alignment horizontal="right" vertical="center"/>
    </xf>
    <xf numFmtId="0" fontId="38" fillId="5" borderId="1" xfId="48" applyFont="1" applyFill="1" applyBorder="1" applyAlignment="1">
      <alignment vertical="top"/>
    </xf>
    <xf numFmtId="0" fontId="38" fillId="5" borderId="111" xfId="48" applyFont="1" applyFill="1" applyBorder="1" applyAlignment="1">
      <alignment vertical="top"/>
    </xf>
    <xf numFmtId="0" fontId="11" fillId="4" borderId="19" xfId="0" applyFont="1" applyFill="1" applyBorder="1" applyAlignment="1">
      <alignment horizontal="center" vertical="center"/>
    </xf>
    <xf numFmtId="0" fontId="11" fillId="4" borderId="3" xfId="0" applyFont="1" applyFill="1" applyBorder="1">
      <alignment vertical="center"/>
    </xf>
    <xf numFmtId="0" fontId="88" fillId="6" borderId="3" xfId="0" applyFont="1" applyFill="1" applyBorder="1" applyAlignment="1">
      <alignment horizontal="center" vertical="center"/>
    </xf>
    <xf numFmtId="0" fontId="70" fillId="0" borderId="0" xfId="0" applyFont="1" applyAlignment="1">
      <alignment horizontal="right" vertical="center" wrapText="1"/>
    </xf>
    <xf numFmtId="0" fontId="53" fillId="4" borderId="11" xfId="0" applyFont="1" applyFill="1" applyBorder="1">
      <alignment vertical="center"/>
    </xf>
    <xf numFmtId="0" fontId="53" fillId="4" borderId="10" xfId="0" applyFont="1" applyFill="1" applyBorder="1">
      <alignment vertical="center"/>
    </xf>
    <xf numFmtId="0" fontId="53" fillId="4" borderId="27" xfId="0" applyFont="1" applyFill="1" applyBorder="1">
      <alignment vertical="center"/>
    </xf>
    <xf numFmtId="0" fontId="53" fillId="4" borderId="26" xfId="0" applyFont="1" applyFill="1" applyBorder="1">
      <alignment vertical="center"/>
    </xf>
    <xf numFmtId="0" fontId="53" fillId="4" borderId="20" xfId="0" applyFont="1" applyFill="1" applyBorder="1">
      <alignment vertical="center"/>
    </xf>
    <xf numFmtId="0" fontId="79" fillId="4" borderId="0" xfId="0" applyFont="1" applyFill="1">
      <alignment vertical="center"/>
    </xf>
    <xf numFmtId="0" fontId="4" fillId="0" borderId="0" xfId="58" applyFont="1" applyAlignment="1">
      <alignment horizontal="right" vertical="center"/>
    </xf>
    <xf numFmtId="38" fontId="28" fillId="0" borderId="0" xfId="41" applyFont="1" applyBorder="1" applyAlignment="1">
      <alignment horizontal="right" vertical="center"/>
    </xf>
    <xf numFmtId="0" fontId="57" fillId="6" borderId="0" xfId="0" applyFont="1" applyFill="1">
      <alignment vertical="center"/>
    </xf>
    <xf numFmtId="38" fontId="11" fillId="0" borderId="32" xfId="41" applyFont="1" applyBorder="1" applyAlignment="1">
      <alignment horizontal="right" vertical="center"/>
    </xf>
    <xf numFmtId="184" fontId="11" fillId="4" borderId="26" xfId="41" applyNumberFormat="1" applyFont="1" applyFill="1" applyBorder="1" applyAlignment="1">
      <alignment horizontal="center" vertical="center"/>
    </xf>
    <xf numFmtId="183" fontId="11" fillId="0" borderId="26" xfId="41" applyNumberFormat="1" applyFont="1" applyBorder="1" applyAlignment="1">
      <alignment horizontal="center" vertical="center"/>
    </xf>
    <xf numFmtId="38" fontId="11" fillId="0" borderId="26" xfId="41" applyFont="1" applyBorder="1" applyAlignment="1">
      <alignment horizontal="center" vertical="center"/>
    </xf>
    <xf numFmtId="186" fontId="11" fillId="0" borderId="26" xfId="41" applyNumberFormat="1" applyFont="1" applyBorder="1" applyAlignment="1">
      <alignment horizontal="center" vertical="center"/>
    </xf>
    <xf numFmtId="38" fontId="11" fillId="0" borderId="21" xfId="41" applyFont="1" applyBorder="1" applyAlignment="1">
      <alignment horizontal="right" vertical="center"/>
    </xf>
    <xf numFmtId="38" fontId="11" fillId="0" borderId="33" xfId="41" applyFont="1" applyBorder="1" applyAlignment="1">
      <alignment horizontal="right" vertical="center"/>
    </xf>
    <xf numFmtId="38" fontId="11" fillId="0" borderId="21" xfId="41" applyFont="1" applyBorder="1" applyAlignment="1">
      <alignment vertical="center"/>
    </xf>
    <xf numFmtId="38" fontId="11" fillId="0" borderId="3" xfId="41" applyFont="1" applyBorder="1" applyAlignment="1">
      <alignment horizontal="right" vertical="center"/>
    </xf>
    <xf numFmtId="38" fontId="11" fillId="0" borderId="33" xfId="41" applyFont="1" applyBorder="1" applyAlignment="1">
      <alignment vertical="center"/>
    </xf>
    <xf numFmtId="38" fontId="11" fillId="0" borderId="3" xfId="41" applyFont="1" applyBorder="1" applyAlignment="1">
      <alignment vertical="center"/>
    </xf>
    <xf numFmtId="0" fontId="18" fillId="0" borderId="3" xfId="0" applyFont="1" applyBorder="1">
      <alignment vertical="center"/>
    </xf>
    <xf numFmtId="184" fontId="11" fillId="0" borderId="26" xfId="41" applyNumberFormat="1" applyFont="1" applyFill="1" applyBorder="1" applyAlignment="1">
      <alignment horizontal="center" vertical="center"/>
    </xf>
    <xf numFmtId="183" fontId="11" fillId="0" borderId="26" xfId="41" applyNumberFormat="1" applyFont="1" applyFill="1" applyBorder="1" applyAlignment="1">
      <alignment horizontal="center" vertical="center"/>
    </xf>
    <xf numFmtId="38" fontId="11" fillId="0" borderId="26" xfId="41" applyFont="1" applyFill="1" applyBorder="1" applyAlignment="1">
      <alignment horizontal="center" vertical="center"/>
    </xf>
    <xf numFmtId="179" fontId="11" fillId="0" borderId="43" xfId="58" applyNumberFormat="1" applyFont="1" applyBorder="1" applyAlignment="1">
      <alignment horizontal="center" vertical="center"/>
    </xf>
    <xf numFmtId="179" fontId="11" fillId="0" borderId="45" xfId="58" applyNumberFormat="1" applyFont="1" applyBorder="1" applyAlignment="1">
      <alignment horizontal="center" vertical="center"/>
    </xf>
    <xf numFmtId="179" fontId="11" fillId="0" borderId="47" xfId="58" applyNumberFormat="1" applyFont="1" applyBorder="1" applyAlignment="1">
      <alignment horizontal="center" vertical="center"/>
    </xf>
    <xf numFmtId="181" fontId="0" fillId="0" borderId="58" xfId="0" applyNumberFormat="1" applyBorder="1" applyAlignment="1">
      <alignment horizontal="center" vertical="center" wrapText="1"/>
    </xf>
    <xf numFmtId="0" fontId="11" fillId="0" borderId="2" xfId="48" applyFont="1" applyBorder="1" applyAlignment="1">
      <alignment horizontal="center" vertical="center" wrapText="1"/>
    </xf>
    <xf numFmtId="0" fontId="18" fillId="0" borderId="58" xfId="48" applyFont="1" applyBorder="1" applyAlignment="1">
      <alignment horizontal="center" vertical="center"/>
    </xf>
    <xf numFmtId="0" fontId="18" fillId="6" borderId="62" xfId="48" applyFont="1" applyFill="1" applyBorder="1" applyAlignment="1">
      <alignment horizontal="center" vertical="center"/>
    </xf>
    <xf numFmtId="0" fontId="18" fillId="6" borderId="22" xfId="48" applyFont="1" applyFill="1" applyBorder="1" applyAlignment="1">
      <alignment horizontal="center" vertical="center"/>
    </xf>
    <xf numFmtId="0" fontId="57" fillId="6" borderId="29" xfId="0" applyFont="1" applyFill="1" applyBorder="1" applyAlignment="1">
      <alignment horizontal="center" vertical="center"/>
    </xf>
    <xf numFmtId="0" fontId="57" fillId="6" borderId="30" xfId="0" applyFont="1" applyFill="1" applyBorder="1" applyAlignment="1">
      <alignment horizontal="center" vertical="center"/>
    </xf>
    <xf numFmtId="0" fontId="57" fillId="6" borderId="31" xfId="0" applyFont="1" applyFill="1" applyBorder="1" applyAlignment="1">
      <alignment horizontal="center" vertical="center"/>
    </xf>
    <xf numFmtId="0" fontId="0" fillId="6" borderId="19" xfId="0" applyFill="1" applyBorder="1" applyAlignment="1">
      <alignment horizontal="center" vertical="center"/>
    </xf>
    <xf numFmtId="0" fontId="11" fillId="6" borderId="2" xfId="48" applyFont="1" applyFill="1" applyBorder="1" applyAlignment="1">
      <alignment horizontal="center" vertical="center"/>
    </xf>
    <xf numFmtId="0" fontId="0" fillId="6" borderId="32" xfId="0" applyFill="1" applyBorder="1" applyAlignment="1">
      <alignment horizontal="left" vertical="center"/>
    </xf>
    <xf numFmtId="0" fontId="0" fillId="6" borderId="100" xfId="0" applyFill="1" applyBorder="1" applyAlignment="1">
      <alignment horizontal="left" vertical="center"/>
    </xf>
    <xf numFmtId="0" fontId="0" fillId="6" borderId="100" xfId="0" applyFill="1" applyBorder="1" applyAlignment="1">
      <alignment horizontal="center" vertical="center"/>
    </xf>
    <xf numFmtId="14" fontId="57" fillId="6" borderId="80" xfId="0" applyNumberFormat="1" applyFont="1" applyFill="1" applyBorder="1" applyAlignment="1">
      <alignment horizontal="center" vertical="center"/>
    </xf>
    <xf numFmtId="14" fontId="57" fillId="6" borderId="26" xfId="0" applyNumberFormat="1" applyFont="1" applyFill="1" applyBorder="1" applyAlignment="1">
      <alignment horizontal="center" vertical="center"/>
    </xf>
    <xf numFmtId="0" fontId="57" fillId="6" borderId="22" xfId="0" applyFont="1" applyFill="1" applyBorder="1" applyAlignment="1">
      <alignment horizontal="center" vertical="center"/>
    </xf>
    <xf numFmtId="38" fontId="26" fillId="6" borderId="32" xfId="41" applyFont="1" applyFill="1" applyBorder="1" applyAlignment="1">
      <alignment horizontal="right" vertical="center"/>
    </xf>
    <xf numFmtId="184" fontId="26" fillId="6" borderId="26" xfId="41" applyNumberFormat="1" applyFont="1" applyFill="1" applyBorder="1" applyAlignment="1">
      <alignment horizontal="center" vertical="center"/>
    </xf>
    <xf numFmtId="183" fontId="26" fillId="6" borderId="26" xfId="41" applyNumberFormat="1" applyFont="1" applyFill="1" applyBorder="1" applyAlignment="1">
      <alignment horizontal="center" vertical="center"/>
    </xf>
    <xf numFmtId="38" fontId="26" fillId="6" borderId="26" xfId="41" applyFont="1" applyFill="1" applyBorder="1" applyAlignment="1">
      <alignment horizontal="center" vertical="center"/>
    </xf>
    <xf numFmtId="185" fontId="26" fillId="6" borderId="26" xfId="41" applyNumberFormat="1" applyFont="1" applyFill="1" applyBorder="1" applyAlignment="1">
      <alignment horizontal="center" vertical="center"/>
    </xf>
    <xf numFmtId="38" fontId="26" fillId="6" borderId="21" xfId="41" applyFont="1" applyFill="1" applyBorder="1" applyAlignment="1">
      <alignment horizontal="right" vertical="center"/>
    </xf>
    <xf numFmtId="38" fontId="26" fillId="6" borderId="33" xfId="41" applyFont="1" applyFill="1" applyBorder="1" applyAlignment="1">
      <alignment horizontal="right" vertical="center"/>
    </xf>
    <xf numFmtId="186" fontId="26" fillId="6" borderId="26" xfId="41" applyNumberFormat="1" applyFont="1" applyFill="1" applyBorder="1" applyAlignment="1">
      <alignment horizontal="center" vertical="center"/>
    </xf>
    <xf numFmtId="38" fontId="26" fillId="6" borderId="21" xfId="41" applyFont="1" applyFill="1" applyBorder="1" applyAlignment="1">
      <alignment vertical="center"/>
    </xf>
    <xf numFmtId="185" fontId="59" fillId="6" borderId="26" xfId="0" applyNumberFormat="1" applyFont="1" applyFill="1" applyBorder="1">
      <alignment vertical="center"/>
    </xf>
    <xf numFmtId="179" fontId="59" fillId="6" borderId="22" xfId="0" applyNumberFormat="1" applyFont="1" applyFill="1" applyBorder="1">
      <alignment vertical="center"/>
    </xf>
    <xf numFmtId="179" fontId="57" fillId="6" borderId="82" xfId="0" applyNumberFormat="1" applyFont="1" applyFill="1" applyBorder="1">
      <alignment vertical="center"/>
    </xf>
    <xf numFmtId="0" fontId="0" fillId="6" borderId="75" xfId="0" applyFill="1" applyBorder="1" applyAlignment="1">
      <alignment horizontal="left" vertical="center"/>
    </xf>
    <xf numFmtId="0" fontId="0" fillId="6" borderId="3" xfId="0" applyFill="1" applyBorder="1" applyAlignment="1">
      <alignment horizontal="left" vertical="center"/>
    </xf>
    <xf numFmtId="0" fontId="0" fillId="6" borderId="3" xfId="0" applyFill="1" applyBorder="1" applyAlignment="1">
      <alignment horizontal="center" vertical="center"/>
    </xf>
    <xf numFmtId="38" fontId="26" fillId="6" borderId="3" xfId="41" applyFont="1" applyFill="1" applyBorder="1" applyAlignment="1">
      <alignment horizontal="right" vertical="center"/>
    </xf>
    <xf numFmtId="38" fontId="26" fillId="6" borderId="33" xfId="41" applyFont="1" applyFill="1" applyBorder="1" applyAlignment="1">
      <alignment vertical="center"/>
    </xf>
    <xf numFmtId="38" fontId="26" fillId="6" borderId="3" xfId="41" applyFont="1" applyFill="1" applyBorder="1" applyAlignment="1">
      <alignment vertical="center"/>
    </xf>
    <xf numFmtId="3" fontId="59" fillId="6" borderId="66" xfId="0" applyNumberFormat="1" applyFont="1" applyFill="1" applyBorder="1">
      <alignment vertical="center"/>
    </xf>
    <xf numFmtId="179" fontId="57" fillId="6" borderId="45" xfId="0" applyNumberFormat="1" applyFont="1" applyFill="1" applyBorder="1">
      <alignment vertical="center"/>
    </xf>
    <xf numFmtId="0" fontId="0" fillId="6" borderId="75" xfId="0" applyFill="1" applyBorder="1" applyAlignment="1">
      <alignment horizontal="left" vertical="center" wrapText="1"/>
    </xf>
    <xf numFmtId="0" fontId="0" fillId="6" borderId="89" xfId="0" applyFill="1" applyBorder="1" applyAlignment="1">
      <alignment horizontal="left" vertical="center" wrapText="1"/>
    </xf>
    <xf numFmtId="0" fontId="0" fillId="6" borderId="24" xfId="0" applyFill="1" applyBorder="1" applyAlignment="1">
      <alignment horizontal="left" vertical="center"/>
    </xf>
    <xf numFmtId="0" fontId="0" fillId="6" borderId="24" xfId="0" applyFill="1" applyBorder="1" applyAlignment="1">
      <alignment horizontal="center" vertical="center"/>
    </xf>
    <xf numFmtId="14" fontId="57" fillId="6" borderId="89" xfId="0" applyNumberFormat="1" applyFont="1" applyFill="1" applyBorder="1" applyAlignment="1">
      <alignment horizontal="center" vertical="center"/>
    </xf>
    <xf numFmtId="14" fontId="57" fillId="6" borderId="35" xfId="0" applyNumberFormat="1" applyFont="1" applyFill="1" applyBorder="1" applyAlignment="1">
      <alignment horizontal="center" vertical="center"/>
    </xf>
    <xf numFmtId="0" fontId="57" fillId="6" borderId="25" xfId="0" applyFont="1" applyFill="1" applyBorder="1" applyAlignment="1">
      <alignment horizontal="center" vertical="center"/>
    </xf>
    <xf numFmtId="38" fontId="26" fillId="6" borderId="34" xfId="41" applyFont="1" applyFill="1" applyBorder="1" applyAlignment="1">
      <alignment horizontal="right" vertical="center"/>
    </xf>
    <xf numFmtId="184" fontId="26" fillId="6" borderId="35" xfId="41" applyNumberFormat="1" applyFont="1" applyFill="1" applyBorder="1" applyAlignment="1">
      <alignment horizontal="center" vertical="center"/>
    </xf>
    <xf numFmtId="183" fontId="26" fillId="6" borderId="35" xfId="41" applyNumberFormat="1" applyFont="1" applyFill="1" applyBorder="1" applyAlignment="1">
      <alignment horizontal="center" vertical="center"/>
    </xf>
    <xf numFmtId="38" fontId="26" fillId="6" borderId="35" xfId="41" applyFont="1" applyFill="1" applyBorder="1" applyAlignment="1">
      <alignment horizontal="center" vertical="center"/>
    </xf>
    <xf numFmtId="185" fontId="26" fillId="6" borderId="35" xfId="41" applyNumberFormat="1" applyFont="1" applyFill="1" applyBorder="1" applyAlignment="1">
      <alignment horizontal="center" vertical="center"/>
    </xf>
    <xf numFmtId="38" fontId="26" fillId="6" borderId="24" xfId="41" applyFont="1" applyFill="1" applyBorder="1" applyAlignment="1">
      <alignment horizontal="right" vertical="center"/>
    </xf>
    <xf numFmtId="38" fontId="26" fillId="6" borderId="61" xfId="41" applyFont="1" applyFill="1" applyBorder="1" applyAlignment="1">
      <alignment vertical="center"/>
    </xf>
    <xf numFmtId="186" fontId="26" fillId="6" borderId="35" xfId="41" applyNumberFormat="1" applyFont="1" applyFill="1" applyBorder="1" applyAlignment="1">
      <alignment horizontal="center" vertical="center"/>
    </xf>
    <xf numFmtId="38" fontId="26" fillId="6" borderId="24" xfId="41" applyFont="1" applyFill="1" applyBorder="1" applyAlignment="1">
      <alignment vertical="center"/>
    </xf>
    <xf numFmtId="3" fontId="59" fillId="6" borderId="61" xfId="0" applyNumberFormat="1" applyFont="1" applyFill="1" applyBorder="1">
      <alignment vertical="center"/>
    </xf>
    <xf numFmtId="185" fontId="59" fillId="6" borderId="35" xfId="0" applyNumberFormat="1" applyFont="1" applyFill="1" applyBorder="1">
      <alignment vertical="center"/>
    </xf>
    <xf numFmtId="179" fontId="59" fillId="6" borderId="25" xfId="0" applyNumberFormat="1" applyFont="1" applyFill="1" applyBorder="1">
      <alignment vertical="center"/>
    </xf>
    <xf numFmtId="179" fontId="57" fillId="6" borderId="47" xfId="0" applyNumberFormat="1" applyFont="1" applyFill="1" applyBorder="1">
      <alignment vertical="center"/>
    </xf>
    <xf numFmtId="0" fontId="58" fillId="6" borderId="0" xfId="0" applyFont="1" applyFill="1" applyAlignment="1">
      <alignment horizontal="centerContinuous" vertical="center" wrapText="1"/>
    </xf>
    <xf numFmtId="179" fontId="77" fillId="6" borderId="82" xfId="0" applyNumberFormat="1" applyFont="1" applyFill="1" applyBorder="1">
      <alignment vertical="center"/>
    </xf>
    <xf numFmtId="0" fontId="0" fillId="6" borderId="0" xfId="0" applyFill="1">
      <alignment vertical="center"/>
    </xf>
    <xf numFmtId="179" fontId="0" fillId="6" borderId="3" xfId="0" applyNumberFormat="1" applyFill="1" applyBorder="1">
      <alignment vertical="center"/>
    </xf>
    <xf numFmtId="179" fontId="0" fillId="6" borderId="0" xfId="0" applyNumberFormat="1" applyFill="1">
      <alignment vertical="center"/>
    </xf>
    <xf numFmtId="0" fontId="61" fillId="6" borderId="0" xfId="0" applyFont="1" applyFill="1" applyAlignment="1">
      <alignment horizontal="center" vertical="center" wrapText="1"/>
    </xf>
    <xf numFmtId="10" fontId="0" fillId="6" borderId="0" xfId="0" applyNumberFormat="1" applyFill="1">
      <alignment vertical="center"/>
    </xf>
    <xf numFmtId="0" fontId="7" fillId="0" borderId="0" xfId="58" applyFont="1" applyAlignment="1">
      <alignment horizontal="left" vertical="center"/>
    </xf>
    <xf numFmtId="0" fontId="7" fillId="0" borderId="42" xfId="58" applyFont="1" applyBorder="1" applyAlignment="1">
      <alignment horizontal="center" vertical="center"/>
    </xf>
    <xf numFmtId="0" fontId="7" fillId="0" borderId="29" xfId="58" applyFont="1" applyBorder="1" applyAlignment="1">
      <alignment horizontal="center" vertical="center"/>
    </xf>
    <xf numFmtId="0" fontId="4" fillId="0" borderId="0" xfId="58" applyFont="1" applyAlignment="1">
      <alignment horizontal="center" vertical="center"/>
    </xf>
    <xf numFmtId="0" fontId="4" fillId="0" borderId="0" xfId="58" applyFont="1" applyAlignment="1">
      <alignment vertical="center"/>
    </xf>
    <xf numFmtId="0" fontId="4" fillId="0" borderId="0" xfId="58" applyFont="1" applyAlignment="1">
      <alignment horizontal="center" vertical="center" wrapText="1"/>
    </xf>
    <xf numFmtId="0" fontId="43" fillId="3" borderId="0" xfId="0" applyFont="1" applyFill="1">
      <alignment vertical="center"/>
    </xf>
    <xf numFmtId="0" fontId="7" fillId="0" borderId="64" xfId="58" applyFont="1" applyBorder="1" applyAlignment="1">
      <alignment horizontal="center" vertical="center"/>
    </xf>
    <xf numFmtId="38" fontId="11" fillId="0" borderId="0" xfId="41" applyFont="1" applyFill="1">
      <alignment vertical="center"/>
    </xf>
    <xf numFmtId="0" fontId="93" fillId="0" borderId="0" xfId="47" applyFont="1" applyAlignment="1">
      <alignment horizontal="right" vertical="center"/>
    </xf>
    <xf numFmtId="0" fontId="28" fillId="0" borderId="0" xfId="47" applyFont="1">
      <alignment vertical="center"/>
    </xf>
    <xf numFmtId="0" fontId="11" fillId="0" borderId="0" xfId="0" applyFont="1">
      <alignment vertical="center"/>
    </xf>
    <xf numFmtId="181" fontId="0" fillId="0" borderId="0" xfId="0" applyNumberFormat="1" applyAlignment="1">
      <alignment horizontal="center" vertical="center" wrapText="1"/>
    </xf>
    <xf numFmtId="181" fontId="0" fillId="0" borderId="52" xfId="0" applyNumberFormat="1" applyBorder="1" applyAlignment="1">
      <alignment horizontal="center" vertical="center" wrapText="1"/>
    </xf>
    <xf numFmtId="179" fontId="0" fillId="0" borderId="47" xfId="0" applyNumberFormat="1" applyBorder="1">
      <alignment vertical="center"/>
    </xf>
    <xf numFmtId="179" fontId="0" fillId="0" borderId="12" xfId="0" applyNumberFormat="1" applyBorder="1">
      <alignment vertical="center"/>
    </xf>
    <xf numFmtId="181" fontId="51" fillId="0" borderId="0" xfId="0" applyNumberFormat="1" applyFont="1" applyAlignment="1">
      <alignment horizontal="centerContinuous" vertical="center" wrapText="1"/>
    </xf>
    <xf numFmtId="181" fontId="0" fillId="0" borderId="0" xfId="0" applyNumberFormat="1" applyAlignment="1">
      <alignment horizontal="centerContinuous" vertical="center" wrapText="1"/>
    </xf>
    <xf numFmtId="179" fontId="55" fillId="0" borderId="40" xfId="0" applyNumberFormat="1" applyFont="1" applyBorder="1" applyAlignment="1">
      <alignment horizontal="right" vertical="center"/>
    </xf>
    <xf numFmtId="0" fontId="11" fillId="0" borderId="0" xfId="57" applyFont="1" applyAlignment="1">
      <alignment horizontal="left" vertical="center"/>
    </xf>
    <xf numFmtId="0" fontId="11" fillId="0" borderId="0" xfId="57" applyFont="1">
      <alignment vertical="center"/>
    </xf>
    <xf numFmtId="0" fontId="7" fillId="0" borderId="0" xfId="99" applyFont="1" applyAlignment="1">
      <alignment vertical="center" wrapText="1"/>
    </xf>
    <xf numFmtId="179" fontId="11" fillId="0" borderId="0" xfId="99" applyNumberFormat="1" applyFont="1" applyAlignment="1">
      <alignment vertical="center"/>
    </xf>
    <xf numFmtId="179" fontId="11" fillId="0" borderId="41" xfId="99" applyNumberFormat="1" applyFont="1" applyBorder="1" applyAlignment="1">
      <alignment horizontal="right" vertical="center"/>
    </xf>
    <xf numFmtId="0" fontId="4" fillId="0" borderId="0" xfId="100" applyFont="1" applyAlignment="1">
      <alignment horizontal="right" vertical="center"/>
    </xf>
    <xf numFmtId="179" fontId="11" fillId="0" borderId="0" xfId="99" applyNumberFormat="1" applyFont="1" applyAlignment="1">
      <alignment horizontal="right" vertical="center"/>
    </xf>
    <xf numFmtId="179" fontId="11" fillId="0" borderId="0" xfId="99" applyNumberFormat="1" applyFont="1" applyAlignment="1">
      <alignment horizontal="center" vertical="center"/>
    </xf>
    <xf numFmtId="179" fontId="11" fillId="0" borderId="64" xfId="99" applyNumberFormat="1" applyFont="1" applyBorder="1" applyAlignment="1">
      <alignment horizontal="center" vertical="center"/>
    </xf>
    <xf numFmtId="179" fontId="11" fillId="0" borderId="86" xfId="99" applyNumberFormat="1" applyFont="1" applyBorder="1" applyAlignment="1">
      <alignment horizontal="center" vertical="center"/>
    </xf>
    <xf numFmtId="38" fontId="43" fillId="0" borderId="82" xfId="41" applyFill="1" applyBorder="1">
      <alignment vertical="center"/>
    </xf>
    <xf numFmtId="38" fontId="43" fillId="0" borderId="45" xfId="41" applyFill="1" applyBorder="1">
      <alignment vertical="center"/>
    </xf>
    <xf numFmtId="38" fontId="43" fillId="0" borderId="47" xfId="41" applyFill="1" applyBorder="1">
      <alignment vertical="center"/>
    </xf>
    <xf numFmtId="0" fontId="0" fillId="0" borderId="0" xfId="57" applyFont="1">
      <alignment vertical="center"/>
    </xf>
    <xf numFmtId="0" fontId="55" fillId="0" borderId="37" xfId="57" applyFont="1" applyBorder="1" applyAlignment="1">
      <alignment horizontal="right" vertical="center"/>
    </xf>
    <xf numFmtId="179" fontId="55" fillId="0" borderId="39" xfId="57" applyNumberFormat="1" applyFont="1" applyBorder="1">
      <alignment vertical="center"/>
    </xf>
    <xf numFmtId="38" fontId="0" fillId="0" borderId="0" xfId="41" applyFont="1" applyFill="1">
      <alignment vertical="center"/>
    </xf>
    <xf numFmtId="0" fontId="55" fillId="0" borderId="0" xfId="47" applyFont="1">
      <alignment vertical="center"/>
    </xf>
    <xf numFmtId="0" fontId="55" fillId="0" borderId="0" xfId="47" applyFont="1" applyAlignment="1">
      <alignment horizontal="right" vertical="center"/>
    </xf>
    <xf numFmtId="0" fontId="28" fillId="0" borderId="0" xfId="47" applyFont="1" applyAlignment="1">
      <alignment horizontal="center" vertical="center"/>
    </xf>
    <xf numFmtId="0" fontId="28" fillId="0" borderId="0" xfId="57" applyFont="1" applyAlignment="1">
      <alignment horizontal="center" vertical="center"/>
    </xf>
    <xf numFmtId="179" fontId="28" fillId="0" borderId="41" xfId="57" applyNumberFormat="1" applyFont="1" applyBorder="1">
      <alignment vertical="center"/>
    </xf>
    <xf numFmtId="0" fontId="55" fillId="0" borderId="0" xfId="57" applyFont="1" applyAlignment="1">
      <alignment horizontal="right" vertical="center"/>
    </xf>
    <xf numFmtId="179" fontId="0" fillId="0" borderId="0" xfId="57" applyNumberFormat="1" applyFont="1">
      <alignment vertical="center"/>
    </xf>
    <xf numFmtId="0" fontId="3" fillId="0" borderId="74" xfId="99" applyFont="1" applyBorder="1" applyAlignment="1">
      <alignment vertical="center"/>
    </xf>
    <xf numFmtId="0" fontId="3" fillId="0" borderId="45" xfId="99" applyFont="1" applyBorder="1" applyAlignment="1">
      <alignment vertical="center"/>
    </xf>
    <xf numFmtId="0" fontId="43" fillId="0" borderId="47" xfId="47" applyBorder="1">
      <alignment vertical="center"/>
    </xf>
    <xf numFmtId="0" fontId="43" fillId="0" borderId="0" xfId="47" applyAlignment="1">
      <alignment horizontal="center" vertical="center"/>
    </xf>
    <xf numFmtId="38" fontId="43" fillId="0" borderId="0" xfId="41" applyFill="1" applyBorder="1">
      <alignment vertical="center"/>
    </xf>
    <xf numFmtId="0" fontId="11" fillId="0" borderId="0" xfId="57" applyFont="1" applyAlignment="1">
      <alignment horizontal="right" vertical="center"/>
    </xf>
    <xf numFmtId="190" fontId="30" fillId="0" borderId="0" xfId="58" applyNumberFormat="1" applyFont="1" applyAlignment="1">
      <alignment horizontal="right" vertical="center"/>
    </xf>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center"/>
    </xf>
    <xf numFmtId="191" fontId="11" fillId="0" borderId="0" xfId="0" applyNumberFormat="1" applyFont="1" applyAlignment="1"/>
    <xf numFmtId="0" fontId="11" fillId="0" borderId="0" xfId="0" applyFont="1" applyAlignment="1"/>
    <xf numFmtId="191" fontId="11" fillId="0" borderId="0" xfId="0" applyNumberFormat="1" applyFont="1" applyAlignment="1">
      <alignment horizontal="left"/>
    </xf>
    <xf numFmtId="0" fontId="11" fillId="4" borderId="0" xfId="57" applyFont="1" applyFill="1" applyAlignment="1">
      <alignment horizontal="right" vertical="center"/>
    </xf>
    <xf numFmtId="0" fontId="34" fillId="0" borderId="0" xfId="0" applyFont="1" applyAlignment="1">
      <alignment horizontal="center" vertical="center" wrapText="1"/>
    </xf>
    <xf numFmtId="179" fontId="11" fillId="0" borderId="41" xfId="57" applyNumberFormat="1" applyFont="1" applyBorder="1">
      <alignment vertical="center"/>
    </xf>
    <xf numFmtId="179" fontId="11" fillId="0" borderId="0" xfId="57" applyNumberFormat="1" applyFont="1">
      <alignment vertical="center"/>
    </xf>
    <xf numFmtId="0" fontId="11" fillId="0" borderId="8" xfId="47" applyFont="1" applyBorder="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6" xfId="0" applyFont="1" applyFill="1" applyBorder="1">
      <alignment vertical="center"/>
    </xf>
    <xf numFmtId="0" fontId="11" fillId="0" borderId="26" xfId="0" applyFont="1" applyBorder="1">
      <alignment vertical="center"/>
    </xf>
    <xf numFmtId="182" fontId="11" fillId="3" borderId="26" xfId="0" applyNumberFormat="1" applyFont="1" applyFill="1" applyBorder="1" applyAlignment="1">
      <alignment horizontal="right" vertical="center"/>
    </xf>
    <xf numFmtId="0" fontId="84" fillId="0" borderId="0" xfId="0" applyFont="1" applyAlignment="1">
      <alignment horizontal="right" vertical="center"/>
    </xf>
    <xf numFmtId="182" fontId="84"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8" xfId="0" applyFont="1" applyBorder="1">
      <alignment vertical="center"/>
    </xf>
    <xf numFmtId="0" fontId="11" fillId="0" borderId="20" xfId="0" applyFont="1" applyBorder="1">
      <alignment vertical="center"/>
    </xf>
    <xf numFmtId="0" fontId="11" fillId="0" borderId="27"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7" xfId="0" applyFont="1" applyBorder="1" applyAlignment="1">
      <alignment vertical="center" wrapText="1"/>
    </xf>
    <xf numFmtId="0" fontId="11" fillId="0" borderId="12" xfId="0" applyFont="1" applyBorder="1" applyAlignment="1">
      <alignment vertical="top"/>
    </xf>
    <xf numFmtId="0" fontId="11" fillId="0" borderId="0" xfId="0" applyFont="1" applyAlignment="1">
      <alignment vertical="top"/>
    </xf>
    <xf numFmtId="0" fontId="11" fillId="0" borderId="28" xfId="0" applyFont="1" applyBorder="1" applyAlignment="1">
      <alignment vertical="top"/>
    </xf>
    <xf numFmtId="0" fontId="11" fillId="0" borderId="33" xfId="0" applyFont="1" applyBorder="1" applyAlignment="1">
      <alignment vertical="top"/>
    </xf>
    <xf numFmtId="0" fontId="11" fillId="0" borderId="26" xfId="0" applyFont="1" applyBorder="1" applyAlignment="1">
      <alignment vertical="top"/>
    </xf>
    <xf numFmtId="0" fontId="11" fillId="0" borderId="20" xfId="0" applyFont="1" applyBorder="1" applyAlignment="1">
      <alignment vertical="top"/>
    </xf>
    <xf numFmtId="0" fontId="11" fillId="0" borderId="49" xfId="0" applyFont="1" applyBorder="1" applyAlignment="1">
      <alignment horizontal="center" vertical="center"/>
    </xf>
    <xf numFmtId="0" fontId="11" fillId="0" borderId="29"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32" xfId="0" applyFont="1" applyBorder="1" applyAlignment="1">
      <alignment horizontal="left" vertical="center"/>
    </xf>
    <xf numFmtId="0" fontId="11" fillId="0" borderId="100" xfId="0" applyFont="1" applyBorder="1" applyAlignment="1">
      <alignment horizontal="left" vertical="center"/>
    </xf>
    <xf numFmtId="0" fontId="11" fillId="0" borderId="33"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lignment vertical="center"/>
    </xf>
    <xf numFmtId="179" fontId="11" fillId="0" borderId="82" xfId="0" applyNumberFormat="1" applyFont="1" applyBorder="1">
      <alignment vertical="center"/>
    </xf>
    <xf numFmtId="0" fontId="11" fillId="0" borderId="75" xfId="0" applyFont="1" applyBorder="1" applyAlignment="1">
      <alignment horizontal="left" vertical="center"/>
    </xf>
    <xf numFmtId="0" fontId="11" fillId="0" borderId="3" xfId="0" applyFont="1" applyBorder="1" applyAlignment="1">
      <alignment horizontal="left" vertical="center"/>
    </xf>
    <xf numFmtId="0" fontId="11" fillId="0" borderId="66"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lignment vertical="center"/>
    </xf>
    <xf numFmtId="179" fontId="11" fillId="0" borderId="106" xfId="0" applyNumberFormat="1" applyFont="1" applyBorder="1">
      <alignment vertical="center"/>
    </xf>
    <xf numFmtId="0" fontId="11" fillId="0" borderId="45" xfId="0" applyFont="1" applyBorder="1">
      <alignment vertical="center"/>
    </xf>
    <xf numFmtId="0" fontId="11" fillId="0" borderId="89" xfId="0" applyFont="1" applyBorder="1" applyAlignment="1">
      <alignment horizontal="left" vertical="center"/>
    </xf>
    <xf numFmtId="0" fontId="11" fillId="0" borderId="24" xfId="0" applyFont="1" applyBorder="1" applyAlignment="1">
      <alignment horizontal="left" vertical="center"/>
    </xf>
    <xf numFmtId="0" fontId="11" fillId="0" borderId="61" xfId="0" applyFont="1" applyBorder="1" applyAlignment="1">
      <alignment horizontal="center" vertical="center"/>
    </xf>
    <xf numFmtId="0" fontId="11" fillId="0" borderId="25" xfId="0" applyFont="1" applyBorder="1">
      <alignment vertical="center"/>
    </xf>
    <xf numFmtId="0" fontId="11" fillId="0" borderId="47" xfId="0" applyFont="1" applyBorder="1">
      <alignment vertical="center"/>
    </xf>
    <xf numFmtId="0" fontId="75" fillId="0" borderId="0" xfId="0" applyFont="1">
      <alignment vertical="center"/>
    </xf>
    <xf numFmtId="0" fontId="4" fillId="0" borderId="0" xfId="0" applyFont="1">
      <alignment vertical="center"/>
    </xf>
    <xf numFmtId="0" fontId="75" fillId="0" borderId="8" xfId="0" applyFont="1" applyBorder="1" applyAlignment="1">
      <alignment horizontal="centerContinuous" vertical="center" wrapText="1"/>
    </xf>
    <xf numFmtId="0" fontId="28" fillId="0" borderId="8" xfId="0" applyFont="1" applyBorder="1" applyAlignment="1">
      <alignment horizontal="centerContinuous" vertical="center" wrapText="1"/>
    </xf>
    <xf numFmtId="0" fontId="28" fillId="0" borderId="0" xfId="0" applyFont="1">
      <alignment vertical="center"/>
    </xf>
    <xf numFmtId="0" fontId="11" fillId="0" borderId="0" xfId="0" applyFont="1" applyAlignment="1">
      <alignment horizontal="center" vertical="center"/>
    </xf>
    <xf numFmtId="0" fontId="101" fillId="0" borderId="109" xfId="0" applyFont="1" applyBorder="1" applyAlignment="1">
      <alignment horizontal="center" vertical="center"/>
    </xf>
    <xf numFmtId="179" fontId="26" fillId="0" borderId="82" xfId="0" applyNumberFormat="1" applyFont="1" applyBorder="1">
      <alignment vertical="center"/>
    </xf>
    <xf numFmtId="179" fontId="26" fillId="0" borderId="45" xfId="0" applyNumberFormat="1" applyFont="1" applyBorder="1">
      <alignment vertical="center"/>
    </xf>
    <xf numFmtId="0" fontId="93" fillId="0" borderId="0" xfId="0" applyFont="1">
      <alignment vertical="center"/>
    </xf>
    <xf numFmtId="0" fontId="99" fillId="0" borderId="0" xfId="0" applyFont="1">
      <alignment vertical="center"/>
    </xf>
    <xf numFmtId="0" fontId="101" fillId="0" borderId="0" xfId="0" applyFont="1" applyAlignment="1">
      <alignment horizontal="centerContinuous" vertical="center" wrapText="1"/>
    </xf>
    <xf numFmtId="0" fontId="21" fillId="0" borderId="0" xfId="0" applyFont="1" applyAlignment="1">
      <alignment horizontal="centerContinuous" vertical="center" wrapText="1"/>
    </xf>
    <xf numFmtId="0" fontId="28" fillId="0" borderId="0" xfId="0" applyFont="1" applyAlignment="1">
      <alignment horizontal="right" vertical="center"/>
    </xf>
    <xf numFmtId="179" fontId="28" fillId="0" borderId="0" xfId="0" applyNumberFormat="1" applyFont="1" applyAlignment="1">
      <alignment horizontal="right" vertical="center"/>
    </xf>
    <xf numFmtId="0" fontId="26" fillId="0" borderId="0" xfId="0" applyFont="1">
      <alignment vertical="center"/>
    </xf>
    <xf numFmtId="0" fontId="102" fillId="0" borderId="0" xfId="0" applyFont="1" applyAlignment="1">
      <alignment horizontal="centerContinuous" vertical="center" wrapText="1"/>
    </xf>
    <xf numFmtId="0" fontId="103" fillId="0" borderId="0" xfId="0" applyFont="1" applyAlignment="1">
      <alignment horizontal="right" vertical="center"/>
    </xf>
    <xf numFmtId="179" fontId="104" fillId="0" borderId="0" xfId="0" applyNumberFormat="1" applyFont="1">
      <alignment vertical="center"/>
    </xf>
    <xf numFmtId="0" fontId="34" fillId="0" borderId="53" xfId="0" applyFont="1" applyBorder="1" applyAlignment="1">
      <alignment horizontal="left" vertical="center" wrapText="1"/>
    </xf>
    <xf numFmtId="179" fontId="34" fillId="0" borderId="49" xfId="0" applyNumberFormat="1" applyFont="1" applyBorder="1" applyAlignment="1">
      <alignment horizontal="right" vertical="center" wrapText="1"/>
    </xf>
    <xf numFmtId="179" fontId="34" fillId="0" borderId="123" xfId="0" applyNumberFormat="1" applyFont="1" applyBorder="1" applyAlignment="1">
      <alignment horizontal="right" vertical="center" wrapText="1"/>
    </xf>
    <xf numFmtId="0" fontId="3" fillId="0" borderId="0" xfId="0" applyFont="1">
      <alignment vertical="center"/>
    </xf>
    <xf numFmtId="0" fontId="34" fillId="0" borderId="114" xfId="0" applyFont="1" applyBorder="1" applyAlignment="1">
      <alignment horizontal="left" vertical="center" wrapText="1"/>
    </xf>
    <xf numFmtId="179" fontId="34" fillId="0" borderId="36" xfId="0" applyNumberFormat="1" applyFont="1" applyBorder="1" applyAlignment="1">
      <alignment horizontal="right" vertical="center" wrapText="1"/>
    </xf>
    <xf numFmtId="179" fontId="34" fillId="0" borderId="160" xfId="0" applyNumberFormat="1" applyFont="1" applyBorder="1" applyAlignment="1">
      <alignment horizontal="right" vertical="center" wrapText="1"/>
    </xf>
    <xf numFmtId="179" fontId="34" fillId="0" borderId="124" xfId="0" applyNumberFormat="1" applyFont="1" applyBorder="1" applyAlignment="1">
      <alignment horizontal="right" vertical="center" wrapText="1"/>
    </xf>
    <xf numFmtId="179" fontId="34" fillId="0" borderId="130" xfId="0" applyNumberFormat="1" applyFont="1" applyBorder="1" applyAlignment="1">
      <alignment horizontal="right" vertical="center" wrapText="1"/>
    </xf>
    <xf numFmtId="179" fontId="34" fillId="0" borderId="92" xfId="0" applyNumberFormat="1" applyFont="1" applyBorder="1" applyAlignment="1">
      <alignment horizontal="right" vertical="center" wrapText="1"/>
    </xf>
    <xf numFmtId="55" fontId="54" fillId="0" borderId="3" xfId="0" applyNumberFormat="1" applyFont="1" applyBorder="1" applyAlignment="1">
      <alignment horizontal="left" vertical="center" wrapText="1"/>
    </xf>
    <xf numFmtId="179" fontId="28" fillId="0" borderId="165" xfId="0" applyNumberFormat="1" applyFont="1" applyBorder="1" applyAlignment="1">
      <alignment horizontal="right" vertical="center"/>
    </xf>
    <xf numFmtId="0" fontId="11" fillId="4" borderId="17" xfId="0" applyFont="1" applyFill="1" applyBorder="1">
      <alignment vertical="center"/>
    </xf>
    <xf numFmtId="0" fontId="11" fillId="0" borderId="58" xfId="0" applyFont="1" applyBorder="1" applyAlignment="1">
      <alignment horizontal="center" vertical="center"/>
    </xf>
    <xf numFmtId="179" fontId="21" fillId="0" borderId="165" xfId="0" applyNumberFormat="1" applyFont="1" applyBorder="1">
      <alignment vertical="center"/>
    </xf>
    <xf numFmtId="38" fontId="26" fillId="0" borderId="0" xfId="41" applyFont="1" applyBorder="1" applyAlignment="1">
      <alignment horizontal="center" vertical="center"/>
    </xf>
    <xf numFmtId="38" fontId="26" fillId="0" borderId="50" xfId="41" applyFont="1" applyBorder="1" applyAlignment="1">
      <alignment horizontal="right" vertical="center"/>
    </xf>
    <xf numFmtId="38" fontId="26" fillId="0" borderId="50" xfId="41" applyFont="1" applyBorder="1" applyAlignment="1">
      <alignment vertical="center"/>
    </xf>
    <xf numFmtId="179" fontId="26" fillId="0" borderId="78" xfId="0" applyNumberFormat="1" applyFont="1" applyBorder="1">
      <alignment vertical="center"/>
    </xf>
    <xf numFmtId="179" fontId="75" fillId="0" borderId="165" xfId="0" applyNumberFormat="1" applyFont="1" applyBorder="1">
      <alignment vertical="center"/>
    </xf>
    <xf numFmtId="179" fontId="28" fillId="0" borderId="167" xfId="0" applyNumberFormat="1" applyFont="1" applyBorder="1" applyAlignment="1">
      <alignment horizontal="right" vertical="center"/>
    </xf>
    <xf numFmtId="179" fontId="11" fillId="0" borderId="166" xfId="58" applyNumberFormat="1" applyFont="1" applyBorder="1" applyAlignment="1">
      <alignment horizontal="right" vertical="center"/>
    </xf>
    <xf numFmtId="179" fontId="11" fillId="0" borderId="78" xfId="58" applyNumberFormat="1" applyFont="1" applyBorder="1" applyAlignment="1">
      <alignment horizontal="right" vertical="center"/>
    </xf>
    <xf numFmtId="179" fontId="11" fillId="0" borderId="60" xfId="58" applyNumberFormat="1" applyFont="1" applyBorder="1" applyAlignment="1">
      <alignment horizontal="right" vertical="center"/>
    </xf>
    <xf numFmtId="179" fontId="11" fillId="0" borderId="166" xfId="99" applyNumberFormat="1" applyFont="1" applyBorder="1" applyAlignment="1">
      <alignment horizontal="right" vertical="center"/>
    </xf>
    <xf numFmtId="179" fontId="11" fillId="0" borderId="95" xfId="99" applyNumberFormat="1" applyFont="1" applyBorder="1" applyAlignment="1">
      <alignment horizontal="right" vertical="center"/>
    </xf>
    <xf numFmtId="0" fontId="34" fillId="0" borderId="27" xfId="0" applyFont="1" applyBorder="1" applyAlignment="1">
      <alignment horizontal="left" vertical="center" wrapText="1"/>
    </xf>
    <xf numFmtId="0" fontId="105" fillId="0" borderId="8" xfId="0" applyFont="1" applyBorder="1" applyAlignment="1">
      <alignment horizontal="left" vertical="center"/>
    </xf>
    <xf numFmtId="179" fontId="34" fillId="0" borderId="0" xfId="0" applyNumberFormat="1" applyFont="1" applyAlignment="1">
      <alignment horizontal="right" vertical="center" wrapText="1"/>
    </xf>
    <xf numFmtId="0" fontId="105" fillId="0" borderId="0" xfId="0" applyFont="1" applyAlignment="1">
      <alignment horizontal="left" vertical="center"/>
    </xf>
    <xf numFmtId="38" fontId="20" fillId="0" borderId="0" xfId="41" applyFont="1" applyFill="1" applyBorder="1" applyAlignment="1">
      <alignment horizontal="right" vertical="center"/>
    </xf>
    <xf numFmtId="38" fontId="20" fillId="0" borderId="168" xfId="41" applyFont="1" applyFill="1" applyBorder="1" applyAlignment="1">
      <alignment horizontal="right" vertical="center"/>
    </xf>
    <xf numFmtId="0" fontId="0" fillId="0" borderId="0" xfId="47" applyFont="1">
      <alignment vertical="center"/>
    </xf>
    <xf numFmtId="179" fontId="0" fillId="0" borderId="21" xfId="0" applyNumberFormat="1" applyBorder="1" applyAlignment="1">
      <alignment vertical="center"/>
    </xf>
    <xf numFmtId="179" fontId="0" fillId="0" borderId="4" xfId="0" applyNumberFormat="1" applyBorder="1" applyAlignment="1">
      <alignment vertical="center"/>
    </xf>
    <xf numFmtId="179" fontId="0" fillId="0" borderId="97" xfId="0" applyNumberFormat="1" applyBorder="1" applyAlignment="1">
      <alignment vertical="center"/>
    </xf>
    <xf numFmtId="14" fontId="11" fillId="3" borderId="80" xfId="0" applyNumberFormat="1" applyFont="1" applyFill="1" applyBorder="1">
      <alignment vertical="center"/>
    </xf>
    <xf numFmtId="14" fontId="11" fillId="3" borderId="20" xfId="0" applyNumberFormat="1" applyFont="1" applyFill="1" applyBorder="1">
      <alignment vertical="center"/>
    </xf>
    <xf numFmtId="14" fontId="11" fillId="3" borderId="75" xfId="0" applyNumberFormat="1" applyFont="1" applyFill="1" applyBorder="1">
      <alignment vertical="center"/>
    </xf>
    <xf numFmtId="14" fontId="11" fillId="3" borderId="23" xfId="0" applyNumberFormat="1" applyFont="1" applyFill="1" applyBorder="1">
      <alignment vertical="center"/>
    </xf>
    <xf numFmtId="14" fontId="11" fillId="3" borderId="89" xfId="0" applyNumberFormat="1" applyFont="1" applyFill="1" applyBorder="1">
      <alignment vertical="center"/>
    </xf>
    <xf numFmtId="14" fontId="11" fillId="3" borderId="170" xfId="0" applyNumberFormat="1" applyFont="1" applyFill="1" applyBorder="1">
      <alignment vertical="center"/>
    </xf>
    <xf numFmtId="179" fontId="11" fillId="3" borderId="21" xfId="0" applyNumberFormat="1" applyFont="1" applyFill="1" applyBorder="1">
      <alignment vertical="center"/>
    </xf>
    <xf numFmtId="179" fontId="11" fillId="3" borderId="3" xfId="0" applyNumberFormat="1" applyFont="1" applyFill="1" applyBorder="1">
      <alignment vertical="center"/>
    </xf>
    <xf numFmtId="179" fontId="11" fillId="3" borderId="17" xfId="0" applyNumberFormat="1" applyFont="1" applyFill="1" applyBorder="1">
      <alignment vertical="center"/>
    </xf>
    <xf numFmtId="38" fontId="11" fillId="4" borderId="26" xfId="41" applyFont="1" applyFill="1" applyBorder="1" applyAlignment="1">
      <alignment horizontal="center" vertical="center"/>
    </xf>
    <xf numFmtId="38" fontId="11" fillId="0" borderId="34" xfId="41" applyFont="1" applyBorder="1" applyAlignment="1">
      <alignment horizontal="right" vertical="center"/>
    </xf>
    <xf numFmtId="38" fontId="11" fillId="4" borderId="1" xfId="41" applyFont="1" applyFill="1" applyBorder="1" applyAlignment="1">
      <alignment horizontal="center" vertical="center"/>
    </xf>
    <xf numFmtId="183" fontId="11" fillId="0" borderId="35" xfId="41" applyNumberFormat="1" applyFont="1" applyBorder="1" applyAlignment="1">
      <alignment horizontal="center" vertical="center"/>
    </xf>
    <xf numFmtId="38" fontId="11" fillId="0" borderId="35" xfId="41" applyFont="1" applyBorder="1" applyAlignment="1">
      <alignment horizontal="center" vertical="center"/>
    </xf>
    <xf numFmtId="186" fontId="11" fillId="0" borderId="1" xfId="41" applyNumberFormat="1" applyFont="1" applyBorder="1" applyAlignment="1">
      <alignment horizontal="center" vertical="center"/>
    </xf>
    <xf numFmtId="38" fontId="11" fillId="0" borderId="24" xfId="41" applyFont="1" applyBorder="1" applyAlignment="1">
      <alignment horizontal="right" vertical="center"/>
    </xf>
    <xf numFmtId="38" fontId="11" fillId="0" borderId="14" xfId="41" applyFont="1" applyBorder="1" applyAlignment="1">
      <alignment vertical="center"/>
    </xf>
    <xf numFmtId="38" fontId="11" fillId="0" borderId="1" xfId="41" applyFont="1" applyFill="1" applyBorder="1" applyAlignment="1">
      <alignment horizontal="center" vertical="center"/>
    </xf>
    <xf numFmtId="38" fontId="11" fillId="0" borderId="0" xfId="41" applyFont="1" applyBorder="1" applyAlignment="1">
      <alignment horizontal="center" vertical="center"/>
    </xf>
    <xf numFmtId="186" fontId="11" fillId="0" borderId="0" xfId="41" applyNumberFormat="1" applyFont="1" applyBorder="1" applyAlignment="1">
      <alignment horizontal="center" vertical="center"/>
    </xf>
    <xf numFmtId="38" fontId="11" fillId="0" borderId="50" xfId="41" applyFont="1" applyBorder="1" applyAlignment="1">
      <alignment horizontal="right" vertical="center"/>
    </xf>
    <xf numFmtId="38" fontId="11" fillId="0" borderId="50" xfId="41" applyFont="1" applyBorder="1" applyAlignment="1">
      <alignment vertical="center"/>
    </xf>
    <xf numFmtId="179" fontId="11" fillId="0" borderId="9" xfId="0" applyNumberFormat="1" applyFont="1" applyBorder="1">
      <alignment vertical="center"/>
    </xf>
    <xf numFmtId="14" fontId="0" fillId="3" borderId="80" xfId="0" applyNumberFormat="1" applyFill="1" applyBorder="1" applyAlignment="1">
      <alignment horizontal="right" vertical="center"/>
    </xf>
    <xf numFmtId="14" fontId="0" fillId="3" borderId="26" xfId="0" applyNumberFormat="1" applyFill="1" applyBorder="1" applyAlignment="1">
      <alignment horizontal="right" vertical="center"/>
    </xf>
    <xf numFmtId="14" fontId="0" fillId="3" borderId="75" xfId="0" applyNumberFormat="1" applyFill="1" applyBorder="1" applyAlignment="1">
      <alignment horizontal="right" vertical="center"/>
    </xf>
    <xf numFmtId="14" fontId="0" fillId="3" borderId="4" xfId="0" applyNumberFormat="1" applyFill="1" applyBorder="1" applyAlignment="1">
      <alignment horizontal="right" vertical="center"/>
    </xf>
    <xf numFmtId="14" fontId="0" fillId="3" borderId="89" xfId="0" applyNumberFormat="1" applyFill="1" applyBorder="1" applyAlignment="1">
      <alignment horizontal="right" vertical="center"/>
    </xf>
    <xf numFmtId="14" fontId="0" fillId="3" borderId="35" xfId="0" applyNumberFormat="1" applyFill="1" applyBorder="1" applyAlignment="1">
      <alignment horizontal="right" vertical="center"/>
    </xf>
    <xf numFmtId="179" fontId="0" fillId="3" borderId="33" xfId="0" applyNumberFormat="1" applyFill="1" applyBorder="1">
      <alignment vertical="center"/>
    </xf>
    <xf numFmtId="179" fontId="0" fillId="3" borderId="66" xfId="0" applyNumberFormat="1" applyFill="1" applyBorder="1">
      <alignment vertical="center"/>
    </xf>
    <xf numFmtId="179" fontId="0" fillId="3" borderId="61" xfId="0" applyNumberFormat="1" applyFill="1" applyBorder="1">
      <alignment vertical="center"/>
    </xf>
    <xf numFmtId="179" fontId="43" fillId="3" borderId="104" xfId="56" applyNumberFormat="1" applyFill="1" applyBorder="1" applyAlignment="1">
      <alignment horizontal="right" vertical="center"/>
    </xf>
    <xf numFmtId="179" fontId="43" fillId="3" borderId="46" xfId="56" applyNumberFormat="1" applyFill="1" applyBorder="1" applyAlignment="1">
      <alignment horizontal="right" vertical="center"/>
    </xf>
    <xf numFmtId="179" fontId="43" fillId="3" borderId="48" xfId="56" applyNumberFormat="1" applyFill="1" applyBorder="1" applyAlignment="1">
      <alignment horizontal="right" vertical="center"/>
    </xf>
    <xf numFmtId="181" fontId="11" fillId="3" borderId="80" xfId="58" applyNumberFormat="1" applyFont="1" applyFill="1" applyBorder="1" applyAlignment="1">
      <alignment horizontal="right" vertical="center"/>
    </xf>
    <xf numFmtId="181" fontId="11" fillId="3" borderId="21" xfId="58" applyNumberFormat="1" applyFont="1" applyFill="1" applyBorder="1" applyAlignment="1">
      <alignment vertical="center"/>
    </xf>
    <xf numFmtId="179" fontId="11" fillId="3" borderId="22" xfId="58" applyNumberFormat="1" applyFont="1" applyFill="1" applyBorder="1" applyAlignment="1">
      <alignment horizontal="right" vertical="center"/>
    </xf>
    <xf numFmtId="181" fontId="11" fillId="3" borderId="75" xfId="58" applyNumberFormat="1" applyFont="1" applyFill="1" applyBorder="1" applyAlignment="1">
      <alignment horizontal="right" vertical="center"/>
    </xf>
    <xf numFmtId="181" fontId="11" fillId="3" borderId="3" xfId="58" applyNumberFormat="1" applyFont="1" applyFill="1" applyBorder="1" applyAlignment="1">
      <alignment vertical="center"/>
    </xf>
    <xf numFmtId="179" fontId="11" fillId="3" borderId="2" xfId="58" applyNumberFormat="1" applyFont="1" applyFill="1" applyBorder="1" applyAlignment="1">
      <alignment horizontal="right" vertical="center"/>
    </xf>
    <xf numFmtId="179" fontId="11" fillId="3" borderId="65" xfId="58" applyNumberFormat="1" applyFont="1" applyFill="1" applyBorder="1" applyAlignment="1">
      <alignment horizontal="right" vertical="center"/>
    </xf>
    <xf numFmtId="181" fontId="11" fillId="3" borderId="63" xfId="58" applyNumberFormat="1" applyFont="1" applyFill="1" applyBorder="1" applyAlignment="1">
      <alignment horizontal="right" vertical="center"/>
    </xf>
    <xf numFmtId="181" fontId="11" fillId="3" borderId="64" xfId="58" applyNumberFormat="1" applyFont="1" applyFill="1" applyBorder="1" applyAlignment="1">
      <alignment vertical="center"/>
    </xf>
    <xf numFmtId="0" fontId="11" fillId="3" borderId="26" xfId="0" applyFont="1" applyFill="1" applyBorder="1" applyAlignment="1">
      <alignment horizontal="center"/>
    </xf>
    <xf numFmtId="0" fontId="11" fillId="3" borderId="4" xfId="0" applyFont="1" applyFill="1" applyBorder="1" applyAlignment="1">
      <alignment horizontal="center"/>
    </xf>
    <xf numFmtId="181" fontId="11" fillId="0" borderId="43" xfId="58" applyNumberFormat="1" applyFont="1" applyFill="1" applyBorder="1" applyAlignment="1">
      <alignment horizontal="right" vertical="center"/>
    </xf>
    <xf numFmtId="181" fontId="11" fillId="0" borderId="74" xfId="58" applyNumberFormat="1" applyFont="1" applyFill="1" applyBorder="1" applyAlignment="1">
      <alignment horizontal="right" vertical="center"/>
    </xf>
    <xf numFmtId="181" fontId="11" fillId="0" borderId="78" xfId="58" applyNumberFormat="1" applyFont="1" applyFill="1" applyBorder="1" applyAlignment="1">
      <alignment horizontal="right" vertical="center"/>
    </xf>
    <xf numFmtId="179" fontId="11" fillId="0" borderId="47" xfId="58" applyNumberFormat="1" applyFont="1" applyFill="1" applyBorder="1" applyAlignment="1">
      <alignment horizontal="right" vertical="center"/>
    </xf>
    <xf numFmtId="181" fontId="11" fillId="0" borderId="45" xfId="58" applyNumberFormat="1" applyFont="1" applyFill="1" applyBorder="1" applyAlignment="1">
      <alignment horizontal="right" vertical="center"/>
    </xf>
    <xf numFmtId="179" fontId="11" fillId="0" borderId="82" xfId="58" applyNumberFormat="1" applyFont="1" applyFill="1" applyBorder="1" applyAlignment="1">
      <alignment horizontal="right" vertical="center"/>
    </xf>
    <xf numFmtId="2" fontId="11" fillId="3" borderId="32" xfId="0" applyNumberFormat="1" applyFont="1" applyFill="1" applyBorder="1" applyAlignment="1">
      <alignment horizontal="center" vertical="center"/>
    </xf>
    <xf numFmtId="2" fontId="11" fillId="3" borderId="87" xfId="0" applyNumberFormat="1" applyFont="1" applyFill="1" applyBorder="1" applyAlignment="1">
      <alignment horizontal="center" vertical="center"/>
    </xf>
    <xf numFmtId="179" fontId="0" fillId="0" borderId="0" xfId="0" applyNumberFormat="1" applyFill="1" applyAlignment="1">
      <alignment horizontal="center" vertical="center"/>
    </xf>
    <xf numFmtId="181" fontId="0" fillId="3" borderId="80" xfId="0" applyNumberFormat="1" applyFill="1" applyBorder="1" applyAlignment="1">
      <alignment horizontal="left" vertical="center" shrinkToFit="1"/>
    </xf>
    <xf numFmtId="181" fontId="0" fillId="3" borderId="21" xfId="0" applyNumberFormat="1" applyFill="1" applyBorder="1" applyAlignment="1">
      <alignment horizontal="left" vertical="center"/>
    </xf>
    <xf numFmtId="179" fontId="0" fillId="3" borderId="21" xfId="0" applyNumberFormat="1" applyFill="1" applyBorder="1" applyAlignment="1">
      <alignment horizontal="center" vertical="center"/>
    </xf>
    <xf numFmtId="179" fontId="0" fillId="3" borderId="21" xfId="0" applyNumberFormat="1" applyFill="1" applyBorder="1" applyAlignment="1">
      <alignment vertical="center"/>
    </xf>
    <xf numFmtId="181" fontId="0" fillId="3" borderId="33" xfId="0" applyNumberFormat="1" applyFill="1" applyBorder="1" applyAlignment="1">
      <alignment horizontal="left" vertical="center"/>
    </xf>
    <xf numFmtId="179" fontId="0" fillId="3" borderId="46" xfId="0" applyNumberFormat="1" applyFill="1" applyBorder="1" applyAlignment="1">
      <alignment horizontal="right" vertical="center"/>
    </xf>
    <xf numFmtId="181" fontId="0" fillId="3" borderId="75" xfId="0" applyNumberFormat="1" applyFill="1" applyBorder="1" applyAlignment="1">
      <alignment horizontal="left" vertical="center" shrinkToFit="1"/>
    </xf>
    <xf numFmtId="181" fontId="0" fillId="3" borderId="66" xfId="0" applyNumberFormat="1" applyFill="1" applyBorder="1" applyAlignment="1">
      <alignment horizontal="left" vertical="center"/>
    </xf>
    <xf numFmtId="179" fontId="0" fillId="3" borderId="3" xfId="0" applyNumberFormat="1" applyFill="1" applyBorder="1" applyAlignment="1">
      <alignment horizontal="center" vertical="center"/>
    </xf>
    <xf numFmtId="179" fontId="0" fillId="3" borderId="44" xfId="0" applyNumberFormat="1" applyFill="1" applyBorder="1" applyAlignment="1">
      <alignment horizontal="right" vertical="center"/>
    </xf>
    <xf numFmtId="181" fontId="0" fillId="3" borderId="89" xfId="0" applyNumberFormat="1" applyFill="1" applyBorder="1" applyAlignment="1">
      <alignment horizontal="left" vertical="center" shrinkToFit="1"/>
    </xf>
    <xf numFmtId="181" fontId="0" fillId="3" borderId="61" xfId="0" applyNumberFormat="1" applyFill="1" applyBorder="1" applyAlignment="1">
      <alignment horizontal="left" vertical="center"/>
    </xf>
    <xf numFmtId="179" fontId="0" fillId="3" borderId="24" xfId="0" applyNumberFormat="1" applyFill="1" applyBorder="1" applyAlignment="1">
      <alignment horizontal="center" vertical="center"/>
    </xf>
    <xf numFmtId="179" fontId="0" fillId="3" borderId="48" xfId="0" applyNumberFormat="1" applyFill="1" applyBorder="1" applyAlignment="1">
      <alignment horizontal="right" vertical="center"/>
    </xf>
    <xf numFmtId="0" fontId="3" fillId="3" borderId="75" xfId="99" applyFont="1" applyFill="1" applyBorder="1" applyAlignment="1">
      <alignment vertical="center"/>
    </xf>
    <xf numFmtId="0" fontId="3" fillId="3" borderId="66" xfId="99" applyFont="1" applyFill="1" applyBorder="1" applyAlignment="1">
      <alignment horizontal="left" vertical="center"/>
    </xf>
    <xf numFmtId="0" fontId="3" fillId="3" borderId="66" xfId="99" applyFont="1" applyFill="1" applyBorder="1" applyAlignment="1">
      <alignment vertical="center"/>
    </xf>
    <xf numFmtId="179" fontId="11" fillId="3" borderId="45" xfId="99" applyNumberFormat="1" applyFont="1" applyFill="1" applyBorder="1" applyAlignment="1">
      <alignment horizontal="right" vertical="center"/>
    </xf>
    <xf numFmtId="0" fontId="3" fillId="3" borderId="75" xfId="99" applyFont="1" applyFill="1" applyBorder="1" applyAlignment="1">
      <alignment horizontal="left" vertical="center"/>
    </xf>
    <xf numFmtId="0" fontId="3" fillId="3" borderId="89" xfId="99" applyFont="1" applyFill="1" applyBorder="1" applyAlignment="1">
      <alignment horizontal="left" vertical="center"/>
    </xf>
    <xf numFmtId="0" fontId="3" fillId="3" borderId="61" xfId="99" applyFont="1" applyFill="1" applyBorder="1" applyAlignment="1">
      <alignment horizontal="left" vertical="center"/>
    </xf>
    <xf numFmtId="0" fontId="3" fillId="3" borderId="61" xfId="99" applyFont="1" applyFill="1" applyBorder="1" applyAlignment="1">
      <alignment vertical="center"/>
    </xf>
    <xf numFmtId="179" fontId="11" fillId="3" borderId="78" xfId="99" applyNumberFormat="1" applyFont="1" applyFill="1" applyBorder="1" applyAlignment="1">
      <alignment horizontal="right" vertical="center"/>
    </xf>
    <xf numFmtId="14" fontId="43" fillId="3" borderId="80" xfId="0" applyNumberFormat="1" applyFont="1" applyFill="1" applyBorder="1" applyAlignment="1">
      <alignment horizontal="left" vertical="center" shrinkToFit="1"/>
    </xf>
    <xf numFmtId="179" fontId="11" fillId="3" borderId="21" xfId="99" applyNumberFormat="1" applyFont="1" applyFill="1" applyBorder="1" applyAlignment="1">
      <alignment horizontal="right" vertical="center"/>
    </xf>
    <xf numFmtId="179" fontId="11" fillId="3" borderId="21" xfId="99" applyNumberFormat="1" applyFont="1" applyFill="1" applyBorder="1" applyAlignment="1">
      <alignment horizontal="center" vertical="center"/>
    </xf>
    <xf numFmtId="179" fontId="11" fillId="3" borderId="33" xfId="99" applyNumberFormat="1" applyFont="1" applyFill="1" applyBorder="1" applyAlignment="1">
      <alignment horizontal="center" vertical="center"/>
    </xf>
    <xf numFmtId="181" fontId="43" fillId="3" borderId="80" xfId="0" applyNumberFormat="1" applyFont="1" applyFill="1" applyBorder="1" applyAlignment="1">
      <alignment horizontal="left" vertical="center" shrinkToFit="1"/>
    </xf>
    <xf numFmtId="179" fontId="11" fillId="3" borderId="3" xfId="99" applyNumberFormat="1" applyFont="1" applyFill="1" applyBorder="1" applyAlignment="1">
      <alignment horizontal="right" vertical="center"/>
    </xf>
    <xf numFmtId="179" fontId="11" fillId="3" borderId="3" xfId="99" applyNumberFormat="1" applyFont="1" applyFill="1" applyBorder="1" applyAlignment="1">
      <alignment horizontal="center" vertical="center"/>
    </xf>
    <xf numFmtId="179" fontId="11" fillId="3" borderId="66" xfId="99" applyNumberFormat="1" applyFont="1" applyFill="1" applyBorder="1" applyAlignment="1">
      <alignment horizontal="center" vertical="center"/>
    </xf>
    <xf numFmtId="181" fontId="43" fillId="3" borderId="138" xfId="0" applyNumberFormat="1" applyFont="1" applyFill="1" applyBorder="1" applyAlignment="1">
      <alignment horizontal="left" vertical="center" shrinkToFit="1"/>
    </xf>
    <xf numFmtId="181" fontId="0" fillId="3" borderId="14" xfId="0" applyNumberFormat="1" applyFill="1" applyBorder="1" applyAlignment="1">
      <alignment horizontal="left" vertical="center"/>
    </xf>
    <xf numFmtId="179" fontId="0" fillId="3" borderId="36" xfId="0" applyNumberFormat="1" applyFill="1" applyBorder="1" applyAlignment="1">
      <alignment horizontal="center" vertical="center"/>
    </xf>
    <xf numFmtId="179" fontId="11" fillId="3" borderId="24" xfId="99" applyNumberFormat="1" applyFont="1" applyFill="1" applyBorder="1" applyAlignment="1">
      <alignment horizontal="right" vertical="center"/>
    </xf>
    <xf numFmtId="179" fontId="11" fillId="3" borderId="24" xfId="99" applyNumberFormat="1" applyFont="1" applyFill="1" applyBorder="1" applyAlignment="1">
      <alignment horizontal="center" vertical="center"/>
    </xf>
    <xf numFmtId="179" fontId="11" fillId="3" borderId="61" xfId="99" applyNumberFormat="1" applyFont="1" applyFill="1" applyBorder="1" applyAlignment="1">
      <alignment horizontal="center" vertical="center"/>
    </xf>
    <xf numFmtId="0" fontId="43" fillId="0" borderId="0" xfId="47" applyFill="1">
      <alignment vertical="center"/>
    </xf>
    <xf numFmtId="0" fontId="3" fillId="3" borderId="63" xfId="99" applyFont="1" applyFill="1" applyBorder="1" applyAlignment="1">
      <alignment horizontal="left" vertical="center"/>
    </xf>
    <xf numFmtId="0" fontId="3" fillId="3" borderId="86" xfId="99" applyFont="1" applyFill="1" applyBorder="1" applyAlignment="1">
      <alignment horizontal="left" vertical="center"/>
    </xf>
    <xf numFmtId="0" fontId="3" fillId="3" borderId="86" xfId="99" applyFont="1" applyFill="1" applyBorder="1" applyAlignment="1">
      <alignment vertical="center"/>
    </xf>
    <xf numFmtId="179" fontId="11" fillId="3" borderId="109" xfId="99" applyNumberFormat="1" applyFont="1" applyFill="1" applyBorder="1" applyAlignment="1">
      <alignment horizontal="right" vertical="center"/>
    </xf>
    <xf numFmtId="0" fontId="48" fillId="7" borderId="0" xfId="0" applyFont="1" applyFill="1" applyAlignment="1">
      <alignment horizontal="centerContinuous" vertical="center" wrapText="1"/>
    </xf>
    <xf numFmtId="0" fontId="0" fillId="7" borderId="0" xfId="0" applyFill="1" applyAlignment="1">
      <alignment horizontal="centerContinuous" vertical="center" wrapText="1"/>
    </xf>
    <xf numFmtId="0" fontId="53" fillId="7" borderId="0" xfId="0" applyFont="1" applyFill="1" applyAlignment="1">
      <alignment horizontal="centerContinuous" vertical="center" wrapText="1"/>
    </xf>
    <xf numFmtId="0" fontId="0" fillId="7" borderId="0" xfId="0" applyFill="1" applyAlignment="1">
      <alignment horizontal="right" vertical="center" wrapText="1"/>
    </xf>
    <xf numFmtId="0" fontId="49" fillId="7" borderId="0" xfId="0" applyFont="1" applyFill="1" applyAlignment="1">
      <alignment horizontal="right" vertical="center"/>
    </xf>
    <xf numFmtId="0" fontId="0" fillId="7" borderId="0" xfId="0" applyFill="1">
      <alignment vertical="center"/>
    </xf>
    <xf numFmtId="0" fontId="34" fillId="7" borderId="101" xfId="0" applyFont="1" applyFill="1" applyBorder="1" applyAlignment="1">
      <alignment horizontal="center" vertical="center" wrapText="1"/>
    </xf>
    <xf numFmtId="0" fontId="49" fillId="7" borderId="51" xfId="0" applyFont="1" applyFill="1" applyBorder="1" applyAlignment="1">
      <alignment horizontal="center" vertical="center" wrapText="1"/>
    </xf>
    <xf numFmtId="0" fontId="61" fillId="7" borderId="80" xfId="0" applyFont="1" applyFill="1" applyBorder="1" applyAlignment="1">
      <alignment horizontal="center" vertical="center" wrapText="1"/>
    </xf>
    <xf numFmtId="0" fontId="49" fillId="7" borderId="21" xfId="0" applyFont="1" applyFill="1" applyBorder="1" applyAlignment="1">
      <alignment horizontal="center" vertical="center" wrapText="1"/>
    </xf>
    <xf numFmtId="0" fontId="49" fillId="7" borderId="50" xfId="0" applyFont="1" applyFill="1" applyBorder="1" applyAlignment="1">
      <alignment horizontal="center" vertical="center" wrapText="1"/>
    </xf>
    <xf numFmtId="0" fontId="49" fillId="7" borderId="75" xfId="0" applyFont="1" applyFill="1" applyBorder="1" applyAlignment="1">
      <alignment horizontal="justify" vertical="center" wrapText="1"/>
    </xf>
    <xf numFmtId="38" fontId="49" fillId="7" borderId="3" xfId="41" applyFont="1" applyFill="1" applyBorder="1" applyAlignment="1">
      <alignment horizontal="right" vertical="center" wrapText="1"/>
    </xf>
    <xf numFmtId="0" fontId="49" fillId="7" borderId="2" xfId="0" applyFont="1" applyFill="1" applyBorder="1" applyAlignment="1">
      <alignment horizontal="right" vertical="center" wrapText="1"/>
    </xf>
    <xf numFmtId="0" fontId="34" fillId="7" borderId="75" xfId="0" applyFont="1" applyFill="1" applyBorder="1" applyAlignment="1">
      <alignment horizontal="justify" vertical="center" wrapText="1"/>
    </xf>
    <xf numFmtId="0" fontId="34" fillId="7" borderId="27" xfId="0" applyFont="1" applyFill="1" applyBorder="1" applyAlignment="1">
      <alignment horizontal="left" vertical="center" wrapText="1"/>
    </xf>
    <xf numFmtId="0" fontId="49" fillId="7" borderId="89" xfId="0" applyFont="1" applyFill="1" applyBorder="1" applyAlignment="1">
      <alignment horizontal="center" vertical="center" wrapText="1"/>
    </xf>
    <xf numFmtId="38" fontId="49" fillId="7" borderId="24" xfId="41" applyFont="1" applyFill="1" applyBorder="1" applyAlignment="1">
      <alignment horizontal="right" vertical="center" wrapText="1"/>
    </xf>
    <xf numFmtId="38" fontId="49" fillId="7" borderId="131" xfId="41" applyFont="1" applyFill="1" applyBorder="1" applyAlignment="1">
      <alignment horizontal="right" vertical="center" wrapText="1"/>
    </xf>
    <xf numFmtId="38" fontId="56" fillId="7" borderId="24" xfId="41" applyFont="1" applyFill="1" applyBorder="1" applyAlignment="1">
      <alignment horizontal="right" vertical="center" wrapText="1"/>
    </xf>
    <xf numFmtId="0" fontId="49" fillId="7" borderId="84" xfId="0" applyFont="1" applyFill="1" applyBorder="1" applyAlignment="1">
      <alignment horizontal="right" vertical="center" wrapText="1"/>
    </xf>
    <xf numFmtId="0" fontId="50" fillId="7" borderId="0" xfId="0" applyFont="1" applyFill="1" applyAlignment="1">
      <alignment horizontal="justify" vertical="center"/>
    </xf>
    <xf numFmtId="0" fontId="11" fillId="0" borderId="26" xfId="48" applyFont="1" applyBorder="1" applyAlignment="1">
      <alignment horizontal="center" vertical="center"/>
    </xf>
    <xf numFmtId="187" fontId="11" fillId="0" borderId="26" xfId="48" applyNumberFormat="1" applyFont="1" applyBorder="1" applyAlignment="1">
      <alignment horizontal="center" vertical="center"/>
    </xf>
    <xf numFmtId="0" fontId="11" fillId="0" borderId="9" xfId="48" applyFont="1" applyBorder="1" applyAlignment="1">
      <alignment horizontal="center" vertical="center"/>
    </xf>
    <xf numFmtId="0" fontId="11" fillId="0" borderId="0" xfId="48" applyFont="1" applyBorder="1" applyAlignment="1">
      <alignment horizontal="center" vertical="center"/>
    </xf>
    <xf numFmtId="0" fontId="11" fillId="0" borderId="9" xfId="48" applyFont="1" applyBorder="1" applyAlignment="1">
      <alignment horizontal="left" vertical="center" wrapText="1"/>
    </xf>
    <xf numFmtId="180" fontId="11" fillId="0" borderId="0" xfId="48" applyNumberFormat="1" applyFont="1" applyBorder="1" applyAlignment="1">
      <alignment horizontal="center" vertical="center" wrapText="1"/>
    </xf>
    <xf numFmtId="187" fontId="11" fillId="0" borderId="9" xfId="48" applyNumberFormat="1" applyFont="1" applyBorder="1" applyAlignment="1">
      <alignment horizontal="left" vertical="center" wrapText="1"/>
    </xf>
    <xf numFmtId="0" fontId="28" fillId="0" borderId="0" xfId="48" applyFont="1" applyAlignment="1">
      <alignment vertical="center" wrapText="1"/>
    </xf>
    <xf numFmtId="0" fontId="91"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vertical="center" wrapText="1"/>
    </xf>
    <xf numFmtId="0" fontId="28" fillId="0" borderId="0" xfId="0" applyFont="1" applyAlignment="1">
      <alignment horizontal="center" vertical="center"/>
    </xf>
    <xf numFmtId="0" fontId="105" fillId="0" borderId="37" xfId="0" applyFont="1" applyBorder="1" applyAlignment="1">
      <alignment horizontal="left" vertical="center"/>
    </xf>
    <xf numFmtId="0" fontId="105" fillId="0" borderId="38" xfId="0" applyFont="1" applyBorder="1" applyAlignment="1">
      <alignment horizontal="left" vertical="center"/>
    </xf>
    <xf numFmtId="0" fontId="105" fillId="0" borderId="127" xfId="0" applyFont="1" applyBorder="1" applyAlignment="1">
      <alignment horizontal="left" vertical="center"/>
    </xf>
    <xf numFmtId="0" fontId="34" fillId="0" borderId="59" xfId="0" applyFont="1" applyBorder="1" applyAlignment="1">
      <alignment horizontal="center" vertical="center"/>
    </xf>
    <xf numFmtId="0" fontId="34" fillId="0" borderId="8" xfId="0" applyFont="1" applyBorder="1" applyAlignment="1">
      <alignment horizontal="center" vertical="center"/>
    </xf>
    <xf numFmtId="0" fontId="34" fillId="0" borderId="87" xfId="0" applyFont="1" applyBorder="1" applyAlignment="1">
      <alignment horizontal="center" vertical="center"/>
    </xf>
    <xf numFmtId="0" fontId="34" fillId="0" borderId="1" xfId="0" applyFont="1" applyBorder="1" applyAlignment="1">
      <alignment horizontal="center" vertical="center"/>
    </xf>
    <xf numFmtId="0" fontId="88" fillId="0" borderId="0" xfId="0" applyFont="1" applyAlignment="1">
      <alignment horizontal="left" vertical="center" wrapText="1"/>
    </xf>
    <xf numFmtId="0" fontId="55" fillId="7" borderId="0" xfId="0" applyFont="1" applyFill="1" applyAlignment="1">
      <alignment horizontal="center" vertical="center" wrapText="1"/>
    </xf>
    <xf numFmtId="0" fontId="54" fillId="7" borderId="8" xfId="0" applyFont="1" applyFill="1" applyBorder="1" applyAlignment="1">
      <alignment horizontal="left" vertical="center"/>
    </xf>
    <xf numFmtId="0" fontId="49" fillId="7" borderId="57" xfId="0" applyFont="1" applyFill="1" applyBorder="1" applyAlignment="1">
      <alignment horizontal="center" vertical="center" wrapText="1"/>
    </xf>
    <xf numFmtId="0" fontId="49" fillId="7" borderId="2" xfId="0" applyFont="1" applyFill="1" applyBorder="1" applyAlignment="1">
      <alignment horizontal="center" vertical="center" wrapText="1"/>
    </xf>
    <xf numFmtId="0" fontId="18" fillId="7" borderId="0" xfId="0" applyFont="1" applyFill="1" applyAlignment="1">
      <alignment vertical="center" wrapText="1"/>
    </xf>
    <xf numFmtId="181" fontId="68" fillId="0" borderId="1" xfId="0" applyNumberFormat="1" applyFont="1" applyBorder="1" applyAlignment="1">
      <alignment horizontal="center" vertical="center"/>
    </xf>
    <xf numFmtId="181" fontId="55" fillId="0" borderId="99" xfId="0" applyNumberFormat="1" applyFont="1" applyBorder="1" applyAlignment="1">
      <alignment horizontal="center" vertical="center"/>
    </xf>
    <xf numFmtId="181" fontId="55" fillId="0" borderId="136" xfId="0" applyNumberFormat="1" applyFont="1" applyBorder="1" applyAlignment="1">
      <alignment horizontal="center" vertical="center"/>
    </xf>
    <xf numFmtId="181" fontId="0" fillId="0" borderId="99" xfId="0" applyNumberFormat="1" applyBorder="1" applyAlignment="1">
      <alignment horizontal="center" vertical="center" wrapText="1"/>
    </xf>
    <xf numFmtId="181" fontId="0" fillId="0" borderId="136" xfId="0" applyNumberFormat="1" applyBorder="1" applyAlignment="1">
      <alignment horizontal="center" vertical="center" wrapText="1"/>
    </xf>
    <xf numFmtId="181" fontId="48" fillId="0" borderId="136" xfId="0" applyNumberFormat="1" applyFont="1" applyBorder="1" applyAlignment="1">
      <alignment horizontal="center" vertical="center"/>
    </xf>
    <xf numFmtId="181" fontId="0" fillId="0" borderId="126" xfId="0" applyNumberFormat="1" applyBorder="1" applyAlignment="1">
      <alignment horizontal="center" vertical="center"/>
    </xf>
    <xf numFmtId="181" fontId="0" fillId="0" borderId="63" xfId="0" applyNumberFormat="1" applyBorder="1" applyAlignment="1">
      <alignment horizontal="center" vertical="center"/>
    </xf>
    <xf numFmtId="181" fontId="0" fillId="0" borderId="49"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56" xfId="0" applyNumberFormat="1" applyBorder="1" applyAlignment="1">
      <alignment horizontal="center" vertical="center"/>
    </xf>
    <xf numFmtId="181" fontId="0" fillId="0" borderId="97" xfId="0" applyNumberFormat="1" applyBorder="1" applyAlignment="1">
      <alignment horizontal="center" vertical="center"/>
    </xf>
    <xf numFmtId="181" fontId="0" fillId="0" borderId="52" xfId="0" applyNumberFormat="1" applyBorder="1" applyAlignment="1">
      <alignment horizontal="center" vertical="center" wrapText="1"/>
    </xf>
    <xf numFmtId="181" fontId="0" fillId="0" borderId="54" xfId="0" applyNumberFormat="1" applyBorder="1" applyAlignment="1">
      <alignment horizontal="center" vertical="center" wrapText="1"/>
    </xf>
    <xf numFmtId="181" fontId="48" fillId="0" borderId="0" xfId="0" applyNumberFormat="1" applyFont="1" applyAlignment="1">
      <alignment horizontal="right" vertical="center"/>
    </xf>
    <xf numFmtId="181" fontId="48" fillId="0" borderId="28" xfId="0" applyNumberFormat="1" applyFont="1" applyBorder="1" applyAlignment="1">
      <alignment horizontal="right" vertical="center"/>
    </xf>
    <xf numFmtId="181" fontId="83" fillId="0" borderId="0" xfId="0" applyNumberFormat="1" applyFont="1" applyAlignment="1">
      <alignment horizontal="right" vertical="center"/>
    </xf>
    <xf numFmtId="181" fontId="0" fillId="0" borderId="0" xfId="0" applyNumberFormat="1" applyAlignment="1">
      <alignment horizontal="left" vertical="center" wrapText="1"/>
    </xf>
    <xf numFmtId="181" fontId="0" fillId="0" borderId="0" xfId="0" applyNumberFormat="1" applyAlignment="1">
      <alignment horizontal="left" vertical="center"/>
    </xf>
    <xf numFmtId="181" fontId="64" fillId="0" borderId="0" xfId="0" applyNumberFormat="1" applyFont="1" applyAlignment="1">
      <alignment horizontal="right" vertical="center"/>
    </xf>
    <xf numFmtId="181" fontId="64" fillId="0" borderId="28" xfId="0" applyNumberFormat="1" applyFont="1" applyBorder="1" applyAlignment="1">
      <alignment horizontal="right" vertical="center"/>
    </xf>
    <xf numFmtId="0" fontId="11" fillId="0" borderId="1" xfId="48" applyFont="1" applyBorder="1" applyAlignment="1">
      <alignment horizontal="center" vertical="center"/>
    </xf>
    <xf numFmtId="0" fontId="11" fillId="0" borderId="0" xfId="48" applyFont="1" applyBorder="1" applyAlignment="1">
      <alignment horizontal="center" vertical="center"/>
    </xf>
    <xf numFmtId="0" fontId="18" fillId="0" borderId="8" xfId="48" applyFont="1" applyBorder="1" applyAlignment="1">
      <alignment horizontal="left" vertical="center" wrapText="1"/>
    </xf>
    <xf numFmtId="0" fontId="18" fillId="0" borderId="8" xfId="48" applyFont="1" applyBorder="1" applyAlignment="1">
      <alignment horizontal="left" vertical="center"/>
    </xf>
    <xf numFmtId="0" fontId="18" fillId="0" borderId="0" xfId="48" applyFont="1" applyBorder="1" applyAlignment="1">
      <alignment horizontal="left" vertical="center"/>
    </xf>
    <xf numFmtId="0" fontId="28" fillId="0" borderId="0" xfId="48" applyFont="1" applyAlignment="1">
      <alignment horizontal="center" vertical="center" wrapText="1"/>
    </xf>
    <xf numFmtId="0" fontId="38" fillId="5" borderId="9" xfId="48" applyFont="1" applyFill="1" applyBorder="1" applyAlignment="1">
      <alignment horizontal="center" vertical="center"/>
    </xf>
    <xf numFmtId="0" fontId="38" fillId="5" borderId="0" xfId="48" applyFont="1" applyFill="1" applyAlignment="1">
      <alignment horizontal="center" vertical="center"/>
    </xf>
    <xf numFmtId="0" fontId="38" fillId="5" borderId="59" xfId="48" applyFont="1" applyFill="1" applyBorder="1" applyAlignment="1">
      <alignment horizontal="left" vertical="center"/>
    </xf>
    <xf numFmtId="0" fontId="38" fillId="5" borderId="8" xfId="48" applyFont="1" applyFill="1" applyBorder="1" applyAlignment="1">
      <alignment horizontal="left" vertical="center"/>
    </xf>
    <xf numFmtId="0" fontId="38" fillId="5" borderId="15" xfId="48" applyFont="1" applyFill="1" applyBorder="1" applyAlignment="1">
      <alignment horizontal="left" vertical="center"/>
    </xf>
    <xf numFmtId="38" fontId="38" fillId="5" borderId="37" xfId="41" applyFont="1" applyFill="1" applyBorder="1" applyAlignment="1">
      <alignment horizontal="right" vertical="center"/>
    </xf>
    <xf numFmtId="38" fontId="38" fillId="5" borderId="39" xfId="41" applyFont="1" applyFill="1" applyBorder="1" applyAlignment="1">
      <alignment horizontal="right" vertical="center"/>
    </xf>
    <xf numFmtId="38" fontId="20" fillId="0" borderId="11" xfId="41" applyFont="1" applyFill="1" applyBorder="1" applyAlignment="1">
      <alignment vertical="center"/>
    </xf>
    <xf numFmtId="38" fontId="20" fillId="0" borderId="27" xfId="41" applyFont="1" applyFill="1" applyBorder="1" applyAlignment="1">
      <alignment vertical="center"/>
    </xf>
    <xf numFmtId="38" fontId="21" fillId="0" borderId="157" xfId="41" applyFont="1" applyFill="1" applyBorder="1" applyAlignment="1">
      <alignment vertical="center"/>
    </xf>
    <xf numFmtId="38" fontId="21" fillId="0" borderId="39" xfId="41" applyFont="1" applyFill="1" applyBorder="1" applyAlignment="1">
      <alignment vertical="center"/>
    </xf>
    <xf numFmtId="38" fontId="38" fillId="5" borderId="161" xfId="41" applyFont="1" applyFill="1" applyBorder="1" applyAlignment="1">
      <alignment horizontal="right" vertical="center"/>
    </xf>
    <xf numFmtId="38" fontId="38" fillId="5" borderId="162" xfId="41" applyFont="1" applyFill="1" applyBorder="1" applyAlignment="1">
      <alignment horizontal="right" vertical="center"/>
    </xf>
    <xf numFmtId="38" fontId="38" fillId="5" borderId="0" xfId="41" applyFont="1" applyFill="1" applyBorder="1" applyAlignment="1">
      <alignment horizontal="right" vertical="center"/>
    </xf>
    <xf numFmtId="38" fontId="38" fillId="3" borderId="11" xfId="41" applyFont="1" applyFill="1" applyBorder="1" applyAlignment="1">
      <alignment horizontal="right" vertical="center"/>
    </xf>
    <xf numFmtId="38" fontId="38" fillId="3" borderId="27" xfId="41" applyFont="1" applyFill="1" applyBorder="1" applyAlignment="1">
      <alignment horizontal="right" vertical="center"/>
    </xf>
    <xf numFmtId="0" fontId="20" fillId="0" borderId="0" xfId="48" applyFont="1" applyAlignment="1">
      <alignment horizontal="center" vertical="top"/>
    </xf>
    <xf numFmtId="0" fontId="20" fillId="0" borderId="0" xfId="48" applyFont="1" applyAlignment="1">
      <alignment horizontal="left" vertical="top" wrapText="1"/>
    </xf>
    <xf numFmtId="0" fontId="69" fillId="0" borderId="0" xfId="48" applyFont="1" applyAlignment="1">
      <alignment horizontal="center" vertical="center"/>
    </xf>
    <xf numFmtId="38" fontId="20" fillId="0" borderId="161" xfId="41" applyFont="1" applyFill="1" applyBorder="1" applyAlignment="1">
      <alignment vertical="center"/>
    </xf>
    <xf numFmtId="38" fontId="20" fillId="0" borderId="162" xfId="41" applyFont="1" applyFill="1" applyBorder="1" applyAlignment="1">
      <alignment vertical="center"/>
    </xf>
    <xf numFmtId="38" fontId="20" fillId="0" borderId="0" xfId="41" applyFont="1" applyFill="1" applyBorder="1" applyAlignment="1">
      <alignment vertical="center"/>
    </xf>
    <xf numFmtId="38" fontId="20" fillId="3" borderId="11" xfId="41" applyFont="1" applyFill="1" applyBorder="1" applyAlignment="1">
      <alignment vertical="center"/>
    </xf>
    <xf numFmtId="38" fontId="20" fillId="3" borderId="27" xfId="41" applyFont="1" applyFill="1" applyBorder="1" applyAlignment="1">
      <alignment vertical="center"/>
    </xf>
    <xf numFmtId="0" fontId="20" fillId="0" borderId="0" xfId="48" applyFont="1" applyAlignment="1">
      <alignment horizontal="left" vertical="center" wrapText="1"/>
    </xf>
    <xf numFmtId="0" fontId="38" fillId="5" borderId="1" xfId="48" applyFont="1" applyFill="1" applyBorder="1" applyAlignment="1">
      <alignment horizontal="center" vertical="top"/>
    </xf>
    <xf numFmtId="38" fontId="20" fillId="3" borderId="11" xfId="41" applyFont="1" applyFill="1" applyBorder="1" applyAlignment="1">
      <alignment horizontal="right" vertical="center"/>
    </xf>
    <xf numFmtId="38" fontId="20" fillId="3" borderId="27" xfId="41" applyFont="1" applyFill="1" applyBorder="1" applyAlignment="1">
      <alignment horizontal="right" vertical="center"/>
    </xf>
    <xf numFmtId="38" fontId="20" fillId="0" borderId="140" xfId="41" applyFont="1" applyFill="1" applyBorder="1" applyAlignment="1">
      <alignment horizontal="right" vertical="center"/>
    </xf>
    <xf numFmtId="38" fontId="20" fillId="0" borderId="141" xfId="41" applyFont="1" applyFill="1" applyBorder="1" applyAlignment="1">
      <alignment horizontal="right" vertical="center"/>
    </xf>
    <xf numFmtId="38" fontId="21" fillId="0" borderId="142" xfId="41" applyFont="1" applyFill="1" applyBorder="1" applyAlignment="1">
      <alignment horizontal="right" vertical="center"/>
    </xf>
    <xf numFmtId="38" fontId="21" fillId="0" borderId="143" xfId="41" applyFont="1" applyFill="1" applyBorder="1" applyAlignment="1">
      <alignment horizontal="right" vertical="center"/>
    </xf>
    <xf numFmtId="0" fontId="20" fillId="0" borderId="158" xfId="48" applyFont="1" applyBorder="1" applyAlignment="1">
      <alignment horizontal="center" vertical="top"/>
    </xf>
    <xf numFmtId="0" fontId="100" fillId="0" borderId="0" xfId="0" applyFont="1" applyAlignment="1">
      <alignment horizontal="left" vertical="center" wrapText="1"/>
    </xf>
    <xf numFmtId="0" fontId="26" fillId="0" borderId="122" xfId="0" applyFont="1" applyBorder="1" applyAlignment="1">
      <alignment horizontal="center" vertical="center"/>
    </xf>
    <xf numFmtId="0" fontId="26" fillId="0" borderId="30" xfId="0" applyFont="1" applyBorder="1" applyAlignment="1">
      <alignment horizontal="center" vertical="center"/>
    </xf>
    <xf numFmtId="0" fontId="26" fillId="0" borderId="18" xfId="0" applyFont="1" applyBorder="1" applyAlignment="1">
      <alignment horizontal="center" vertical="center"/>
    </xf>
    <xf numFmtId="0" fontId="11" fillId="0" borderId="145" xfId="0" applyFont="1" applyBorder="1" applyAlignment="1">
      <alignment horizontal="center" vertical="center"/>
    </xf>
    <xf numFmtId="0" fontId="11" fillId="0" borderId="30" xfId="0" applyFont="1" applyBorder="1" applyAlignment="1">
      <alignment horizontal="center" vertical="center"/>
    </xf>
    <xf numFmtId="0" fontId="11" fillId="0" borderId="18" xfId="0" applyFont="1" applyBorder="1" applyAlignment="1">
      <alignment horizontal="center" vertical="center"/>
    </xf>
    <xf numFmtId="0" fontId="11" fillId="0" borderId="126" xfId="0" applyFont="1" applyBorder="1" applyAlignment="1">
      <alignment horizontal="center" vertical="center"/>
    </xf>
    <xf numFmtId="0" fontId="11" fillId="0" borderId="63" xfId="0" applyFont="1" applyBorder="1" applyAlignment="1">
      <alignment horizontal="center" vertical="center"/>
    </xf>
    <xf numFmtId="0" fontId="11" fillId="0" borderId="49" xfId="0" applyFont="1" applyBorder="1" applyAlignment="1">
      <alignment horizontal="center" vertical="center"/>
    </xf>
    <xf numFmtId="0" fontId="11" fillId="0" borderId="64" xfId="0" applyFont="1" applyBorder="1" applyAlignment="1">
      <alignment horizontal="center" vertical="center"/>
    </xf>
    <xf numFmtId="0" fontId="11" fillId="0" borderId="55" xfId="0" applyFont="1" applyBorder="1" applyAlignment="1">
      <alignment horizontal="center" vertical="center"/>
    </xf>
    <xf numFmtId="0" fontId="11" fillId="0" borderId="86" xfId="0" applyFont="1" applyBorder="1" applyAlignment="1">
      <alignment horizontal="center" vertical="center"/>
    </xf>
    <xf numFmtId="0" fontId="11" fillId="0" borderId="52" xfId="0" applyFont="1" applyBorder="1" applyAlignment="1">
      <alignment horizontal="center" vertical="center"/>
    </xf>
    <xf numFmtId="0" fontId="11" fillId="0" borderId="56" xfId="0" applyFont="1" applyBorder="1" applyAlignment="1">
      <alignment horizontal="center" vertical="center"/>
    </xf>
    <xf numFmtId="0" fontId="11" fillId="0" borderId="53" xfId="0" applyFont="1" applyBorder="1" applyAlignment="1">
      <alignment horizontal="center" vertical="center"/>
    </xf>
    <xf numFmtId="0" fontId="11" fillId="0" borderId="144" xfId="0" applyFont="1" applyBorder="1" applyAlignment="1">
      <alignment horizontal="center" vertical="center" wrapText="1"/>
    </xf>
    <xf numFmtId="0" fontId="11" fillId="0" borderId="31" xfId="0" applyFont="1" applyBorder="1" applyAlignment="1">
      <alignment horizontal="center" vertical="center"/>
    </xf>
    <xf numFmtId="0" fontId="93" fillId="0" borderId="99" xfId="0" applyFont="1" applyBorder="1" applyAlignment="1">
      <alignment horizontal="center" vertical="center"/>
    </xf>
    <xf numFmtId="0" fontId="99" fillId="0" borderId="136" xfId="0" applyFont="1" applyBorder="1" applyAlignment="1">
      <alignment horizontal="center" vertical="center"/>
    </xf>
    <xf numFmtId="0" fontId="28" fillId="0" borderId="169" xfId="0" applyFont="1" applyBorder="1" applyAlignment="1">
      <alignment horizontal="right" vertical="center"/>
    </xf>
    <xf numFmtId="0" fontId="28" fillId="0" borderId="164" xfId="0" applyFont="1" applyBorder="1" applyAlignment="1">
      <alignment horizontal="right" vertical="center"/>
    </xf>
    <xf numFmtId="0" fontId="11" fillId="0" borderId="54" xfId="0" applyFont="1" applyBorder="1" applyAlignment="1">
      <alignment horizontal="center" vertical="center"/>
    </xf>
    <xf numFmtId="0" fontId="21" fillId="0" borderId="163" xfId="0" applyFont="1" applyBorder="1" applyAlignment="1">
      <alignment horizontal="right" vertical="center"/>
    </xf>
    <xf numFmtId="0" fontId="21" fillId="0" borderId="164" xfId="0" applyFont="1" applyBorder="1" applyAlignment="1">
      <alignment horizontal="right" vertical="center"/>
    </xf>
    <xf numFmtId="0" fontId="11" fillId="0" borderId="122" xfId="0" applyFont="1" applyBorder="1" applyAlignment="1">
      <alignment horizontal="center" vertical="center"/>
    </xf>
    <xf numFmtId="0" fontId="28" fillId="0" borderId="167" xfId="0" applyFont="1" applyBorder="1" applyAlignment="1">
      <alignment horizontal="right" vertical="center"/>
    </xf>
    <xf numFmtId="0" fontId="28" fillId="0" borderId="163" xfId="0" applyFont="1" applyBorder="1" applyAlignment="1">
      <alignment horizontal="right" vertical="center"/>
    </xf>
    <xf numFmtId="0" fontId="28" fillId="0" borderId="99" xfId="0" applyFont="1" applyBorder="1" applyAlignment="1">
      <alignment horizontal="center" vertical="center"/>
    </xf>
    <xf numFmtId="0" fontId="28" fillId="0" borderId="136" xfId="0" applyFont="1" applyBorder="1" applyAlignment="1">
      <alignment horizontal="center" vertical="center"/>
    </xf>
    <xf numFmtId="177" fontId="11" fillId="3" borderId="26" xfId="0" applyNumberFormat="1" applyFont="1" applyFill="1" applyBorder="1" applyAlignment="1">
      <alignment horizontal="left" vertical="center"/>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11" fillId="0" borderId="26" xfId="0" applyFont="1" applyBorder="1" applyAlignment="1">
      <alignment horizontal="left" vertical="center" wrapText="1"/>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27" xfId="0" applyFont="1" applyBorder="1" applyAlignment="1">
      <alignment horizontal="center" vertical="center"/>
    </xf>
    <xf numFmtId="0" fontId="11" fillId="0" borderId="12" xfId="0" applyFont="1" applyBorder="1" applyAlignment="1">
      <alignment horizontal="center" vertical="center"/>
    </xf>
    <xf numFmtId="0" fontId="11" fillId="0" borderId="28" xfId="0" applyFont="1" applyBorder="1" applyAlignment="1">
      <alignment horizontal="center" vertical="center"/>
    </xf>
    <xf numFmtId="0" fontId="11" fillId="0" borderId="33" xfId="0" applyFont="1" applyBorder="1" applyAlignment="1">
      <alignment horizontal="center" vertical="center"/>
    </xf>
    <xf numFmtId="0" fontId="11" fillId="0" borderId="2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1" fillId="0" borderId="1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0" xfId="0" applyFont="1" applyBorder="1" applyAlignment="1">
      <alignment horizontal="center" vertical="center" wrapText="1"/>
    </xf>
    <xf numFmtId="0" fontId="71" fillId="0" borderId="0" xfId="0" applyFont="1" applyAlignment="1">
      <alignment horizontal="center" vertical="center" wrapText="1"/>
    </xf>
    <xf numFmtId="0" fontId="58" fillId="0" borderId="0" xfId="0" applyFont="1" applyAlignment="1">
      <alignment horizontal="center" vertical="center"/>
    </xf>
    <xf numFmtId="0" fontId="63" fillId="6" borderId="8" xfId="0" applyFont="1" applyFill="1" applyBorder="1" applyAlignment="1">
      <alignment horizontal="right" vertical="center"/>
    </xf>
    <xf numFmtId="0" fontId="63" fillId="6" borderId="15" xfId="0" applyFont="1" applyFill="1" applyBorder="1" applyAlignment="1">
      <alignment horizontal="right" vertical="center"/>
    </xf>
    <xf numFmtId="0" fontId="0" fillId="6" borderId="86" xfId="0" applyFill="1" applyBorder="1" applyAlignment="1">
      <alignment horizontal="center" vertical="center"/>
    </xf>
    <xf numFmtId="0" fontId="0" fillId="6" borderId="97" xfId="0" applyFill="1" applyBorder="1" applyAlignment="1">
      <alignment horizontal="center" vertical="center"/>
    </xf>
    <xf numFmtId="0" fontId="0" fillId="6" borderId="67" xfId="0" applyFill="1" applyBorder="1" applyAlignment="1">
      <alignment horizontal="center" vertical="center"/>
    </xf>
    <xf numFmtId="0" fontId="0" fillId="6" borderId="98" xfId="0" applyFill="1" applyBorder="1" applyAlignment="1">
      <alignment horizontal="center" vertical="center"/>
    </xf>
    <xf numFmtId="0" fontId="57" fillId="6" borderId="96" xfId="0" applyFont="1" applyFill="1" applyBorder="1" applyAlignment="1">
      <alignment horizontal="center" vertical="center"/>
    </xf>
    <xf numFmtId="0" fontId="57" fillId="6" borderId="97" xfId="0" applyFont="1" applyFill="1" applyBorder="1" applyAlignment="1">
      <alignment horizontal="center" vertical="center"/>
    </xf>
    <xf numFmtId="0" fontId="57" fillId="6" borderId="98" xfId="0" applyFont="1" applyFill="1" applyBorder="1" applyAlignment="1">
      <alignment horizontal="center" vertical="center"/>
    </xf>
    <xf numFmtId="0" fontId="57" fillId="6" borderId="101" xfId="0" applyFont="1" applyFill="1" applyBorder="1" applyAlignment="1">
      <alignment horizontal="center" vertical="center"/>
    </xf>
    <xf numFmtId="0" fontId="57" fillId="6" borderId="29" xfId="0" applyFont="1" applyFill="1" applyBorder="1" applyAlignment="1">
      <alignment horizontal="center" vertical="center"/>
    </xf>
    <xf numFmtId="0" fontId="62" fillId="6" borderId="99" xfId="0" applyFont="1" applyFill="1" applyBorder="1" applyAlignment="1">
      <alignment horizontal="center" vertical="center"/>
    </xf>
    <xf numFmtId="0" fontId="62" fillId="6" borderId="136" xfId="0" applyFont="1" applyFill="1" applyBorder="1" applyAlignment="1">
      <alignment horizontal="center" vertical="center"/>
    </xf>
    <xf numFmtId="0" fontId="57" fillId="6" borderId="52" xfId="0" applyFont="1" applyFill="1" applyBorder="1" applyAlignment="1">
      <alignment horizontal="center" vertical="center"/>
    </xf>
    <xf numFmtId="0" fontId="57" fillId="6" borderId="56" xfId="0" applyFont="1" applyFill="1" applyBorder="1" applyAlignment="1">
      <alignment horizontal="center" vertical="center"/>
    </xf>
    <xf numFmtId="0" fontId="57" fillId="6" borderId="54" xfId="0" applyFont="1" applyFill="1" applyBorder="1" applyAlignment="1">
      <alignment horizontal="center" vertical="center"/>
    </xf>
    <xf numFmtId="0" fontId="0" fillId="6" borderId="52"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xf>
    <xf numFmtId="0" fontId="57" fillId="6" borderId="144" xfId="0" applyFont="1" applyFill="1" applyBorder="1" applyAlignment="1">
      <alignment horizontal="center" vertical="center"/>
    </xf>
    <xf numFmtId="0" fontId="57" fillId="6" borderId="31" xfId="0" applyFont="1" applyFill="1" applyBorder="1" applyAlignment="1">
      <alignment horizontal="center" vertical="center"/>
    </xf>
    <xf numFmtId="0" fontId="57" fillId="6" borderId="51" xfId="0" applyFont="1" applyFill="1" applyBorder="1" applyAlignment="1">
      <alignment horizontal="center" vertical="center"/>
    </xf>
    <xf numFmtId="0" fontId="57" fillId="6" borderId="19" xfId="0" applyFont="1" applyFill="1" applyBorder="1" applyAlignment="1">
      <alignment horizontal="center" vertical="center"/>
    </xf>
    <xf numFmtId="0" fontId="48" fillId="0" borderId="0" xfId="0" applyFont="1" applyAlignment="1">
      <alignment horizontal="center" vertical="center"/>
    </xf>
    <xf numFmtId="0" fontId="52" fillId="0" borderId="0" xfId="0" applyFont="1" applyAlignment="1">
      <alignment horizontal="left" vertical="center" wrapText="1"/>
    </xf>
    <xf numFmtId="0" fontId="52" fillId="0" borderId="0" xfId="0" applyFont="1" applyAlignment="1">
      <alignment horizontal="left" vertical="center"/>
    </xf>
    <xf numFmtId="0" fontId="48" fillId="0" borderId="37" xfId="0" applyFont="1" applyBorder="1" applyAlignment="1">
      <alignment horizontal="right" vertical="center" wrapText="1"/>
    </xf>
    <xf numFmtId="0" fontId="48" fillId="0" borderId="38" xfId="0" applyFont="1" applyBorder="1" applyAlignment="1">
      <alignment horizontal="right" vertical="center" wrapText="1"/>
    </xf>
    <xf numFmtId="0" fontId="48" fillId="0" borderId="39" xfId="0" applyFont="1" applyBorder="1" applyAlignment="1">
      <alignment horizontal="right" vertical="center" wrapText="1"/>
    </xf>
    <xf numFmtId="0" fontId="0" fillId="0" borderId="57" xfId="0" applyBorder="1" applyAlignment="1">
      <alignment horizontal="center" vertical="center" wrapText="1"/>
    </xf>
    <xf numFmtId="0" fontId="0" fillId="0" borderId="65" xfId="0" applyBorder="1" applyAlignment="1">
      <alignment horizontal="center" vertical="center" wrapText="1"/>
    </xf>
    <xf numFmtId="0" fontId="0" fillId="0" borderId="126" xfId="0" applyBorder="1" applyAlignment="1">
      <alignment horizontal="center" vertical="center"/>
    </xf>
    <xf numFmtId="0" fontId="0" fillId="0" borderId="63" xfId="0" applyBorder="1" applyAlignment="1">
      <alignment horizontal="center" vertical="center"/>
    </xf>
    <xf numFmtId="0" fontId="0" fillId="0" borderId="49"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horizontal="center" vertical="center"/>
    </xf>
    <xf numFmtId="0" fontId="0" fillId="0" borderId="86" xfId="0" applyBorder="1" applyAlignment="1">
      <alignment horizontal="center" vertical="center"/>
    </xf>
    <xf numFmtId="0" fontId="0" fillId="0" borderId="52" xfId="0" applyBorder="1" applyAlignment="1">
      <alignment horizontal="center" vertical="center"/>
    </xf>
    <xf numFmtId="0" fontId="0" fillId="0" borderId="56" xfId="0" applyBorder="1" applyAlignment="1">
      <alignment horizontal="center" vertical="center"/>
    </xf>
    <xf numFmtId="0" fontId="0" fillId="0" borderId="54" xfId="0" applyBorder="1" applyAlignment="1">
      <alignment horizontal="center" vertical="center"/>
    </xf>
    <xf numFmtId="0" fontId="0" fillId="0" borderId="59" xfId="0" applyBorder="1" applyAlignment="1">
      <alignment horizontal="center" vertical="center" wrapText="1"/>
    </xf>
    <xf numFmtId="0" fontId="0" fillId="0" borderId="122" xfId="0" applyBorder="1" applyAlignment="1">
      <alignment horizontal="center" vertical="center"/>
    </xf>
    <xf numFmtId="0" fontId="0" fillId="0" borderId="101" xfId="0" applyBorder="1" applyAlignment="1">
      <alignment horizontal="center" vertical="center" wrapText="1"/>
    </xf>
    <xf numFmtId="0" fontId="0" fillId="0" borderId="29" xfId="0" applyBorder="1" applyAlignment="1">
      <alignment horizontal="center" vertical="center"/>
    </xf>
    <xf numFmtId="0" fontId="48" fillId="0" borderId="0" xfId="56" applyFont="1" applyAlignment="1">
      <alignment horizontal="center" vertical="center"/>
    </xf>
    <xf numFmtId="0" fontId="54" fillId="0" borderId="0" xfId="56" applyFont="1" applyAlignment="1">
      <alignment horizontal="left" vertical="center"/>
    </xf>
    <xf numFmtId="0" fontId="48" fillId="0" borderId="99" xfId="56" applyFont="1" applyBorder="1" applyAlignment="1">
      <alignment horizontal="center" vertical="center"/>
    </xf>
    <xf numFmtId="0" fontId="48" fillId="0" borderId="136" xfId="56" applyFont="1" applyBorder="1" applyAlignment="1">
      <alignment horizontal="center" vertical="center"/>
    </xf>
    <xf numFmtId="0" fontId="43" fillId="0" borderId="37" xfId="56" applyBorder="1" applyAlignment="1">
      <alignment horizontal="center" vertical="center"/>
    </xf>
    <xf numFmtId="0" fontId="43" fillId="0" borderId="38" xfId="56" applyBorder="1" applyAlignment="1">
      <alignment horizontal="center" vertical="center"/>
    </xf>
    <xf numFmtId="0" fontId="43" fillId="0" borderId="39" xfId="56" applyBorder="1" applyAlignment="1">
      <alignment horizontal="center" vertical="center"/>
    </xf>
    <xf numFmtId="0" fontId="48" fillId="0" borderId="37" xfId="56" applyFont="1" applyBorder="1" applyAlignment="1">
      <alignment horizontal="center" vertical="center"/>
    </xf>
    <xf numFmtId="0" fontId="48" fillId="0" borderId="38" xfId="56" applyFont="1" applyBorder="1" applyAlignment="1">
      <alignment horizontal="center" vertical="center"/>
    </xf>
    <xf numFmtId="0" fontId="48" fillId="0" borderId="39" xfId="56" applyFont="1" applyBorder="1" applyAlignment="1">
      <alignment horizontal="center" vertical="center"/>
    </xf>
    <xf numFmtId="179" fontId="11" fillId="0" borderId="37" xfId="58" applyNumberFormat="1" applyFont="1" applyBorder="1" applyAlignment="1">
      <alignment horizontal="right" vertical="center"/>
    </xf>
    <xf numFmtId="179" fontId="11" fillId="0" borderId="38" xfId="58" applyNumberFormat="1" applyFont="1" applyBorder="1" applyAlignment="1">
      <alignment horizontal="right" vertical="center"/>
    </xf>
    <xf numFmtId="179" fontId="11" fillId="0" borderId="39" xfId="58" applyNumberFormat="1" applyFont="1" applyBorder="1" applyAlignment="1">
      <alignment horizontal="right"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8" fillId="0" borderId="0" xfId="58" applyFont="1" applyAlignment="1">
      <alignment horizontal="center" vertical="center"/>
    </xf>
    <xf numFmtId="0" fontId="7" fillId="0" borderId="59" xfId="58" applyFont="1" applyBorder="1" applyAlignment="1">
      <alignment horizontal="center" vertical="center"/>
    </xf>
    <xf numFmtId="0" fontId="7" fillId="0" borderId="122" xfId="58" applyFont="1" applyBorder="1" applyAlignment="1">
      <alignment horizontal="center" vertical="center"/>
    </xf>
    <xf numFmtId="0" fontId="7" fillId="0" borderId="51" xfId="58" applyFont="1" applyBorder="1" applyAlignment="1">
      <alignment horizontal="center" vertical="center"/>
    </xf>
    <xf numFmtId="0" fontId="7" fillId="0" borderId="19" xfId="58" applyFont="1" applyBorder="1" applyAlignment="1">
      <alignment horizontal="center" vertical="center"/>
    </xf>
    <xf numFmtId="0" fontId="7" fillId="0" borderId="13" xfId="58" applyFont="1" applyBorder="1" applyAlignment="1">
      <alignment horizontal="center" vertical="center" wrapText="1"/>
    </xf>
    <xf numFmtId="0" fontId="7" fillId="0" borderId="145" xfId="58" applyFont="1" applyBorder="1" applyAlignment="1">
      <alignment horizontal="center" vertical="center"/>
    </xf>
    <xf numFmtId="0" fontId="7" fillId="0" borderId="52" xfId="58" applyFont="1" applyBorder="1" applyAlignment="1">
      <alignment horizontal="center" vertical="center"/>
    </xf>
    <xf numFmtId="0" fontId="7" fillId="0" borderId="56" xfId="58" applyFont="1" applyBorder="1" applyAlignment="1">
      <alignment horizontal="center" vertical="center"/>
    </xf>
    <xf numFmtId="0" fontId="7" fillId="0" borderId="54" xfId="58" applyFont="1" applyBorder="1" applyAlignment="1">
      <alignment horizontal="center" vertical="center"/>
    </xf>
    <xf numFmtId="0" fontId="7" fillId="0" borderId="15" xfId="58" applyFont="1" applyBorder="1" applyAlignment="1">
      <alignment horizontal="center" vertical="center"/>
    </xf>
    <xf numFmtId="0" fontId="7" fillId="0" borderId="42" xfId="58" applyFont="1" applyBorder="1" applyAlignment="1">
      <alignment horizontal="center" vertical="center"/>
    </xf>
    <xf numFmtId="0" fontId="11" fillId="0" borderId="34" xfId="58" applyFont="1" applyBorder="1" applyAlignment="1">
      <alignment horizontal="center" vertical="center" wrapText="1"/>
    </xf>
    <xf numFmtId="0" fontId="11" fillId="0" borderId="35" xfId="58" applyFont="1" applyBorder="1" applyAlignment="1">
      <alignment horizontal="center" vertical="center" wrapText="1"/>
    </xf>
    <xf numFmtId="0" fontId="11" fillId="0" borderId="48" xfId="58" applyFont="1" applyBorder="1" applyAlignment="1">
      <alignment horizontal="center" vertical="center" wrapText="1"/>
    </xf>
    <xf numFmtId="0" fontId="4" fillId="0" borderId="37" xfId="58" applyFont="1" applyBorder="1" applyAlignment="1">
      <alignment horizontal="center" vertical="center" wrapText="1"/>
    </xf>
    <xf numFmtId="0" fontId="4" fillId="0" borderId="38" xfId="58" applyFont="1" applyBorder="1" applyAlignment="1">
      <alignment horizontal="center" vertical="center" wrapText="1"/>
    </xf>
    <xf numFmtId="0" fontId="4" fillId="0" borderId="39" xfId="58" applyFont="1" applyBorder="1" applyAlignment="1">
      <alignment horizontal="center" vertical="center" wrapText="1"/>
    </xf>
    <xf numFmtId="0" fontId="55" fillId="0" borderId="0" xfId="0" applyFont="1" applyAlignment="1">
      <alignment horizontal="center" vertical="center" wrapText="1"/>
    </xf>
    <xf numFmtId="0" fontId="4" fillId="0" borderId="37" xfId="58" applyFont="1" applyBorder="1" applyAlignment="1">
      <alignment horizontal="right" vertical="center"/>
    </xf>
    <xf numFmtId="0" fontId="4" fillId="0" borderId="38" xfId="58" applyFont="1" applyBorder="1" applyAlignment="1">
      <alignment horizontal="right" vertical="center"/>
    </xf>
    <xf numFmtId="0" fontId="4" fillId="0" borderId="39" xfId="58" applyFont="1" applyBorder="1" applyAlignment="1">
      <alignment horizontal="right" vertical="center"/>
    </xf>
    <xf numFmtId="0" fontId="18" fillId="0" borderId="0" xfId="57" applyFont="1" applyAlignment="1">
      <alignment horizontal="left" vertical="center" wrapText="1"/>
    </xf>
    <xf numFmtId="0" fontId="75" fillId="0" borderId="0" xfId="58" applyFont="1" applyAlignment="1">
      <alignment horizontal="center" vertical="center"/>
    </xf>
    <xf numFmtId="0" fontId="4" fillId="0" borderId="116" xfId="58" applyFont="1" applyBorder="1" applyAlignment="1">
      <alignment horizontal="right" vertical="center"/>
    </xf>
    <xf numFmtId="0" fontId="4" fillId="0" borderId="117" xfId="58" applyFont="1" applyBorder="1" applyAlignment="1">
      <alignment horizontal="right" vertical="center"/>
    </xf>
    <xf numFmtId="0" fontId="7" fillId="0" borderId="101" xfId="58" applyFont="1" applyBorder="1" applyAlignment="1">
      <alignment horizontal="center" vertical="center"/>
    </xf>
    <xf numFmtId="0" fontId="7" fillId="0" borderId="29" xfId="58" applyFont="1" applyBorder="1" applyAlignment="1">
      <alignment horizontal="center" vertical="center"/>
    </xf>
    <xf numFmtId="0" fontId="7" fillId="0" borderId="99" xfId="58" applyFont="1" applyBorder="1" applyAlignment="1">
      <alignment horizontal="center" vertical="center"/>
    </xf>
    <xf numFmtId="0" fontId="7" fillId="0" borderId="136" xfId="58" applyFont="1" applyBorder="1" applyAlignment="1">
      <alignment horizontal="center" vertical="center"/>
    </xf>
    <xf numFmtId="0" fontId="3" fillId="0" borderId="15" xfId="58" applyFont="1" applyBorder="1" applyAlignment="1">
      <alignment horizontal="center" vertical="center" wrapText="1"/>
    </xf>
    <xf numFmtId="0" fontId="3" fillId="0" borderId="42" xfId="58" applyFont="1" applyBorder="1" applyAlignment="1">
      <alignment horizontal="center" vertical="center"/>
    </xf>
    <xf numFmtId="0" fontId="7" fillId="0" borderId="99" xfId="58" applyFont="1" applyBorder="1" applyAlignment="1">
      <alignment horizontal="center" vertical="center" wrapText="1"/>
    </xf>
    <xf numFmtId="0" fontId="7" fillId="0" borderId="136" xfId="58" applyFont="1" applyBorder="1" applyAlignment="1">
      <alignment horizontal="center" vertical="center" wrapText="1"/>
    </xf>
    <xf numFmtId="179" fontId="11" fillId="0" borderId="88" xfId="58" applyNumberFormat="1" applyFont="1" applyBorder="1" applyAlignment="1">
      <alignment horizontal="center" vertical="center"/>
    </xf>
    <xf numFmtId="179" fontId="11" fillId="0" borderId="10" xfId="58" applyNumberFormat="1" applyFont="1" applyBorder="1" applyAlignment="1">
      <alignment horizontal="center" vertical="center"/>
    </xf>
    <xf numFmtId="179" fontId="11" fillId="0" borderId="112" xfId="58" applyNumberFormat="1" applyFont="1" applyBorder="1" applyAlignment="1">
      <alignment horizontal="center" vertical="center"/>
    </xf>
    <xf numFmtId="179" fontId="11" fillId="0" borderId="8" xfId="58" applyNumberFormat="1" applyFont="1" applyBorder="1" applyAlignment="1">
      <alignment horizontal="center" vertical="center"/>
    </xf>
    <xf numFmtId="0" fontId="7" fillId="0" borderId="59" xfId="58" applyFont="1" applyBorder="1" applyAlignment="1">
      <alignment horizontal="center" vertical="center" wrapText="1"/>
    </xf>
    <xf numFmtId="0" fontId="7" fillId="0" borderId="8" xfId="58" applyFont="1" applyBorder="1" applyAlignment="1">
      <alignment horizontal="center" vertical="center" wrapText="1"/>
    </xf>
    <xf numFmtId="0" fontId="7" fillId="0" borderId="15" xfId="58" applyFont="1" applyBorder="1" applyAlignment="1">
      <alignment horizontal="center" vertical="center" wrapText="1"/>
    </xf>
    <xf numFmtId="0" fontId="7" fillId="0" borderId="122" xfId="58" applyFont="1" applyBorder="1" applyAlignment="1">
      <alignment horizontal="center" vertical="center" wrapText="1"/>
    </xf>
    <xf numFmtId="0" fontId="7" fillId="0" borderId="30" xfId="58" applyFont="1" applyBorder="1" applyAlignment="1">
      <alignment horizontal="center" vertical="center" wrapText="1"/>
    </xf>
    <xf numFmtId="0" fontId="7" fillId="0" borderId="42" xfId="58" applyFont="1" applyBorder="1" applyAlignment="1">
      <alignment horizontal="center" vertical="center" wrapText="1"/>
    </xf>
    <xf numFmtId="179" fontId="11" fillId="0" borderId="9" xfId="58" applyNumberFormat="1" applyFont="1" applyBorder="1" applyAlignment="1">
      <alignment horizontal="center" vertical="center"/>
    </xf>
    <xf numFmtId="179" fontId="11" fillId="0" borderId="0" xfId="58" applyNumberFormat="1" applyFont="1" applyAlignment="1">
      <alignment horizontal="center" vertical="center"/>
    </xf>
    <xf numFmtId="179" fontId="11" fillId="0" borderId="60" xfId="58" applyNumberFormat="1" applyFont="1" applyBorder="1" applyAlignment="1">
      <alignment horizontal="center" vertical="center"/>
    </xf>
    <xf numFmtId="0" fontId="11" fillId="0" borderId="0" xfId="47" applyFont="1" applyAlignment="1">
      <alignment horizontal="left" vertical="center" wrapText="1"/>
    </xf>
    <xf numFmtId="179" fontId="11" fillId="0" borderId="0" xfId="58" applyNumberFormat="1" applyFont="1" applyAlignment="1">
      <alignment horizontal="center" vertical="top"/>
    </xf>
    <xf numFmtId="0" fontId="4" fillId="4" borderId="37" xfId="58" applyFont="1" applyFill="1" applyBorder="1" applyAlignment="1">
      <alignment horizontal="right" vertical="center"/>
    </xf>
    <xf numFmtId="0" fontId="4" fillId="4" borderId="38" xfId="58" applyFont="1" applyFill="1" applyBorder="1" applyAlignment="1">
      <alignment horizontal="right" vertical="center"/>
    </xf>
    <xf numFmtId="0" fontId="4" fillId="4" borderId="39" xfId="58" applyFont="1" applyFill="1" applyBorder="1" applyAlignment="1">
      <alignment horizontal="right" vertical="center"/>
    </xf>
    <xf numFmtId="0" fontId="3" fillId="0" borderId="50" xfId="58" applyFont="1" applyBorder="1" applyAlignment="1">
      <alignment horizontal="left" vertical="center"/>
    </xf>
    <xf numFmtId="0" fontId="3" fillId="0" borderId="36" xfId="58" applyFont="1" applyBorder="1" applyAlignment="1">
      <alignment horizontal="left" vertical="center"/>
    </xf>
    <xf numFmtId="0" fontId="3" fillId="0" borderId="9" xfId="58" applyFont="1" applyBorder="1" applyAlignment="1">
      <alignment horizontal="center" vertical="center"/>
    </xf>
    <xf numFmtId="0" fontId="3" fillId="0" borderId="0" xfId="58" applyFont="1" applyAlignment="1">
      <alignment horizontal="center" vertical="center"/>
    </xf>
    <xf numFmtId="0" fontId="3" fillId="0" borderId="60" xfId="58" applyFont="1" applyBorder="1" applyAlignment="1">
      <alignment horizontal="center" vertical="center"/>
    </xf>
    <xf numFmtId="0" fontId="3" fillId="0" borderId="87" xfId="58" applyFont="1" applyBorder="1" applyAlignment="1">
      <alignment horizontal="center" vertical="center"/>
    </xf>
    <xf numFmtId="0" fontId="3" fillId="0" borderId="1" xfId="58" applyFont="1" applyBorder="1" applyAlignment="1">
      <alignment horizontal="center" vertical="center"/>
    </xf>
    <xf numFmtId="0" fontId="3" fillId="0" borderId="111" xfId="58" applyFont="1" applyBorder="1" applyAlignment="1">
      <alignment horizontal="center" vertical="center"/>
    </xf>
    <xf numFmtId="0" fontId="6" fillId="0" borderId="34" xfId="58" applyFont="1" applyBorder="1" applyAlignment="1">
      <alignment horizontal="right" vertical="center"/>
    </xf>
    <xf numFmtId="0" fontId="6" fillId="0" borderId="35" xfId="58" applyFont="1" applyBorder="1" applyAlignment="1">
      <alignment horizontal="right" vertical="center"/>
    </xf>
    <xf numFmtId="0" fontId="6" fillId="0" borderId="139" xfId="58" applyFont="1" applyBorder="1" applyAlignment="1">
      <alignment horizontal="right" vertical="center"/>
    </xf>
    <xf numFmtId="0" fontId="7" fillId="0" borderId="125" xfId="58" applyFont="1" applyBorder="1" applyAlignment="1">
      <alignment horizontal="center" vertical="center"/>
    </xf>
    <xf numFmtId="0" fontId="7" fillId="0" borderId="18" xfId="58" applyFont="1" applyBorder="1" applyAlignment="1">
      <alignment horizontal="center" vertical="center"/>
    </xf>
    <xf numFmtId="0" fontId="3" fillId="0" borderId="159" xfId="58" applyFont="1" applyBorder="1" applyAlignment="1">
      <alignment horizontal="left" vertical="center"/>
    </xf>
    <xf numFmtId="0" fontId="3" fillId="0" borderId="147" xfId="58" applyFont="1" applyBorder="1" applyAlignment="1">
      <alignment horizontal="center" vertical="center"/>
    </xf>
    <xf numFmtId="0" fontId="3" fillId="0" borderId="148" xfId="58" applyFont="1" applyBorder="1" applyAlignment="1">
      <alignment horizontal="center" vertical="center"/>
    </xf>
    <xf numFmtId="0" fontId="3" fillId="0" borderId="149" xfId="58" applyFont="1" applyBorder="1" applyAlignment="1">
      <alignment horizontal="center" vertical="center"/>
    </xf>
    <xf numFmtId="0" fontId="7" fillId="0" borderId="8" xfId="58" applyFont="1" applyBorder="1" applyAlignment="1">
      <alignment horizontal="center" vertical="center"/>
    </xf>
    <xf numFmtId="0" fontId="7" fillId="0" borderId="30" xfId="58" applyFont="1" applyBorder="1" applyAlignment="1">
      <alignment horizontal="center" vertical="center"/>
    </xf>
    <xf numFmtId="0" fontId="3" fillId="0" borderId="35" xfId="58" applyFont="1" applyBorder="1" applyAlignment="1">
      <alignment horizontal="right" vertical="center"/>
    </xf>
    <xf numFmtId="0" fontId="3" fillId="0" borderId="139" xfId="58" applyFont="1" applyBorder="1" applyAlignment="1">
      <alignment horizontal="right" vertical="center"/>
    </xf>
    <xf numFmtId="0" fontId="4" fillId="0" borderId="0" xfId="58" applyFont="1" applyAlignment="1">
      <alignment horizontal="center" vertical="center"/>
    </xf>
    <xf numFmtId="0" fontId="4" fillId="0" borderId="0" xfId="58" applyFont="1" applyAlignment="1">
      <alignment vertical="center"/>
    </xf>
    <xf numFmtId="0" fontId="7" fillId="0" borderId="0" xfId="47" applyFont="1" applyAlignment="1">
      <alignment horizontal="left" vertical="center" wrapText="1"/>
    </xf>
    <xf numFmtId="0" fontId="11" fillId="0" borderId="71" xfId="47" applyFont="1" applyBorder="1" applyAlignment="1">
      <alignment horizontal="center" vertical="center"/>
    </xf>
    <xf numFmtId="0" fontId="11" fillId="0" borderId="121" xfId="47" applyFont="1" applyBorder="1" applyAlignment="1">
      <alignment horizontal="center" vertical="center"/>
    </xf>
    <xf numFmtId="0" fontId="11" fillId="0" borderId="147" xfId="47" applyFont="1" applyBorder="1" applyAlignment="1">
      <alignment horizontal="left" vertical="center"/>
    </xf>
    <xf numFmtId="0" fontId="11" fillId="0" borderId="149" xfId="47" applyFont="1" applyBorder="1" applyAlignment="1">
      <alignment horizontal="left" vertical="center"/>
    </xf>
    <xf numFmtId="0" fontId="11" fillId="0" borderId="88" xfId="47" applyFont="1" applyBorder="1" applyAlignment="1">
      <alignment horizontal="left" vertical="center"/>
    </xf>
    <xf numFmtId="0" fontId="11" fillId="0" borderId="112" xfId="47" applyFont="1" applyBorder="1" applyAlignment="1">
      <alignment horizontal="left" vertical="center"/>
    </xf>
    <xf numFmtId="0" fontId="11" fillId="0" borderId="34" xfId="47" applyFont="1" applyBorder="1" applyAlignment="1">
      <alignment horizontal="left" vertical="center"/>
    </xf>
    <xf numFmtId="0" fontId="11" fillId="0" borderId="48" xfId="47" applyFont="1" applyBorder="1" applyAlignment="1">
      <alignment horizontal="left" vertical="center"/>
    </xf>
    <xf numFmtId="0" fontId="11" fillId="0" borderId="87" xfId="47" applyFont="1" applyBorder="1" applyAlignment="1">
      <alignment horizontal="left" vertical="center"/>
    </xf>
    <xf numFmtId="0" fontId="11" fillId="0" borderId="111" xfId="47" applyFont="1" applyBorder="1" applyAlignment="1">
      <alignment horizontal="left" vertical="center"/>
    </xf>
    <xf numFmtId="0" fontId="11" fillId="0" borderId="9" xfId="47" applyFont="1" applyBorder="1" applyAlignment="1">
      <alignment horizontal="left" vertical="center"/>
    </xf>
    <xf numFmtId="0" fontId="11" fillId="0" borderId="52" xfId="47" applyFont="1" applyBorder="1" applyAlignment="1">
      <alignment horizontal="left" vertical="center"/>
    </xf>
    <xf numFmtId="0" fontId="11" fillId="0" borderId="54" xfId="47" applyFont="1" applyBorder="1" applyAlignment="1">
      <alignment horizontal="left" vertical="center"/>
    </xf>
    <xf numFmtId="0" fontId="11" fillId="0" borderId="96" xfId="47" applyFont="1" applyBorder="1" applyAlignment="1">
      <alignment horizontal="left" vertical="center"/>
    </xf>
    <xf numFmtId="0" fontId="11" fillId="0" borderId="67" xfId="47" applyFont="1" applyBorder="1" applyAlignment="1">
      <alignment horizontal="left" vertical="center"/>
    </xf>
    <xf numFmtId="0" fontId="11" fillId="0" borderId="101" xfId="47" applyFont="1" applyBorder="1" applyAlignment="1">
      <alignment horizontal="left" vertical="center"/>
    </xf>
    <xf numFmtId="0" fontId="11" fillId="0" borderId="137" xfId="47" applyFont="1" applyBorder="1" applyAlignment="1">
      <alignment horizontal="left" vertical="center"/>
    </xf>
    <xf numFmtId="0" fontId="11" fillId="0" borderId="138" xfId="47" applyFont="1" applyBorder="1" applyAlignment="1">
      <alignment horizontal="left" vertical="center"/>
    </xf>
    <xf numFmtId="0" fontId="11" fillId="0" borderId="106" xfId="47" applyFont="1" applyBorder="1" applyAlignment="1">
      <alignment horizontal="left" vertical="center"/>
    </xf>
    <xf numFmtId="0" fontId="11" fillId="0" borderId="46" xfId="47" applyFont="1" applyBorder="1" applyAlignment="1">
      <alignment horizontal="left" vertical="center"/>
    </xf>
    <xf numFmtId="0" fontId="28" fillId="0" borderId="0" xfId="47" applyFont="1" applyAlignment="1">
      <alignment horizontal="center" vertical="center"/>
    </xf>
    <xf numFmtId="0" fontId="11" fillId="0" borderId="150" xfId="47" applyFont="1" applyBorder="1" applyAlignment="1">
      <alignment horizontal="center" vertical="center"/>
    </xf>
    <xf numFmtId="0" fontId="11" fillId="0" borderId="146" xfId="47" applyFont="1" applyBorder="1" applyAlignment="1">
      <alignment horizontal="left" vertical="center"/>
    </xf>
    <xf numFmtId="0" fontId="11" fillId="0" borderId="102" xfId="47" applyFont="1" applyBorder="1" applyAlignment="1">
      <alignment horizontal="left" vertical="center"/>
    </xf>
    <xf numFmtId="0" fontId="11" fillId="0" borderId="104" xfId="47" applyFont="1" applyBorder="1" applyAlignment="1">
      <alignment horizontal="left" vertical="center"/>
    </xf>
    <xf numFmtId="38" fontId="0" fillId="0" borderId="0" xfId="41" applyFont="1" applyFill="1" applyAlignment="1">
      <alignment horizontal="left" vertical="top" wrapText="1"/>
    </xf>
    <xf numFmtId="38" fontId="0" fillId="0" borderId="0" xfId="41" applyFont="1" applyFill="1" applyAlignment="1">
      <alignment horizontal="left" vertical="top"/>
    </xf>
    <xf numFmtId="181" fontId="43" fillId="0" borderId="126" xfId="0" applyNumberFormat="1" applyFont="1" applyBorder="1" applyAlignment="1">
      <alignment horizontal="center" vertical="center"/>
    </xf>
    <xf numFmtId="181" fontId="43" fillId="0" borderId="55" xfId="0" applyNumberFormat="1" applyFont="1" applyBorder="1" applyAlignment="1">
      <alignment horizontal="center" vertical="center"/>
    </xf>
    <xf numFmtId="181" fontId="0" fillId="0" borderId="86" xfId="0" applyNumberFormat="1" applyBorder="1" applyAlignment="1">
      <alignment horizontal="center" vertical="center"/>
    </xf>
    <xf numFmtId="179" fontId="11" fillId="0" borderId="49" xfId="99" applyNumberFormat="1" applyFont="1" applyBorder="1" applyAlignment="1">
      <alignment horizontal="center" vertical="center"/>
    </xf>
    <xf numFmtId="179" fontId="11" fillId="0" borderId="55" xfId="99" applyNumberFormat="1" applyFont="1" applyBorder="1" applyAlignment="1">
      <alignment horizontal="center" vertical="center"/>
    </xf>
    <xf numFmtId="0" fontId="4" fillId="0" borderId="87" xfId="100" applyFont="1" applyBorder="1" applyAlignment="1">
      <alignment horizontal="right" vertical="center"/>
    </xf>
    <xf numFmtId="0" fontId="4" fillId="0" borderId="1" xfId="100" applyFont="1" applyBorder="1" applyAlignment="1">
      <alignment horizontal="right" vertical="center"/>
    </xf>
    <xf numFmtId="179" fontId="11" fillId="0" borderId="0" xfId="99" applyNumberFormat="1" applyFont="1" applyAlignment="1">
      <alignment horizontal="center" vertical="center"/>
    </xf>
    <xf numFmtId="188" fontId="55" fillId="0" borderId="87" xfId="0" applyNumberFormat="1" applyFont="1" applyBorder="1" applyAlignment="1">
      <alignment horizontal="right" vertical="center"/>
    </xf>
    <xf numFmtId="188" fontId="55" fillId="0" borderId="111" xfId="0" applyNumberFormat="1" applyFont="1" applyBorder="1" applyAlignment="1">
      <alignment horizontal="right" vertical="center"/>
    </xf>
    <xf numFmtId="38" fontId="53" fillId="0" borderId="0" xfId="41" applyFont="1" applyFill="1" applyAlignment="1">
      <alignment horizontal="left" vertical="center" wrapText="1"/>
    </xf>
    <xf numFmtId="0" fontId="7" fillId="0" borderId="101" xfId="99" applyFont="1" applyBorder="1" applyAlignment="1">
      <alignment horizontal="center" vertical="center"/>
    </xf>
    <xf numFmtId="0" fontId="7" fillId="0" borderId="29" xfId="99" applyFont="1" applyBorder="1" applyAlignment="1">
      <alignment horizontal="center" vertical="center"/>
    </xf>
    <xf numFmtId="0" fontId="7" fillId="0" borderId="51" xfId="99" applyFont="1" applyBorder="1" applyAlignment="1">
      <alignment horizontal="center" vertical="center"/>
    </xf>
    <xf numFmtId="0" fontId="7" fillId="0" borderId="19" xfId="99" applyFont="1" applyBorder="1" applyAlignment="1">
      <alignment horizontal="center" vertical="center"/>
    </xf>
    <xf numFmtId="0" fontId="7" fillId="0" borderId="13" xfId="99" applyFont="1" applyBorder="1" applyAlignment="1">
      <alignment horizontal="center" vertical="center" wrapText="1"/>
    </xf>
    <xf numFmtId="0" fontId="7" fillId="0" borderId="145" xfId="99" applyFont="1" applyBorder="1" applyAlignment="1">
      <alignment horizontal="center" vertical="center"/>
    </xf>
    <xf numFmtId="0" fontId="7" fillId="0" borderId="99" xfId="99" applyFont="1" applyBorder="1" applyAlignment="1">
      <alignment horizontal="center" vertical="center"/>
    </xf>
    <xf numFmtId="0" fontId="7" fillId="0" borderId="136" xfId="99" applyFont="1" applyBorder="1" applyAlignment="1">
      <alignment horizontal="center" vertical="center"/>
    </xf>
    <xf numFmtId="0" fontId="7" fillId="0" borderId="59" xfId="99" applyFont="1" applyBorder="1" applyAlignment="1">
      <alignment horizontal="center" vertical="center" wrapText="1"/>
    </xf>
    <xf numFmtId="0" fontId="7" fillId="0" borderId="15" xfId="99" applyFont="1" applyBorder="1" applyAlignment="1">
      <alignment horizontal="center" vertical="center" wrapText="1"/>
    </xf>
    <xf numFmtId="0" fontId="7" fillId="0" borderId="122" xfId="99" applyFont="1" applyBorder="1" applyAlignment="1">
      <alignment horizontal="center" vertical="center" wrapText="1"/>
    </xf>
    <xf numFmtId="0" fontId="7" fillId="0" borderId="42" xfId="99" applyFont="1" applyBorder="1" applyAlignment="1">
      <alignment horizontal="center" vertical="center" wrapText="1"/>
    </xf>
    <xf numFmtId="179" fontId="11" fillId="0" borderId="102" xfId="99" applyNumberFormat="1" applyFont="1" applyBorder="1" applyAlignment="1">
      <alignment horizontal="center" vertical="center"/>
    </xf>
    <xf numFmtId="179" fontId="11" fillId="0" borderId="104" xfId="99" applyNumberFormat="1" applyFont="1" applyBorder="1" applyAlignment="1">
      <alignment horizontal="center" vertical="center"/>
    </xf>
    <xf numFmtId="179" fontId="11" fillId="0" borderId="106" xfId="99" applyNumberFormat="1" applyFont="1" applyBorder="1" applyAlignment="1">
      <alignment horizontal="center" vertical="center"/>
    </xf>
    <xf numFmtId="179" fontId="11" fillId="0" borderId="46" xfId="99" applyNumberFormat="1" applyFont="1" applyBorder="1" applyAlignment="1">
      <alignment horizontal="center" vertical="center"/>
    </xf>
    <xf numFmtId="179" fontId="11" fillId="0" borderId="34" xfId="99" applyNumberFormat="1" applyFont="1" applyBorder="1" applyAlignment="1">
      <alignment horizontal="center" vertical="center"/>
    </xf>
    <xf numFmtId="179" fontId="11" fillId="0" borderId="48" xfId="99" applyNumberFormat="1" applyFont="1" applyBorder="1" applyAlignment="1">
      <alignment horizontal="center" vertical="center"/>
    </xf>
    <xf numFmtId="0" fontId="86" fillId="0" borderId="0" xfId="47" applyFont="1" applyAlignment="1">
      <alignment horizontal="center" vertical="center"/>
    </xf>
    <xf numFmtId="181" fontId="0" fillId="0" borderId="55" xfId="0" applyNumberFormat="1" applyBorder="1" applyAlignment="1">
      <alignment horizontal="center" vertical="center"/>
    </xf>
    <xf numFmtId="181" fontId="43" fillId="0" borderId="54" xfId="0" applyNumberFormat="1" applyFont="1" applyBorder="1" applyAlignment="1">
      <alignment horizontal="center" vertical="center" wrapText="1"/>
    </xf>
    <xf numFmtId="181" fontId="0" fillId="0" borderId="67" xfId="0" applyNumberFormat="1" applyBorder="1" applyAlignment="1">
      <alignment horizontal="center" vertical="center"/>
    </xf>
    <xf numFmtId="0" fontId="7" fillId="0" borderId="135" xfId="99" applyFont="1" applyBorder="1" applyAlignment="1">
      <alignment horizontal="center" vertical="center" wrapText="1"/>
    </xf>
    <xf numFmtId="0" fontId="7" fillId="0" borderId="109" xfId="99" applyFont="1" applyBorder="1" applyAlignment="1">
      <alignment horizontal="center" vertical="center"/>
    </xf>
    <xf numFmtId="38" fontId="43" fillId="0" borderId="0" xfId="41" applyFont="1" applyFill="1" applyAlignment="1">
      <alignment horizontal="left" vertical="top" wrapText="1"/>
    </xf>
    <xf numFmtId="0" fontId="4" fillId="0" borderId="116" xfId="100" applyFont="1" applyBorder="1" applyAlignment="1">
      <alignment horizontal="right" vertical="center"/>
    </xf>
    <xf numFmtId="0" fontId="4" fillId="0" borderId="117" xfId="100" applyFont="1" applyBorder="1" applyAlignment="1">
      <alignment horizontal="right" vertical="center"/>
    </xf>
    <xf numFmtId="0" fontId="4" fillId="0" borderId="119" xfId="100" applyFont="1" applyBorder="1" applyAlignment="1">
      <alignment horizontal="right" vertical="center"/>
    </xf>
    <xf numFmtId="179" fontId="11" fillId="0" borderId="8" xfId="99" applyNumberFormat="1" applyFont="1" applyBorder="1" applyAlignment="1">
      <alignment horizontal="center" vertical="center"/>
    </xf>
    <xf numFmtId="0" fontId="79" fillId="4" borderId="0" xfId="0" applyFont="1" applyFill="1" applyAlignment="1">
      <alignment horizontal="left" vertical="center" wrapText="1"/>
    </xf>
    <xf numFmtId="55" fontId="18" fillId="0" borderId="66" xfId="0" applyNumberFormat="1" applyFont="1" applyBorder="1" applyAlignment="1">
      <alignment horizontal="right" vertical="center"/>
    </xf>
    <xf numFmtId="55" fontId="18" fillId="0" borderId="23" xfId="0" applyNumberFormat="1" applyFont="1" applyBorder="1" applyAlignment="1">
      <alignment horizontal="right" vertical="center"/>
    </xf>
    <xf numFmtId="55" fontId="54" fillId="0" borderId="66" xfId="0" applyNumberFormat="1" applyFont="1" applyBorder="1" applyAlignment="1">
      <alignment horizontal="right" vertical="center"/>
    </xf>
    <xf numFmtId="55" fontId="54" fillId="0" borderId="23" xfId="0" applyNumberFormat="1" applyFont="1" applyBorder="1" applyAlignment="1">
      <alignment horizontal="right" vertical="center"/>
    </xf>
    <xf numFmtId="0" fontId="54" fillId="0" borderId="17" xfId="0" applyFont="1" applyBorder="1" applyAlignment="1">
      <alignment horizontal="left" vertical="center" wrapText="1"/>
    </xf>
    <xf numFmtId="0" fontId="54" fillId="0" borderId="21" xfId="0" applyFont="1" applyBorder="1" applyAlignment="1">
      <alignment horizontal="left" vertical="center" wrapText="1"/>
    </xf>
    <xf numFmtId="55" fontId="54" fillId="0" borderId="3" xfId="0" applyNumberFormat="1" applyFont="1" applyBorder="1" applyAlignment="1">
      <alignment horizontal="left" vertical="center" wrapText="1"/>
    </xf>
    <xf numFmtId="0" fontId="54" fillId="0" borderId="3" xfId="0" applyFont="1" applyBorder="1" applyAlignment="1">
      <alignment horizontal="left" vertical="center"/>
    </xf>
    <xf numFmtId="178" fontId="54" fillId="0" borderId="0" xfId="0" applyNumberFormat="1" applyFont="1" applyFill="1" applyAlignment="1">
      <alignment horizontal="center" vertical="center" wrapText="1"/>
    </xf>
    <xf numFmtId="0" fontId="54" fillId="0" borderId="0" xfId="0" applyFont="1" applyFill="1" applyAlignment="1">
      <alignment horizontal="center" vertical="center" wrapText="1"/>
    </xf>
    <xf numFmtId="178" fontId="54" fillId="0" borderId="0" xfId="0" applyNumberFormat="1" applyFont="1" applyFill="1" applyAlignment="1">
      <alignment horizontal="center" vertical="center"/>
    </xf>
    <xf numFmtId="55" fontId="54" fillId="0" borderId="0" xfId="0" applyNumberFormat="1" applyFont="1" applyFill="1" applyAlignment="1">
      <alignment horizontal="center" vertical="center" wrapText="1"/>
    </xf>
    <xf numFmtId="0" fontId="54" fillId="0" borderId="0" xfId="0" applyFont="1" applyFill="1" applyAlignment="1">
      <alignment horizontal="center" vertical="center"/>
    </xf>
  </cellXfs>
  <cellStyles count="101">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標準" xfId="0" builtinId="0"/>
    <cellStyle name="標準 10" xfId="47" xr:uid="{00000000-0005-0000-0000-00002F000000}"/>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9" xfId="57" xr:uid="{00000000-0005-0000-0000-000039000000}"/>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22</xdr:row>
          <xdr:rowOff>152400</xdr:rowOff>
        </xdr:from>
        <xdr:to>
          <xdr:col>2</xdr:col>
          <xdr:colOff>127000</xdr:colOff>
          <xdr:row>22</xdr:row>
          <xdr:rowOff>488950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1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609600</xdr:colOff>
      <xdr:row>3</xdr:row>
      <xdr:rowOff>200025</xdr:rowOff>
    </xdr:from>
    <xdr:to>
      <xdr:col>3</xdr:col>
      <xdr:colOff>438149</xdr:colOff>
      <xdr:row>8</xdr:row>
      <xdr:rowOff>98425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333750" y="1114425"/>
          <a:ext cx="2324099" cy="138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2023/10</a:t>
          </a:r>
          <a:r>
            <a:rPr kumimoji="1" lang="ja-JP" altLang="en-US" sz="1800"/>
            <a:t>の契約管理ガイドライン改定に伴い、不要となりました。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N28"/>
  <sheetViews>
    <sheetView tabSelected="1" zoomScale="85" zoomScaleNormal="85" zoomScaleSheetLayoutView="100" zoomScalePageLayoutView="80" workbookViewId="0">
      <selection activeCell="F14" sqref="F14"/>
    </sheetView>
  </sheetViews>
  <sheetFormatPr defaultRowHeight="14"/>
  <cols>
    <col min="1" max="1" width="11.33203125" customWidth="1"/>
    <col min="2" max="2" width="25" bestFit="1" customWidth="1"/>
    <col min="3" max="3" width="23.83203125" bestFit="1" customWidth="1"/>
    <col min="4" max="4" width="25.75" bestFit="1" customWidth="1"/>
    <col min="5" max="5" width="9.08203125" bestFit="1" customWidth="1"/>
    <col min="6" max="6" width="19.25" bestFit="1" customWidth="1"/>
    <col min="7" max="7" width="12.83203125" bestFit="1" customWidth="1"/>
    <col min="9" max="9" width="7.83203125" bestFit="1" customWidth="1"/>
    <col min="10" max="12" width="12.58203125" bestFit="1" customWidth="1"/>
    <col min="13" max="13" width="12.75" customWidth="1"/>
    <col min="14" max="14" width="12.58203125" customWidth="1"/>
  </cols>
  <sheetData>
    <row r="1" spans="1:14" ht="43.5" customHeight="1">
      <c r="A1" s="129" t="s">
        <v>0</v>
      </c>
      <c r="B1" s="129"/>
      <c r="C1" s="129"/>
      <c r="D1" s="129"/>
      <c r="E1" s="129"/>
      <c r="F1" s="129"/>
      <c r="G1" s="129"/>
    </row>
    <row r="2" spans="1:14" ht="25.5" customHeight="1">
      <c r="A2" s="130" t="s">
        <v>1</v>
      </c>
      <c r="B2" s="131"/>
      <c r="C2" s="131"/>
      <c r="D2" s="131"/>
      <c r="E2" s="132"/>
      <c r="F2" s="132"/>
      <c r="G2" s="132"/>
    </row>
    <row r="3" spans="1:14">
      <c r="A3" s="131" t="s">
        <v>2</v>
      </c>
      <c r="B3" s="131" t="s">
        <v>3</v>
      </c>
      <c r="C3" s="131" t="s">
        <v>4</v>
      </c>
      <c r="D3" s="131" t="s">
        <v>5</v>
      </c>
      <c r="E3" s="132" t="s">
        <v>6</v>
      </c>
      <c r="F3" s="420"/>
      <c r="G3" s="420"/>
      <c r="I3" t="s">
        <v>7</v>
      </c>
    </row>
    <row r="4" spans="1:14" ht="24" customHeight="1">
      <c r="A4" s="37">
        <v>1</v>
      </c>
      <c r="B4" s="150" t="s">
        <v>8</v>
      </c>
      <c r="C4" s="153" t="s">
        <v>9</v>
      </c>
      <c r="D4" s="153" t="s">
        <v>10</v>
      </c>
      <c r="E4" s="154">
        <v>2</v>
      </c>
      <c r="F4" s="1160"/>
      <c r="G4" s="1161"/>
      <c r="I4" s="253" t="s">
        <v>11</v>
      </c>
      <c r="J4" s="253" t="s">
        <v>12</v>
      </c>
      <c r="K4" s="124" t="s">
        <v>13</v>
      </c>
      <c r="L4" s="124" t="s">
        <v>14</v>
      </c>
    </row>
    <row r="5" spans="1:14" ht="18" customHeight="1">
      <c r="A5" s="37">
        <v>2</v>
      </c>
      <c r="B5" s="150" t="s">
        <v>15</v>
      </c>
      <c r="C5" s="153" t="s">
        <v>16</v>
      </c>
      <c r="D5" s="153" t="s">
        <v>17</v>
      </c>
      <c r="E5" s="154">
        <v>2</v>
      </c>
      <c r="F5" s="1162"/>
      <c r="G5" s="1163"/>
      <c r="I5" s="125">
        <v>1</v>
      </c>
      <c r="J5" s="152">
        <v>1</v>
      </c>
      <c r="K5" s="156">
        <v>4500</v>
      </c>
      <c r="L5" s="156">
        <v>13500</v>
      </c>
    </row>
    <row r="6" spans="1:14" ht="18" customHeight="1">
      <c r="A6" s="37">
        <v>3</v>
      </c>
      <c r="B6" s="155" t="s">
        <v>18</v>
      </c>
      <c r="C6" s="153" t="s">
        <v>19</v>
      </c>
      <c r="D6" s="153" t="s">
        <v>20</v>
      </c>
      <c r="E6" s="154">
        <v>3</v>
      </c>
      <c r="F6" s="1162"/>
      <c r="G6" s="1163"/>
      <c r="I6" s="125">
        <v>2</v>
      </c>
      <c r="J6" s="152">
        <v>2</v>
      </c>
      <c r="K6" s="156">
        <v>4500</v>
      </c>
      <c r="L6" s="156">
        <v>13500</v>
      </c>
    </row>
    <row r="7" spans="1:14" ht="18" customHeight="1">
      <c r="A7" s="37">
        <v>4</v>
      </c>
      <c r="B7" s="155" t="s">
        <v>21</v>
      </c>
      <c r="C7" s="153" t="s">
        <v>19</v>
      </c>
      <c r="D7" s="153" t="s">
        <v>20</v>
      </c>
      <c r="E7" s="154">
        <v>4</v>
      </c>
      <c r="F7" s="1162"/>
      <c r="G7" s="1163"/>
      <c r="I7" s="125">
        <v>3</v>
      </c>
      <c r="J7" s="152">
        <v>3</v>
      </c>
      <c r="K7" s="156">
        <v>3800</v>
      </c>
      <c r="L7" s="156">
        <v>11600</v>
      </c>
    </row>
    <row r="8" spans="1:14" ht="18" customHeight="1">
      <c r="A8" s="37">
        <v>5</v>
      </c>
      <c r="B8" s="539" t="s">
        <v>22</v>
      </c>
      <c r="C8" s="153" t="s">
        <v>23</v>
      </c>
      <c r="D8" s="153" t="s">
        <v>24</v>
      </c>
      <c r="E8" s="154">
        <v>4</v>
      </c>
      <c r="F8" s="1161"/>
      <c r="G8" s="1164"/>
      <c r="I8" s="125">
        <v>4</v>
      </c>
      <c r="J8" s="152">
        <v>4</v>
      </c>
      <c r="K8" s="156">
        <v>3800</v>
      </c>
      <c r="L8" s="156">
        <v>11600</v>
      </c>
    </row>
    <row r="9" spans="1:14" ht="18" customHeight="1">
      <c r="A9" s="37">
        <v>6</v>
      </c>
      <c r="B9" s="539" t="s">
        <v>25</v>
      </c>
      <c r="C9" s="153" t="s">
        <v>26</v>
      </c>
      <c r="D9" s="153" t="s">
        <v>24</v>
      </c>
      <c r="E9" s="154">
        <v>4</v>
      </c>
      <c r="F9" s="1164"/>
      <c r="G9" s="1164"/>
      <c r="I9" s="125">
        <v>5</v>
      </c>
      <c r="J9" s="152">
        <v>5</v>
      </c>
      <c r="K9" s="156">
        <v>3800</v>
      </c>
      <c r="L9" s="156">
        <v>11600</v>
      </c>
    </row>
    <row r="10" spans="1:14" ht="18" customHeight="1">
      <c r="A10" s="37">
        <v>7</v>
      </c>
      <c r="B10" s="153"/>
      <c r="C10" s="153"/>
      <c r="D10" s="153"/>
      <c r="E10" s="154"/>
      <c r="F10" s="1164"/>
      <c r="G10" s="1164"/>
      <c r="I10" s="125">
        <v>6</v>
      </c>
      <c r="J10" s="152">
        <v>6</v>
      </c>
      <c r="K10" s="156">
        <v>3200</v>
      </c>
      <c r="L10" s="156">
        <v>9700</v>
      </c>
    </row>
    <row r="11" spans="1:14" ht="18" customHeight="1">
      <c r="A11" s="37">
        <v>8</v>
      </c>
      <c r="B11" s="153"/>
      <c r="C11" s="153"/>
      <c r="D11" s="153"/>
      <c r="E11" s="154"/>
      <c r="F11" s="1164"/>
      <c r="G11" s="1164"/>
    </row>
    <row r="12" spans="1:14" ht="18" customHeight="1">
      <c r="A12" s="37">
        <v>9</v>
      </c>
      <c r="B12" s="150"/>
      <c r="C12" s="153"/>
      <c r="D12" s="153"/>
      <c r="E12" s="154"/>
      <c r="F12" s="1164"/>
      <c r="G12" s="1164"/>
    </row>
    <row r="13" spans="1:14" ht="18" customHeight="1">
      <c r="A13" s="37">
        <v>10</v>
      </c>
      <c r="B13" s="150"/>
      <c r="C13" s="153"/>
      <c r="D13" s="153"/>
      <c r="E13" s="154"/>
      <c r="F13" s="1164"/>
      <c r="G13" s="1164"/>
      <c r="I13" s="402"/>
      <c r="J13" s="402"/>
      <c r="K13" s="403"/>
      <c r="L13" s="403"/>
    </row>
    <row r="14" spans="1:14" ht="18" customHeight="1">
      <c r="A14" s="37">
        <v>11</v>
      </c>
      <c r="B14" s="150"/>
      <c r="C14" s="153"/>
      <c r="D14" s="153"/>
      <c r="E14" s="154"/>
      <c r="F14" s="1164"/>
      <c r="G14" s="1164"/>
      <c r="I14" s="404"/>
      <c r="J14" s="405"/>
      <c r="K14" s="406"/>
      <c r="L14" s="406"/>
      <c r="M14" s="403"/>
      <c r="N14" s="402"/>
    </row>
    <row r="15" spans="1:14" ht="18" customHeight="1">
      <c r="A15" s="37">
        <v>12</v>
      </c>
      <c r="B15" s="150"/>
      <c r="C15" s="153"/>
      <c r="D15" s="153"/>
      <c r="E15" s="154"/>
      <c r="F15" s="1164"/>
      <c r="G15" s="1164"/>
      <c r="I15" s="404"/>
      <c r="J15" s="405"/>
      <c r="K15" s="406"/>
      <c r="L15" s="406"/>
      <c r="M15" s="406"/>
      <c r="N15" s="405"/>
    </row>
    <row r="16" spans="1:14" ht="18" customHeight="1">
      <c r="A16" s="37">
        <v>13</v>
      </c>
      <c r="B16" s="150"/>
      <c r="C16" s="153"/>
      <c r="D16" s="153"/>
      <c r="E16" s="154"/>
      <c r="F16" s="1164"/>
      <c r="G16" s="1164"/>
      <c r="I16" s="404"/>
      <c r="J16" s="405"/>
      <c r="K16" s="406"/>
      <c r="L16" s="406"/>
      <c r="M16" s="406"/>
      <c r="N16" s="405"/>
    </row>
    <row r="17" spans="1:14" ht="18" customHeight="1">
      <c r="A17" s="37">
        <v>14</v>
      </c>
      <c r="B17" s="150"/>
      <c r="C17" s="153"/>
      <c r="D17" s="153"/>
      <c r="E17" s="154"/>
      <c r="F17" s="1164"/>
      <c r="G17" s="1164"/>
      <c r="I17" s="404"/>
      <c r="J17" s="405"/>
      <c r="K17" s="406"/>
      <c r="L17" s="406"/>
      <c r="M17" s="406"/>
      <c r="N17" s="405"/>
    </row>
    <row r="18" spans="1:14" ht="18" customHeight="1">
      <c r="A18" s="37">
        <v>15</v>
      </c>
      <c r="B18" s="150"/>
      <c r="C18" s="153"/>
      <c r="D18" s="153"/>
      <c r="E18" s="154"/>
      <c r="F18" s="1164"/>
      <c r="G18" s="1164"/>
      <c r="I18" s="404"/>
      <c r="J18" s="405"/>
      <c r="K18" s="406"/>
      <c r="L18" s="406"/>
      <c r="M18" s="406"/>
      <c r="N18" s="405"/>
    </row>
    <row r="19" spans="1:14" ht="18" customHeight="1">
      <c r="A19" s="37">
        <v>16</v>
      </c>
      <c r="B19" s="150"/>
      <c r="C19" s="153"/>
      <c r="D19" s="153"/>
      <c r="E19" s="154"/>
      <c r="F19" s="1164"/>
      <c r="G19" s="1164"/>
      <c r="I19" s="404"/>
      <c r="J19" s="405"/>
      <c r="K19" s="406"/>
      <c r="L19" s="406"/>
      <c r="M19" s="406"/>
      <c r="N19" s="405"/>
    </row>
    <row r="20" spans="1:14" ht="18" customHeight="1">
      <c r="A20" s="37">
        <v>17</v>
      </c>
      <c r="B20" s="150"/>
      <c r="C20" s="153"/>
      <c r="D20" s="153"/>
      <c r="E20" s="154"/>
      <c r="F20" s="1164"/>
      <c r="G20" s="1164"/>
      <c r="M20" s="406"/>
      <c r="N20" s="405"/>
    </row>
    <row r="21" spans="1:14" ht="18" customHeight="1">
      <c r="A21" s="37">
        <v>18</v>
      </c>
      <c r="B21" s="150"/>
      <c r="C21" s="153"/>
      <c r="D21" s="153"/>
      <c r="E21" s="154"/>
      <c r="F21" s="1164"/>
      <c r="G21" s="1164"/>
    </row>
    <row r="22" spans="1:14" ht="18" customHeight="1">
      <c r="A22" s="37">
        <v>19</v>
      </c>
      <c r="B22" s="150"/>
      <c r="C22" s="153"/>
      <c r="D22" s="153"/>
      <c r="E22" s="154"/>
      <c r="F22" s="1164"/>
      <c r="G22" s="1164"/>
    </row>
    <row r="23" spans="1:14" ht="18" customHeight="1">
      <c r="A23" s="37">
        <v>20</v>
      </c>
      <c r="B23" s="150" t="s">
        <v>27</v>
      </c>
      <c r="C23" s="153" t="s">
        <v>28</v>
      </c>
      <c r="D23" s="153" t="s">
        <v>29</v>
      </c>
      <c r="E23" s="154">
        <v>4</v>
      </c>
      <c r="F23" s="1164"/>
      <c r="G23" s="1163"/>
    </row>
    <row r="24" spans="1:14" ht="18" customHeight="1"/>
    <row r="25" spans="1:14" ht="18" customHeight="1"/>
    <row r="26" spans="1:14" ht="18" customHeight="1"/>
    <row r="27" spans="1:14" ht="18" customHeight="1">
      <c r="I27" s="401"/>
      <c r="J27" s="401"/>
      <c r="K27" s="401"/>
      <c r="L27" s="401"/>
    </row>
    <row r="28" spans="1:14" ht="49.5" customHeight="1">
      <c r="A28" s="820" t="s">
        <v>30</v>
      </c>
      <c r="B28" s="820"/>
      <c r="C28" s="820"/>
      <c r="D28" s="820"/>
      <c r="E28" s="820"/>
      <c r="F28" s="820"/>
      <c r="G28" s="820"/>
      <c r="H28" s="820"/>
      <c r="I28" s="820"/>
      <c r="J28" s="820"/>
      <c r="K28" s="820"/>
      <c r="L28" s="820"/>
      <c r="M28" s="401"/>
      <c r="N28" s="401"/>
    </row>
  </sheetData>
  <mergeCells count="1">
    <mergeCell ref="A28:L28"/>
  </mergeCells>
  <phoneticPr fontId="1"/>
  <dataValidations count="2">
    <dataValidation type="list" allowBlank="1" showInputMessage="1" showErrorMessage="1" sqref="E4:E7 E10:E23" xr:uid="{00000000-0002-0000-0000-000000000000}">
      <formula1>$I$5:$I$10</formula1>
    </dataValidation>
    <dataValidation type="list" allowBlank="1" showInputMessage="1" showErrorMessage="1" sqref="E8:E9" xr:uid="{00000000-0002-0000-0000-000001000000}">
      <formula1>$I$6:$I$11</formula1>
    </dataValidation>
  </dataValidations>
  <pageMargins left="0.70866141732283472" right="0.70866141732283472" top="0.74803149606299213" bottom="0.74803149606299213" header="0.31496062992125984" footer="0.31496062992125984"/>
  <pageSetup paperSize="9" scale="66" orientation="landscape" r:id="rId1"/>
  <headerFooter>
    <oddHeader>&amp;R（2023.06版）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Z24"/>
  <sheetViews>
    <sheetView zoomScale="75" zoomScaleNormal="75" zoomScaleSheetLayoutView="80" zoomScalePageLayoutView="80" workbookViewId="0"/>
  </sheetViews>
  <sheetFormatPr defaultColWidth="9" defaultRowHeight="15.5"/>
  <cols>
    <col min="1" max="1" width="9.08203125" style="118" bestFit="1" customWidth="1"/>
    <col min="2" max="2" width="20.58203125" style="118" customWidth="1"/>
    <col min="3" max="3" width="24.58203125" style="118" customWidth="1"/>
    <col min="4" max="4" width="6.58203125" style="118" customWidth="1"/>
    <col min="5" max="6" width="12.58203125" style="118" customWidth="1"/>
    <col min="7" max="7" width="6.58203125" style="118" customWidth="1"/>
    <col min="8" max="8" width="6.75" style="118" customWidth="1"/>
    <col min="9" max="9" width="4.58203125" style="118" customWidth="1"/>
    <col min="10" max="10" width="8.58203125" style="118" customWidth="1"/>
    <col min="11" max="11" width="4.58203125" style="118" customWidth="1"/>
    <col min="12" max="12" width="8.75" style="118" customWidth="1"/>
    <col min="13" max="13" width="6.75" style="118" customWidth="1"/>
    <col min="14" max="14" width="10.58203125" style="118" customWidth="1"/>
    <col min="15" max="15" width="7.58203125" style="118" customWidth="1"/>
    <col min="16" max="16" width="4.58203125" style="118" customWidth="1"/>
    <col min="17" max="17" width="9.58203125" style="118" customWidth="1"/>
    <col min="18" max="18" width="4.58203125" style="118" customWidth="1"/>
    <col min="19" max="19" width="9.75" style="118" customWidth="1"/>
    <col min="20" max="20" width="4.58203125" style="118" customWidth="1"/>
    <col min="21" max="21" width="10.58203125" style="118" customWidth="1"/>
    <col min="22" max="22" width="9.58203125" style="118" customWidth="1"/>
    <col min="23" max="24" width="6.58203125" style="118" hidden="1" customWidth="1"/>
    <col min="25" max="25" width="9.58203125" style="118" hidden="1" customWidth="1"/>
    <col min="26" max="26" width="16.58203125" style="118" customWidth="1"/>
    <col min="27" max="28" width="2.58203125" style="118" customWidth="1"/>
    <col min="29" max="29" width="6.58203125" style="118" customWidth="1"/>
    <col min="30" max="30" width="4.58203125" style="118" customWidth="1"/>
    <col min="31" max="31" width="2.58203125" style="118" customWidth="1"/>
    <col min="32" max="32" width="12.58203125" style="118" customWidth="1"/>
    <col min="33" max="33" width="16.58203125" style="118" customWidth="1"/>
    <col min="34" max="16384" width="9" style="118"/>
  </cols>
  <sheetData>
    <row r="1" spans="1:26" ht="43.15" customHeight="1">
      <c r="Z1" s="442" t="s">
        <v>193</v>
      </c>
    </row>
    <row r="2" spans="1:26" ht="45" customHeight="1">
      <c r="B2" s="947" t="s">
        <v>194</v>
      </c>
      <c r="C2" s="948"/>
      <c r="D2" s="948"/>
      <c r="E2" s="948"/>
      <c r="F2" s="948"/>
      <c r="G2" s="948"/>
      <c r="H2" s="948"/>
      <c r="I2" s="948"/>
      <c r="J2" s="948"/>
      <c r="K2" s="948"/>
      <c r="L2" s="948"/>
      <c r="M2" s="948"/>
      <c r="N2" s="948"/>
      <c r="O2" s="948"/>
      <c r="P2" s="948"/>
      <c r="Q2" s="948"/>
      <c r="R2" s="948"/>
      <c r="S2" s="948"/>
      <c r="T2" s="948"/>
      <c r="U2" s="948"/>
      <c r="V2" s="948"/>
      <c r="W2" s="948"/>
      <c r="X2" s="948"/>
      <c r="Y2" s="948"/>
      <c r="Z2" s="948"/>
    </row>
    <row r="3" spans="1:26" ht="15" customHeight="1" thickBot="1"/>
    <row r="4" spans="1:26" s="119" customFormat="1" ht="24" customHeight="1">
      <c r="A4" s="473" t="s">
        <v>90</v>
      </c>
      <c r="B4" s="958" t="s">
        <v>195</v>
      </c>
      <c r="C4" s="970" t="s">
        <v>196</v>
      </c>
      <c r="D4" s="968" t="s">
        <v>197</v>
      </c>
      <c r="E4" s="965" t="s">
        <v>159</v>
      </c>
      <c r="F4" s="966"/>
      <c r="G4" s="967"/>
      <c r="H4" s="962" t="s">
        <v>198</v>
      </c>
      <c r="I4" s="963"/>
      <c r="J4" s="963"/>
      <c r="K4" s="963"/>
      <c r="L4" s="963"/>
      <c r="M4" s="963"/>
      <c r="N4" s="963"/>
      <c r="O4" s="963"/>
      <c r="P4" s="963"/>
      <c r="Q4" s="963"/>
      <c r="R4" s="963"/>
      <c r="S4" s="963"/>
      <c r="T4" s="963"/>
      <c r="U4" s="963"/>
      <c r="V4" s="963"/>
      <c r="W4" s="963"/>
      <c r="X4" s="963"/>
      <c r="Y4" s="964"/>
      <c r="Z4" s="960" t="s">
        <v>199</v>
      </c>
    </row>
    <row r="5" spans="1:26" s="119" customFormat="1" ht="24" customHeight="1" thickBot="1">
      <c r="A5" s="474"/>
      <c r="B5" s="959"/>
      <c r="C5" s="971"/>
      <c r="D5" s="969"/>
      <c r="E5" s="475" t="s">
        <v>200</v>
      </c>
      <c r="F5" s="476" t="s">
        <v>201</v>
      </c>
      <c r="G5" s="477" t="s">
        <v>202</v>
      </c>
      <c r="H5" s="955" t="s">
        <v>203</v>
      </c>
      <c r="I5" s="956"/>
      <c r="J5" s="956"/>
      <c r="K5" s="956"/>
      <c r="L5" s="956"/>
      <c r="M5" s="956"/>
      <c r="N5" s="957"/>
      <c r="O5" s="951" t="s">
        <v>204</v>
      </c>
      <c r="P5" s="952"/>
      <c r="Q5" s="952"/>
      <c r="R5" s="952"/>
      <c r="S5" s="952"/>
      <c r="T5" s="952"/>
      <c r="U5" s="954"/>
      <c r="V5" s="478" t="s">
        <v>154</v>
      </c>
      <c r="W5" s="951" t="s">
        <v>205</v>
      </c>
      <c r="X5" s="952"/>
      <c r="Y5" s="953"/>
      <c r="Z5" s="961"/>
    </row>
    <row r="6" spans="1:26" ht="24" customHeight="1" thickTop="1">
      <c r="A6" s="479"/>
      <c r="B6" s="480"/>
      <c r="C6" s="481"/>
      <c r="D6" s="482"/>
      <c r="E6" s="483"/>
      <c r="F6" s="484"/>
      <c r="G6" s="485"/>
      <c r="H6" s="486"/>
      <c r="I6" s="487"/>
      <c r="J6" s="488"/>
      <c r="K6" s="489"/>
      <c r="L6" s="488"/>
      <c r="M6" s="490"/>
      <c r="N6" s="491"/>
      <c r="O6" s="492"/>
      <c r="P6" s="487"/>
      <c r="Q6" s="488"/>
      <c r="R6" s="489"/>
      <c r="S6" s="488"/>
      <c r="T6" s="493"/>
      <c r="U6" s="491"/>
      <c r="V6" s="494"/>
      <c r="W6" s="492"/>
      <c r="X6" s="495"/>
      <c r="Y6" s="496"/>
      <c r="Z6" s="497"/>
    </row>
    <row r="7" spans="1:26" ht="24" customHeight="1">
      <c r="A7" s="479"/>
      <c r="B7" s="498"/>
      <c r="C7" s="499"/>
      <c r="D7" s="500"/>
      <c r="E7" s="483"/>
      <c r="F7" s="484"/>
      <c r="G7" s="485"/>
      <c r="H7" s="486"/>
      <c r="I7" s="487"/>
      <c r="J7" s="488"/>
      <c r="K7" s="489"/>
      <c r="L7" s="488"/>
      <c r="M7" s="490"/>
      <c r="N7" s="501"/>
      <c r="O7" s="502"/>
      <c r="P7" s="487"/>
      <c r="Q7" s="488"/>
      <c r="R7" s="489"/>
      <c r="S7" s="488"/>
      <c r="T7" s="493"/>
      <c r="U7" s="491"/>
      <c r="V7" s="503"/>
      <c r="W7" s="504"/>
      <c r="X7" s="495"/>
      <c r="Y7" s="496"/>
      <c r="Z7" s="505"/>
    </row>
    <row r="8" spans="1:26" ht="24" customHeight="1">
      <c r="A8" s="479"/>
      <c r="B8" s="506"/>
      <c r="C8" s="499"/>
      <c r="D8" s="500"/>
      <c r="E8" s="483"/>
      <c r="F8" s="484"/>
      <c r="G8" s="485"/>
      <c r="H8" s="486"/>
      <c r="I8" s="487"/>
      <c r="J8" s="488"/>
      <c r="K8" s="489"/>
      <c r="L8" s="488"/>
      <c r="M8" s="490"/>
      <c r="N8" s="501"/>
      <c r="O8" s="502"/>
      <c r="P8" s="487"/>
      <c r="Q8" s="488"/>
      <c r="R8" s="489"/>
      <c r="S8" s="488"/>
      <c r="T8" s="493"/>
      <c r="U8" s="491"/>
      <c r="V8" s="494"/>
      <c r="W8" s="504"/>
      <c r="X8" s="495"/>
      <c r="Y8" s="496"/>
      <c r="Z8" s="505"/>
    </row>
    <row r="9" spans="1:26" ht="24" customHeight="1">
      <c r="A9" s="479"/>
      <c r="B9" s="506"/>
      <c r="C9" s="499"/>
      <c r="D9" s="500"/>
      <c r="E9" s="483"/>
      <c r="F9" s="484"/>
      <c r="G9" s="485"/>
      <c r="H9" s="486"/>
      <c r="I9" s="487"/>
      <c r="J9" s="488"/>
      <c r="K9" s="489"/>
      <c r="L9" s="488"/>
      <c r="M9" s="490"/>
      <c r="N9" s="501"/>
      <c r="O9" s="502"/>
      <c r="P9" s="487"/>
      <c r="Q9" s="488"/>
      <c r="R9" s="489"/>
      <c r="S9" s="488"/>
      <c r="T9" s="493"/>
      <c r="U9" s="491"/>
      <c r="V9" s="503"/>
      <c r="W9" s="504"/>
      <c r="X9" s="495"/>
      <c r="Y9" s="496"/>
      <c r="Z9" s="505"/>
    </row>
    <row r="10" spans="1:26" ht="24" customHeight="1">
      <c r="A10" s="479"/>
      <c r="B10" s="506"/>
      <c r="C10" s="499"/>
      <c r="D10" s="500"/>
      <c r="E10" s="483"/>
      <c r="F10" s="484"/>
      <c r="G10" s="485"/>
      <c r="H10" s="486"/>
      <c r="I10" s="487"/>
      <c r="J10" s="488"/>
      <c r="K10" s="489"/>
      <c r="L10" s="488"/>
      <c r="M10" s="490"/>
      <c r="N10" s="501"/>
      <c r="O10" s="502"/>
      <c r="P10" s="487"/>
      <c r="Q10" s="488"/>
      <c r="R10" s="489"/>
      <c r="S10" s="488"/>
      <c r="T10" s="493"/>
      <c r="U10" s="491"/>
      <c r="V10" s="494"/>
      <c r="W10" s="504"/>
      <c r="X10" s="495"/>
      <c r="Y10" s="496"/>
      <c r="Z10" s="505"/>
    </row>
    <row r="11" spans="1:26" ht="24" customHeight="1">
      <c r="A11" s="479"/>
      <c r="B11" s="506"/>
      <c r="C11" s="499"/>
      <c r="D11" s="500"/>
      <c r="E11" s="483"/>
      <c r="F11" s="484"/>
      <c r="G11" s="485"/>
      <c r="H11" s="486"/>
      <c r="I11" s="487"/>
      <c r="J11" s="488"/>
      <c r="K11" s="489"/>
      <c r="L11" s="488"/>
      <c r="M11" s="490"/>
      <c r="N11" s="501"/>
      <c r="O11" s="502"/>
      <c r="P11" s="487"/>
      <c r="Q11" s="488"/>
      <c r="R11" s="489"/>
      <c r="S11" s="488"/>
      <c r="T11" s="493"/>
      <c r="U11" s="491"/>
      <c r="V11" s="494"/>
      <c r="W11" s="504"/>
      <c r="X11" s="495"/>
      <c r="Y11" s="496"/>
      <c r="Z11" s="505"/>
    </row>
    <row r="12" spans="1:26" ht="24" customHeight="1">
      <c r="A12" s="479"/>
      <c r="B12" s="506"/>
      <c r="C12" s="499"/>
      <c r="D12" s="500"/>
      <c r="E12" s="483"/>
      <c r="F12" s="484"/>
      <c r="G12" s="485"/>
      <c r="H12" s="486"/>
      <c r="I12" s="487"/>
      <c r="J12" s="488"/>
      <c r="K12" s="489"/>
      <c r="L12" s="488"/>
      <c r="M12" s="490"/>
      <c r="N12" s="501"/>
      <c r="O12" s="502"/>
      <c r="P12" s="487"/>
      <c r="Q12" s="488"/>
      <c r="R12" s="489"/>
      <c r="S12" s="488"/>
      <c r="T12" s="493"/>
      <c r="U12" s="491"/>
      <c r="V12" s="494"/>
      <c r="W12" s="504"/>
      <c r="X12" s="495"/>
      <c r="Y12" s="496"/>
      <c r="Z12" s="505"/>
    </row>
    <row r="13" spans="1:26" ht="24" customHeight="1">
      <c r="A13" s="479"/>
      <c r="B13" s="506"/>
      <c r="C13" s="499"/>
      <c r="D13" s="500"/>
      <c r="E13" s="483"/>
      <c r="F13" s="484"/>
      <c r="G13" s="485"/>
      <c r="H13" s="486"/>
      <c r="I13" s="487"/>
      <c r="J13" s="488"/>
      <c r="K13" s="489"/>
      <c r="L13" s="488"/>
      <c r="M13" s="490"/>
      <c r="N13" s="501"/>
      <c r="O13" s="502"/>
      <c r="P13" s="487"/>
      <c r="Q13" s="488"/>
      <c r="R13" s="489"/>
      <c r="S13" s="488"/>
      <c r="T13" s="493"/>
      <c r="U13" s="491"/>
      <c r="V13" s="494"/>
      <c r="W13" s="504"/>
      <c r="X13" s="495"/>
      <c r="Y13" s="496"/>
      <c r="Z13" s="505"/>
    </row>
    <row r="14" spans="1:26" ht="24" customHeight="1">
      <c r="A14" s="479"/>
      <c r="B14" s="506"/>
      <c r="C14" s="499"/>
      <c r="D14" s="500"/>
      <c r="E14" s="483"/>
      <c r="F14" s="484"/>
      <c r="G14" s="485"/>
      <c r="H14" s="486"/>
      <c r="I14" s="487"/>
      <c r="J14" s="488"/>
      <c r="K14" s="489"/>
      <c r="L14" s="488"/>
      <c r="M14" s="490"/>
      <c r="N14" s="501"/>
      <c r="O14" s="502"/>
      <c r="P14" s="487"/>
      <c r="Q14" s="488"/>
      <c r="R14" s="489"/>
      <c r="S14" s="488"/>
      <c r="T14" s="493"/>
      <c r="U14" s="491"/>
      <c r="V14" s="494"/>
      <c r="W14" s="504"/>
      <c r="X14" s="495"/>
      <c r="Y14" s="496"/>
      <c r="Z14" s="505"/>
    </row>
    <row r="15" spans="1:26" ht="24" customHeight="1">
      <c r="A15" s="479"/>
      <c r="B15" s="506"/>
      <c r="C15" s="499"/>
      <c r="D15" s="500"/>
      <c r="E15" s="483"/>
      <c r="F15" s="484"/>
      <c r="G15" s="485"/>
      <c r="H15" s="486"/>
      <c r="I15" s="487"/>
      <c r="J15" s="488"/>
      <c r="K15" s="489"/>
      <c r="L15" s="488"/>
      <c r="M15" s="490"/>
      <c r="N15" s="501"/>
      <c r="O15" s="502"/>
      <c r="P15" s="487"/>
      <c r="Q15" s="488"/>
      <c r="R15" s="489"/>
      <c r="S15" s="488"/>
      <c r="T15" s="493"/>
      <c r="U15" s="491"/>
      <c r="V15" s="494"/>
      <c r="W15" s="504"/>
      <c r="X15" s="495"/>
      <c r="Y15" s="496"/>
      <c r="Z15" s="505"/>
    </row>
    <row r="16" spans="1:26" ht="24" customHeight="1">
      <c r="A16" s="479"/>
      <c r="B16" s="506"/>
      <c r="C16" s="499"/>
      <c r="D16" s="500"/>
      <c r="E16" s="483"/>
      <c r="F16" s="484"/>
      <c r="G16" s="485"/>
      <c r="H16" s="486"/>
      <c r="I16" s="487"/>
      <c r="J16" s="488"/>
      <c r="K16" s="489"/>
      <c r="L16" s="488"/>
      <c r="M16" s="490"/>
      <c r="N16" s="501"/>
      <c r="O16" s="502"/>
      <c r="P16" s="487"/>
      <c r="Q16" s="488"/>
      <c r="R16" s="489"/>
      <c r="S16" s="488"/>
      <c r="T16" s="493"/>
      <c r="U16" s="491"/>
      <c r="V16" s="494"/>
      <c r="W16" s="504"/>
      <c r="X16" s="495"/>
      <c r="Y16" s="496"/>
      <c r="Z16" s="505"/>
    </row>
    <row r="17" spans="1:26" ht="24" customHeight="1">
      <c r="A17" s="479"/>
      <c r="B17" s="506"/>
      <c r="C17" s="499"/>
      <c r="D17" s="500"/>
      <c r="E17" s="483"/>
      <c r="F17" s="484"/>
      <c r="G17" s="485"/>
      <c r="H17" s="486"/>
      <c r="I17" s="487"/>
      <c r="J17" s="488"/>
      <c r="K17" s="489"/>
      <c r="L17" s="488"/>
      <c r="M17" s="490"/>
      <c r="N17" s="501"/>
      <c r="O17" s="502"/>
      <c r="P17" s="487"/>
      <c r="Q17" s="488"/>
      <c r="R17" s="489"/>
      <c r="S17" s="488"/>
      <c r="T17" s="493"/>
      <c r="U17" s="491"/>
      <c r="V17" s="494"/>
      <c r="W17" s="504"/>
      <c r="X17" s="495"/>
      <c r="Y17" s="496"/>
      <c r="Z17" s="505"/>
    </row>
    <row r="18" spans="1:26" ht="24" customHeight="1">
      <c r="A18" s="479" t="str">
        <f>IF(ISBLANK('様式９（航空賃 、旅費（その他））'!A18), "", '様式９（航空賃 、旅費（その他））'!A18)</f>
        <v/>
      </c>
      <c r="B18" s="506" t="str">
        <f t="shared" ref="B18:B23" si="0">IF($A18="","",VLOOKUP($A18,従事者基礎情報,2))</f>
        <v/>
      </c>
      <c r="C18" s="499" t="str">
        <f t="shared" ref="C18:C23" si="1">IF($A18="","",VLOOKUP($A18,従事者基礎情報,3))</f>
        <v/>
      </c>
      <c r="D18" s="500" t="str">
        <f t="shared" ref="D18:D23" si="2">IF($A18="","",VLOOKUP($A18,従事者基礎情報,5))</f>
        <v/>
      </c>
      <c r="E18" s="483" t="str">
        <f>IF(A18="", "", '様式９（航空賃 、旅費（その他））'!E18)</f>
        <v/>
      </c>
      <c r="F18" s="484" t="str">
        <f>IF(A18="", "", '様式９（航空賃 、旅費（その他））'!F18)</f>
        <v/>
      </c>
      <c r="G18" s="485" t="str">
        <f t="shared" ref="G18:G23" si="3">IF(A18="", "", F18-E18+1)</f>
        <v/>
      </c>
      <c r="H18" s="486" t="str">
        <f t="shared" ref="H18:H23" si="4">IF($D18="","",VLOOKUP($D18,単価表,3))</f>
        <v/>
      </c>
      <c r="I18" s="487" t="str">
        <f t="shared" ref="I18:I23" si="5">IF($G18="", "", IF($G18&lt;31, $G18, 30))</f>
        <v/>
      </c>
      <c r="J18" s="488" t="str">
        <f t="shared" ref="J18:J23" si="6">IF($D18="","", H18*0.9)</f>
        <v/>
      </c>
      <c r="K18" s="489" t="str">
        <f t="shared" ref="K18:K23" si="7">IF($D18="", "", IF($G18&lt;31, 0, IF($G18&lt;61, $G18-30, 30)))</f>
        <v/>
      </c>
      <c r="L18" s="488" t="str">
        <f t="shared" ref="L18:L23" si="8">IF($D18="", "", H18*0.8)</f>
        <v/>
      </c>
      <c r="M18" s="490" t="str">
        <f t="shared" ref="M18:M23" si="9">IF($D18="", "", IF($G18&lt;61, 0, $G18-60))</f>
        <v/>
      </c>
      <c r="N18" s="501" t="str">
        <f t="shared" ref="N18:N23" si="10">IF($E18="", "", H18*I18+J18*K18+L18*M18)</f>
        <v/>
      </c>
      <c r="O18" s="502" t="str">
        <f t="shared" ref="O18:O23" si="11">IF(E18="","",VLOOKUP($D18,単価表,4))</f>
        <v/>
      </c>
      <c r="P18" s="487" t="str">
        <f t="shared" ref="P18:P23" si="12">IF($D18="", "", IF($G18&lt;33, $G18-2, 30))</f>
        <v/>
      </c>
      <c r="Q18" s="488" t="str">
        <f t="shared" ref="Q18:Q23" si="13">IF($D18="","", O18*0.9)</f>
        <v/>
      </c>
      <c r="R18" s="489" t="str">
        <f t="shared" ref="R18:R23" si="14">IF($D18="", "", IF($G18&lt;33, 0, IF($G18&lt;62, $G18-32, 30)))</f>
        <v/>
      </c>
      <c r="S18" s="488" t="str">
        <f t="shared" ref="S18:S23" si="15">IF($D18="", "", O18*0.8)</f>
        <v/>
      </c>
      <c r="T18" s="493" t="str">
        <f t="shared" ref="T18:T23" si="16">IF($D18="", "", IF($G18&lt;62, 0, $G18-62))</f>
        <v/>
      </c>
      <c r="U18" s="491" t="str">
        <f t="shared" ref="U18:U23" si="17">IF($E18="", "", O18*P18+Q18*R18+S18*T18)</f>
        <v/>
      </c>
      <c r="V18" s="494" t="str">
        <f t="shared" ref="V18:V23" si="18">IF(E18="","",4870)</f>
        <v/>
      </c>
      <c r="W18" s="504"/>
      <c r="X18" s="495"/>
      <c r="Y18" s="496" t="str">
        <f t="shared" ref="Y18:Y23" si="19">IF(X18="", "", W18*X18)</f>
        <v/>
      </c>
      <c r="Z18" s="505" t="str">
        <f t="shared" ref="Z18:Z23" si="20">IF(E18="","",N18+U18+V18)</f>
        <v/>
      </c>
    </row>
    <row r="19" spans="1:26" ht="24" customHeight="1">
      <c r="A19" s="479" t="str">
        <f>IF(ISBLANK('様式９（航空賃 、旅費（その他））'!A19), "", '様式９（航空賃 、旅費（その他））'!A19)</f>
        <v/>
      </c>
      <c r="B19" s="506" t="str">
        <f t="shared" si="0"/>
        <v/>
      </c>
      <c r="C19" s="499" t="str">
        <f t="shared" si="1"/>
        <v/>
      </c>
      <c r="D19" s="500" t="str">
        <f t="shared" si="2"/>
        <v/>
      </c>
      <c r="E19" s="483" t="str">
        <f>IF(A19="", "", '様式９（航空賃 、旅費（その他））'!E19)</f>
        <v/>
      </c>
      <c r="F19" s="484" t="str">
        <f>IF(A19="", "", '様式９（航空賃 、旅費（その他））'!F19)</f>
        <v/>
      </c>
      <c r="G19" s="485" t="str">
        <f t="shared" si="3"/>
        <v/>
      </c>
      <c r="H19" s="486" t="str">
        <f t="shared" si="4"/>
        <v/>
      </c>
      <c r="I19" s="487" t="str">
        <f t="shared" si="5"/>
        <v/>
      </c>
      <c r="J19" s="488" t="str">
        <f t="shared" si="6"/>
        <v/>
      </c>
      <c r="K19" s="489" t="str">
        <f t="shared" si="7"/>
        <v/>
      </c>
      <c r="L19" s="488" t="str">
        <f t="shared" si="8"/>
        <v/>
      </c>
      <c r="M19" s="490" t="str">
        <f t="shared" si="9"/>
        <v/>
      </c>
      <c r="N19" s="501" t="str">
        <f t="shared" si="10"/>
        <v/>
      </c>
      <c r="O19" s="502" t="str">
        <f t="shared" si="11"/>
        <v/>
      </c>
      <c r="P19" s="487" t="str">
        <f t="shared" si="12"/>
        <v/>
      </c>
      <c r="Q19" s="488" t="str">
        <f t="shared" si="13"/>
        <v/>
      </c>
      <c r="R19" s="489" t="str">
        <f t="shared" si="14"/>
        <v/>
      </c>
      <c r="S19" s="488" t="str">
        <f t="shared" si="15"/>
        <v/>
      </c>
      <c r="T19" s="493" t="str">
        <f t="shared" si="16"/>
        <v/>
      </c>
      <c r="U19" s="491" t="str">
        <f t="shared" si="17"/>
        <v/>
      </c>
      <c r="V19" s="494" t="str">
        <f t="shared" si="18"/>
        <v/>
      </c>
      <c r="W19" s="504"/>
      <c r="X19" s="495"/>
      <c r="Y19" s="496" t="str">
        <f t="shared" si="19"/>
        <v/>
      </c>
      <c r="Z19" s="505" t="str">
        <f t="shared" si="20"/>
        <v/>
      </c>
    </row>
    <row r="20" spans="1:26" ht="24" customHeight="1">
      <c r="A20" s="479" t="str">
        <f>IF(ISBLANK('様式９（航空賃 、旅費（その他））'!A20), "", '様式９（航空賃 、旅費（その他））'!A20)</f>
        <v/>
      </c>
      <c r="B20" s="506" t="str">
        <f t="shared" si="0"/>
        <v/>
      </c>
      <c r="C20" s="499" t="str">
        <f t="shared" si="1"/>
        <v/>
      </c>
      <c r="D20" s="500" t="str">
        <f t="shared" si="2"/>
        <v/>
      </c>
      <c r="E20" s="483" t="str">
        <f>IF(A20="", "", '様式９（航空賃 、旅費（その他））'!E20)</f>
        <v/>
      </c>
      <c r="F20" s="484" t="str">
        <f>IF(A20="", "", '様式９（航空賃 、旅費（その他））'!F20)</f>
        <v/>
      </c>
      <c r="G20" s="485" t="str">
        <f t="shared" si="3"/>
        <v/>
      </c>
      <c r="H20" s="486" t="str">
        <f t="shared" si="4"/>
        <v/>
      </c>
      <c r="I20" s="487" t="str">
        <f t="shared" si="5"/>
        <v/>
      </c>
      <c r="J20" s="488" t="str">
        <f t="shared" si="6"/>
        <v/>
      </c>
      <c r="K20" s="489" t="str">
        <f t="shared" si="7"/>
        <v/>
      </c>
      <c r="L20" s="488" t="str">
        <f t="shared" si="8"/>
        <v/>
      </c>
      <c r="M20" s="490" t="str">
        <f t="shared" si="9"/>
        <v/>
      </c>
      <c r="N20" s="501" t="str">
        <f t="shared" si="10"/>
        <v/>
      </c>
      <c r="O20" s="502" t="str">
        <f t="shared" si="11"/>
        <v/>
      </c>
      <c r="P20" s="487" t="str">
        <f t="shared" si="12"/>
        <v/>
      </c>
      <c r="Q20" s="488" t="str">
        <f t="shared" si="13"/>
        <v/>
      </c>
      <c r="R20" s="489" t="str">
        <f t="shared" si="14"/>
        <v/>
      </c>
      <c r="S20" s="488" t="str">
        <f t="shared" si="15"/>
        <v/>
      </c>
      <c r="T20" s="493" t="str">
        <f t="shared" si="16"/>
        <v/>
      </c>
      <c r="U20" s="491" t="str">
        <f t="shared" si="17"/>
        <v/>
      </c>
      <c r="V20" s="494" t="str">
        <f t="shared" si="18"/>
        <v/>
      </c>
      <c r="W20" s="504"/>
      <c r="X20" s="495"/>
      <c r="Y20" s="496" t="str">
        <f t="shared" si="19"/>
        <v/>
      </c>
      <c r="Z20" s="505" t="str">
        <f t="shared" si="20"/>
        <v/>
      </c>
    </row>
    <row r="21" spans="1:26" ht="24" customHeight="1">
      <c r="A21" s="479" t="str">
        <f>IF(ISBLANK('様式９（航空賃 、旅費（その他））'!A21), "", '様式９（航空賃 、旅費（その他））'!A21)</f>
        <v/>
      </c>
      <c r="B21" s="506" t="str">
        <f t="shared" si="0"/>
        <v/>
      </c>
      <c r="C21" s="499" t="str">
        <f t="shared" si="1"/>
        <v/>
      </c>
      <c r="D21" s="500" t="str">
        <f t="shared" si="2"/>
        <v/>
      </c>
      <c r="E21" s="483" t="str">
        <f>IF(A21="", "", '様式９（航空賃 、旅費（その他））'!E21)</f>
        <v/>
      </c>
      <c r="F21" s="484" t="str">
        <f>IF(A21="", "", '様式９（航空賃 、旅費（その他））'!F21)</f>
        <v/>
      </c>
      <c r="G21" s="485" t="str">
        <f t="shared" si="3"/>
        <v/>
      </c>
      <c r="H21" s="486" t="str">
        <f t="shared" si="4"/>
        <v/>
      </c>
      <c r="I21" s="487" t="str">
        <f t="shared" si="5"/>
        <v/>
      </c>
      <c r="J21" s="488" t="str">
        <f t="shared" si="6"/>
        <v/>
      </c>
      <c r="K21" s="489" t="str">
        <f t="shared" si="7"/>
        <v/>
      </c>
      <c r="L21" s="488" t="str">
        <f t="shared" si="8"/>
        <v/>
      </c>
      <c r="M21" s="490" t="str">
        <f t="shared" si="9"/>
        <v/>
      </c>
      <c r="N21" s="501" t="str">
        <f t="shared" si="10"/>
        <v/>
      </c>
      <c r="O21" s="502" t="str">
        <f t="shared" si="11"/>
        <v/>
      </c>
      <c r="P21" s="487" t="str">
        <f t="shared" si="12"/>
        <v/>
      </c>
      <c r="Q21" s="488" t="str">
        <f t="shared" si="13"/>
        <v/>
      </c>
      <c r="R21" s="489" t="str">
        <f t="shared" si="14"/>
        <v/>
      </c>
      <c r="S21" s="488" t="str">
        <f t="shared" si="15"/>
        <v/>
      </c>
      <c r="T21" s="493" t="str">
        <f t="shared" si="16"/>
        <v/>
      </c>
      <c r="U21" s="491" t="str">
        <f t="shared" si="17"/>
        <v/>
      </c>
      <c r="V21" s="494" t="str">
        <f t="shared" si="18"/>
        <v/>
      </c>
      <c r="W21" s="504"/>
      <c r="X21" s="495"/>
      <c r="Y21" s="496" t="str">
        <f t="shared" si="19"/>
        <v/>
      </c>
      <c r="Z21" s="505" t="str">
        <f t="shared" si="20"/>
        <v/>
      </c>
    </row>
    <row r="22" spans="1:26" ht="24" customHeight="1">
      <c r="A22" s="479" t="str">
        <f>IF(ISBLANK('様式９（航空賃 、旅費（その他））'!A22), "", '様式９（航空賃 、旅費（その他））'!A22)</f>
        <v/>
      </c>
      <c r="B22" s="506" t="str">
        <f t="shared" si="0"/>
        <v/>
      </c>
      <c r="C22" s="499" t="str">
        <f t="shared" si="1"/>
        <v/>
      </c>
      <c r="D22" s="500" t="str">
        <f t="shared" si="2"/>
        <v/>
      </c>
      <c r="E22" s="483" t="str">
        <f>IF(A22="", "", '様式９（航空賃 、旅費（その他））'!E22)</f>
        <v/>
      </c>
      <c r="F22" s="484" t="str">
        <f>IF(A22="", "", '様式９（航空賃 、旅費（その他））'!F22)</f>
        <v/>
      </c>
      <c r="G22" s="485" t="str">
        <f t="shared" si="3"/>
        <v/>
      </c>
      <c r="H22" s="486" t="str">
        <f t="shared" si="4"/>
        <v/>
      </c>
      <c r="I22" s="487" t="str">
        <f t="shared" si="5"/>
        <v/>
      </c>
      <c r="J22" s="488" t="str">
        <f t="shared" si="6"/>
        <v/>
      </c>
      <c r="K22" s="489" t="str">
        <f t="shared" si="7"/>
        <v/>
      </c>
      <c r="L22" s="488" t="str">
        <f t="shared" si="8"/>
        <v/>
      </c>
      <c r="M22" s="490" t="str">
        <f t="shared" si="9"/>
        <v/>
      </c>
      <c r="N22" s="501" t="str">
        <f t="shared" si="10"/>
        <v/>
      </c>
      <c r="O22" s="502" t="str">
        <f t="shared" si="11"/>
        <v/>
      </c>
      <c r="P22" s="487" t="str">
        <f t="shared" si="12"/>
        <v/>
      </c>
      <c r="Q22" s="488" t="str">
        <f t="shared" si="13"/>
        <v/>
      </c>
      <c r="R22" s="489" t="str">
        <f t="shared" si="14"/>
        <v/>
      </c>
      <c r="S22" s="488" t="str">
        <f t="shared" si="15"/>
        <v/>
      </c>
      <c r="T22" s="493" t="str">
        <f t="shared" si="16"/>
        <v/>
      </c>
      <c r="U22" s="491" t="str">
        <f t="shared" si="17"/>
        <v/>
      </c>
      <c r="V22" s="494" t="str">
        <f t="shared" si="18"/>
        <v/>
      </c>
      <c r="W22" s="504"/>
      <c r="X22" s="495"/>
      <c r="Y22" s="496" t="str">
        <f t="shared" si="19"/>
        <v/>
      </c>
      <c r="Z22" s="505" t="str">
        <f t="shared" si="20"/>
        <v/>
      </c>
    </row>
    <row r="23" spans="1:26" ht="24" customHeight="1" thickBot="1">
      <c r="A23" s="479" t="str">
        <f>IF(ISBLANK('様式９（航空賃 、旅費（その他））'!A23), "", '様式９（航空賃 、旅費（その他））'!A23)</f>
        <v/>
      </c>
      <c r="B23" s="507" t="str">
        <f t="shared" si="0"/>
        <v/>
      </c>
      <c r="C23" s="508" t="str">
        <f t="shared" si="1"/>
        <v/>
      </c>
      <c r="D23" s="509" t="str">
        <f t="shared" si="2"/>
        <v/>
      </c>
      <c r="E23" s="510" t="str">
        <f>IF(A23="", "", '様式９（航空賃 、旅費（その他））'!E23)</f>
        <v/>
      </c>
      <c r="F23" s="511" t="str">
        <f>IF(A23="", "", '様式９（航空賃 、旅費（その他））'!F23)</f>
        <v/>
      </c>
      <c r="G23" s="512" t="str">
        <f t="shared" si="3"/>
        <v/>
      </c>
      <c r="H23" s="513" t="str">
        <f t="shared" si="4"/>
        <v/>
      </c>
      <c r="I23" s="514" t="str">
        <f t="shared" si="5"/>
        <v/>
      </c>
      <c r="J23" s="515" t="str">
        <f t="shared" si="6"/>
        <v/>
      </c>
      <c r="K23" s="516" t="str">
        <f t="shared" si="7"/>
        <v/>
      </c>
      <c r="L23" s="515" t="str">
        <f t="shared" si="8"/>
        <v/>
      </c>
      <c r="M23" s="517" t="str">
        <f t="shared" si="9"/>
        <v/>
      </c>
      <c r="N23" s="518" t="str">
        <f t="shared" si="10"/>
        <v/>
      </c>
      <c r="O23" s="519" t="str">
        <f t="shared" si="11"/>
        <v/>
      </c>
      <c r="P23" s="514" t="str">
        <f t="shared" si="12"/>
        <v/>
      </c>
      <c r="Q23" s="515" t="str">
        <f t="shared" si="13"/>
        <v/>
      </c>
      <c r="R23" s="516" t="str">
        <f t="shared" si="14"/>
        <v/>
      </c>
      <c r="S23" s="515" t="str">
        <f t="shared" si="15"/>
        <v/>
      </c>
      <c r="T23" s="520" t="str">
        <f t="shared" si="16"/>
        <v/>
      </c>
      <c r="U23" s="518" t="str">
        <f t="shared" si="17"/>
        <v/>
      </c>
      <c r="V23" s="521" t="str">
        <f t="shared" si="18"/>
        <v/>
      </c>
      <c r="W23" s="522"/>
      <c r="X23" s="523"/>
      <c r="Y23" s="524" t="str">
        <f t="shared" si="19"/>
        <v/>
      </c>
      <c r="Z23" s="525" t="str">
        <f t="shared" si="20"/>
        <v/>
      </c>
    </row>
    <row r="24" spans="1:26" ht="30" customHeight="1">
      <c r="A24" s="451"/>
      <c r="B24" s="451"/>
      <c r="C24" s="451"/>
      <c r="D24" s="451"/>
      <c r="E24" s="451"/>
      <c r="F24" s="451"/>
      <c r="G24" s="451"/>
      <c r="H24" s="451"/>
      <c r="I24" s="451"/>
      <c r="J24" s="451"/>
      <c r="K24" s="451"/>
      <c r="L24" s="451"/>
      <c r="M24" s="451"/>
      <c r="N24" s="451"/>
      <c r="O24" s="451"/>
      <c r="P24" s="526"/>
      <c r="Q24" s="526"/>
      <c r="R24" s="526"/>
      <c r="S24" s="949" t="s">
        <v>206</v>
      </c>
      <c r="T24" s="949"/>
      <c r="U24" s="949"/>
      <c r="V24" s="949"/>
      <c r="W24" s="949"/>
      <c r="X24" s="949"/>
      <c r="Y24" s="950"/>
      <c r="Z24" s="527">
        <f>SUM(Z6:Z23)</f>
        <v>0</v>
      </c>
    </row>
  </sheetData>
  <mergeCells count="11">
    <mergeCell ref="B2:Z2"/>
    <mergeCell ref="S24:Y24"/>
    <mergeCell ref="W5:Y5"/>
    <mergeCell ref="O5:U5"/>
    <mergeCell ref="H5:N5"/>
    <mergeCell ref="B4:B5"/>
    <mergeCell ref="Z4:Z5"/>
    <mergeCell ref="H4:Y4"/>
    <mergeCell ref="E4:G4"/>
    <mergeCell ref="D4:D5"/>
    <mergeCell ref="C4:C5"/>
  </mergeCells>
  <phoneticPr fontId="1"/>
  <pageMargins left="0.70866141732283472" right="0.70866141732283472" top="0.74803149606299213" bottom="0.74803149606299213" header="0.31496062992125984" footer="0.31496062992125984"/>
  <pageSetup paperSize="9" scale="54" orientation="landscape" r:id="rId1"/>
  <headerFooter>
    <oddHeader>&amp;R（2023.06版）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zoomScaleNormal="100" zoomScaleSheetLayoutView="80" workbookViewId="0">
      <selection activeCell="C20" sqref="C20"/>
    </sheetView>
  </sheetViews>
  <sheetFormatPr defaultRowHeight="14"/>
  <cols>
    <col min="1" max="1" width="9" customWidth="1"/>
    <col min="2" max="2" width="20.58203125" customWidth="1"/>
    <col min="3" max="3" width="24.58203125" customWidth="1"/>
    <col min="4" max="4" width="6.58203125" customWidth="1"/>
    <col min="5" max="6" width="12.58203125" customWidth="1"/>
    <col min="7" max="7" width="6.58203125" customWidth="1"/>
    <col min="8" max="8" width="18.58203125" customWidth="1"/>
    <col min="9" max="9" width="10.58203125" customWidth="1"/>
    <col min="10" max="10" width="30.58203125" customWidth="1"/>
    <col min="11" max="11" width="12.58203125" customWidth="1"/>
  </cols>
  <sheetData>
    <row r="1" spans="1:10" ht="18" customHeight="1">
      <c r="J1" s="281" t="s">
        <v>207</v>
      </c>
    </row>
    <row r="2" spans="1:10" ht="24" customHeight="1">
      <c r="A2" s="250"/>
      <c r="B2" s="972" t="s">
        <v>208</v>
      </c>
      <c r="C2" s="972"/>
      <c r="D2" s="972"/>
      <c r="E2" s="972"/>
      <c r="F2" s="972"/>
      <c r="G2" s="972"/>
      <c r="H2" s="972"/>
      <c r="I2" s="972"/>
      <c r="J2" s="972"/>
    </row>
    <row r="3" spans="1:10" ht="15" customHeight="1" thickBot="1"/>
    <row r="4" spans="1:10" s="37" customFormat="1" ht="21" customHeight="1">
      <c r="A4" s="472" t="s">
        <v>90</v>
      </c>
      <c r="B4" s="980" t="s">
        <v>91</v>
      </c>
      <c r="C4" s="982" t="s">
        <v>4</v>
      </c>
      <c r="D4" s="984" t="s">
        <v>92</v>
      </c>
      <c r="E4" s="986" t="s">
        <v>209</v>
      </c>
      <c r="F4" s="987"/>
      <c r="G4" s="988"/>
      <c r="H4" s="989" t="s">
        <v>210</v>
      </c>
      <c r="I4" s="991" t="s">
        <v>145</v>
      </c>
      <c r="J4" s="978" t="s">
        <v>211</v>
      </c>
    </row>
    <row r="5" spans="1:10" ht="21" customHeight="1" thickBot="1">
      <c r="A5" s="133"/>
      <c r="B5" s="981"/>
      <c r="C5" s="983"/>
      <c r="D5" s="985"/>
      <c r="E5" s="40" t="s">
        <v>212</v>
      </c>
      <c r="F5" s="41" t="s">
        <v>213</v>
      </c>
      <c r="G5" s="42" t="s">
        <v>150</v>
      </c>
      <c r="H5" s="990"/>
      <c r="I5" s="992"/>
      <c r="J5" s="979"/>
    </row>
    <row r="6" spans="1:10" ht="24" customHeight="1" thickTop="1">
      <c r="A6" s="134"/>
      <c r="B6" s="126" t="str">
        <f t="shared" ref="B6:B24" si="0">IF($A6="","",VLOOKUP($A6,従事者基礎情報,2))</f>
        <v/>
      </c>
      <c r="C6" s="127" t="str">
        <f t="shared" ref="C6:C24" si="1">IF($A6="","",VLOOKUP($A6,従事者基礎情報,3))</f>
        <v/>
      </c>
      <c r="D6" s="102" t="str">
        <f t="shared" ref="D6:D24" si="2">IF($A6="","",VLOOKUP($A6,従事者基礎情報,5))</f>
        <v/>
      </c>
      <c r="E6" s="716"/>
      <c r="F6" s="717"/>
      <c r="G6" s="33" t="str">
        <f>IF(E6="", "", F6-E6+1)</f>
        <v/>
      </c>
      <c r="H6" s="722"/>
      <c r="I6" s="376"/>
      <c r="J6" s="33"/>
    </row>
    <row r="7" spans="1:10" ht="24" customHeight="1">
      <c r="A7" s="134"/>
      <c r="B7" s="99" t="str">
        <f t="shared" si="0"/>
        <v/>
      </c>
      <c r="C7" s="100" t="str">
        <f t="shared" si="1"/>
        <v/>
      </c>
      <c r="D7" s="101" t="str">
        <f t="shared" si="2"/>
        <v/>
      </c>
      <c r="E7" s="718"/>
      <c r="F7" s="719"/>
      <c r="G7" s="33" t="str">
        <f t="shared" ref="G7:G24" si="3">IF(E7="", "", F7-E7+1)</f>
        <v/>
      </c>
      <c r="H7" s="723"/>
      <c r="I7" s="374"/>
      <c r="J7" s="34"/>
    </row>
    <row r="8" spans="1:10" ht="24" customHeight="1">
      <c r="A8" s="134"/>
      <c r="B8" s="136" t="str">
        <f t="shared" si="0"/>
        <v/>
      </c>
      <c r="C8" s="100" t="str">
        <f t="shared" si="1"/>
        <v/>
      </c>
      <c r="D8" s="101" t="str">
        <f t="shared" si="2"/>
        <v/>
      </c>
      <c r="E8" s="718"/>
      <c r="F8" s="719"/>
      <c r="G8" s="33" t="str">
        <f t="shared" si="3"/>
        <v/>
      </c>
      <c r="H8" s="723"/>
      <c r="I8" s="374"/>
      <c r="J8" s="34"/>
    </row>
    <row r="9" spans="1:10" ht="24" customHeight="1">
      <c r="A9" s="134"/>
      <c r="B9" s="135" t="str">
        <f t="shared" si="0"/>
        <v/>
      </c>
      <c r="C9" s="100" t="str">
        <f t="shared" si="1"/>
        <v/>
      </c>
      <c r="D9" s="101" t="str">
        <f t="shared" si="2"/>
        <v/>
      </c>
      <c r="E9" s="718"/>
      <c r="F9" s="719"/>
      <c r="G9" s="33" t="str">
        <f t="shared" si="3"/>
        <v/>
      </c>
      <c r="H9" s="723"/>
      <c r="I9" s="374"/>
      <c r="J9" s="34"/>
    </row>
    <row r="10" spans="1:10" ht="24" hidden="1" customHeight="1">
      <c r="A10" s="134"/>
      <c r="B10" s="135" t="str">
        <f t="shared" si="0"/>
        <v/>
      </c>
      <c r="C10" s="100" t="str">
        <f t="shared" si="1"/>
        <v/>
      </c>
      <c r="D10" s="101" t="str">
        <f t="shared" si="2"/>
        <v/>
      </c>
      <c r="E10" s="718"/>
      <c r="F10" s="719"/>
      <c r="G10" s="33" t="str">
        <f t="shared" si="3"/>
        <v/>
      </c>
      <c r="H10" s="723"/>
      <c r="I10" s="374"/>
      <c r="J10" s="34"/>
    </row>
    <row r="11" spans="1:10" ht="24" hidden="1" customHeight="1">
      <c r="A11" s="134"/>
      <c r="B11" s="135" t="str">
        <f t="shared" si="0"/>
        <v/>
      </c>
      <c r="C11" s="100" t="str">
        <f t="shared" si="1"/>
        <v/>
      </c>
      <c r="D11" s="101" t="str">
        <f t="shared" si="2"/>
        <v/>
      </c>
      <c r="E11" s="718"/>
      <c r="F11" s="719"/>
      <c r="G11" s="33" t="str">
        <f t="shared" si="3"/>
        <v/>
      </c>
      <c r="H11" s="723"/>
      <c r="I11" s="374"/>
      <c r="J11" s="34"/>
    </row>
    <row r="12" spans="1:10" ht="24" hidden="1" customHeight="1">
      <c r="A12" s="134"/>
      <c r="B12" s="135" t="str">
        <f t="shared" si="0"/>
        <v/>
      </c>
      <c r="C12" s="100" t="str">
        <f t="shared" si="1"/>
        <v/>
      </c>
      <c r="D12" s="101" t="str">
        <f t="shared" si="2"/>
        <v/>
      </c>
      <c r="E12" s="718"/>
      <c r="F12" s="719"/>
      <c r="G12" s="33" t="str">
        <f t="shared" si="3"/>
        <v/>
      </c>
      <c r="H12" s="723"/>
      <c r="I12" s="374"/>
      <c r="J12" s="34"/>
    </row>
    <row r="13" spans="1:10" ht="24" hidden="1" customHeight="1">
      <c r="A13" s="134"/>
      <c r="B13" s="135" t="str">
        <f t="shared" si="0"/>
        <v/>
      </c>
      <c r="C13" s="100" t="str">
        <f t="shared" si="1"/>
        <v/>
      </c>
      <c r="D13" s="101" t="str">
        <f t="shared" si="2"/>
        <v/>
      </c>
      <c r="E13" s="718"/>
      <c r="F13" s="719"/>
      <c r="G13" s="33" t="str">
        <f t="shared" si="3"/>
        <v/>
      </c>
      <c r="H13" s="723"/>
      <c r="I13" s="374"/>
      <c r="J13" s="34"/>
    </row>
    <row r="14" spans="1:10" ht="24" hidden="1" customHeight="1">
      <c r="A14" s="134"/>
      <c r="B14" s="135"/>
      <c r="C14" s="100"/>
      <c r="D14" s="101"/>
      <c r="E14" s="718"/>
      <c r="F14" s="719"/>
      <c r="G14" s="33"/>
      <c r="H14" s="723"/>
      <c r="I14" s="374"/>
      <c r="J14" s="34"/>
    </row>
    <row r="15" spans="1:10" ht="24" hidden="1" customHeight="1">
      <c r="A15" s="134"/>
      <c r="B15" s="135" t="str">
        <f t="shared" si="0"/>
        <v/>
      </c>
      <c r="C15" s="100" t="str">
        <f t="shared" si="1"/>
        <v/>
      </c>
      <c r="D15" s="101" t="str">
        <f t="shared" si="2"/>
        <v/>
      </c>
      <c r="E15" s="718"/>
      <c r="F15" s="719"/>
      <c r="G15" s="33" t="str">
        <f t="shared" si="3"/>
        <v/>
      </c>
      <c r="H15" s="723"/>
      <c r="I15" s="374"/>
      <c r="J15" s="34"/>
    </row>
    <row r="16" spans="1:10" ht="24" hidden="1" customHeight="1">
      <c r="A16" s="134"/>
      <c r="B16" s="135" t="str">
        <f t="shared" si="0"/>
        <v/>
      </c>
      <c r="C16" s="100" t="str">
        <f t="shared" si="1"/>
        <v/>
      </c>
      <c r="D16" s="101" t="str">
        <f t="shared" si="2"/>
        <v/>
      </c>
      <c r="E16" s="718"/>
      <c r="F16" s="719"/>
      <c r="G16" s="33" t="str">
        <f t="shared" si="3"/>
        <v/>
      </c>
      <c r="H16" s="723"/>
      <c r="I16" s="374"/>
      <c r="J16" s="34"/>
    </row>
    <row r="17" spans="1:10" ht="24" hidden="1" customHeight="1">
      <c r="A17" s="134"/>
      <c r="B17" s="135" t="str">
        <f t="shared" si="0"/>
        <v/>
      </c>
      <c r="C17" s="100" t="str">
        <f t="shared" si="1"/>
        <v/>
      </c>
      <c r="D17" s="101" t="str">
        <f t="shared" si="2"/>
        <v/>
      </c>
      <c r="E17" s="718"/>
      <c r="F17" s="719"/>
      <c r="G17" s="33" t="str">
        <f t="shared" si="3"/>
        <v/>
      </c>
      <c r="H17" s="723"/>
      <c r="I17" s="374"/>
      <c r="J17" s="34"/>
    </row>
    <row r="18" spans="1:10" ht="24" hidden="1" customHeight="1">
      <c r="A18" s="134"/>
      <c r="B18" s="135" t="str">
        <f t="shared" si="0"/>
        <v/>
      </c>
      <c r="C18" s="100" t="str">
        <f t="shared" si="1"/>
        <v/>
      </c>
      <c r="D18" s="101" t="str">
        <f t="shared" si="2"/>
        <v/>
      </c>
      <c r="E18" s="718"/>
      <c r="F18" s="719"/>
      <c r="G18" s="33" t="str">
        <f t="shared" si="3"/>
        <v/>
      </c>
      <c r="H18" s="723"/>
      <c r="I18" s="374"/>
      <c r="J18" s="34"/>
    </row>
    <row r="19" spans="1:10" ht="24" hidden="1" customHeight="1">
      <c r="A19" s="134"/>
      <c r="B19" s="135" t="str">
        <f t="shared" si="0"/>
        <v/>
      </c>
      <c r="C19" s="100" t="str">
        <f t="shared" si="1"/>
        <v/>
      </c>
      <c r="D19" s="101" t="str">
        <f t="shared" si="2"/>
        <v/>
      </c>
      <c r="E19" s="718"/>
      <c r="F19" s="719"/>
      <c r="G19" s="33" t="str">
        <f t="shared" si="3"/>
        <v/>
      </c>
      <c r="H19" s="723"/>
      <c r="I19" s="374"/>
      <c r="J19" s="34"/>
    </row>
    <row r="20" spans="1:10" ht="24" customHeight="1">
      <c r="A20" s="134"/>
      <c r="B20" s="135" t="str">
        <f t="shared" si="0"/>
        <v/>
      </c>
      <c r="C20" s="100" t="str">
        <f t="shared" si="1"/>
        <v/>
      </c>
      <c r="D20" s="101" t="str">
        <f t="shared" si="2"/>
        <v/>
      </c>
      <c r="E20" s="718"/>
      <c r="F20" s="719"/>
      <c r="G20" s="33" t="str">
        <f t="shared" si="3"/>
        <v/>
      </c>
      <c r="H20" s="723"/>
      <c r="I20" s="374"/>
      <c r="J20" s="34"/>
    </row>
    <row r="21" spans="1:10" ht="24" customHeight="1">
      <c r="A21" s="134"/>
      <c r="B21" s="135" t="str">
        <f t="shared" si="0"/>
        <v/>
      </c>
      <c r="C21" s="100" t="str">
        <f t="shared" si="1"/>
        <v/>
      </c>
      <c r="D21" s="101" t="str">
        <f t="shared" si="2"/>
        <v/>
      </c>
      <c r="E21" s="718"/>
      <c r="F21" s="719"/>
      <c r="G21" s="33" t="str">
        <f t="shared" si="3"/>
        <v/>
      </c>
      <c r="H21" s="723"/>
      <c r="I21" s="374"/>
      <c r="J21" s="34"/>
    </row>
    <row r="22" spans="1:10" ht="24" customHeight="1">
      <c r="A22" s="134"/>
      <c r="B22" s="135" t="str">
        <f t="shared" si="0"/>
        <v/>
      </c>
      <c r="C22" s="100" t="str">
        <f t="shared" si="1"/>
        <v/>
      </c>
      <c r="D22" s="101" t="str">
        <f t="shared" si="2"/>
        <v/>
      </c>
      <c r="E22" s="718"/>
      <c r="F22" s="719"/>
      <c r="G22" s="33" t="str">
        <f t="shared" si="3"/>
        <v/>
      </c>
      <c r="H22" s="723"/>
      <c r="I22" s="374"/>
      <c r="J22" s="34"/>
    </row>
    <row r="23" spans="1:10" ht="24" customHeight="1">
      <c r="A23" s="134"/>
      <c r="B23" s="135" t="str">
        <f t="shared" si="0"/>
        <v/>
      </c>
      <c r="C23" s="100" t="str">
        <f t="shared" si="1"/>
        <v/>
      </c>
      <c r="D23" s="101" t="str">
        <f t="shared" si="2"/>
        <v/>
      </c>
      <c r="E23" s="718"/>
      <c r="F23" s="719"/>
      <c r="G23" s="33" t="str">
        <f t="shared" si="3"/>
        <v/>
      </c>
      <c r="H23" s="723"/>
      <c r="I23" s="374"/>
      <c r="J23" s="34"/>
    </row>
    <row r="24" spans="1:10" ht="24" customHeight="1" thickBot="1">
      <c r="A24" s="134"/>
      <c r="B24" s="120" t="str">
        <f t="shared" si="0"/>
        <v/>
      </c>
      <c r="C24" s="121" t="str">
        <f t="shared" si="1"/>
        <v/>
      </c>
      <c r="D24" s="122" t="str">
        <f t="shared" si="2"/>
        <v/>
      </c>
      <c r="E24" s="720"/>
      <c r="F24" s="721"/>
      <c r="G24" s="33" t="str">
        <f t="shared" si="3"/>
        <v/>
      </c>
      <c r="H24" s="724"/>
      <c r="I24" s="375"/>
      <c r="J24" s="35"/>
    </row>
    <row r="25" spans="1:10" ht="30" customHeight="1" thickBot="1">
      <c r="C25" s="36"/>
      <c r="D25" s="975" t="s">
        <v>104</v>
      </c>
      <c r="E25" s="976"/>
      <c r="F25" s="976"/>
      <c r="G25" s="977"/>
      <c r="H25" s="280">
        <f>SUM(H6:H24)</f>
        <v>0</v>
      </c>
    </row>
    <row r="26" spans="1:10" ht="24" customHeight="1">
      <c r="C26" s="36"/>
      <c r="D26" s="55"/>
      <c r="E26" s="55"/>
      <c r="F26" s="55"/>
      <c r="G26" s="55"/>
      <c r="H26" s="56"/>
    </row>
    <row r="27" spans="1:10" ht="78" customHeight="1">
      <c r="B27" s="973" t="s">
        <v>214</v>
      </c>
      <c r="C27" s="974"/>
      <c r="D27" s="974"/>
      <c r="E27" s="974"/>
      <c r="F27" s="974"/>
      <c r="G27" s="974"/>
      <c r="H27" s="974"/>
      <c r="I27" s="974"/>
      <c r="J27" s="974"/>
    </row>
  </sheetData>
  <mergeCells count="10">
    <mergeCell ref="B2:J2"/>
    <mergeCell ref="B27:J27"/>
    <mergeCell ref="D25:G25"/>
    <mergeCell ref="J4:J5"/>
    <mergeCell ref="B4:B5"/>
    <mergeCell ref="C4:C5"/>
    <mergeCell ref="D4:D5"/>
    <mergeCell ref="E4:G4"/>
    <mergeCell ref="H4:H5"/>
    <mergeCell ref="I4:I5"/>
  </mergeCells>
  <phoneticPr fontId="1"/>
  <pageMargins left="0.70866141732283472" right="0.70866141732283472" top="0.74803149606299213" bottom="0.74803149606299213" header="0.31496062992125984" footer="0.31496062992125984"/>
  <pageSetup paperSize="9" scale="80" orientation="landscape" r:id="rId1"/>
  <headerFooter>
    <oddHeader>&amp;R（2023.06版）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M19"/>
  <sheetViews>
    <sheetView zoomScale="80" zoomScaleNormal="80" zoomScaleSheetLayoutView="80" workbookViewId="0"/>
  </sheetViews>
  <sheetFormatPr defaultColWidth="9" defaultRowHeight="14"/>
  <cols>
    <col min="1" max="1" width="25.5" style="57" customWidth="1"/>
    <col min="2" max="12" width="9.33203125" style="57" customWidth="1"/>
    <col min="13" max="13" width="12.58203125" style="57" customWidth="1"/>
    <col min="14" max="16384" width="9" style="57"/>
  </cols>
  <sheetData>
    <row r="1" spans="1:13" ht="18" customHeight="1">
      <c r="M1" s="281" t="s">
        <v>215</v>
      </c>
    </row>
    <row r="2" spans="1:13" ht="24" customHeight="1">
      <c r="A2" s="993" t="s">
        <v>216</v>
      </c>
      <c r="B2" s="993"/>
      <c r="C2" s="993"/>
      <c r="D2" s="993"/>
      <c r="E2" s="993"/>
      <c r="F2" s="993"/>
      <c r="G2" s="993"/>
      <c r="H2" s="993"/>
      <c r="I2" s="993"/>
      <c r="J2" s="993"/>
      <c r="K2" s="993"/>
      <c r="L2" s="993"/>
      <c r="M2" s="993"/>
    </row>
    <row r="3" spans="1:13" ht="15" customHeight="1" thickBot="1"/>
    <row r="4" spans="1:13" ht="24" customHeight="1" thickBot="1">
      <c r="A4" s="995" t="s">
        <v>217</v>
      </c>
      <c r="B4" s="997" t="s">
        <v>218</v>
      </c>
      <c r="C4" s="998"/>
      <c r="D4" s="998"/>
      <c r="E4" s="998"/>
      <c r="F4" s="998"/>
      <c r="G4" s="998"/>
      <c r="H4" s="998"/>
      <c r="I4" s="998"/>
      <c r="J4" s="998"/>
      <c r="K4" s="998"/>
      <c r="L4" s="999"/>
      <c r="M4" s="995" t="s">
        <v>105</v>
      </c>
    </row>
    <row r="5" spans="1:13" ht="24" customHeight="1" thickBot="1">
      <c r="A5" s="996"/>
      <c r="B5" s="282">
        <v>42887</v>
      </c>
      <c r="C5" s="282">
        <v>42917</v>
      </c>
      <c r="D5" s="282">
        <v>42948</v>
      </c>
      <c r="E5" s="282">
        <v>42979</v>
      </c>
      <c r="F5" s="282">
        <v>43009</v>
      </c>
      <c r="G5" s="282">
        <v>43040</v>
      </c>
      <c r="H5" s="282">
        <v>43070</v>
      </c>
      <c r="I5" s="282">
        <v>43101</v>
      </c>
      <c r="J5" s="282">
        <v>43132</v>
      </c>
      <c r="K5" s="282">
        <v>43160</v>
      </c>
      <c r="L5" s="282">
        <v>43191</v>
      </c>
      <c r="M5" s="996"/>
    </row>
    <row r="6" spans="1:13" ht="24" customHeight="1" thickTop="1">
      <c r="A6" s="58" t="s">
        <v>219</v>
      </c>
      <c r="B6" s="725"/>
      <c r="C6" s="725"/>
      <c r="D6" s="725"/>
      <c r="E6" s="725"/>
      <c r="F6" s="725"/>
      <c r="G6" s="725"/>
      <c r="H6" s="725"/>
      <c r="I6" s="725"/>
      <c r="J6" s="725"/>
      <c r="K6" s="725"/>
      <c r="L6" s="725"/>
      <c r="M6" s="59">
        <f>SUM(B6:L6)</f>
        <v>0</v>
      </c>
    </row>
    <row r="7" spans="1:13" ht="24" customHeight="1">
      <c r="A7" s="60" t="s">
        <v>220</v>
      </c>
      <c r="B7" s="726"/>
      <c r="C7" s="726"/>
      <c r="D7" s="726"/>
      <c r="E7" s="726"/>
      <c r="F7" s="726"/>
      <c r="G7" s="726"/>
      <c r="H7" s="726"/>
      <c r="I7" s="726"/>
      <c r="J7" s="726"/>
      <c r="K7" s="726"/>
      <c r="L7" s="726"/>
      <c r="M7" s="61">
        <f t="shared" ref="M7:M16" si="0">SUM(B7:L7)</f>
        <v>0</v>
      </c>
    </row>
    <row r="8" spans="1:13" ht="24" customHeight="1">
      <c r="A8" s="60" t="s">
        <v>221</v>
      </c>
      <c r="B8" s="726"/>
      <c r="C8" s="726"/>
      <c r="D8" s="726"/>
      <c r="E8" s="726"/>
      <c r="F8" s="726"/>
      <c r="G8" s="726"/>
      <c r="H8" s="726"/>
      <c r="I8" s="726"/>
      <c r="J8" s="726"/>
      <c r="K8" s="726"/>
      <c r="L8" s="726"/>
      <c r="M8" s="61">
        <f t="shared" si="0"/>
        <v>0</v>
      </c>
    </row>
    <row r="9" spans="1:13" ht="24" customHeight="1">
      <c r="A9" s="60" t="s">
        <v>222</v>
      </c>
      <c r="B9" s="726"/>
      <c r="C9" s="726"/>
      <c r="D9" s="726"/>
      <c r="E9" s="726"/>
      <c r="F9" s="726"/>
      <c r="G9" s="726"/>
      <c r="H9" s="726"/>
      <c r="I9" s="726"/>
      <c r="J9" s="726"/>
      <c r="K9" s="726"/>
      <c r="L9" s="726"/>
      <c r="M9" s="61">
        <f t="shared" si="0"/>
        <v>0</v>
      </c>
    </row>
    <row r="10" spans="1:13" ht="24" customHeight="1">
      <c r="A10" s="60" t="s">
        <v>223</v>
      </c>
      <c r="B10" s="726"/>
      <c r="C10" s="726"/>
      <c r="D10" s="726"/>
      <c r="E10" s="726"/>
      <c r="F10" s="726"/>
      <c r="G10" s="726"/>
      <c r="H10" s="726"/>
      <c r="I10" s="726"/>
      <c r="J10" s="726"/>
      <c r="K10" s="726"/>
      <c r="L10" s="726"/>
      <c r="M10" s="61">
        <f t="shared" si="0"/>
        <v>0</v>
      </c>
    </row>
    <row r="11" spans="1:13" ht="24" customHeight="1">
      <c r="A11" s="60" t="s">
        <v>224</v>
      </c>
      <c r="B11" s="726"/>
      <c r="C11" s="726"/>
      <c r="D11" s="726"/>
      <c r="E11" s="726"/>
      <c r="F11" s="726"/>
      <c r="G11" s="726"/>
      <c r="H11" s="726"/>
      <c r="I11" s="726"/>
      <c r="J11" s="726"/>
      <c r="K11" s="726"/>
      <c r="L11" s="726"/>
      <c r="M11" s="61">
        <f t="shared" si="0"/>
        <v>0</v>
      </c>
    </row>
    <row r="12" spans="1:13" ht="24" customHeight="1">
      <c r="A12" s="60" t="s">
        <v>225</v>
      </c>
      <c r="B12" s="726"/>
      <c r="C12" s="726"/>
      <c r="D12" s="726"/>
      <c r="E12" s="726"/>
      <c r="F12" s="726"/>
      <c r="G12" s="726"/>
      <c r="H12" s="726"/>
      <c r="I12" s="726"/>
      <c r="J12" s="726"/>
      <c r="K12" s="726"/>
      <c r="L12" s="726"/>
      <c r="M12" s="61">
        <f t="shared" si="0"/>
        <v>0</v>
      </c>
    </row>
    <row r="13" spans="1:13" ht="24" customHeight="1">
      <c r="A13" s="60" t="s">
        <v>226</v>
      </c>
      <c r="B13" s="726"/>
      <c r="C13" s="726"/>
      <c r="D13" s="726"/>
      <c r="E13" s="726"/>
      <c r="F13" s="726"/>
      <c r="G13" s="726"/>
      <c r="H13" s="726"/>
      <c r="I13" s="726"/>
      <c r="J13" s="726"/>
      <c r="K13" s="726"/>
      <c r="L13" s="726"/>
      <c r="M13" s="61">
        <f t="shared" si="0"/>
        <v>0</v>
      </c>
    </row>
    <row r="14" spans="1:13" ht="24" customHeight="1">
      <c r="A14" s="60" t="s">
        <v>227</v>
      </c>
      <c r="B14" s="726"/>
      <c r="C14" s="726"/>
      <c r="D14" s="726"/>
      <c r="E14" s="726"/>
      <c r="F14" s="726"/>
      <c r="G14" s="726"/>
      <c r="H14" s="726"/>
      <c r="I14" s="726"/>
      <c r="J14" s="726"/>
      <c r="K14" s="726"/>
      <c r="L14" s="726"/>
      <c r="M14" s="61">
        <f t="shared" si="0"/>
        <v>0</v>
      </c>
    </row>
    <row r="15" spans="1:13" ht="24" customHeight="1">
      <c r="A15" s="60" t="s">
        <v>228</v>
      </c>
      <c r="B15" s="726"/>
      <c r="C15" s="726"/>
      <c r="D15" s="726"/>
      <c r="E15" s="726"/>
      <c r="F15" s="726"/>
      <c r="G15" s="726"/>
      <c r="H15" s="726"/>
      <c r="I15" s="726"/>
      <c r="J15" s="726"/>
      <c r="K15" s="726"/>
      <c r="L15" s="726"/>
      <c r="M15" s="61">
        <f t="shared" si="0"/>
        <v>0</v>
      </c>
    </row>
    <row r="16" spans="1:13" ht="24" customHeight="1" thickBot="1">
      <c r="A16" s="62" t="s">
        <v>229</v>
      </c>
      <c r="B16" s="727"/>
      <c r="C16" s="727"/>
      <c r="D16" s="727"/>
      <c r="E16" s="727"/>
      <c r="F16" s="727"/>
      <c r="G16" s="727"/>
      <c r="H16" s="727"/>
      <c r="I16" s="727"/>
      <c r="J16" s="727"/>
      <c r="K16" s="727"/>
      <c r="L16" s="727"/>
      <c r="M16" s="63">
        <f t="shared" si="0"/>
        <v>0</v>
      </c>
    </row>
    <row r="17" spans="1:13" ht="30" customHeight="1" thickBot="1">
      <c r="A17" s="64"/>
      <c r="B17" s="64"/>
      <c r="C17" s="64"/>
      <c r="D17" s="64"/>
      <c r="E17" s="64"/>
      <c r="F17" s="64"/>
      <c r="G17" s="64"/>
      <c r="H17" s="64"/>
      <c r="I17" s="1000" t="s">
        <v>230</v>
      </c>
      <c r="J17" s="1001"/>
      <c r="K17" s="1001"/>
      <c r="L17" s="1002"/>
      <c r="M17" s="65">
        <f>SUM(M6:M16)</f>
        <v>0</v>
      </c>
    </row>
    <row r="19" spans="1:13" ht="30" customHeight="1">
      <c r="A19" s="994" t="s">
        <v>231</v>
      </c>
      <c r="B19" s="994"/>
      <c r="C19" s="994"/>
      <c r="D19" s="994"/>
      <c r="E19" s="994"/>
      <c r="F19" s="994"/>
      <c r="G19" s="994"/>
      <c r="H19" s="994"/>
      <c r="I19" s="994"/>
      <c r="J19" s="994"/>
      <c r="K19" s="994"/>
      <c r="L19" s="994"/>
      <c r="M19" s="994"/>
    </row>
  </sheetData>
  <mergeCells count="6">
    <mergeCell ref="A2:M2"/>
    <mergeCell ref="A19:M19"/>
    <mergeCell ref="A4:A5"/>
    <mergeCell ref="B4:L4"/>
    <mergeCell ref="M4:M5"/>
    <mergeCell ref="I17:L17"/>
  </mergeCells>
  <phoneticPr fontId="1"/>
  <pageMargins left="0.70866141732283472" right="0.70866141732283472" top="0.74803149606299213" bottom="0.74803149606299213" header="0.31496062992125984" footer="0.31496062992125984"/>
  <pageSetup paperSize="9" scale="86" orientation="landscape" r:id="rId1"/>
  <headerFooter>
    <oddHeader>&amp;R（2023.06版）</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0"/>
  <sheetViews>
    <sheetView zoomScaleNormal="100" zoomScaleSheetLayoutView="80" workbookViewId="0"/>
  </sheetViews>
  <sheetFormatPr defaultColWidth="9" defaultRowHeight="14"/>
  <cols>
    <col min="1" max="1" width="8.58203125" style="553" customWidth="1"/>
    <col min="2" max="2" width="26.58203125" style="553" customWidth="1"/>
    <col min="3" max="3" width="8.58203125" style="553" customWidth="1"/>
    <col min="4" max="6" width="13.83203125" style="553" customWidth="1"/>
    <col min="7" max="7" width="24.58203125" style="553" customWidth="1"/>
    <col min="8" max="16384" width="9" style="67"/>
  </cols>
  <sheetData>
    <row r="1" spans="1:7" ht="18" customHeight="1">
      <c r="G1" s="581" t="s">
        <v>232</v>
      </c>
    </row>
    <row r="2" spans="1:7" ht="30" customHeight="1">
      <c r="A2" s="1008" t="s">
        <v>233</v>
      </c>
      <c r="B2" s="1008"/>
      <c r="C2" s="1008"/>
      <c r="D2" s="1008"/>
      <c r="E2" s="1008"/>
      <c r="F2" s="1008"/>
      <c r="G2" s="1008"/>
    </row>
    <row r="3" spans="1:7" ht="30" customHeight="1" thickBot="1">
      <c r="A3" s="68" t="s">
        <v>234</v>
      </c>
      <c r="B3" s="66"/>
      <c r="C3" s="66"/>
      <c r="D3" s="66"/>
      <c r="E3" s="66"/>
      <c r="F3" s="66"/>
      <c r="G3" s="582">
        <f>A6</f>
        <v>43832</v>
      </c>
    </row>
    <row r="4" spans="1:7" ht="18" customHeight="1">
      <c r="A4" s="1009" t="s">
        <v>235</v>
      </c>
      <c r="B4" s="1011" t="s">
        <v>236</v>
      </c>
      <c r="C4" s="1013" t="s">
        <v>237</v>
      </c>
      <c r="D4" s="1015" t="s">
        <v>238</v>
      </c>
      <c r="E4" s="1016"/>
      <c r="F4" s="1017"/>
      <c r="G4" s="1018" t="s">
        <v>239</v>
      </c>
    </row>
    <row r="5" spans="1:7" ht="18" customHeight="1" thickBot="1">
      <c r="A5" s="1010"/>
      <c r="B5" s="1012"/>
      <c r="C5" s="1014"/>
      <c r="D5" s="283" t="s">
        <v>240</v>
      </c>
      <c r="E5" s="540" t="s">
        <v>241</v>
      </c>
      <c r="F5" s="284" t="s">
        <v>242</v>
      </c>
      <c r="G5" s="1019"/>
    </row>
    <row r="6" spans="1:7" ht="24" customHeight="1" thickTop="1">
      <c r="A6" s="424">
        <v>43832</v>
      </c>
      <c r="B6" s="285"/>
      <c r="C6" s="286"/>
      <c r="D6" s="728"/>
      <c r="E6" s="729"/>
      <c r="F6" s="730"/>
      <c r="G6" s="289"/>
    </row>
    <row r="7" spans="1:7" ht="24" customHeight="1">
      <c r="A7" s="424">
        <v>43832</v>
      </c>
      <c r="B7" s="290"/>
      <c r="C7" s="291"/>
      <c r="D7" s="731"/>
      <c r="E7" s="732"/>
      <c r="F7" s="733"/>
      <c r="G7" s="70"/>
    </row>
    <row r="8" spans="1:7" ht="24" customHeight="1">
      <c r="A8" s="424">
        <v>43834</v>
      </c>
      <c r="B8" s="290"/>
      <c r="C8" s="291"/>
      <c r="D8" s="731"/>
      <c r="E8" s="732"/>
      <c r="F8" s="733"/>
      <c r="G8" s="70"/>
    </row>
    <row r="9" spans="1:7" ht="24" customHeight="1">
      <c r="A9" s="425"/>
      <c r="B9" s="290"/>
      <c r="C9" s="292"/>
      <c r="D9" s="728"/>
      <c r="E9" s="729"/>
      <c r="F9" s="730"/>
      <c r="G9" s="70"/>
    </row>
    <row r="10" spans="1:7" ht="24" customHeight="1">
      <c r="A10" s="425"/>
      <c r="B10" s="290"/>
      <c r="C10" s="292"/>
      <c r="D10" s="731"/>
      <c r="E10" s="732"/>
      <c r="F10" s="733"/>
      <c r="G10" s="70"/>
    </row>
    <row r="11" spans="1:7" ht="24" customHeight="1">
      <c r="A11" s="425"/>
      <c r="B11" s="290"/>
      <c r="C11" s="292"/>
      <c r="D11" s="731"/>
      <c r="E11" s="732"/>
      <c r="F11" s="733"/>
      <c r="G11" s="70"/>
    </row>
    <row r="12" spans="1:7" ht="24" customHeight="1">
      <c r="A12" s="425"/>
      <c r="B12" s="290"/>
      <c r="C12" s="292"/>
      <c r="D12" s="728"/>
      <c r="E12" s="729"/>
      <c r="F12" s="730"/>
      <c r="G12" s="70"/>
    </row>
    <row r="13" spans="1:7" ht="24" customHeight="1">
      <c r="A13" s="425"/>
      <c r="B13" s="290"/>
      <c r="C13" s="292"/>
      <c r="D13" s="731"/>
      <c r="E13" s="732"/>
      <c r="F13" s="733"/>
      <c r="G13" s="70"/>
    </row>
    <row r="14" spans="1:7" ht="24" customHeight="1">
      <c r="A14" s="425"/>
      <c r="B14" s="290"/>
      <c r="C14" s="292"/>
      <c r="D14" s="731"/>
      <c r="E14" s="732"/>
      <c r="F14" s="733"/>
      <c r="G14" s="70"/>
    </row>
    <row r="15" spans="1:7" ht="24" customHeight="1">
      <c r="A15" s="425"/>
      <c r="B15" s="290"/>
      <c r="C15" s="292"/>
      <c r="D15" s="728"/>
      <c r="E15" s="729"/>
      <c r="F15" s="730"/>
      <c r="G15" s="70"/>
    </row>
    <row r="16" spans="1:7" ht="24" customHeight="1">
      <c r="A16" s="425"/>
      <c r="B16" s="290"/>
      <c r="C16" s="291"/>
      <c r="D16" s="731"/>
      <c r="E16" s="732"/>
      <c r="F16" s="733"/>
      <c r="G16" s="70"/>
    </row>
    <row r="17" spans="1:7" ht="24" customHeight="1">
      <c r="A17" s="425"/>
      <c r="B17" s="290"/>
      <c r="C17" s="291"/>
      <c r="D17" s="731"/>
      <c r="E17" s="732"/>
      <c r="F17" s="733"/>
      <c r="G17" s="70"/>
    </row>
    <row r="18" spans="1:7" ht="24" customHeight="1">
      <c r="A18" s="425"/>
      <c r="B18" s="290"/>
      <c r="C18" s="291"/>
      <c r="D18" s="728"/>
      <c r="E18" s="729"/>
      <c r="F18" s="730"/>
      <c r="G18" s="70"/>
    </row>
    <row r="19" spans="1:7" ht="24" customHeight="1">
      <c r="A19" s="425"/>
      <c r="B19" s="290"/>
      <c r="C19" s="291"/>
      <c r="D19" s="731"/>
      <c r="E19" s="732"/>
      <c r="F19" s="733"/>
      <c r="G19" s="70"/>
    </row>
    <row r="20" spans="1:7" ht="24" customHeight="1">
      <c r="A20" s="425"/>
      <c r="B20" s="290"/>
      <c r="C20" s="292"/>
      <c r="D20" s="731"/>
      <c r="E20" s="732"/>
      <c r="F20" s="733"/>
      <c r="G20" s="70"/>
    </row>
    <row r="21" spans="1:7" ht="24" customHeight="1">
      <c r="A21" s="425"/>
      <c r="B21" s="290"/>
      <c r="C21" s="292"/>
      <c r="D21" s="728"/>
      <c r="E21" s="729"/>
      <c r="F21" s="730"/>
      <c r="G21" s="70"/>
    </row>
    <row r="22" spans="1:7" ht="24" customHeight="1">
      <c r="A22" s="425"/>
      <c r="B22" s="290"/>
      <c r="C22" s="292"/>
      <c r="D22" s="731"/>
      <c r="E22" s="732"/>
      <c r="F22" s="733"/>
      <c r="G22" s="70"/>
    </row>
    <row r="23" spans="1:7" ht="24" customHeight="1">
      <c r="A23" s="425"/>
      <c r="B23" s="290"/>
      <c r="C23" s="292"/>
      <c r="D23" s="731"/>
      <c r="E23" s="732"/>
      <c r="F23" s="733"/>
      <c r="G23" s="70"/>
    </row>
    <row r="24" spans="1:7" ht="24" customHeight="1">
      <c r="A24" s="425"/>
      <c r="B24" s="290"/>
      <c r="C24" s="292"/>
      <c r="D24" s="728"/>
      <c r="E24" s="729"/>
      <c r="F24" s="730"/>
      <c r="G24" s="70"/>
    </row>
    <row r="25" spans="1:7" ht="24" customHeight="1">
      <c r="A25" s="425"/>
      <c r="B25" s="290"/>
      <c r="C25" s="292"/>
      <c r="D25" s="731"/>
      <c r="E25" s="732"/>
      <c r="F25" s="733"/>
      <c r="G25" s="70"/>
    </row>
    <row r="26" spans="1:7" ht="24" customHeight="1">
      <c r="A26" s="425"/>
      <c r="B26" s="290"/>
      <c r="C26" s="292"/>
      <c r="D26" s="731"/>
      <c r="E26" s="732"/>
      <c r="F26" s="733"/>
      <c r="G26" s="70"/>
    </row>
    <row r="27" spans="1:7" ht="24" customHeight="1">
      <c r="A27" s="425"/>
      <c r="B27" s="290"/>
      <c r="C27" s="292"/>
      <c r="D27" s="728"/>
      <c r="E27" s="729"/>
      <c r="F27" s="733"/>
      <c r="G27" s="70"/>
    </row>
    <row r="28" spans="1:7" ht="24" customHeight="1" thickBot="1">
      <c r="A28" s="426"/>
      <c r="B28" s="293"/>
      <c r="C28" s="294"/>
      <c r="D28" s="735"/>
      <c r="E28" s="736"/>
      <c r="F28" s="734"/>
      <c r="G28" s="295"/>
    </row>
    <row r="29" spans="1:7" ht="14.5" thickTop="1">
      <c r="A29" s="296" t="s">
        <v>243</v>
      </c>
      <c r="B29" s="297"/>
      <c r="C29" s="298"/>
      <c r="D29" s="287">
        <f>SUM(D6:D28)</f>
        <v>0</v>
      </c>
      <c r="E29" s="428">
        <f>SUM(E6:E28)</f>
        <v>0</v>
      </c>
      <c r="F29" s="288">
        <f>SUM(F6:F28)</f>
        <v>0</v>
      </c>
      <c r="G29" s="299"/>
    </row>
    <row r="30" spans="1:7" ht="30" customHeight="1">
      <c r="A30" s="1020" t="s">
        <v>244</v>
      </c>
      <c r="B30" s="1021"/>
      <c r="C30" s="1022"/>
      <c r="D30" s="300">
        <f>ROUNDDOWN(D29*E33,0)</f>
        <v>0</v>
      </c>
      <c r="E30" s="301">
        <f>ROUNDDOWN(E29*E34,0)</f>
        <v>0</v>
      </c>
      <c r="F30" s="302"/>
      <c r="G30" s="303"/>
    </row>
    <row r="31" spans="1:7" ht="30" customHeight="1">
      <c r="A31" s="1023" t="s">
        <v>245</v>
      </c>
      <c r="B31" s="1024"/>
      <c r="C31" s="1025"/>
      <c r="D31" s="1003">
        <f>D30+E30+F29</f>
        <v>0</v>
      </c>
      <c r="E31" s="1004"/>
      <c r="F31" s="1005"/>
      <c r="G31" s="304"/>
    </row>
    <row r="32" spans="1:7" ht="16.5" customHeight="1">
      <c r="A32" s="427"/>
      <c r="B32" s="427"/>
      <c r="C32" s="427"/>
      <c r="D32" s="87"/>
      <c r="E32" s="87"/>
      <c r="F32" s="87"/>
      <c r="G32" s="81"/>
    </row>
    <row r="33" spans="1:7" s="73" customFormat="1" ht="18" customHeight="1">
      <c r="A33" s="71"/>
      <c r="B33" s="583">
        <v>1</v>
      </c>
      <c r="C33" s="584" t="str">
        <f>D5</f>
        <v>US$</v>
      </c>
      <c r="D33" s="585" t="s">
        <v>246</v>
      </c>
      <c r="E33" s="737"/>
      <c r="F33" s="586" t="s">
        <v>247</v>
      </c>
      <c r="G33" s="587" t="s">
        <v>248</v>
      </c>
    </row>
    <row r="34" spans="1:7" s="73" customFormat="1" ht="18" customHeight="1">
      <c r="A34" s="71"/>
      <c r="B34" s="583">
        <v>1</v>
      </c>
      <c r="C34" s="588" t="str">
        <f>E5</f>
        <v>現地通貨注４</v>
      </c>
      <c r="D34" s="585" t="s">
        <v>246</v>
      </c>
      <c r="E34" s="738"/>
      <c r="F34" s="586" t="s">
        <v>247</v>
      </c>
      <c r="G34" s="587" t="s">
        <v>249</v>
      </c>
    </row>
    <row r="35" spans="1:7" s="73" customFormat="1" ht="18" customHeight="1">
      <c r="A35" s="71"/>
      <c r="B35" s="71"/>
      <c r="C35" s="72"/>
      <c r="D35" s="71"/>
      <c r="E35" s="71"/>
      <c r="F35" s="72"/>
      <c r="G35" s="71"/>
    </row>
    <row r="36" spans="1:7" s="73" customFormat="1" ht="18" customHeight="1">
      <c r="A36" s="71"/>
      <c r="B36" s="71"/>
      <c r="C36" s="71"/>
      <c r="D36" s="71"/>
      <c r="E36" s="71"/>
      <c r="F36" s="71"/>
      <c r="G36" s="71"/>
    </row>
    <row r="37" spans="1:7" s="73" customFormat="1" ht="70.5" customHeight="1">
      <c r="A37" s="1006" t="s">
        <v>250</v>
      </c>
      <c r="B37" s="1007"/>
      <c r="C37" s="1007"/>
      <c r="D37" s="1007"/>
      <c r="E37" s="1007"/>
      <c r="F37" s="1007"/>
      <c r="G37" s="1007"/>
    </row>
    <row r="38" spans="1:7" s="73" customFormat="1" ht="18" customHeight="1">
      <c r="A38" s="72"/>
      <c r="B38" s="72"/>
      <c r="C38" s="72"/>
      <c r="D38" s="72"/>
      <c r="E38" s="72"/>
      <c r="F38" s="72"/>
      <c r="G38" s="72"/>
    </row>
    <row r="39" spans="1:7" ht="18" customHeight="1"/>
    <row r="40" spans="1:7" ht="18" customHeight="1"/>
  </sheetData>
  <mergeCells count="10">
    <mergeCell ref="D31:F31"/>
    <mergeCell ref="A37:G37"/>
    <mergeCell ref="A2:G2"/>
    <mergeCell ref="A4:A5"/>
    <mergeCell ref="B4:B5"/>
    <mergeCell ref="C4:C5"/>
    <mergeCell ref="D4:F4"/>
    <mergeCell ref="G4:G5"/>
    <mergeCell ref="A30:C30"/>
    <mergeCell ref="A31:C31"/>
  </mergeCells>
  <phoneticPr fontId="1"/>
  <dataValidations count="1">
    <dataValidation type="list" allowBlank="1" showInputMessage="1" showErrorMessage="1" sqref="G34" xr:uid="{00000000-0002-0000-0C00-000000000000}">
      <formula1>"JICA指定レート,OANDAレート,その他のレート"</formula1>
    </dataValidation>
  </dataValidations>
  <pageMargins left="0.70866141732283472" right="0.70866141732283472" top="0.74803149606299213" bottom="0.74803149606299213" header="0.31496062992125984" footer="0.31496062992125984"/>
  <pageSetup paperSize="9" scale="59" orientation="landscape" r:id="rId1"/>
  <headerFooter>
    <oddHeader>&amp;R（2023.06版）</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F14"/>
  <sheetViews>
    <sheetView zoomScaleNormal="100" zoomScaleSheetLayoutView="80" workbookViewId="0"/>
  </sheetViews>
  <sheetFormatPr defaultRowHeight="14"/>
  <cols>
    <col min="1" max="1" width="22.25" customWidth="1"/>
    <col min="3" max="3" width="10" customWidth="1"/>
    <col min="4" max="4" width="2.5" bestFit="1" customWidth="1"/>
    <col min="5" max="5" width="28.25" customWidth="1"/>
    <col min="6" max="6" width="9.25" customWidth="1"/>
  </cols>
  <sheetData>
    <row r="1" spans="1:6" ht="18" customHeight="1">
      <c r="A1" s="407"/>
      <c r="E1" s="3"/>
      <c r="F1" t="s">
        <v>251</v>
      </c>
    </row>
    <row r="2" spans="1:6" ht="30" customHeight="1">
      <c r="A2" s="1026" t="s">
        <v>252</v>
      </c>
      <c r="B2" s="1026"/>
      <c r="C2" s="1026"/>
      <c r="D2" s="1026"/>
      <c r="E2" s="1026"/>
      <c r="F2" s="75"/>
    </row>
    <row r="3" spans="1:6" ht="18" customHeight="1"/>
    <row r="4" spans="1:6" ht="18" customHeight="1">
      <c r="A4" s="250"/>
    </row>
    <row r="5" spans="1:6" ht="18" customHeight="1">
      <c r="A5" s="528" t="s">
        <v>253</v>
      </c>
      <c r="B5" s="528"/>
      <c r="C5" s="528"/>
      <c r="D5" s="528"/>
      <c r="E5" s="528"/>
      <c r="F5" s="528"/>
    </row>
    <row r="6" spans="1:6" ht="18" customHeight="1">
      <c r="A6" s="528"/>
      <c r="B6" s="528"/>
      <c r="C6" s="528"/>
      <c r="D6" s="528"/>
      <c r="E6" s="529"/>
      <c r="F6" s="528" t="s">
        <v>254</v>
      </c>
    </row>
    <row r="7" spans="1:6" ht="18" customHeight="1">
      <c r="A7" s="528"/>
      <c r="B7" s="528"/>
      <c r="C7" s="528"/>
      <c r="D7" s="528"/>
      <c r="E7" s="530"/>
      <c r="F7" s="528"/>
    </row>
    <row r="8" spans="1:6" ht="18" customHeight="1">
      <c r="A8" s="531"/>
      <c r="B8" s="528"/>
      <c r="C8" s="528"/>
      <c r="D8" s="528"/>
      <c r="E8" s="530"/>
      <c r="F8" s="528"/>
    </row>
    <row r="9" spans="1:6" ht="18" customHeight="1">
      <c r="A9" s="528" t="s">
        <v>255</v>
      </c>
      <c r="B9" s="528"/>
      <c r="C9" s="528"/>
      <c r="D9" s="528"/>
      <c r="E9" s="530"/>
      <c r="F9" s="528"/>
    </row>
    <row r="10" spans="1:6" ht="18" customHeight="1">
      <c r="A10" s="530">
        <f>E6</f>
        <v>0</v>
      </c>
      <c r="B10" s="528" t="s">
        <v>256</v>
      </c>
      <c r="C10" s="532">
        <v>0</v>
      </c>
      <c r="D10" s="528" t="s">
        <v>257</v>
      </c>
      <c r="E10" s="529">
        <f>A10*C10</f>
        <v>0</v>
      </c>
      <c r="F10" s="528" t="s">
        <v>254</v>
      </c>
    </row>
    <row r="11" spans="1:6" ht="18" customHeight="1" thickBot="1">
      <c r="A11" s="528"/>
      <c r="B11" s="528"/>
      <c r="C11" s="528"/>
      <c r="D11" s="528"/>
      <c r="E11" s="530"/>
      <c r="F11" s="528"/>
    </row>
    <row r="12" spans="1:6">
      <c r="E12" s="74"/>
    </row>
    <row r="13" spans="1:6">
      <c r="E13" s="74"/>
    </row>
    <row r="14" spans="1:6">
      <c r="E14" s="74"/>
    </row>
  </sheetData>
  <mergeCells count="1">
    <mergeCell ref="A2:E2"/>
  </mergeCells>
  <phoneticPr fontId="1"/>
  <pageMargins left="0.70866141732283472" right="0.70866141732283472" top="0.74803149606299213" bottom="0.74803149606299213" header="0.31496062992125984" footer="0.31496062992125984"/>
  <pageSetup paperSize="9" orientation="landscape" r:id="rId1"/>
  <headerFooter>
    <oddHeader>&amp;R（2023.06版）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23"/>
  <sheetViews>
    <sheetView zoomScale="80" zoomScaleNormal="80" zoomScaleSheetLayoutView="100" workbookViewId="0"/>
  </sheetViews>
  <sheetFormatPr defaultColWidth="9" defaultRowHeight="14"/>
  <cols>
    <col min="1" max="1" width="8.58203125" style="553" customWidth="1"/>
    <col min="2" max="2" width="27.5" style="553" customWidth="1"/>
    <col min="3" max="3" width="8.58203125" style="553" customWidth="1"/>
    <col min="4" max="4" width="16.58203125" style="553" customWidth="1"/>
    <col min="5" max="5" width="28.58203125" style="553" customWidth="1"/>
    <col min="6" max="16384" width="9" style="67"/>
  </cols>
  <sheetData>
    <row r="1" spans="1:5" ht="18" customHeight="1">
      <c r="E1" s="589" t="s">
        <v>258</v>
      </c>
    </row>
    <row r="2" spans="1:5" ht="27" customHeight="1">
      <c r="A2" s="1008" t="s">
        <v>259</v>
      </c>
      <c r="B2" s="1008"/>
      <c r="C2" s="1008"/>
      <c r="D2" s="1008"/>
      <c r="E2" s="1008"/>
    </row>
    <row r="3" spans="1:5" ht="15" customHeight="1" thickBot="1">
      <c r="A3" s="68"/>
      <c r="B3" s="66"/>
      <c r="C3" s="66"/>
      <c r="D3" s="590"/>
      <c r="E3" s="69"/>
    </row>
    <row r="4" spans="1:5" ht="30" customHeight="1" thickBot="1">
      <c r="A4" s="76" t="s">
        <v>235</v>
      </c>
      <c r="B4" s="77" t="s">
        <v>236</v>
      </c>
      <c r="C4" s="78" t="s">
        <v>237</v>
      </c>
      <c r="D4" s="79" t="s">
        <v>260</v>
      </c>
      <c r="E4" s="79" t="s">
        <v>239</v>
      </c>
    </row>
    <row r="5" spans="1:5" ht="24" customHeight="1" thickTop="1">
      <c r="A5" s="305"/>
      <c r="B5" s="306"/>
      <c r="C5" s="307"/>
      <c r="D5" s="308"/>
      <c r="E5" s="309"/>
    </row>
    <row r="6" spans="1:5" ht="24" customHeight="1">
      <c r="A6" s="310"/>
      <c r="B6" s="311"/>
      <c r="C6" s="312"/>
      <c r="D6" s="313"/>
      <c r="E6" s="314"/>
    </row>
    <row r="7" spans="1:5" ht="24" customHeight="1">
      <c r="A7" s="310"/>
      <c r="B7" s="311"/>
      <c r="C7" s="312"/>
      <c r="D7" s="313"/>
      <c r="E7" s="314"/>
    </row>
    <row r="8" spans="1:5" ht="24" customHeight="1">
      <c r="A8" s="315"/>
      <c r="B8" s="311"/>
      <c r="C8" s="316"/>
      <c r="D8" s="313"/>
      <c r="E8" s="314"/>
    </row>
    <row r="9" spans="1:5" ht="24" customHeight="1">
      <c r="A9" s="315"/>
      <c r="B9" s="311"/>
      <c r="C9" s="316"/>
      <c r="D9" s="313"/>
      <c r="E9" s="314"/>
    </row>
    <row r="10" spans="1:5" ht="24" customHeight="1">
      <c r="A10" s="315"/>
      <c r="B10" s="311"/>
      <c r="C10" s="316"/>
      <c r="D10" s="313"/>
      <c r="E10" s="314"/>
    </row>
    <row r="11" spans="1:5" ht="24" customHeight="1">
      <c r="A11" s="315"/>
      <c r="B11" s="311"/>
      <c r="C11" s="316"/>
      <c r="D11" s="313"/>
      <c r="E11" s="314"/>
    </row>
    <row r="12" spans="1:5" ht="24" customHeight="1">
      <c r="A12" s="315"/>
      <c r="B12" s="311"/>
      <c r="C12" s="316"/>
      <c r="D12" s="313"/>
      <c r="E12" s="314"/>
    </row>
    <row r="13" spans="1:5" ht="24" customHeight="1">
      <c r="A13" s="315"/>
      <c r="B13" s="311"/>
      <c r="C13" s="316"/>
      <c r="D13" s="313"/>
      <c r="E13" s="314"/>
    </row>
    <row r="14" spans="1:5" ht="24" customHeight="1">
      <c r="A14" s="315"/>
      <c r="B14" s="311"/>
      <c r="C14" s="316"/>
      <c r="D14" s="313"/>
      <c r="E14" s="314"/>
    </row>
    <row r="15" spans="1:5" ht="24" customHeight="1">
      <c r="A15" s="315"/>
      <c r="B15" s="311"/>
      <c r="C15" s="316"/>
      <c r="D15" s="313"/>
      <c r="E15" s="314"/>
    </row>
    <row r="16" spans="1:5" ht="24" customHeight="1" thickBot="1">
      <c r="A16" s="317"/>
      <c r="B16" s="318"/>
      <c r="C16" s="319"/>
      <c r="D16" s="320"/>
      <c r="E16" s="321"/>
    </row>
    <row r="17" spans="1:5" ht="30" customHeight="1" thickBot="1">
      <c r="A17" s="1027" t="s">
        <v>261</v>
      </c>
      <c r="B17" s="1028"/>
      <c r="C17" s="1029"/>
      <c r="D17" s="151">
        <f>SUM(D5:D16)</f>
        <v>0</v>
      </c>
      <c r="E17" s="81"/>
    </row>
    <row r="18" spans="1:5" ht="30" customHeight="1">
      <c r="A18" s="1027" t="s">
        <v>262</v>
      </c>
      <c r="B18" s="1028"/>
      <c r="C18" s="1028"/>
      <c r="D18" s="678">
        <f>D17*100/108</f>
        <v>0</v>
      </c>
      <c r="E18" s="84"/>
    </row>
    <row r="19" spans="1:5" ht="30" customHeight="1">
      <c r="A19" s="538"/>
      <c r="B19" s="538"/>
      <c r="C19" s="537"/>
      <c r="D19" s="82"/>
      <c r="E19" s="81"/>
    </row>
    <row r="20" spans="1:5" s="73" customFormat="1" ht="126" customHeight="1">
      <c r="A20" s="1030" t="s">
        <v>263</v>
      </c>
      <c r="B20" s="1030"/>
      <c r="C20" s="1030"/>
      <c r="D20" s="1030"/>
      <c r="E20" s="1030"/>
    </row>
    <row r="21" spans="1:5" s="73" customFormat="1" ht="18" customHeight="1">
      <c r="A21" s="72"/>
      <c r="B21" s="72"/>
      <c r="C21" s="72"/>
      <c r="D21" s="72"/>
      <c r="E21" s="72"/>
    </row>
    <row r="22" spans="1:5" ht="18" customHeight="1"/>
    <row r="23" spans="1:5" ht="18" customHeight="1"/>
  </sheetData>
  <mergeCells count="4">
    <mergeCell ref="A2:E2"/>
    <mergeCell ref="A17:C17"/>
    <mergeCell ref="A18:C18"/>
    <mergeCell ref="A20:E20"/>
  </mergeCells>
  <phoneticPr fontId="1"/>
  <pageMargins left="0.70866141732283472" right="0.70866141732283472" top="0.74803149606299213" bottom="0.74803149606299213" header="0.31496062992125984" footer="0.31496062992125984"/>
  <pageSetup paperSize="9" scale="89" orientation="landscape" r:id="rId1"/>
  <headerFooter>
    <oddHeader>&amp;R（2023.06版）</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G26"/>
  <sheetViews>
    <sheetView zoomScale="80" zoomScaleNormal="80" zoomScaleSheetLayoutView="90" workbookViewId="0"/>
  </sheetViews>
  <sheetFormatPr defaultColWidth="9" defaultRowHeight="14"/>
  <cols>
    <col min="1" max="1" width="6.75" style="553" customWidth="1"/>
    <col min="2" max="2" width="21.33203125" style="553" customWidth="1"/>
    <col min="3" max="3" width="8.58203125" style="553" customWidth="1"/>
    <col min="4" max="4" width="16.58203125" style="553" customWidth="1"/>
    <col min="5" max="5" width="8.58203125" style="553" customWidth="1"/>
    <col min="6" max="6" width="12.58203125" style="553" customWidth="1"/>
    <col min="7" max="7" width="24.58203125" style="553" customWidth="1"/>
    <col min="8" max="16384" width="9" style="67"/>
  </cols>
  <sheetData>
    <row r="1" spans="1:7" ht="18" customHeight="1">
      <c r="G1" s="581" t="s">
        <v>264</v>
      </c>
    </row>
    <row r="2" spans="1:7" ht="30" customHeight="1">
      <c r="A2" s="1031" t="s">
        <v>265</v>
      </c>
      <c r="B2" s="1031"/>
      <c r="C2" s="1031"/>
      <c r="D2" s="1031"/>
      <c r="E2" s="1031"/>
      <c r="F2" s="1031"/>
      <c r="G2" s="1031"/>
    </row>
    <row r="3" spans="1:7" ht="23.25" customHeight="1" thickBot="1">
      <c r="A3" s="84" t="s">
        <v>266</v>
      </c>
      <c r="B3" s="66"/>
      <c r="C3" s="66"/>
      <c r="D3" s="66"/>
      <c r="E3" s="66"/>
      <c r="F3" s="66"/>
      <c r="G3" s="69"/>
    </row>
    <row r="4" spans="1:7" ht="18" customHeight="1">
      <c r="A4" s="1034" t="s">
        <v>235</v>
      </c>
      <c r="B4" s="1011" t="s">
        <v>267</v>
      </c>
      <c r="C4" s="1013" t="s">
        <v>237</v>
      </c>
      <c r="D4" s="1036" t="s">
        <v>260</v>
      </c>
      <c r="E4" s="1038" t="s">
        <v>268</v>
      </c>
      <c r="F4" s="1040" t="s">
        <v>269</v>
      </c>
      <c r="G4" s="1018" t="s">
        <v>239</v>
      </c>
    </row>
    <row r="5" spans="1:7" ht="18" customHeight="1" thickBot="1">
      <c r="A5" s="1035"/>
      <c r="B5" s="1012"/>
      <c r="C5" s="1014"/>
      <c r="D5" s="1037"/>
      <c r="E5" s="1039"/>
      <c r="F5" s="1041"/>
      <c r="G5" s="1019"/>
    </row>
    <row r="6" spans="1:7" ht="24" customHeight="1" thickTop="1">
      <c r="A6" s="322"/>
      <c r="B6" s="323"/>
      <c r="C6" s="324"/>
      <c r="D6" s="325"/>
      <c r="E6" s="326"/>
      <c r="F6" s="467"/>
      <c r="G6" s="88"/>
    </row>
    <row r="7" spans="1:7" ht="24" customHeight="1">
      <c r="A7" s="327"/>
      <c r="B7" s="328"/>
      <c r="C7" s="286"/>
      <c r="D7" s="308"/>
      <c r="E7" s="329"/>
      <c r="F7" s="468"/>
      <c r="G7" s="80"/>
    </row>
    <row r="8" spans="1:7" ht="24" customHeight="1">
      <c r="A8" s="330"/>
      <c r="B8" s="331"/>
      <c r="C8" s="292"/>
      <c r="D8" s="313"/>
      <c r="E8" s="332"/>
      <c r="F8" s="468"/>
      <c r="G8" s="85"/>
    </row>
    <row r="9" spans="1:7" ht="24" customHeight="1">
      <c r="A9" s="330"/>
      <c r="B9" s="331"/>
      <c r="C9" s="292"/>
      <c r="D9" s="313"/>
      <c r="E9" s="332"/>
      <c r="F9" s="468"/>
      <c r="G9" s="85"/>
    </row>
    <row r="10" spans="1:7" ht="24" customHeight="1">
      <c r="A10" s="330"/>
      <c r="B10" s="331"/>
      <c r="C10" s="292"/>
      <c r="D10" s="313"/>
      <c r="E10" s="332"/>
      <c r="F10" s="468"/>
      <c r="G10" s="85"/>
    </row>
    <row r="11" spans="1:7" ht="24" customHeight="1">
      <c r="A11" s="327"/>
      <c r="B11" s="331"/>
      <c r="C11" s="292"/>
      <c r="D11" s="313"/>
      <c r="E11" s="332"/>
      <c r="F11" s="468"/>
      <c r="G11" s="70"/>
    </row>
    <row r="12" spans="1:7" ht="24" customHeight="1" thickBot="1">
      <c r="A12" s="333"/>
      <c r="B12" s="334"/>
      <c r="C12" s="294"/>
      <c r="D12" s="679"/>
      <c r="E12" s="320"/>
      <c r="F12" s="469"/>
      <c r="G12" s="86"/>
    </row>
    <row r="13" spans="1:7" ht="30" customHeight="1" thickTop="1" thickBot="1">
      <c r="A13" s="1032" t="s">
        <v>270</v>
      </c>
      <c r="B13" s="1033"/>
      <c r="C13" s="1033"/>
      <c r="D13" s="678">
        <f>SUM(D6:D12)</f>
        <v>0</v>
      </c>
      <c r="E13" s="87"/>
      <c r="F13" s="87"/>
      <c r="G13" s="81"/>
    </row>
    <row r="14" spans="1:7" s="73" customFormat="1" ht="12" customHeight="1">
      <c r="A14" s="533"/>
      <c r="B14" s="533"/>
      <c r="C14" s="533"/>
      <c r="D14" s="533"/>
      <c r="E14" s="533"/>
      <c r="F14" s="533"/>
      <c r="G14" s="533"/>
    </row>
    <row r="15" spans="1:7" ht="24" customHeight="1" thickBot="1">
      <c r="A15" s="552" t="s">
        <v>271</v>
      </c>
      <c r="B15" s="552"/>
    </row>
    <row r="16" spans="1:7" s="73" customFormat="1" ht="18" customHeight="1">
      <c r="A16" s="1034" t="s">
        <v>235</v>
      </c>
      <c r="B16" s="1011" t="s">
        <v>267</v>
      </c>
      <c r="C16" s="1013" t="s">
        <v>237</v>
      </c>
      <c r="D16" s="1036" t="s">
        <v>238</v>
      </c>
      <c r="E16" s="1046" t="s">
        <v>272</v>
      </c>
      <c r="F16" s="1047"/>
      <c r="G16" s="1048"/>
    </row>
    <row r="17" spans="1:7" s="73" customFormat="1" ht="18" customHeight="1" thickBot="1">
      <c r="A17" s="1035"/>
      <c r="B17" s="1012"/>
      <c r="C17" s="1014"/>
      <c r="D17" s="1037"/>
      <c r="E17" s="1049"/>
      <c r="F17" s="1050"/>
      <c r="G17" s="1051"/>
    </row>
    <row r="18" spans="1:7" ht="24" customHeight="1" thickTop="1">
      <c r="A18" s="330"/>
      <c r="B18" s="331"/>
      <c r="C18" s="292"/>
      <c r="D18" s="313"/>
      <c r="E18" s="1052"/>
      <c r="F18" s="1053"/>
      <c r="G18" s="1054"/>
    </row>
    <row r="19" spans="1:7" ht="24" customHeight="1">
      <c r="A19" s="330"/>
      <c r="B19" s="331"/>
      <c r="C19" s="292"/>
      <c r="D19" s="313"/>
      <c r="E19" s="1042"/>
      <c r="F19" s="1043"/>
      <c r="G19" s="1044"/>
    </row>
    <row r="20" spans="1:7" ht="24" customHeight="1">
      <c r="A20" s="330"/>
      <c r="B20" s="331"/>
      <c r="C20" s="292"/>
      <c r="D20" s="313"/>
      <c r="E20" s="1042"/>
      <c r="F20" s="1043"/>
      <c r="G20" s="1044"/>
    </row>
    <row r="21" spans="1:7" ht="24" customHeight="1">
      <c r="A21" s="327"/>
      <c r="B21" s="331"/>
      <c r="C21" s="292"/>
      <c r="D21" s="313"/>
      <c r="E21" s="1042"/>
      <c r="F21" s="1043"/>
      <c r="G21" s="1044"/>
    </row>
    <row r="22" spans="1:7" ht="24" customHeight="1">
      <c r="A22" s="333"/>
      <c r="B22" s="334"/>
      <c r="C22" s="294"/>
      <c r="D22" s="679"/>
      <c r="E22" s="1042"/>
      <c r="F22" s="1043"/>
      <c r="G22" s="1044"/>
    </row>
    <row r="23" spans="1:7" ht="30" customHeight="1">
      <c r="A23" s="1032" t="s">
        <v>270</v>
      </c>
      <c r="B23" s="1033"/>
      <c r="C23" s="1033"/>
      <c r="D23" s="678">
        <f>SUM(D18:D22)</f>
        <v>0</v>
      </c>
      <c r="E23" s="1045"/>
      <c r="F23" s="1045"/>
      <c r="G23" s="1045"/>
    </row>
    <row r="24" spans="1:7" ht="29.25" customHeight="1">
      <c r="D24" s="553" t="s">
        <v>273</v>
      </c>
      <c r="G24" s="591">
        <f>D13+D23</f>
        <v>0</v>
      </c>
    </row>
    <row r="25" spans="1:7" ht="29.25" customHeight="1">
      <c r="G25" s="592"/>
    </row>
    <row r="26" spans="1:7" s="73" customFormat="1" ht="96" customHeight="1">
      <c r="A26" s="1006" t="s">
        <v>274</v>
      </c>
      <c r="B26" s="1006"/>
      <c r="C26" s="1006"/>
      <c r="D26" s="1006"/>
      <c r="E26" s="1006"/>
      <c r="F26" s="1006"/>
      <c r="G26" s="1006"/>
    </row>
  </sheetData>
  <mergeCells count="22">
    <mergeCell ref="A26:G26"/>
    <mergeCell ref="E22:G22"/>
    <mergeCell ref="E23:G23"/>
    <mergeCell ref="D16:D17"/>
    <mergeCell ref="E16:G17"/>
    <mergeCell ref="E18:G18"/>
    <mergeCell ref="E19:G19"/>
    <mergeCell ref="E20:G20"/>
    <mergeCell ref="A2:G2"/>
    <mergeCell ref="A13:C13"/>
    <mergeCell ref="A23:C23"/>
    <mergeCell ref="G4:G5"/>
    <mergeCell ref="A4:A5"/>
    <mergeCell ref="B4:B5"/>
    <mergeCell ref="C4:C5"/>
    <mergeCell ref="D4:D5"/>
    <mergeCell ref="E4:E5"/>
    <mergeCell ref="F4:F5"/>
    <mergeCell ref="E21:G21"/>
    <mergeCell ref="A16:A17"/>
    <mergeCell ref="B16:B17"/>
    <mergeCell ref="C16:C17"/>
  </mergeCells>
  <phoneticPr fontId="1"/>
  <dataValidations count="1">
    <dataValidation type="list" allowBlank="1" showInputMessage="1" showErrorMessage="1" sqref="F6:F12" xr:uid="{00000000-0002-0000-0F00-000000000000}">
      <formula1>"本邦調達,現地調達,第三国調達"</formula1>
    </dataValidation>
  </dataValidations>
  <pageMargins left="0.70866141732283472" right="0.70866141732283472" top="0.74803149606299213" bottom="0.74803149606299213" header="0.31496062992125984" footer="0.31496062992125984"/>
  <pageSetup paperSize="9" scale="77" orientation="landscape" r:id="rId1"/>
  <headerFooter>
    <oddHeader>&amp;R（2023.06版）</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36"/>
  <sheetViews>
    <sheetView view="pageBreakPreview" zoomScaleNormal="80" zoomScaleSheetLayoutView="100" workbookViewId="0"/>
  </sheetViews>
  <sheetFormatPr defaultColWidth="9" defaultRowHeight="14"/>
  <cols>
    <col min="1" max="1" width="9.08203125" style="139" customWidth="1"/>
    <col min="2" max="2" width="25.58203125" style="139" customWidth="1"/>
    <col min="3" max="3" width="8.58203125" style="139" customWidth="1"/>
    <col min="4" max="6" width="12.58203125" style="139" customWidth="1"/>
    <col min="7" max="7" width="16.25" style="139" customWidth="1"/>
    <col min="8" max="8" width="24.58203125" style="139" customWidth="1"/>
    <col min="9" max="16384" width="9" style="97"/>
  </cols>
  <sheetData>
    <row r="1" spans="1:8" ht="18" customHeight="1">
      <c r="H1" s="581" t="s">
        <v>275</v>
      </c>
    </row>
    <row r="2" spans="1:8" ht="30" customHeight="1">
      <c r="A2" s="1031" t="s">
        <v>276</v>
      </c>
      <c r="B2" s="1031"/>
      <c r="C2" s="1031"/>
      <c r="D2" s="1031"/>
      <c r="E2" s="1031"/>
      <c r="F2" s="1031"/>
      <c r="G2" s="1031"/>
      <c r="H2" s="1031"/>
    </row>
    <row r="3" spans="1:8" ht="24" customHeight="1" thickBot="1">
      <c r="A3" s="84" t="s">
        <v>277</v>
      </c>
      <c r="B3" s="66"/>
      <c r="C3" s="66"/>
      <c r="D3" s="66"/>
      <c r="E3" s="66"/>
      <c r="F3" s="66"/>
      <c r="G3" s="66"/>
      <c r="H3" s="69"/>
    </row>
    <row r="4" spans="1:8" ht="18" customHeight="1">
      <c r="A4" s="1034" t="s">
        <v>278</v>
      </c>
      <c r="B4" s="1071" t="s">
        <v>236</v>
      </c>
      <c r="C4" s="1013" t="s">
        <v>237</v>
      </c>
      <c r="D4" s="1015" t="s">
        <v>260</v>
      </c>
      <c r="E4" s="1016"/>
      <c r="F4" s="1016"/>
      <c r="G4" s="1017"/>
      <c r="H4" s="1018" t="s">
        <v>239</v>
      </c>
    </row>
    <row r="5" spans="1:8" ht="18" customHeight="1" thickBot="1">
      <c r="A5" s="1035"/>
      <c r="B5" s="1072"/>
      <c r="C5" s="1014"/>
      <c r="D5" s="535" t="s">
        <v>240</v>
      </c>
      <c r="E5" s="89" t="s">
        <v>279</v>
      </c>
      <c r="F5" s="90" t="s">
        <v>242</v>
      </c>
      <c r="G5" s="534" t="s">
        <v>280</v>
      </c>
      <c r="H5" s="1019"/>
    </row>
    <row r="6" spans="1:8" ht="24" customHeight="1" thickTop="1">
      <c r="A6" s="322"/>
      <c r="B6" s="335"/>
      <c r="C6" s="324"/>
      <c r="D6" s="336"/>
      <c r="E6" s="337"/>
      <c r="F6" s="338"/>
      <c r="G6" s="339"/>
      <c r="H6" s="91"/>
    </row>
    <row r="7" spans="1:8" ht="24" customHeight="1">
      <c r="A7" s="340"/>
      <c r="B7" s="341"/>
      <c r="C7" s="286"/>
      <c r="D7" s="342"/>
      <c r="E7" s="343"/>
      <c r="F7" s="344"/>
      <c r="G7" s="345"/>
      <c r="H7" s="92"/>
    </row>
    <row r="8" spans="1:8" ht="24" customHeight="1">
      <c r="A8" s="327"/>
      <c r="B8" s="341"/>
      <c r="C8" s="291"/>
      <c r="D8" s="346"/>
      <c r="E8" s="347"/>
      <c r="F8" s="348"/>
      <c r="G8" s="349"/>
      <c r="H8" s="92"/>
    </row>
    <row r="9" spans="1:8" ht="24" customHeight="1" thickBot="1">
      <c r="A9" s="350"/>
      <c r="B9" s="351"/>
      <c r="C9" s="352"/>
      <c r="D9" s="1068" t="s">
        <v>281</v>
      </c>
      <c r="E9" s="1069"/>
      <c r="F9" s="1070"/>
      <c r="G9" s="353">
        <f>SUM(G6:G8)</f>
        <v>0</v>
      </c>
      <c r="H9" s="93"/>
    </row>
    <row r="10" spans="1:8" ht="24" customHeight="1">
      <c r="A10" s="340"/>
      <c r="B10" s="341"/>
      <c r="C10" s="354"/>
      <c r="D10" s="355"/>
      <c r="E10" s="356"/>
      <c r="F10" s="357"/>
      <c r="G10" s="345"/>
      <c r="H10" s="94"/>
    </row>
    <row r="11" spans="1:8" ht="24" customHeight="1">
      <c r="A11" s="327"/>
      <c r="B11" s="341"/>
      <c r="C11" s="292"/>
      <c r="D11" s="330"/>
      <c r="E11" s="358"/>
      <c r="F11" s="359"/>
      <c r="G11" s="360"/>
      <c r="H11" s="92"/>
    </row>
    <row r="12" spans="1:8" ht="24" customHeight="1" thickBot="1">
      <c r="A12" s="350"/>
      <c r="B12" s="351"/>
      <c r="C12" s="352"/>
      <c r="D12" s="1068" t="s">
        <v>282</v>
      </c>
      <c r="E12" s="1069"/>
      <c r="F12" s="1070"/>
      <c r="G12" s="361">
        <f>SUM(G10:G11)</f>
        <v>0</v>
      </c>
      <c r="H12" s="93"/>
    </row>
    <row r="13" spans="1:8" ht="24" customHeight="1">
      <c r="A13" s="340"/>
      <c r="B13" s="341"/>
      <c r="C13" s="354"/>
      <c r="D13" s="355"/>
      <c r="E13" s="356"/>
      <c r="F13" s="357"/>
      <c r="G13" s="362"/>
      <c r="H13" s="94"/>
    </row>
    <row r="14" spans="1:8" ht="24" customHeight="1">
      <c r="A14" s="327"/>
      <c r="B14" s="341"/>
      <c r="C14" s="292"/>
      <c r="D14" s="330"/>
      <c r="E14" s="358"/>
      <c r="F14" s="359"/>
      <c r="G14" s="360"/>
      <c r="H14" s="92"/>
    </row>
    <row r="15" spans="1:8" ht="24" customHeight="1" thickBot="1">
      <c r="A15" s="350"/>
      <c r="B15" s="351"/>
      <c r="C15" s="363"/>
      <c r="D15" s="1068" t="s">
        <v>282</v>
      </c>
      <c r="E15" s="1069"/>
      <c r="F15" s="1070"/>
      <c r="G15" s="353">
        <f>SUM(G13:G14)</f>
        <v>0</v>
      </c>
      <c r="H15" s="93"/>
    </row>
    <row r="16" spans="1:8" ht="24" customHeight="1">
      <c r="A16" s="340"/>
      <c r="B16" s="341"/>
      <c r="C16" s="354"/>
      <c r="D16" s="355"/>
      <c r="E16" s="356"/>
      <c r="F16" s="357"/>
      <c r="G16" s="345"/>
      <c r="H16" s="95"/>
    </row>
    <row r="17" spans="1:9" ht="24" customHeight="1">
      <c r="A17" s="327"/>
      <c r="B17" s="341"/>
      <c r="C17" s="292"/>
      <c r="D17" s="330"/>
      <c r="E17" s="358"/>
      <c r="F17" s="359"/>
      <c r="G17" s="360"/>
      <c r="H17" s="94"/>
    </row>
    <row r="18" spans="1:9" ht="24" customHeight="1">
      <c r="A18" s="364"/>
      <c r="B18" s="351"/>
      <c r="C18" s="365"/>
      <c r="D18" s="1068" t="s">
        <v>282</v>
      </c>
      <c r="E18" s="1079"/>
      <c r="F18" s="1080"/>
      <c r="G18" s="680">
        <f>SUM(G16:G17)</f>
        <v>0</v>
      </c>
      <c r="H18" s="93"/>
    </row>
    <row r="19" spans="1:9" ht="30" customHeight="1">
      <c r="A19" s="1081"/>
      <c r="B19" s="1081"/>
      <c r="C19" s="1082"/>
      <c r="D19" s="1027" t="s">
        <v>283</v>
      </c>
      <c r="E19" s="1028"/>
      <c r="F19" s="1028"/>
      <c r="G19" s="678">
        <f>G9+G12+G15+G18</f>
        <v>0</v>
      </c>
      <c r="H19" s="81"/>
    </row>
    <row r="20" spans="1:9" ht="15" customHeight="1">
      <c r="A20" s="538"/>
      <c r="B20" s="538"/>
      <c r="C20" s="537"/>
      <c r="D20" s="536"/>
      <c r="E20" s="536"/>
      <c r="F20" s="536"/>
      <c r="G20" s="87"/>
      <c r="H20" s="81"/>
    </row>
    <row r="21" spans="1:9" ht="24" customHeight="1" thickBot="1">
      <c r="A21" s="84" t="s">
        <v>284</v>
      </c>
      <c r="B21" s="66"/>
      <c r="C21" s="66"/>
      <c r="D21" s="66"/>
      <c r="E21" s="66"/>
      <c r="F21" s="66"/>
      <c r="G21" s="66"/>
      <c r="H21" s="69"/>
    </row>
    <row r="22" spans="1:9" ht="18" customHeight="1">
      <c r="A22" s="1034" t="s">
        <v>235</v>
      </c>
      <c r="B22" s="1011" t="s">
        <v>285</v>
      </c>
      <c r="C22" s="1013" t="s">
        <v>237</v>
      </c>
      <c r="D22" s="1040" t="s">
        <v>286</v>
      </c>
      <c r="E22" s="1009" t="s">
        <v>239</v>
      </c>
      <c r="F22" s="1077"/>
      <c r="G22" s="1018"/>
    </row>
    <row r="23" spans="1:9" ht="18" customHeight="1" thickBot="1">
      <c r="A23" s="1035"/>
      <c r="B23" s="1012"/>
      <c r="C23" s="1014"/>
      <c r="D23" s="1037"/>
      <c r="E23" s="1010"/>
      <c r="F23" s="1078"/>
      <c r="G23" s="1019"/>
    </row>
    <row r="24" spans="1:9" ht="24" customHeight="1" thickTop="1">
      <c r="A24" s="323"/>
      <c r="B24" s="1073"/>
      <c r="C24" s="366"/>
      <c r="D24" s="739"/>
      <c r="E24" s="1074"/>
      <c r="F24" s="1075"/>
      <c r="G24" s="1076"/>
      <c r="I24" s="689"/>
    </row>
    <row r="25" spans="1:9" ht="24" customHeight="1">
      <c r="A25" s="328"/>
      <c r="B25" s="1060"/>
      <c r="C25" s="367"/>
      <c r="D25" s="740"/>
      <c r="E25" s="1062"/>
      <c r="F25" s="1063"/>
      <c r="G25" s="1064"/>
      <c r="I25" s="689"/>
    </row>
    <row r="26" spans="1:9" ht="24" customHeight="1">
      <c r="A26" s="331"/>
      <c r="B26" s="1060"/>
      <c r="C26" s="368"/>
      <c r="D26" s="741"/>
      <c r="E26" s="1062"/>
      <c r="F26" s="1063"/>
      <c r="G26" s="1064"/>
      <c r="I26" s="689"/>
    </row>
    <row r="27" spans="1:9" ht="24" customHeight="1" thickBot="1">
      <c r="A27" s="369"/>
      <c r="B27" s="1061"/>
      <c r="C27" s="370" t="s">
        <v>281</v>
      </c>
      <c r="D27" s="742">
        <f>SUM(D24:D26)</f>
        <v>0</v>
      </c>
      <c r="E27" s="1065"/>
      <c r="F27" s="1066"/>
      <c r="G27" s="1067"/>
    </row>
    <row r="28" spans="1:9">
      <c r="A28" s="328"/>
      <c r="B28" s="1060"/>
      <c r="C28" s="354"/>
      <c r="D28" s="740"/>
      <c r="E28" s="1062"/>
      <c r="F28" s="1063"/>
      <c r="G28" s="1064"/>
    </row>
    <row r="29" spans="1:9" ht="24" customHeight="1">
      <c r="A29" s="331"/>
      <c r="B29" s="1060"/>
      <c r="C29" s="292"/>
      <c r="D29" s="743"/>
      <c r="E29" s="1062"/>
      <c r="F29" s="1063"/>
      <c r="G29" s="1064"/>
      <c r="I29" s="689"/>
    </row>
    <row r="30" spans="1:9" ht="24" customHeight="1" thickBot="1">
      <c r="A30" s="371"/>
      <c r="B30" s="1061"/>
      <c r="C30" s="372" t="s">
        <v>281</v>
      </c>
      <c r="D30" s="744">
        <f>SUM(D28:D29)</f>
        <v>0</v>
      </c>
      <c r="E30" s="1065"/>
      <c r="F30" s="1066"/>
      <c r="G30" s="1067"/>
      <c r="I30" s="689"/>
    </row>
    <row r="31" spans="1:9" ht="30" customHeight="1" thickBot="1">
      <c r="A31" s="1057" t="s">
        <v>287</v>
      </c>
      <c r="B31" s="1058"/>
      <c r="C31" s="1059"/>
      <c r="D31" s="151">
        <f>D27+D30</f>
        <v>0</v>
      </c>
      <c r="E31" s="96"/>
      <c r="F31" s="593"/>
      <c r="G31" s="593"/>
    </row>
    <row r="32" spans="1:9" ht="30" customHeight="1">
      <c r="A32" s="1027" t="s">
        <v>288</v>
      </c>
      <c r="B32" s="1028"/>
      <c r="C32" s="1028"/>
      <c r="D32" s="678">
        <f>D31*100/108</f>
        <v>0</v>
      </c>
      <c r="E32" s="84"/>
    </row>
    <row r="33" spans="1:8" ht="30" customHeight="1">
      <c r="A33" s="536"/>
      <c r="B33" s="536"/>
      <c r="C33" s="536"/>
      <c r="D33" s="87"/>
      <c r="E33" s="81"/>
    </row>
    <row r="34" spans="1:8" ht="30" customHeight="1" thickBot="1">
      <c r="A34" s="536"/>
      <c r="B34" s="536"/>
      <c r="C34" s="536"/>
      <c r="F34" s="140" t="s">
        <v>289</v>
      </c>
      <c r="G34" s="83">
        <f>G19+D32</f>
        <v>0</v>
      </c>
    </row>
    <row r="35" spans="1:8" ht="30" customHeight="1">
      <c r="A35" s="536"/>
      <c r="B35" s="373"/>
      <c r="C35" s="1056" t="s">
        <v>290</v>
      </c>
      <c r="D35" s="1056"/>
      <c r="E35" s="1056"/>
      <c r="F35" s="1056"/>
      <c r="G35" s="1056"/>
      <c r="H35" s="1056"/>
    </row>
    <row r="36" spans="1:8" ht="120.75" customHeight="1">
      <c r="A36" s="1055" t="s">
        <v>291</v>
      </c>
      <c r="B36" s="1055"/>
      <c r="C36" s="1055"/>
      <c r="D36" s="1055"/>
      <c r="E36" s="1055"/>
      <c r="F36" s="1055"/>
      <c r="G36" s="1055"/>
      <c r="H36" s="1055"/>
    </row>
  </sheetData>
  <mergeCells count="25">
    <mergeCell ref="B4:B5"/>
    <mergeCell ref="B24:B27"/>
    <mergeCell ref="E24:G27"/>
    <mergeCell ref="C22:C23"/>
    <mergeCell ref="D22:D23"/>
    <mergeCell ref="E22:G23"/>
    <mergeCell ref="D18:F18"/>
    <mergeCell ref="A19:C19"/>
    <mergeCell ref="D19:F19"/>
    <mergeCell ref="A2:H2"/>
    <mergeCell ref="A36:H36"/>
    <mergeCell ref="C35:H35"/>
    <mergeCell ref="A32:C32"/>
    <mergeCell ref="A31:C31"/>
    <mergeCell ref="B28:B30"/>
    <mergeCell ref="E28:G30"/>
    <mergeCell ref="H4:H5"/>
    <mergeCell ref="D12:F12"/>
    <mergeCell ref="A4:A5"/>
    <mergeCell ref="C4:C5"/>
    <mergeCell ref="D4:G4"/>
    <mergeCell ref="A22:A23"/>
    <mergeCell ref="B22:B23"/>
    <mergeCell ref="D15:F15"/>
    <mergeCell ref="D9:F9"/>
  </mergeCells>
  <phoneticPr fontId="1"/>
  <pageMargins left="0.70866141732283472" right="0.70866141732283472" top="0.74803149606299213" bottom="0.74803149606299213" header="0.31496062992125984" footer="0.31496062992125984"/>
  <pageSetup paperSize="9" scale="53" orientation="landscape" r:id="rId1"/>
  <headerFooter>
    <oddHeader>&amp;R（2023.06版）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4"/>
  <sheetViews>
    <sheetView view="pageBreakPreview" zoomScaleNormal="90" zoomScaleSheetLayoutView="100" workbookViewId="0"/>
  </sheetViews>
  <sheetFormatPr defaultColWidth="9" defaultRowHeight="14"/>
  <cols>
    <col min="1" max="1" width="14.58203125" style="139" customWidth="1"/>
    <col min="2" max="2" width="24.5" style="139" customWidth="1"/>
    <col min="3" max="3" width="14.58203125" style="377" customWidth="1"/>
    <col min="4" max="4" width="8.58203125" style="139" customWidth="1"/>
    <col min="5" max="5" width="30" style="139" customWidth="1"/>
    <col min="6" max="16384" width="9" style="97"/>
  </cols>
  <sheetData>
    <row r="1" spans="1:5" ht="20.149999999999999" customHeight="1">
      <c r="E1" s="378" t="s">
        <v>292</v>
      </c>
    </row>
    <row r="2" spans="1:5" ht="20.149999999999999" customHeight="1">
      <c r="A2" s="1104" t="s">
        <v>293</v>
      </c>
      <c r="B2" s="1104"/>
      <c r="C2" s="1104"/>
      <c r="D2" s="1104"/>
      <c r="E2" s="1104"/>
    </row>
    <row r="3" spans="1:5" ht="20.149999999999999" customHeight="1" thickBot="1">
      <c r="A3" s="139" t="s">
        <v>294</v>
      </c>
    </row>
    <row r="4" spans="1:5" ht="20.149999999999999" customHeight="1" thickBot="1">
      <c r="A4" s="1084" t="s">
        <v>295</v>
      </c>
      <c r="B4" s="1085"/>
      <c r="C4" s="410" t="s">
        <v>296</v>
      </c>
      <c r="D4" s="1084" t="s">
        <v>297</v>
      </c>
      <c r="E4" s="1105"/>
    </row>
    <row r="5" spans="1:5" ht="20.149999999999999" customHeight="1" thickTop="1">
      <c r="A5" s="1106" t="s">
        <v>298</v>
      </c>
      <c r="B5" s="379" t="s">
        <v>299</v>
      </c>
      <c r="C5" s="380"/>
      <c r="D5" s="1107"/>
      <c r="E5" s="1108"/>
    </row>
    <row r="6" spans="1:5" ht="20.149999999999999" customHeight="1">
      <c r="A6" s="1100"/>
      <c r="B6" s="381" t="s">
        <v>300</v>
      </c>
      <c r="C6" s="409"/>
      <c r="D6" s="1102"/>
      <c r="E6" s="1103"/>
    </row>
    <row r="7" spans="1:5" ht="20.149999999999999" customHeight="1">
      <c r="A7" s="1100"/>
      <c r="B7" s="382" t="s">
        <v>301</v>
      </c>
      <c r="C7" s="416"/>
      <c r="D7" s="1102"/>
      <c r="E7" s="1103"/>
    </row>
    <row r="8" spans="1:5" ht="20.149999999999999" customHeight="1">
      <c r="A8" s="1100"/>
      <c r="B8" s="139" t="s">
        <v>302</v>
      </c>
      <c r="C8" s="383"/>
      <c r="D8" s="1102"/>
      <c r="E8" s="1103"/>
    </row>
    <row r="9" spans="1:5" ht="20.149999999999999" customHeight="1" thickBot="1">
      <c r="A9" s="1100"/>
      <c r="B9" s="384"/>
      <c r="C9" s="412"/>
      <c r="D9" s="1097"/>
      <c r="E9" s="1098"/>
    </row>
    <row r="10" spans="1:5" ht="20.149999999999999" customHeight="1" thickTop="1" thickBot="1">
      <c r="A10" s="1101"/>
      <c r="B10" s="385" t="s">
        <v>281</v>
      </c>
      <c r="C10" s="414">
        <f>SUM(C5:C9)</f>
        <v>0</v>
      </c>
      <c r="D10" s="1092"/>
      <c r="E10" s="1093"/>
    </row>
    <row r="11" spans="1:5" ht="20.149999999999999" customHeight="1">
      <c r="A11" s="1099" t="s">
        <v>303</v>
      </c>
      <c r="B11" s="386" t="s">
        <v>304</v>
      </c>
      <c r="C11" s="413"/>
      <c r="D11" s="1095"/>
      <c r="E11" s="1096"/>
    </row>
    <row r="12" spans="1:5" ht="20.149999999999999" customHeight="1">
      <c r="A12" s="1100"/>
      <c r="B12" s="381" t="s">
        <v>305</v>
      </c>
      <c r="C12" s="409"/>
      <c r="D12" s="1102"/>
      <c r="E12" s="1103"/>
    </row>
    <row r="13" spans="1:5" ht="20.149999999999999" customHeight="1">
      <c r="A13" s="1100"/>
      <c r="B13" s="139" t="s">
        <v>306</v>
      </c>
      <c r="C13" s="383"/>
      <c r="D13" s="1102"/>
      <c r="E13" s="1103"/>
    </row>
    <row r="14" spans="1:5" ht="20.149999999999999" customHeight="1">
      <c r="A14" s="1100"/>
      <c r="B14" s="382" t="s">
        <v>307</v>
      </c>
      <c r="C14" s="416"/>
      <c r="D14" s="1102"/>
      <c r="E14" s="1103"/>
    </row>
    <row r="15" spans="1:5" ht="20.149999999999999" customHeight="1">
      <c r="A15" s="1100"/>
      <c r="B15" s="387" t="s">
        <v>308</v>
      </c>
      <c r="C15" s="415"/>
      <c r="D15" s="1102"/>
      <c r="E15" s="1103"/>
    </row>
    <row r="16" spans="1:5" ht="20.149999999999999" customHeight="1" thickBot="1">
      <c r="A16" s="1100"/>
      <c r="B16" s="384"/>
      <c r="C16" s="412"/>
      <c r="D16" s="1097"/>
      <c r="E16" s="1098"/>
    </row>
    <row r="17" spans="1:5" ht="20.149999999999999" customHeight="1" thickTop="1" thickBot="1">
      <c r="A17" s="1101"/>
      <c r="B17" s="385" t="s">
        <v>281</v>
      </c>
      <c r="C17" s="414">
        <f>SUM(C11:C16)</f>
        <v>0</v>
      </c>
      <c r="D17" s="1092"/>
      <c r="E17" s="1093"/>
    </row>
    <row r="18" spans="1:5" ht="20.149999999999999" customHeight="1">
      <c r="A18" s="1094" t="s">
        <v>309</v>
      </c>
      <c r="B18" s="386"/>
      <c r="C18" s="413"/>
      <c r="D18" s="1095"/>
      <c r="E18" s="1096"/>
    </row>
    <row r="19" spans="1:5" ht="20.149999999999999" customHeight="1">
      <c r="A19" s="1094"/>
      <c r="B19" s="388"/>
      <c r="C19" s="383"/>
      <c r="D19" s="1102"/>
      <c r="E19" s="1103"/>
    </row>
    <row r="20" spans="1:5" ht="20.149999999999999" customHeight="1" thickBot="1">
      <c r="A20" s="1094"/>
      <c r="B20" s="384"/>
      <c r="C20" s="412"/>
      <c r="D20" s="1097"/>
      <c r="E20" s="1098"/>
    </row>
    <row r="21" spans="1:5" ht="20.149999999999999" customHeight="1" thickTop="1" thickBot="1">
      <c r="A21" s="1092"/>
      <c r="B21" s="389" t="s">
        <v>281</v>
      </c>
      <c r="C21" s="411">
        <f>SUM(C18:C20)</f>
        <v>0</v>
      </c>
      <c r="D21" s="1092"/>
      <c r="E21" s="1093"/>
    </row>
    <row r="22" spans="1:5" ht="20.149999999999999" customHeight="1">
      <c r="A22" s="1094" t="s">
        <v>310</v>
      </c>
      <c r="B22" s="386"/>
      <c r="C22" s="413"/>
      <c r="D22" s="1095"/>
      <c r="E22" s="1096"/>
    </row>
    <row r="23" spans="1:5" ht="20.149999999999999" customHeight="1" thickBot="1">
      <c r="A23" s="1094"/>
      <c r="B23" s="384"/>
      <c r="C23" s="412"/>
      <c r="D23" s="1097"/>
      <c r="E23" s="1098"/>
    </row>
    <row r="24" spans="1:5" ht="20.149999999999999" customHeight="1" thickTop="1" thickBot="1">
      <c r="A24" s="1092"/>
      <c r="B24" s="389" t="s">
        <v>281</v>
      </c>
      <c r="C24" s="411">
        <f>SUM(C22:C23)</f>
        <v>0</v>
      </c>
      <c r="D24" s="1092"/>
      <c r="E24" s="1093"/>
    </row>
    <row r="25" spans="1:5" ht="20.149999999999999" customHeight="1">
      <c r="A25" s="1027" t="s">
        <v>311</v>
      </c>
      <c r="B25" s="1029"/>
      <c r="C25" s="408">
        <f>C10+C17+C21+C24</f>
        <v>0</v>
      </c>
      <c r="D25" s="84"/>
    </row>
    <row r="26" spans="1:5" ht="20.149999999999999" customHeight="1">
      <c r="A26" s="449"/>
      <c r="B26" s="449"/>
      <c r="C26" s="450"/>
      <c r="D26" s="98"/>
    </row>
    <row r="27" spans="1:5" ht="20.149999999999999" customHeight="1" thickBot="1">
      <c r="A27" s="139" t="s">
        <v>312</v>
      </c>
    </row>
    <row r="28" spans="1:5" ht="20.149999999999999" customHeight="1" thickBot="1">
      <c r="A28" s="1084" t="s">
        <v>295</v>
      </c>
      <c r="B28" s="1085"/>
      <c r="C28" s="410" t="s">
        <v>296</v>
      </c>
      <c r="D28" s="390" t="s">
        <v>313</v>
      </c>
      <c r="E28" s="391" t="s">
        <v>297</v>
      </c>
    </row>
    <row r="29" spans="1:5" ht="20.149999999999999" customHeight="1" thickTop="1">
      <c r="A29" s="1086"/>
      <c r="B29" s="1087"/>
      <c r="C29" s="380"/>
      <c r="D29" s="392"/>
      <c r="E29" s="393"/>
    </row>
    <row r="30" spans="1:5" ht="20.149999999999999" customHeight="1">
      <c r="A30" s="1088"/>
      <c r="B30" s="1089"/>
      <c r="C30" s="409"/>
      <c r="D30" s="394"/>
      <c r="E30" s="395"/>
    </row>
    <row r="31" spans="1:5" ht="20.149999999999999" customHeight="1">
      <c r="A31" s="1088"/>
      <c r="B31" s="1089"/>
      <c r="C31" s="383"/>
      <c r="D31" s="396"/>
      <c r="E31" s="397"/>
    </row>
    <row r="32" spans="1:5" ht="20.149999999999999" customHeight="1" thickBot="1">
      <c r="A32" s="1090"/>
      <c r="B32" s="1091"/>
      <c r="C32" s="398"/>
      <c r="D32" s="399"/>
      <c r="E32" s="400"/>
    </row>
    <row r="33" spans="1:5" ht="20.149999999999999" customHeight="1">
      <c r="A33" s="1027" t="s">
        <v>311</v>
      </c>
      <c r="B33" s="1029"/>
      <c r="C33" s="408">
        <f>SUM(C29:C32)</f>
        <v>0</v>
      </c>
      <c r="D33" s="84"/>
    </row>
    <row r="34" spans="1:5" ht="80.150000000000006" customHeight="1">
      <c r="A34" s="1083" t="s">
        <v>314</v>
      </c>
      <c r="B34" s="1083"/>
      <c r="C34" s="1083"/>
      <c r="D34" s="1083"/>
      <c r="E34" s="1083"/>
    </row>
  </sheetData>
  <mergeCells count="35">
    <mergeCell ref="D21:E21"/>
    <mergeCell ref="D6:E6"/>
    <mergeCell ref="D7:E7"/>
    <mergeCell ref="D8:E8"/>
    <mergeCell ref="D9:E9"/>
    <mergeCell ref="D10:E10"/>
    <mergeCell ref="A2:E2"/>
    <mergeCell ref="A4:B4"/>
    <mergeCell ref="D4:E4"/>
    <mergeCell ref="A5:A10"/>
    <mergeCell ref="D5:E5"/>
    <mergeCell ref="D24:E24"/>
    <mergeCell ref="A22:A24"/>
    <mergeCell ref="D22:E22"/>
    <mergeCell ref="D23:E23"/>
    <mergeCell ref="A11:A17"/>
    <mergeCell ref="D11:E11"/>
    <mergeCell ref="D12:E12"/>
    <mergeCell ref="D13:E13"/>
    <mergeCell ref="D14:E14"/>
    <mergeCell ref="D15:E15"/>
    <mergeCell ref="D16:E16"/>
    <mergeCell ref="D17:E17"/>
    <mergeCell ref="A18:A21"/>
    <mergeCell ref="D18:E18"/>
    <mergeCell ref="D19:E19"/>
    <mergeCell ref="D20:E20"/>
    <mergeCell ref="A34:E34"/>
    <mergeCell ref="A25:B25"/>
    <mergeCell ref="A28:B28"/>
    <mergeCell ref="A29:B29"/>
    <mergeCell ref="A30:B30"/>
    <mergeCell ref="A31:B31"/>
    <mergeCell ref="A32:B32"/>
    <mergeCell ref="A33:B33"/>
  </mergeCells>
  <phoneticPr fontId="1"/>
  <pageMargins left="0.70866141732283472" right="0.70866141732283472" top="0.74803149606299213" bottom="0.74803149606299213" header="0.31496062992125984" footer="0.31496062992125984"/>
  <pageSetup paperSize="9" scale="69" orientation="landscape" r:id="rId1"/>
  <headerFooter>
    <oddHeader>&amp;R（2023.06版）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32"/>
  <sheetViews>
    <sheetView zoomScale="90" zoomScaleNormal="90" zoomScaleSheetLayoutView="80" workbookViewId="0"/>
  </sheetViews>
  <sheetFormatPr defaultColWidth="9" defaultRowHeight="14"/>
  <cols>
    <col min="1" max="1" width="14.58203125" style="139" customWidth="1"/>
    <col min="2" max="2" width="24.5" style="139" customWidth="1"/>
    <col min="3" max="3" width="14.58203125" style="377" customWidth="1"/>
    <col min="4" max="4" width="8.58203125" style="139" customWidth="1"/>
    <col min="5" max="5" width="31.25" style="139" customWidth="1"/>
    <col min="6" max="16384" width="9" style="97"/>
  </cols>
  <sheetData>
    <row r="1" spans="1:5" ht="20.149999999999999" customHeight="1">
      <c r="E1" s="378" t="s">
        <v>315</v>
      </c>
    </row>
    <row r="2" spans="1:5" ht="20.149999999999999" customHeight="1">
      <c r="A2" s="1104" t="s">
        <v>293</v>
      </c>
      <c r="B2" s="1104"/>
      <c r="C2" s="1104"/>
      <c r="D2" s="1104"/>
      <c r="E2" s="1104"/>
    </row>
    <row r="3" spans="1:5" ht="20.149999999999999" customHeight="1" thickBot="1">
      <c r="A3" s="139" t="s">
        <v>316</v>
      </c>
    </row>
    <row r="4" spans="1:5" ht="20.149999999999999" customHeight="1" thickBot="1">
      <c r="A4" s="1084" t="s">
        <v>295</v>
      </c>
      <c r="B4" s="1085"/>
      <c r="C4" s="410" t="s">
        <v>296</v>
      </c>
      <c r="D4" s="1084" t="s">
        <v>297</v>
      </c>
      <c r="E4" s="1105"/>
    </row>
    <row r="5" spans="1:5" ht="20.149999999999999" customHeight="1" thickTop="1">
      <c r="A5" s="1106" t="s">
        <v>298</v>
      </c>
      <c r="B5" s="379" t="s">
        <v>299</v>
      </c>
      <c r="C5" s="380"/>
      <c r="D5" s="1107"/>
      <c r="E5" s="1108"/>
    </row>
    <row r="6" spans="1:5" ht="20.149999999999999" customHeight="1">
      <c r="A6" s="1100"/>
      <c r="B6" s="381" t="s">
        <v>300</v>
      </c>
      <c r="C6" s="409"/>
      <c r="D6" s="1102"/>
      <c r="E6" s="1103"/>
    </row>
    <row r="7" spans="1:5" ht="20.149999999999999" customHeight="1">
      <c r="A7" s="1100"/>
      <c r="B7" s="382" t="s">
        <v>301</v>
      </c>
      <c r="C7" s="416"/>
      <c r="D7" s="1102"/>
      <c r="E7" s="1103"/>
    </row>
    <row r="8" spans="1:5" ht="20.149999999999999" customHeight="1">
      <c r="A8" s="1100"/>
      <c r="B8" s="139" t="s">
        <v>302</v>
      </c>
      <c r="C8" s="383"/>
      <c r="D8" s="1102"/>
      <c r="E8" s="1103"/>
    </row>
    <row r="9" spans="1:5" ht="20.149999999999999" customHeight="1" thickBot="1">
      <c r="A9" s="1100"/>
      <c r="B9" s="384"/>
      <c r="C9" s="412"/>
      <c r="D9" s="1097"/>
      <c r="E9" s="1098"/>
    </row>
    <row r="10" spans="1:5" ht="20.149999999999999" customHeight="1" thickTop="1" thickBot="1">
      <c r="A10" s="1101"/>
      <c r="B10" s="385" t="s">
        <v>281</v>
      </c>
      <c r="C10" s="414">
        <f>SUM(C5:C9)</f>
        <v>0</v>
      </c>
      <c r="D10" s="1092"/>
      <c r="E10" s="1093"/>
    </row>
    <row r="11" spans="1:5" ht="20.149999999999999" customHeight="1">
      <c r="A11" s="1099" t="s">
        <v>303</v>
      </c>
      <c r="B11" s="386" t="s">
        <v>304</v>
      </c>
      <c r="C11" s="413"/>
      <c r="D11" s="1095"/>
      <c r="E11" s="1096"/>
    </row>
    <row r="12" spans="1:5" ht="20.149999999999999" customHeight="1">
      <c r="A12" s="1100"/>
      <c r="B12" s="381" t="s">
        <v>305</v>
      </c>
      <c r="C12" s="409"/>
      <c r="D12" s="1102"/>
      <c r="E12" s="1103"/>
    </row>
    <row r="13" spans="1:5" ht="20.149999999999999" customHeight="1">
      <c r="A13" s="1100"/>
      <c r="B13" s="139" t="s">
        <v>306</v>
      </c>
      <c r="C13" s="383"/>
      <c r="D13" s="1102"/>
      <c r="E13" s="1103"/>
    </row>
    <row r="14" spans="1:5" ht="20.149999999999999" customHeight="1">
      <c r="A14" s="1100"/>
      <c r="B14" s="382" t="s">
        <v>307</v>
      </c>
      <c r="C14" s="416"/>
      <c r="D14" s="1102"/>
      <c r="E14" s="1103"/>
    </row>
    <row r="15" spans="1:5" ht="20.149999999999999" customHeight="1">
      <c r="A15" s="1100"/>
      <c r="B15" s="387" t="s">
        <v>308</v>
      </c>
      <c r="C15" s="415"/>
      <c r="D15" s="1102"/>
      <c r="E15" s="1103"/>
    </row>
    <row r="16" spans="1:5" ht="20.149999999999999" customHeight="1" thickBot="1">
      <c r="A16" s="1100"/>
      <c r="B16" s="384"/>
      <c r="C16" s="412"/>
      <c r="D16" s="1097"/>
      <c r="E16" s="1098"/>
    </row>
    <row r="17" spans="1:5" ht="20.149999999999999" customHeight="1" thickTop="1" thickBot="1">
      <c r="A17" s="1101"/>
      <c r="B17" s="385" t="s">
        <v>281</v>
      </c>
      <c r="C17" s="414">
        <f>SUM(C11:C16)</f>
        <v>0</v>
      </c>
      <c r="D17" s="1092"/>
      <c r="E17" s="1093"/>
    </row>
    <row r="18" spans="1:5" ht="20.149999999999999" customHeight="1">
      <c r="A18" s="1094" t="s">
        <v>309</v>
      </c>
      <c r="B18" s="386"/>
      <c r="C18" s="413"/>
      <c r="D18" s="1095"/>
      <c r="E18" s="1096"/>
    </row>
    <row r="19" spans="1:5" ht="20.149999999999999" customHeight="1">
      <c r="A19" s="1094"/>
      <c r="B19" s="388"/>
      <c r="C19" s="383"/>
      <c r="D19" s="1102"/>
      <c r="E19" s="1103"/>
    </row>
    <row r="20" spans="1:5" ht="20.149999999999999" customHeight="1" thickBot="1">
      <c r="A20" s="1094"/>
      <c r="B20" s="384"/>
      <c r="C20" s="412"/>
      <c r="D20" s="1097"/>
      <c r="E20" s="1098"/>
    </row>
    <row r="21" spans="1:5" ht="20.149999999999999" customHeight="1" thickTop="1" thickBot="1">
      <c r="A21" s="1092"/>
      <c r="B21" s="389" t="s">
        <v>281</v>
      </c>
      <c r="C21" s="411">
        <f>SUM(C18:C20)</f>
        <v>0</v>
      </c>
      <c r="D21" s="1092"/>
      <c r="E21" s="1093"/>
    </row>
    <row r="22" spans="1:5" ht="20.149999999999999" customHeight="1">
      <c r="A22" s="1094" t="s">
        <v>310</v>
      </c>
      <c r="B22" s="386"/>
      <c r="C22" s="413"/>
      <c r="D22" s="1095"/>
      <c r="E22" s="1096"/>
    </row>
    <row r="23" spans="1:5" ht="20.149999999999999" customHeight="1" thickBot="1">
      <c r="A23" s="1094"/>
      <c r="B23" s="384"/>
      <c r="C23" s="412"/>
      <c r="D23" s="1097"/>
      <c r="E23" s="1098"/>
    </row>
    <row r="24" spans="1:5" ht="20.149999999999999" customHeight="1" thickTop="1" thickBot="1">
      <c r="A24" s="1092"/>
      <c r="B24" s="389" t="s">
        <v>281</v>
      </c>
      <c r="C24" s="411">
        <f>SUM(C22:C23)</f>
        <v>0</v>
      </c>
      <c r="D24" s="1092"/>
      <c r="E24" s="1093"/>
    </row>
    <row r="25" spans="1:5" ht="20.149999999999999" customHeight="1">
      <c r="A25" s="1027" t="s">
        <v>311</v>
      </c>
      <c r="B25" s="1029"/>
      <c r="C25" s="408">
        <f>C10+C17+C21+C24</f>
        <v>0</v>
      </c>
      <c r="D25" s="84"/>
    </row>
    <row r="26" spans="1:5" ht="20.149999999999999" customHeight="1"/>
    <row r="27" spans="1:5" ht="20.149999999999999" customHeight="1" thickBot="1">
      <c r="A27" s="1084" t="s">
        <v>295</v>
      </c>
      <c r="B27" s="1085"/>
      <c r="C27" s="410" t="s">
        <v>296</v>
      </c>
      <c r="D27" s="390" t="s">
        <v>313</v>
      </c>
      <c r="E27" s="391" t="s">
        <v>297</v>
      </c>
    </row>
    <row r="28" spans="1:5" ht="20.149999999999999" customHeight="1" thickTop="1">
      <c r="A28" s="1086"/>
      <c r="B28" s="1087"/>
      <c r="C28" s="380"/>
      <c r="D28" s="392"/>
      <c r="E28" s="393"/>
    </row>
    <row r="29" spans="1:5" ht="20.149999999999999" customHeight="1">
      <c r="A29" s="1088"/>
      <c r="B29" s="1089"/>
      <c r="C29" s="383"/>
      <c r="D29" s="396"/>
      <c r="E29" s="397"/>
    </row>
    <row r="30" spans="1:5" ht="20.149999999999999" customHeight="1" thickBot="1">
      <c r="A30" s="1090"/>
      <c r="B30" s="1091"/>
      <c r="C30" s="398"/>
      <c r="D30" s="399"/>
      <c r="E30" s="400"/>
    </row>
    <row r="31" spans="1:5" ht="20.149999999999999" customHeight="1">
      <c r="A31" s="1027" t="s">
        <v>311</v>
      </c>
      <c r="B31" s="1029"/>
      <c r="C31" s="408">
        <f>SUM(C28:C30)</f>
        <v>0</v>
      </c>
      <c r="D31" s="84"/>
    </row>
    <row r="32" spans="1:5" ht="80.150000000000006" customHeight="1">
      <c r="A32" s="1083" t="s">
        <v>317</v>
      </c>
      <c r="B32" s="1083"/>
      <c r="C32" s="1083"/>
      <c r="D32" s="1083"/>
      <c r="E32" s="1083"/>
    </row>
  </sheetData>
  <mergeCells count="34">
    <mergeCell ref="A4:B4"/>
    <mergeCell ref="D9:E9"/>
    <mergeCell ref="D10:E10"/>
    <mergeCell ref="D4:E4"/>
    <mergeCell ref="A5:A10"/>
    <mergeCell ref="D5:E5"/>
    <mergeCell ref="D6:E6"/>
    <mergeCell ref="D23:E23"/>
    <mergeCell ref="D24:E24"/>
    <mergeCell ref="A32:E32"/>
    <mergeCell ref="A25:B25"/>
    <mergeCell ref="A22:A24"/>
    <mergeCell ref="D22:E22"/>
    <mergeCell ref="A31:B31"/>
    <mergeCell ref="A27:B27"/>
    <mergeCell ref="A28:B28"/>
    <mergeCell ref="A29:B29"/>
    <mergeCell ref="A30:B30"/>
    <mergeCell ref="A2:E2"/>
    <mergeCell ref="D8:E8"/>
    <mergeCell ref="D15:E15"/>
    <mergeCell ref="A18:A21"/>
    <mergeCell ref="D18:E18"/>
    <mergeCell ref="D19:E19"/>
    <mergeCell ref="D20:E20"/>
    <mergeCell ref="D21:E21"/>
    <mergeCell ref="A11:A17"/>
    <mergeCell ref="D11:E11"/>
    <mergeCell ref="D12:E12"/>
    <mergeCell ref="D13:E13"/>
    <mergeCell ref="D14:E14"/>
    <mergeCell ref="D16:E16"/>
    <mergeCell ref="D17:E17"/>
    <mergeCell ref="D7:E7"/>
  </mergeCells>
  <phoneticPr fontId="1"/>
  <pageMargins left="0.70866141732283472" right="0.70866141732283472" top="0.74803149606299213" bottom="0.74803149606299213" header="0.31496062992125984" footer="0.31496062992125984"/>
  <pageSetup paperSize="9" scale="75" orientation="landscape" r:id="rId1"/>
  <headerFooter>
    <oddHeader>&amp;R（2023.06版）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6"/>
  <sheetViews>
    <sheetView view="pageBreakPreview" zoomScaleNormal="115" zoomScaleSheetLayoutView="100" zoomScalePageLayoutView="80" workbookViewId="0">
      <selection activeCell="K21" sqref="K21"/>
    </sheetView>
  </sheetViews>
  <sheetFormatPr defaultRowHeight="14"/>
  <cols>
    <col min="1" max="1" width="3.58203125" customWidth="1"/>
    <col min="2" max="2" width="3.33203125" customWidth="1"/>
    <col min="3" max="3" width="26.83203125" customWidth="1"/>
    <col min="4" max="10" width="16.08203125" customWidth="1"/>
    <col min="11" max="11" width="14.83203125" customWidth="1"/>
  </cols>
  <sheetData>
    <row r="1" spans="1:10" ht="15" customHeight="1">
      <c r="J1" s="3" t="s">
        <v>31</v>
      </c>
    </row>
    <row r="2" spans="1:10" ht="24" customHeight="1">
      <c r="A2" s="823" t="s">
        <v>32</v>
      </c>
      <c r="B2" s="823"/>
      <c r="C2" s="823"/>
      <c r="D2" s="823"/>
      <c r="E2" s="823"/>
      <c r="F2" s="823"/>
      <c r="G2" s="823"/>
      <c r="H2" s="823"/>
      <c r="I2" s="823"/>
      <c r="J2" s="823"/>
    </row>
    <row r="3" spans="1:10" ht="14.5" thickBot="1">
      <c r="A3" s="1"/>
      <c r="B3" s="1"/>
      <c r="C3" s="1"/>
      <c r="D3" s="2"/>
      <c r="E3" s="2"/>
      <c r="F3" s="2"/>
      <c r="G3" s="2"/>
      <c r="H3" s="2"/>
      <c r="I3" s="2"/>
      <c r="J3" s="137" t="s">
        <v>33</v>
      </c>
    </row>
    <row r="4" spans="1:10" s="4" customFormat="1" ht="36.75" customHeight="1" thickBot="1">
      <c r="A4" s="211" t="s">
        <v>34</v>
      </c>
      <c r="B4" s="212"/>
      <c r="C4" s="213"/>
      <c r="D4" s="214" t="s">
        <v>35</v>
      </c>
      <c r="E4" s="214" t="s">
        <v>36</v>
      </c>
      <c r="F4" s="214" t="s">
        <v>37</v>
      </c>
      <c r="G4" s="214" t="s">
        <v>38</v>
      </c>
      <c r="H4" s="214" t="s">
        <v>39</v>
      </c>
      <c r="I4" s="214" t="s">
        <v>40</v>
      </c>
      <c r="J4" s="207" t="s">
        <v>41</v>
      </c>
    </row>
    <row r="5" spans="1:10" s="4" customFormat="1" ht="22.5" customHeight="1">
      <c r="A5" s="215" t="s">
        <v>42</v>
      </c>
      <c r="B5" s="216"/>
      <c r="C5" s="216"/>
      <c r="D5" s="208">
        <f>D6+D16+D17</f>
        <v>0</v>
      </c>
      <c r="E5" s="209"/>
      <c r="F5" s="208">
        <f>F6+F16+F17</f>
        <v>0</v>
      </c>
      <c r="G5" s="209"/>
      <c r="H5" s="209"/>
      <c r="I5" s="209"/>
      <c r="J5" s="254"/>
    </row>
    <row r="6" spans="1:10" s="4" customFormat="1" ht="22.5" customHeight="1">
      <c r="A6" s="217"/>
      <c r="B6" s="218" t="s">
        <v>43</v>
      </c>
      <c r="C6" s="219"/>
      <c r="D6" s="230">
        <f>SUM(D7:D15)</f>
        <v>0</v>
      </c>
      <c r="E6" s="231"/>
      <c r="F6" s="230">
        <f>SUM(F7:F15)</f>
        <v>0</v>
      </c>
      <c r="G6" s="231"/>
      <c r="H6" s="231"/>
      <c r="I6" s="231"/>
      <c r="J6" s="255"/>
    </row>
    <row r="7" spans="1:10" s="4" customFormat="1" ht="22.5" customHeight="1">
      <c r="A7" s="217"/>
      <c r="B7" s="218"/>
      <c r="C7" s="219" t="s">
        <v>44</v>
      </c>
      <c r="D7" s="229"/>
      <c r="E7" s="229"/>
      <c r="F7" s="229"/>
      <c r="G7" s="231"/>
      <c r="H7" s="231"/>
      <c r="I7" s="231"/>
      <c r="J7" s="255"/>
    </row>
    <row r="8" spans="1:10" s="4" customFormat="1" ht="22.5" customHeight="1">
      <c r="A8" s="217"/>
      <c r="B8" s="218"/>
      <c r="C8" s="220" t="s">
        <v>45</v>
      </c>
      <c r="D8" s="229"/>
      <c r="E8" s="229"/>
      <c r="F8" s="229"/>
      <c r="G8" s="231"/>
      <c r="H8" s="231"/>
      <c r="I8" s="231"/>
      <c r="J8" s="255"/>
    </row>
    <row r="9" spans="1:10" s="4" customFormat="1" ht="22.5" customHeight="1">
      <c r="A9" s="217"/>
      <c r="B9" s="218"/>
      <c r="C9" s="220" t="s">
        <v>46</v>
      </c>
      <c r="D9" s="229"/>
      <c r="E9" s="229"/>
      <c r="F9" s="229"/>
      <c r="G9" s="231"/>
      <c r="H9" s="231"/>
      <c r="I9" s="231"/>
      <c r="J9" s="255"/>
    </row>
    <row r="10" spans="1:10" s="4" customFormat="1" ht="22.5" customHeight="1">
      <c r="A10" s="217"/>
      <c r="B10" s="221"/>
      <c r="C10" s="222" t="s">
        <v>47</v>
      </c>
      <c r="D10" s="229"/>
      <c r="E10" s="229"/>
      <c r="F10" s="229"/>
      <c r="G10" s="231"/>
      <c r="H10" s="231"/>
      <c r="I10" s="231"/>
      <c r="J10" s="255"/>
    </row>
    <row r="11" spans="1:10" s="4" customFormat="1" ht="22.5" customHeight="1">
      <c r="A11" s="223"/>
      <c r="B11" s="224"/>
      <c r="C11" s="225" t="s">
        <v>48</v>
      </c>
      <c r="D11" s="229"/>
      <c r="E11" s="229"/>
      <c r="F11" s="229"/>
      <c r="G11" s="232"/>
      <c r="H11" s="232"/>
      <c r="I11" s="232"/>
      <c r="J11" s="256"/>
    </row>
    <row r="12" spans="1:10" s="4" customFormat="1" ht="22.5" customHeight="1">
      <c r="A12" s="223"/>
      <c r="B12" s="224"/>
      <c r="C12" s="225" t="s">
        <v>49</v>
      </c>
      <c r="D12" s="229"/>
      <c r="E12" s="229"/>
      <c r="F12" s="229"/>
      <c r="G12" s="232"/>
      <c r="H12" s="232"/>
      <c r="I12" s="232"/>
      <c r="J12" s="256"/>
    </row>
    <row r="13" spans="1:10" s="4" customFormat="1" ht="22.5" customHeight="1">
      <c r="A13" s="223"/>
      <c r="B13" s="224"/>
      <c r="C13" s="225" t="s">
        <v>50</v>
      </c>
      <c r="D13" s="229"/>
      <c r="E13" s="229"/>
      <c r="F13" s="229"/>
      <c r="G13" s="232"/>
      <c r="H13" s="232"/>
      <c r="I13" s="232"/>
      <c r="J13" s="256"/>
    </row>
    <row r="14" spans="1:10" s="4" customFormat="1" ht="22.5" customHeight="1">
      <c r="A14" s="223"/>
      <c r="B14" s="224"/>
      <c r="C14" s="683" t="s">
        <v>51</v>
      </c>
      <c r="D14" s="229"/>
      <c r="E14" s="229"/>
      <c r="F14" s="229"/>
      <c r="G14" s="232"/>
      <c r="H14" s="232"/>
      <c r="I14" s="232"/>
      <c r="J14" s="256"/>
    </row>
    <row r="15" spans="1:10" s="4" customFormat="1" ht="22.5" customHeight="1">
      <c r="A15" s="223"/>
      <c r="B15" s="224"/>
      <c r="C15" s="683" t="s">
        <v>52</v>
      </c>
      <c r="D15" s="229"/>
      <c r="E15" s="229"/>
      <c r="F15" s="229"/>
      <c r="G15" s="232"/>
      <c r="H15" s="232"/>
      <c r="I15" s="232"/>
      <c r="J15" s="256"/>
    </row>
    <row r="16" spans="1:10" s="4" customFormat="1" ht="22.5" customHeight="1">
      <c r="A16" s="223"/>
      <c r="B16" s="224" t="s">
        <v>53</v>
      </c>
      <c r="C16" s="225"/>
      <c r="D16" s="229"/>
      <c r="E16" s="232"/>
      <c r="F16" s="229"/>
      <c r="G16" s="232"/>
      <c r="H16" s="232"/>
      <c r="I16" s="232"/>
      <c r="J16" s="256"/>
    </row>
    <row r="17" spans="1:10" s="4" customFormat="1" ht="22.5" customHeight="1">
      <c r="A17" s="223"/>
      <c r="B17" s="224" t="s">
        <v>54</v>
      </c>
      <c r="C17" s="225"/>
      <c r="D17" s="229"/>
      <c r="E17" s="232"/>
      <c r="F17" s="229"/>
      <c r="G17" s="232"/>
      <c r="H17" s="232"/>
      <c r="I17" s="232"/>
      <c r="J17" s="256"/>
    </row>
    <row r="18" spans="1:10" s="4" customFormat="1" ht="22.5" customHeight="1" thickBot="1">
      <c r="A18" s="223" t="s">
        <v>55</v>
      </c>
      <c r="B18" s="224"/>
      <c r="C18" s="225"/>
      <c r="D18" s="210"/>
      <c r="E18" s="232"/>
      <c r="F18" s="229"/>
      <c r="G18" s="232"/>
      <c r="H18" s="232"/>
      <c r="I18" s="232"/>
      <c r="J18" s="256"/>
    </row>
    <row r="19" spans="1:10" s="4" customFormat="1" ht="22.5" customHeight="1" thickBot="1">
      <c r="A19" s="226" t="s">
        <v>56</v>
      </c>
      <c r="B19" s="227"/>
      <c r="C19" s="228"/>
      <c r="D19" s="233">
        <f>D5+D18</f>
        <v>0</v>
      </c>
      <c r="E19" s="234"/>
      <c r="F19" s="233">
        <f>F5+F18</f>
        <v>0</v>
      </c>
      <c r="G19" s="234"/>
      <c r="H19" s="234"/>
      <c r="I19" s="234"/>
      <c r="J19" s="234"/>
    </row>
    <row r="20" spans="1:10" s="660" customFormat="1" ht="22.5" customHeight="1">
      <c r="A20" s="827" t="s">
        <v>57</v>
      </c>
      <c r="B20" s="828"/>
      <c r="C20" s="657" t="s">
        <v>58</v>
      </c>
      <c r="D20" s="658"/>
      <c r="E20" s="659"/>
      <c r="F20" s="658"/>
      <c r="G20" s="659"/>
      <c r="H20" s="659"/>
      <c r="I20" s="659"/>
      <c r="J20" s="659"/>
    </row>
    <row r="21" spans="1:10" s="660" customFormat="1" ht="22.5" customHeight="1" thickBot="1">
      <c r="A21" s="829"/>
      <c r="B21" s="830"/>
      <c r="C21" s="661" t="s">
        <v>59</v>
      </c>
      <c r="D21" s="662"/>
      <c r="E21" s="663"/>
      <c r="F21" s="662"/>
      <c r="G21" s="663"/>
      <c r="H21" s="663"/>
      <c r="I21" s="663"/>
      <c r="J21" s="663"/>
    </row>
    <row r="22" spans="1:10" s="660" customFormat="1" ht="22.5" customHeight="1" thickBot="1">
      <c r="A22" s="824" t="s">
        <v>60</v>
      </c>
      <c r="B22" s="825"/>
      <c r="C22" s="826"/>
      <c r="D22" s="664">
        <f>SUM(D19:D21)</f>
        <v>0</v>
      </c>
      <c r="E22" s="665"/>
      <c r="F22" s="664">
        <f>SUM(F19:F21)</f>
        <v>0</v>
      </c>
      <c r="G22" s="664">
        <f>SUM(G19:G21)</f>
        <v>0</v>
      </c>
      <c r="H22" s="664">
        <f>SUM(H19:H21)</f>
        <v>0</v>
      </c>
      <c r="I22" s="664">
        <f>SUM(I19:I21)</f>
        <v>0</v>
      </c>
      <c r="J22" s="666">
        <f>F22-G22-H22-I22</f>
        <v>0</v>
      </c>
    </row>
    <row r="23" spans="1:10" s="660" customFormat="1" ht="50.5" customHeight="1">
      <c r="A23" s="684"/>
      <c r="B23" s="684"/>
      <c r="C23" s="831" t="s">
        <v>61</v>
      </c>
      <c r="D23" s="831"/>
      <c r="E23" s="831"/>
      <c r="F23" s="831"/>
      <c r="G23" s="831"/>
      <c r="H23" s="831"/>
      <c r="I23" s="831"/>
      <c r="J23" s="831"/>
    </row>
    <row r="24" spans="1:10" s="660" customFormat="1" ht="22.5" customHeight="1">
      <c r="A24" s="686"/>
      <c r="B24" s="686"/>
      <c r="C24" s="686"/>
      <c r="D24" s="685"/>
      <c r="E24" s="685"/>
      <c r="F24" s="685"/>
      <c r="G24" s="685"/>
      <c r="H24" s="685"/>
      <c r="I24" s="685"/>
      <c r="J24" s="685"/>
    </row>
    <row r="25" spans="1:10" s="544" customFormat="1" ht="108.75" customHeight="1">
      <c r="A25" s="821" t="s">
        <v>415</v>
      </c>
      <c r="B25" s="822"/>
      <c r="C25" s="822"/>
      <c r="D25" s="822"/>
      <c r="E25" s="822"/>
      <c r="F25" s="822"/>
      <c r="G25" s="822"/>
      <c r="H25" s="822"/>
      <c r="I25" s="822"/>
      <c r="J25" s="822"/>
    </row>
    <row r="26" spans="1:10" ht="14.5" customHeight="1">
      <c r="A26" s="4"/>
      <c r="B26" s="4"/>
      <c r="C26" s="4"/>
      <c r="D26" s="4"/>
      <c r="E26" s="4"/>
      <c r="F26" s="4"/>
      <c r="G26" s="4"/>
      <c r="H26" s="4"/>
      <c r="I26" s="4"/>
      <c r="J26" s="4"/>
    </row>
  </sheetData>
  <mergeCells count="5">
    <mergeCell ref="A25:J25"/>
    <mergeCell ref="A2:J2"/>
    <mergeCell ref="A22:C22"/>
    <mergeCell ref="A20:B21"/>
    <mergeCell ref="C23:J23"/>
  </mergeCells>
  <phoneticPr fontId="1"/>
  <pageMargins left="0.70866141732283472" right="0.70866141732283472" top="0.74803149606299213" bottom="0.74803149606299213" header="0.31496062992125984" footer="0.31496062992125984"/>
  <pageSetup paperSize="9" scale="75" orientation="landscape" r:id="rId1"/>
  <headerFooter>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1</xdr:col>
                    <xdr:colOff>19050</xdr:colOff>
                    <xdr:row>22</xdr:row>
                    <xdr:rowOff>152400</xdr:rowOff>
                  </from>
                  <to>
                    <xdr:col>2</xdr:col>
                    <xdr:colOff>127000</xdr:colOff>
                    <xdr:row>22</xdr:row>
                    <xdr:rowOff>488950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I40"/>
  <sheetViews>
    <sheetView zoomScale="85" zoomScaleNormal="85" zoomScaleSheetLayoutView="100" workbookViewId="0"/>
  </sheetViews>
  <sheetFormatPr defaultColWidth="9" defaultRowHeight="14"/>
  <cols>
    <col min="1" max="1" width="5.75" style="97" customWidth="1"/>
    <col min="2" max="2" width="14.58203125" style="568" customWidth="1"/>
    <col min="3" max="3" width="28" style="97" customWidth="1"/>
    <col min="4" max="4" width="8.08203125" style="97" customWidth="1"/>
    <col min="5" max="5" width="18.58203125" style="97" customWidth="1"/>
    <col min="6" max="6" width="9.75" style="97" customWidth="1"/>
    <col min="7" max="7" width="21.25" style="97" customWidth="1"/>
    <col min="8" max="8" width="8.83203125" style="97" customWidth="1"/>
    <col min="9" max="9" width="19.83203125" style="97" customWidth="1"/>
    <col min="10" max="16384" width="9" style="97"/>
  </cols>
  <sheetData>
    <row r="1" spans="1:9" ht="18.75" customHeight="1">
      <c r="A1" s="139"/>
      <c r="B1" s="541"/>
      <c r="C1" s="139"/>
      <c r="D1" s="542"/>
      <c r="G1" s="542"/>
      <c r="H1" s="542"/>
      <c r="I1" s="542" t="s">
        <v>318</v>
      </c>
    </row>
    <row r="2" spans="1:9" ht="24" customHeight="1">
      <c r="A2" s="543"/>
      <c r="B2" s="1140" t="s">
        <v>319</v>
      </c>
      <c r="C2" s="1140"/>
      <c r="D2" s="1140"/>
      <c r="E2" s="1140"/>
      <c r="F2" s="1140"/>
      <c r="G2" s="1140"/>
    </row>
    <row r="3" spans="1:9" ht="24" customHeight="1" thickBot="1">
      <c r="A3" s="139"/>
      <c r="B3" s="544" t="s">
        <v>320</v>
      </c>
      <c r="C3" s="139"/>
      <c r="D3" s="139"/>
    </row>
    <row r="4" spans="1:9" ht="30" customHeight="1">
      <c r="A4" s="545"/>
      <c r="B4" s="843" t="s">
        <v>321</v>
      </c>
      <c r="C4" s="1141" t="s">
        <v>322</v>
      </c>
      <c r="D4" s="845" t="s">
        <v>116</v>
      </c>
      <c r="E4" s="1142" t="s">
        <v>323</v>
      </c>
      <c r="F4" s="546" t="s">
        <v>324</v>
      </c>
      <c r="G4" s="838" t="s">
        <v>325</v>
      </c>
    </row>
    <row r="5" spans="1:9" ht="24" customHeight="1" thickBot="1">
      <c r="A5" s="168"/>
      <c r="B5" s="844"/>
      <c r="C5" s="1113"/>
      <c r="D5" s="846"/>
      <c r="E5" s="1143"/>
      <c r="F5" s="202" t="s">
        <v>326</v>
      </c>
      <c r="G5" s="839"/>
      <c r="I5" s="579"/>
    </row>
    <row r="6" spans="1:9" ht="24" customHeight="1" thickTop="1">
      <c r="A6" s="747"/>
      <c r="B6" s="748"/>
      <c r="C6" s="749"/>
      <c r="D6" s="750"/>
      <c r="E6" s="751"/>
      <c r="F6" s="745">
        <v>1</v>
      </c>
      <c r="G6" s="108">
        <f>E6*F6</f>
        <v>0</v>
      </c>
      <c r="I6" s="580"/>
    </row>
    <row r="7" spans="1:9" ht="24" customHeight="1">
      <c r="A7" s="747"/>
      <c r="B7" s="748"/>
      <c r="C7" s="752"/>
      <c r="D7" s="750"/>
      <c r="E7" s="753"/>
      <c r="F7" s="745">
        <v>1</v>
      </c>
      <c r="G7" s="197">
        <f>E7*F7</f>
        <v>0</v>
      </c>
      <c r="I7" s="580"/>
    </row>
    <row r="8" spans="1:9" ht="24" customHeight="1">
      <c r="A8" s="747"/>
      <c r="B8" s="754"/>
      <c r="C8" s="755"/>
      <c r="D8" s="756"/>
      <c r="E8" s="753"/>
      <c r="F8" s="745">
        <v>1</v>
      </c>
      <c r="G8" s="197">
        <f>E8*F8</f>
        <v>0</v>
      </c>
      <c r="I8" s="580"/>
    </row>
    <row r="9" spans="1:9" ht="24" customHeight="1">
      <c r="A9" s="747"/>
      <c r="B9" s="754"/>
      <c r="C9" s="755"/>
      <c r="D9" s="756"/>
      <c r="E9" s="753"/>
      <c r="F9" s="745">
        <v>1</v>
      </c>
      <c r="G9" s="197">
        <f>E9*F9</f>
        <v>0</v>
      </c>
      <c r="I9" s="580"/>
    </row>
    <row r="10" spans="1:9" ht="24" customHeight="1">
      <c r="A10" s="747"/>
      <c r="B10" s="748"/>
      <c r="C10" s="752"/>
      <c r="D10" s="750"/>
      <c r="E10" s="757"/>
      <c r="F10" s="745">
        <v>1</v>
      </c>
      <c r="G10" s="197">
        <f>E10*F10</f>
        <v>0</v>
      </c>
      <c r="I10" s="580"/>
    </row>
    <row r="11" spans="1:9" ht="24" customHeight="1">
      <c r="A11" s="747"/>
      <c r="B11" s="754"/>
      <c r="C11" s="755"/>
      <c r="D11" s="756"/>
      <c r="E11" s="753"/>
      <c r="F11" s="745">
        <v>1</v>
      </c>
      <c r="G11" s="109">
        <f t="shared" ref="G11:G14" si="0">E11*F11</f>
        <v>0</v>
      </c>
      <c r="I11" s="580"/>
    </row>
    <row r="12" spans="1:9" ht="24" customHeight="1">
      <c r="A12" s="747"/>
      <c r="B12" s="754"/>
      <c r="C12" s="755"/>
      <c r="D12" s="756"/>
      <c r="E12" s="753"/>
      <c r="F12" s="745">
        <v>1</v>
      </c>
      <c r="G12" s="110">
        <f t="shared" si="0"/>
        <v>0</v>
      </c>
      <c r="I12" s="580"/>
    </row>
    <row r="13" spans="1:9" ht="24" customHeight="1">
      <c r="A13" s="747"/>
      <c r="B13" s="754"/>
      <c r="C13" s="755"/>
      <c r="D13" s="756"/>
      <c r="E13" s="753"/>
      <c r="F13" s="745">
        <v>1</v>
      </c>
      <c r="G13" s="110">
        <f t="shared" si="0"/>
        <v>0</v>
      </c>
      <c r="I13" s="580"/>
    </row>
    <row r="14" spans="1:9" ht="24" customHeight="1" thickBot="1">
      <c r="A14" s="747"/>
      <c r="B14" s="758"/>
      <c r="C14" s="759"/>
      <c r="D14" s="760"/>
      <c r="E14" s="761"/>
      <c r="F14" s="746">
        <v>1</v>
      </c>
      <c r="G14" s="547">
        <f t="shared" si="0"/>
        <v>0</v>
      </c>
      <c r="I14" s="580"/>
    </row>
    <row r="15" spans="1:9" ht="27.75" customHeight="1" thickBot="1">
      <c r="A15" s="548"/>
      <c r="B15" s="549"/>
      <c r="C15" s="550"/>
      <c r="D15" s="550"/>
      <c r="E15" s="1119" t="s">
        <v>330</v>
      </c>
      <c r="F15" s="1120"/>
      <c r="G15" s="551">
        <f>SUM(G6:G14)</f>
        <v>0</v>
      </c>
    </row>
    <row r="16" spans="1:9" ht="45" customHeight="1">
      <c r="A16" s="139"/>
      <c r="B16" s="1121"/>
      <c r="C16" s="1121"/>
      <c r="D16" s="1121"/>
      <c r="E16" s="1121"/>
      <c r="F16" s="1121"/>
      <c r="G16" s="1121"/>
      <c r="H16" s="1121"/>
    </row>
    <row r="17" spans="1:9" ht="33.65" customHeight="1" thickBot="1">
      <c r="B17" s="544" t="s">
        <v>331</v>
      </c>
      <c r="C17" s="552"/>
      <c r="D17" s="553"/>
      <c r="E17" s="553"/>
      <c r="F17" s="553"/>
      <c r="G17" s="553"/>
      <c r="H17" s="553"/>
    </row>
    <row r="18" spans="1:9">
      <c r="B18" s="1122" t="s">
        <v>332</v>
      </c>
      <c r="C18" s="1124" t="s">
        <v>333</v>
      </c>
      <c r="D18" s="1126" t="s">
        <v>334</v>
      </c>
      <c r="E18" s="1128" t="s">
        <v>335</v>
      </c>
      <c r="F18" s="1130" t="s">
        <v>336</v>
      </c>
      <c r="G18" s="1131"/>
      <c r="H18" s="554"/>
    </row>
    <row r="19" spans="1:9" ht="31.15" customHeight="1" thickBot="1">
      <c r="B19" s="1123"/>
      <c r="C19" s="1125"/>
      <c r="D19" s="1127"/>
      <c r="E19" s="1129"/>
      <c r="F19" s="1132"/>
      <c r="G19" s="1133"/>
      <c r="H19" s="554"/>
    </row>
    <row r="20" spans="1:9" ht="24" customHeight="1" thickTop="1">
      <c r="B20" s="762"/>
      <c r="C20" s="763"/>
      <c r="D20" s="764"/>
      <c r="E20" s="765"/>
      <c r="F20" s="1134"/>
      <c r="G20" s="1135"/>
      <c r="H20" s="555"/>
    </row>
    <row r="21" spans="1:9" ht="24" customHeight="1">
      <c r="B21" s="762"/>
      <c r="C21" s="763"/>
      <c r="D21" s="764"/>
      <c r="E21" s="765"/>
      <c r="F21" s="1136"/>
      <c r="G21" s="1137"/>
      <c r="H21" s="555"/>
    </row>
    <row r="22" spans="1:9" ht="24" customHeight="1">
      <c r="B22" s="762"/>
      <c r="C22" s="763"/>
      <c r="D22" s="764"/>
      <c r="E22" s="765"/>
      <c r="F22" s="1136"/>
      <c r="G22" s="1137"/>
      <c r="H22" s="555"/>
    </row>
    <row r="23" spans="1:9" ht="24" customHeight="1">
      <c r="B23" s="766"/>
      <c r="C23" s="763"/>
      <c r="D23" s="764"/>
      <c r="E23" s="765"/>
      <c r="F23" s="1136"/>
      <c r="G23" s="1137"/>
      <c r="H23" s="555"/>
    </row>
    <row r="24" spans="1:9" ht="24" customHeight="1">
      <c r="B24" s="767"/>
      <c r="C24" s="768"/>
      <c r="D24" s="769"/>
      <c r="E24" s="770"/>
      <c r="F24" s="1138"/>
      <c r="G24" s="1139"/>
      <c r="H24" s="555"/>
    </row>
    <row r="25" spans="1:9" ht="32.5" customHeight="1">
      <c r="B25" s="1116" t="s">
        <v>337</v>
      </c>
      <c r="C25" s="1117"/>
      <c r="D25" s="1117"/>
      <c r="E25" s="681">
        <f>SUM(E20:E24)</f>
        <v>0</v>
      </c>
      <c r="F25" s="1118"/>
      <c r="G25" s="1118"/>
      <c r="H25" s="1118"/>
    </row>
    <row r="26" spans="1:9" ht="16.149999999999999" customHeight="1">
      <c r="B26" s="557"/>
      <c r="C26" s="557"/>
      <c r="D26" s="557"/>
      <c r="E26" s="558"/>
      <c r="F26" s="559"/>
      <c r="G26" s="559"/>
      <c r="H26" s="559"/>
    </row>
    <row r="27" spans="1:9" ht="32.5" customHeight="1" thickBot="1">
      <c r="B27" s="544" t="s">
        <v>338</v>
      </c>
      <c r="C27" s="557"/>
      <c r="D27" s="557"/>
      <c r="E27" s="558"/>
      <c r="F27" s="559"/>
      <c r="G27" s="559"/>
      <c r="H27" s="559"/>
    </row>
    <row r="28" spans="1:9" ht="23.5" customHeight="1">
      <c r="B28" s="1111" t="s">
        <v>339</v>
      </c>
      <c r="C28" s="1112" t="s">
        <v>340</v>
      </c>
      <c r="D28" s="845" t="s">
        <v>116</v>
      </c>
      <c r="E28" s="1114" t="s">
        <v>341</v>
      </c>
      <c r="F28" s="1114"/>
      <c r="G28" s="1114" t="s">
        <v>342</v>
      </c>
      <c r="H28" s="1115"/>
      <c r="I28" s="838" t="s">
        <v>325</v>
      </c>
    </row>
    <row r="29" spans="1:9" ht="23.5" customHeight="1" thickBot="1">
      <c r="B29" s="844"/>
      <c r="C29" s="1113"/>
      <c r="D29" s="846"/>
      <c r="E29" s="560" t="s">
        <v>343</v>
      </c>
      <c r="F29" s="560" t="s">
        <v>150</v>
      </c>
      <c r="G29" s="560" t="s">
        <v>343</v>
      </c>
      <c r="H29" s="561" t="s">
        <v>150</v>
      </c>
      <c r="I29" s="839"/>
    </row>
    <row r="30" spans="1:9" ht="25.9" customHeight="1" thickTop="1">
      <c r="A30" s="785"/>
      <c r="B30" s="771" t="s">
        <v>344</v>
      </c>
      <c r="C30" s="752" t="s">
        <v>327</v>
      </c>
      <c r="D30" s="750">
        <v>2</v>
      </c>
      <c r="E30" s="772"/>
      <c r="F30" s="773"/>
      <c r="G30" s="772"/>
      <c r="H30" s="774"/>
      <c r="I30" s="562">
        <f>E30*F30+G30*H30</f>
        <v>0</v>
      </c>
    </row>
    <row r="31" spans="1:9" ht="25.9" customHeight="1">
      <c r="A31" s="785"/>
      <c r="B31" s="775" t="s">
        <v>344</v>
      </c>
      <c r="C31" s="752" t="s">
        <v>328</v>
      </c>
      <c r="D31" s="750">
        <v>2</v>
      </c>
      <c r="E31" s="776"/>
      <c r="F31" s="777"/>
      <c r="G31" s="776"/>
      <c r="H31" s="778"/>
      <c r="I31" s="563">
        <f t="shared" ref="I31:I35" si="1">E31*F31+G31*H31</f>
        <v>0</v>
      </c>
    </row>
    <row r="32" spans="1:9" ht="25.9" customHeight="1">
      <c r="A32" s="785"/>
      <c r="B32" s="775" t="s">
        <v>344</v>
      </c>
      <c r="C32" s="752" t="s">
        <v>329</v>
      </c>
      <c r="D32" s="750" t="s">
        <v>329</v>
      </c>
      <c r="E32" s="776"/>
      <c r="F32" s="777"/>
      <c r="G32" s="776"/>
      <c r="H32" s="778"/>
      <c r="I32" s="563">
        <f t="shared" si="1"/>
        <v>0</v>
      </c>
    </row>
    <row r="33" spans="1:9" ht="25.9" customHeight="1">
      <c r="A33" s="785"/>
      <c r="B33" s="775" t="s">
        <v>344</v>
      </c>
      <c r="C33" s="752" t="s">
        <v>329</v>
      </c>
      <c r="D33" s="750" t="s">
        <v>329</v>
      </c>
      <c r="E33" s="776"/>
      <c r="F33" s="777"/>
      <c r="G33" s="776"/>
      <c r="H33" s="778"/>
      <c r="I33" s="563">
        <f t="shared" si="1"/>
        <v>0</v>
      </c>
    </row>
    <row r="34" spans="1:9" ht="25.9" customHeight="1">
      <c r="A34" s="785"/>
      <c r="B34" s="775" t="s">
        <v>344</v>
      </c>
      <c r="C34" s="752" t="s">
        <v>329</v>
      </c>
      <c r="D34" s="750" t="s">
        <v>329</v>
      </c>
      <c r="E34" s="776"/>
      <c r="F34" s="777"/>
      <c r="G34" s="776"/>
      <c r="H34" s="778"/>
      <c r="I34" s="563">
        <f t="shared" si="1"/>
        <v>0</v>
      </c>
    </row>
    <row r="35" spans="1:9" ht="25.9" customHeight="1" thickBot="1">
      <c r="A35" s="785"/>
      <c r="B35" s="779" t="s">
        <v>344</v>
      </c>
      <c r="C35" s="780" t="s">
        <v>329</v>
      </c>
      <c r="D35" s="781" t="s">
        <v>329</v>
      </c>
      <c r="E35" s="782"/>
      <c r="F35" s="783"/>
      <c r="G35" s="782"/>
      <c r="H35" s="784"/>
      <c r="I35" s="564">
        <f t="shared" si="1"/>
        <v>0</v>
      </c>
    </row>
    <row r="36" spans="1:9" ht="25.9" customHeight="1" thickBot="1">
      <c r="B36" s="565"/>
      <c r="C36" s="565"/>
      <c r="D36" s="565"/>
      <c r="E36" s="565"/>
      <c r="F36" s="565"/>
      <c r="G36" s="566"/>
      <c r="H36" s="567" t="s">
        <v>345</v>
      </c>
      <c r="I36" s="556">
        <f>SUM(I30:I35)</f>
        <v>0</v>
      </c>
    </row>
    <row r="37" spans="1:9" ht="16.149999999999999" customHeight="1" thickBot="1">
      <c r="G37" s="569"/>
      <c r="H37" s="570"/>
      <c r="I37" s="558"/>
    </row>
    <row r="38" spans="1:9" ht="39" customHeight="1" thickBot="1">
      <c r="E38" s="571"/>
      <c r="F38" s="572" t="s">
        <v>346</v>
      </c>
      <c r="G38" s="573">
        <f>G15+E25+I36</f>
        <v>0</v>
      </c>
    </row>
    <row r="40" spans="1:9" ht="109.15" customHeight="1">
      <c r="B40" s="1109" t="s">
        <v>347</v>
      </c>
      <c r="C40" s="1110"/>
      <c r="D40" s="1110"/>
      <c r="E40" s="1110"/>
      <c r="F40" s="1110"/>
      <c r="G40" s="1110"/>
      <c r="H40" s="1110"/>
      <c r="I40" s="1110"/>
    </row>
  </sheetData>
  <mergeCells count="27">
    <mergeCell ref="B2:G2"/>
    <mergeCell ref="B4:B5"/>
    <mergeCell ref="C4:C5"/>
    <mergeCell ref="D4:D5"/>
    <mergeCell ref="E4:E5"/>
    <mergeCell ref="G4:G5"/>
    <mergeCell ref="B25:D25"/>
    <mergeCell ref="F25:H25"/>
    <mergeCell ref="E15:F15"/>
    <mergeCell ref="B16:H16"/>
    <mergeCell ref="B18:B19"/>
    <mergeCell ref="C18:C19"/>
    <mergeCell ref="D18:D19"/>
    <mergeCell ref="E18:E19"/>
    <mergeCell ref="F18:G19"/>
    <mergeCell ref="F20:G20"/>
    <mergeCell ref="F21:G21"/>
    <mergeCell ref="F22:G22"/>
    <mergeCell ref="F23:G23"/>
    <mergeCell ref="F24:G24"/>
    <mergeCell ref="I28:I29"/>
    <mergeCell ref="B40:I40"/>
    <mergeCell ref="B28:B29"/>
    <mergeCell ref="C28:C29"/>
    <mergeCell ref="D28:D29"/>
    <mergeCell ref="E28:F28"/>
    <mergeCell ref="G28:H28"/>
  </mergeCells>
  <phoneticPr fontId="1"/>
  <pageMargins left="0.70866141732283472" right="0.70866141732283472" top="0.74803149606299213" bottom="0.74803149606299213" header="0.31496062992125984" footer="0.31496062992125984"/>
  <pageSetup paperSize="9" scale="47" orientation="landscape" r:id="rId1"/>
  <headerFooter>
    <oddHeader>&amp;R（2023.06版）</oddHeader>
  </headerFooter>
  <rowBreaks count="1" manualBreakCount="1">
    <brk id="25" min="1"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J27"/>
  <sheetViews>
    <sheetView zoomScaleNormal="100" workbookViewId="0"/>
  </sheetViews>
  <sheetFormatPr defaultColWidth="9" defaultRowHeight="14"/>
  <cols>
    <col min="1" max="1" width="2.5" style="97" customWidth="1"/>
    <col min="2" max="2" width="14.58203125" style="568" customWidth="1"/>
    <col min="3" max="3" width="25" style="97" customWidth="1"/>
    <col min="4" max="4" width="8.08203125" style="97" customWidth="1"/>
    <col min="5" max="5" width="18.58203125" style="97" customWidth="1"/>
    <col min="6" max="6" width="9" style="97"/>
    <col min="7" max="7" width="21.25" style="97" customWidth="1"/>
    <col min="8" max="8" width="9" style="97"/>
    <col min="9" max="9" width="11.25" style="97" customWidth="1"/>
    <col min="10" max="16384" width="9" style="97"/>
  </cols>
  <sheetData>
    <row r="1" spans="1:10" ht="18.75" customHeight="1">
      <c r="A1" s="139"/>
      <c r="B1" s="541"/>
      <c r="C1" s="139"/>
      <c r="D1" s="542"/>
      <c r="G1" s="542"/>
      <c r="H1" s="542"/>
      <c r="I1" s="542" t="s">
        <v>348</v>
      </c>
    </row>
    <row r="2" spans="1:10" ht="24" customHeight="1">
      <c r="A2" s="543"/>
      <c r="B2" s="1140" t="s">
        <v>349</v>
      </c>
      <c r="C2" s="1140"/>
      <c r="D2" s="1140"/>
      <c r="E2" s="1140"/>
      <c r="F2" s="1140"/>
      <c r="G2" s="1140"/>
    </row>
    <row r="3" spans="1:10">
      <c r="A3" s="139"/>
      <c r="B3" s="541"/>
      <c r="C3" s="139"/>
      <c r="D3" s="139"/>
    </row>
    <row r="4" spans="1:10" ht="27.65" customHeight="1" thickBot="1">
      <c r="B4" s="544" t="s">
        <v>350</v>
      </c>
      <c r="C4" s="552"/>
      <c r="D4" s="553"/>
      <c r="E4" s="553"/>
      <c r="F4" s="553"/>
      <c r="G4" s="553"/>
      <c r="H4" s="553"/>
    </row>
    <row r="5" spans="1:10">
      <c r="B5" s="1122" t="s">
        <v>332</v>
      </c>
      <c r="C5" s="1124" t="s">
        <v>333</v>
      </c>
      <c r="D5" s="1126" t="s">
        <v>334</v>
      </c>
      <c r="E5" s="1128" t="s">
        <v>335</v>
      </c>
      <c r="F5" s="1130" t="s">
        <v>336</v>
      </c>
      <c r="G5" s="1131"/>
      <c r="H5" s="554"/>
    </row>
    <row r="6" spans="1:10" ht="31.15" customHeight="1" thickBot="1">
      <c r="B6" s="1123"/>
      <c r="C6" s="1125"/>
      <c r="D6" s="1127"/>
      <c r="E6" s="1129"/>
      <c r="F6" s="1132"/>
      <c r="G6" s="1133"/>
      <c r="H6" s="554"/>
    </row>
    <row r="7" spans="1:10" ht="24" customHeight="1" thickTop="1">
      <c r="B7" s="762"/>
      <c r="C7" s="763"/>
      <c r="D7" s="764"/>
      <c r="E7" s="765"/>
      <c r="F7" s="1134"/>
      <c r="G7" s="1135"/>
      <c r="H7" s="555"/>
    </row>
    <row r="8" spans="1:10" ht="24" customHeight="1">
      <c r="B8" s="762"/>
      <c r="C8" s="763"/>
      <c r="D8" s="764"/>
      <c r="E8" s="765"/>
      <c r="F8" s="1136"/>
      <c r="G8" s="1137"/>
      <c r="H8" s="555"/>
    </row>
    <row r="9" spans="1:10" ht="24" customHeight="1">
      <c r="B9" s="762"/>
      <c r="C9" s="763"/>
      <c r="D9" s="764"/>
      <c r="E9" s="765"/>
      <c r="F9" s="1136"/>
      <c r="G9" s="1137"/>
      <c r="H9" s="555"/>
    </row>
    <row r="10" spans="1:10" ht="24" customHeight="1">
      <c r="B10" s="766"/>
      <c r="C10" s="763"/>
      <c r="D10" s="764"/>
      <c r="E10" s="765"/>
      <c r="F10" s="1136"/>
      <c r="G10" s="1137"/>
      <c r="H10" s="555"/>
    </row>
    <row r="11" spans="1:10" ht="24" customHeight="1" thickBot="1">
      <c r="B11" s="786"/>
      <c r="C11" s="787"/>
      <c r="D11" s="788"/>
      <c r="E11" s="789"/>
      <c r="F11" s="1138"/>
      <c r="G11" s="1139"/>
      <c r="H11" s="555"/>
    </row>
    <row r="12" spans="1:10" ht="32.5" customHeight="1" thickTop="1" thickBot="1">
      <c r="B12" s="1147" t="s">
        <v>337</v>
      </c>
      <c r="C12" s="1148"/>
      <c r="D12" s="1149"/>
      <c r="E12" s="682">
        <f>SUM(E7:E11)</f>
        <v>0</v>
      </c>
      <c r="F12" s="1150"/>
      <c r="G12" s="1150"/>
      <c r="H12" s="1118"/>
    </row>
    <row r="13" spans="1:10" ht="18" customHeight="1">
      <c r="B13" s="565"/>
      <c r="C13" s="565"/>
      <c r="D13" s="565"/>
      <c r="E13" s="565"/>
      <c r="F13" s="565"/>
      <c r="G13" s="574"/>
      <c r="H13" s="575"/>
    </row>
    <row r="14" spans="1:10" ht="39" customHeight="1" thickBot="1">
      <c r="B14" s="544" t="s">
        <v>351</v>
      </c>
      <c r="C14" s="557"/>
      <c r="D14" s="557"/>
      <c r="E14" s="558"/>
      <c r="F14" s="559"/>
      <c r="G14" s="559"/>
      <c r="H14" s="559"/>
    </row>
    <row r="15" spans="1:10">
      <c r="B15" s="1111" t="s">
        <v>352</v>
      </c>
      <c r="C15" s="1112" t="s">
        <v>340</v>
      </c>
      <c r="D15" s="845" t="s">
        <v>116</v>
      </c>
      <c r="E15" s="1114" t="s">
        <v>341</v>
      </c>
      <c r="F15" s="1114"/>
      <c r="G15" s="1114" t="s">
        <v>342</v>
      </c>
      <c r="H15" s="1115"/>
      <c r="I15" s="838" t="s">
        <v>353</v>
      </c>
      <c r="J15" s="1144" t="s">
        <v>354</v>
      </c>
    </row>
    <row r="16" spans="1:10" ht="14.5" thickBot="1">
      <c r="B16" s="844"/>
      <c r="C16" s="1113"/>
      <c r="D16" s="846"/>
      <c r="E16" s="560" t="s">
        <v>343</v>
      </c>
      <c r="F16" s="560" t="s">
        <v>150</v>
      </c>
      <c r="G16" s="560" t="s">
        <v>343</v>
      </c>
      <c r="H16" s="561" t="s">
        <v>150</v>
      </c>
      <c r="I16" s="839"/>
      <c r="J16" s="1145"/>
    </row>
    <row r="17" spans="1:10" ht="21.65" customHeight="1" thickTop="1">
      <c r="A17" s="785"/>
      <c r="B17" s="771" t="s">
        <v>344</v>
      </c>
      <c r="C17" s="752" t="s">
        <v>327</v>
      </c>
      <c r="D17" s="750">
        <v>2</v>
      </c>
      <c r="E17" s="772"/>
      <c r="F17" s="773"/>
      <c r="G17" s="773"/>
      <c r="H17" s="774"/>
      <c r="I17" s="562">
        <f>E17*F17+G17*H17</f>
        <v>0</v>
      </c>
      <c r="J17" s="576"/>
    </row>
    <row r="18" spans="1:10" ht="21.65" customHeight="1">
      <c r="A18" s="785"/>
      <c r="B18" s="775" t="s">
        <v>344</v>
      </c>
      <c r="C18" s="752" t="s">
        <v>328</v>
      </c>
      <c r="D18" s="750">
        <v>2</v>
      </c>
      <c r="E18" s="776"/>
      <c r="F18" s="777"/>
      <c r="G18" s="777"/>
      <c r="H18" s="778"/>
      <c r="I18" s="563">
        <f t="shared" ref="I18:I22" si="0">E18*F18+G18*H18</f>
        <v>0</v>
      </c>
      <c r="J18" s="577"/>
    </row>
    <row r="19" spans="1:10" ht="21.65" customHeight="1">
      <c r="A19" s="785"/>
      <c r="B19" s="775" t="s">
        <v>344</v>
      </c>
      <c r="C19" s="752" t="s">
        <v>329</v>
      </c>
      <c r="D19" s="750" t="s">
        <v>329</v>
      </c>
      <c r="E19" s="776"/>
      <c r="F19" s="777"/>
      <c r="G19" s="777"/>
      <c r="H19" s="778"/>
      <c r="I19" s="563">
        <f t="shared" si="0"/>
        <v>0</v>
      </c>
      <c r="J19" s="577"/>
    </row>
    <row r="20" spans="1:10" ht="21.65" customHeight="1">
      <c r="A20" s="785"/>
      <c r="B20" s="775" t="s">
        <v>344</v>
      </c>
      <c r="C20" s="752" t="s">
        <v>329</v>
      </c>
      <c r="D20" s="750" t="s">
        <v>329</v>
      </c>
      <c r="E20" s="776"/>
      <c r="F20" s="777"/>
      <c r="G20" s="777"/>
      <c r="H20" s="778"/>
      <c r="I20" s="563">
        <f t="shared" si="0"/>
        <v>0</v>
      </c>
      <c r="J20" s="577"/>
    </row>
    <row r="21" spans="1:10" ht="21.65" customHeight="1">
      <c r="A21" s="785"/>
      <c r="B21" s="775" t="s">
        <v>344</v>
      </c>
      <c r="C21" s="752" t="s">
        <v>329</v>
      </c>
      <c r="D21" s="750" t="s">
        <v>329</v>
      </c>
      <c r="E21" s="776"/>
      <c r="F21" s="777"/>
      <c r="G21" s="777"/>
      <c r="H21" s="778"/>
      <c r="I21" s="563">
        <f t="shared" si="0"/>
        <v>0</v>
      </c>
      <c r="J21" s="577"/>
    </row>
    <row r="22" spans="1:10" ht="21.65" customHeight="1" thickBot="1">
      <c r="A22" s="785"/>
      <c r="B22" s="779" t="s">
        <v>344</v>
      </c>
      <c r="C22" s="780" t="s">
        <v>329</v>
      </c>
      <c r="D22" s="781" t="s">
        <v>329</v>
      </c>
      <c r="E22" s="782"/>
      <c r="F22" s="783"/>
      <c r="G22" s="783"/>
      <c r="H22" s="784"/>
      <c r="I22" s="564">
        <f t="shared" si="0"/>
        <v>0</v>
      </c>
      <c r="J22" s="578"/>
    </row>
    <row r="23" spans="1:10" ht="20.25" customHeight="1" thickBot="1">
      <c r="A23" s="785"/>
      <c r="B23" s="565"/>
      <c r="C23" s="565"/>
      <c r="D23" s="565"/>
      <c r="E23" s="565"/>
      <c r="F23" s="565"/>
      <c r="G23" s="566"/>
      <c r="H23" s="567" t="s">
        <v>345</v>
      </c>
      <c r="I23" s="556">
        <f>SUM(I17:I22)</f>
        <v>0</v>
      </c>
    </row>
    <row r="24" spans="1:10" ht="14.5" thickBot="1">
      <c r="G24" s="569"/>
      <c r="H24" s="570"/>
      <c r="I24" s="558"/>
    </row>
    <row r="25" spans="1:10" ht="32.5" customHeight="1" thickBot="1">
      <c r="E25" s="571"/>
      <c r="F25" s="572" t="s">
        <v>355</v>
      </c>
      <c r="G25" s="573">
        <f>E12+I23</f>
        <v>0</v>
      </c>
    </row>
    <row r="27" spans="1:10" ht="73.150000000000006" customHeight="1">
      <c r="B27" s="1146" t="s">
        <v>356</v>
      </c>
      <c r="C27" s="1110"/>
      <c r="D27" s="1110"/>
      <c r="E27" s="1110"/>
      <c r="F27" s="1110"/>
      <c r="G27" s="1110"/>
      <c r="H27" s="1110"/>
      <c r="I27" s="1110"/>
    </row>
  </sheetData>
  <mergeCells count="21">
    <mergeCell ref="B12:D12"/>
    <mergeCell ref="F12:H12"/>
    <mergeCell ref="B2:G2"/>
    <mergeCell ref="B5:B6"/>
    <mergeCell ref="C5:C6"/>
    <mergeCell ref="D5:D6"/>
    <mergeCell ref="E5:E6"/>
    <mergeCell ref="F5:G6"/>
    <mergeCell ref="F7:G7"/>
    <mergeCell ref="F8:G8"/>
    <mergeCell ref="F9:G9"/>
    <mergeCell ref="F10:G10"/>
    <mergeCell ref="F11:G11"/>
    <mergeCell ref="I15:I16"/>
    <mergeCell ref="J15:J16"/>
    <mergeCell ref="B27:I27"/>
    <mergeCell ref="B15:B16"/>
    <mergeCell ref="C15:C16"/>
    <mergeCell ref="D15:D16"/>
    <mergeCell ref="E15:F15"/>
    <mergeCell ref="G15:H15"/>
  </mergeCells>
  <phoneticPr fontId="1"/>
  <pageMargins left="0.70866141732283472" right="0.70866141732283472" top="0.74803149606299213" bottom="0.74803149606299213" header="0.31496062992125984" footer="0.31496062992125984"/>
  <pageSetup paperSize="9" scale="81" orientation="landscape" r:id="rId1"/>
  <headerFooter>
    <oddHeader>&amp;R（2023.06版）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14"/>
  <sheetViews>
    <sheetView zoomScale="80" zoomScaleNormal="80" zoomScaleSheetLayoutView="90" workbookViewId="0"/>
  </sheetViews>
  <sheetFormatPr defaultColWidth="9" defaultRowHeight="14"/>
  <cols>
    <col min="1" max="1" width="25.75" customWidth="1"/>
    <col min="2" max="2" width="34.08203125" customWidth="1"/>
    <col min="3" max="3" width="9.5" bestFit="1" customWidth="1"/>
    <col min="4" max="4" width="21.08203125" customWidth="1"/>
  </cols>
  <sheetData>
    <row r="1" spans="1:4">
      <c r="B1" s="250"/>
      <c r="C1" s="250"/>
      <c r="D1" s="206" t="s">
        <v>357</v>
      </c>
    </row>
    <row r="2" spans="1:4" ht="24.75" customHeight="1">
      <c r="A2" t="s">
        <v>358</v>
      </c>
      <c r="B2" s="3" t="s">
        <v>359</v>
      </c>
      <c r="C2" s="38"/>
      <c r="D2" s="38"/>
    </row>
    <row r="4" spans="1:4" ht="135.75" customHeight="1"/>
    <row r="5" spans="1:4" ht="156" customHeight="1"/>
    <row r="6" spans="1:4" ht="156" customHeight="1"/>
    <row r="7" spans="1:4" ht="107.25" customHeight="1">
      <c r="A7" s="421"/>
      <c r="B7" s="421"/>
      <c r="C7" s="421"/>
      <c r="D7" s="421"/>
    </row>
    <row r="8" spans="1:4" ht="16.5">
      <c r="A8" s="443" t="s">
        <v>360</v>
      </c>
      <c r="B8" s="444"/>
      <c r="C8" s="444"/>
      <c r="D8" s="445"/>
    </row>
    <row r="9" spans="1:4" ht="84.75" customHeight="1">
      <c r="A9" s="432"/>
      <c r="B9" s="446"/>
      <c r="C9" s="446"/>
      <c r="D9" s="447"/>
    </row>
    <row r="10" spans="1:4" s="138" customFormat="1" ht="19" customHeight="1">
      <c r="A10" s="448" t="s">
        <v>361</v>
      </c>
      <c r="B10" s="448"/>
      <c r="C10" s="448"/>
      <c r="D10" s="448"/>
    </row>
    <row r="11" spans="1:4" s="138" customFormat="1" ht="19" customHeight="1">
      <c r="A11" s="448" t="s">
        <v>362</v>
      </c>
      <c r="B11" s="448"/>
      <c r="C11" s="448"/>
      <c r="D11" s="448"/>
    </row>
    <row r="12" spans="1:4" s="138" customFormat="1" ht="40.5" customHeight="1">
      <c r="A12" s="1151" t="s">
        <v>363</v>
      </c>
      <c r="B12" s="1151"/>
      <c r="C12" s="1151"/>
      <c r="D12" s="1151"/>
    </row>
    <row r="13" spans="1:4" s="138" customFormat="1" ht="34.9" customHeight="1">
      <c r="A13" s="1151" t="s">
        <v>364</v>
      </c>
      <c r="B13" s="1151"/>
      <c r="C13" s="1151"/>
      <c r="D13" s="1151"/>
    </row>
    <row r="14" spans="1:4" s="138" customFormat="1" ht="17.25" customHeight="1">
      <c r="A14" s="448" t="s">
        <v>365</v>
      </c>
      <c r="B14" s="448"/>
      <c r="C14" s="448"/>
      <c r="D14" s="448"/>
    </row>
  </sheetData>
  <mergeCells count="2">
    <mergeCell ref="A12:D12"/>
    <mergeCell ref="A13:D13"/>
  </mergeCells>
  <phoneticPr fontId="1"/>
  <pageMargins left="0.70866141732283472" right="0.70866141732283472" top="0.74803149606299213" bottom="0.74803149606299213" header="0.31496062992125984" footer="0.31496062992125984"/>
  <pageSetup paperSize="9" scale="62" orientation="landscape" r:id="rId1"/>
  <headerFooter>
    <oddHeader>&amp;R（2023.06版）</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31"/>
  <sheetViews>
    <sheetView topLeftCell="A17" zoomScale="98" zoomScaleNormal="98" workbookViewId="0">
      <selection activeCell="A31" sqref="A31"/>
    </sheetView>
  </sheetViews>
  <sheetFormatPr defaultColWidth="8.75" defaultRowHeight="12"/>
  <cols>
    <col min="1" max="1" width="26.75" style="138" customWidth="1"/>
    <col min="2" max="2" width="70.75" style="138" customWidth="1"/>
    <col min="3" max="16384" width="8.75" style="138"/>
  </cols>
  <sheetData>
    <row r="1" spans="1:2" ht="26.5" customHeight="1">
      <c r="A1" s="441" t="s">
        <v>366</v>
      </c>
      <c r="B1" s="441" t="s">
        <v>367</v>
      </c>
    </row>
    <row r="2" spans="1:2" ht="19.899999999999999" customHeight="1">
      <c r="A2" s="1152">
        <v>44256</v>
      </c>
      <c r="B2" s="1153"/>
    </row>
    <row r="3" spans="1:2" ht="24" customHeight="1">
      <c r="A3" s="417" t="s">
        <v>368</v>
      </c>
      <c r="B3" s="463" t="s">
        <v>369</v>
      </c>
    </row>
    <row r="4" spans="1:2" ht="24" customHeight="1">
      <c r="A4" s="417" t="s">
        <v>370</v>
      </c>
      <c r="B4" s="422" t="s">
        <v>371</v>
      </c>
    </row>
    <row r="5" spans="1:2" ht="24" customHeight="1">
      <c r="A5" s="418" t="s">
        <v>372</v>
      </c>
      <c r="B5" s="422" t="s">
        <v>371</v>
      </c>
    </row>
    <row r="6" spans="1:2" ht="24" customHeight="1">
      <c r="A6" s="417" t="s">
        <v>373</v>
      </c>
      <c r="B6" s="422" t="s">
        <v>371</v>
      </c>
    </row>
    <row r="7" spans="1:2" ht="24" customHeight="1">
      <c r="A7" s="417" t="s">
        <v>374</v>
      </c>
      <c r="B7" s="422" t="s">
        <v>371</v>
      </c>
    </row>
    <row r="8" spans="1:2" ht="27.75" customHeight="1">
      <c r="A8" s="417" t="s">
        <v>375</v>
      </c>
      <c r="B8" s="422" t="s">
        <v>376</v>
      </c>
    </row>
    <row r="9" spans="1:2" ht="116.25" customHeight="1">
      <c r="A9" s="417" t="s">
        <v>377</v>
      </c>
      <c r="B9" s="418" t="s">
        <v>378</v>
      </c>
    </row>
    <row r="10" spans="1:2" ht="27.75" customHeight="1">
      <c r="A10" s="417" t="s">
        <v>379</v>
      </c>
      <c r="B10" s="422" t="s">
        <v>380</v>
      </c>
    </row>
    <row r="11" spans="1:2" ht="27.75" customHeight="1">
      <c r="A11" s="417" t="s">
        <v>381</v>
      </c>
      <c r="B11" s="422" t="s">
        <v>371</v>
      </c>
    </row>
    <row r="12" spans="1:2" ht="27.75" customHeight="1">
      <c r="A12" s="417" t="s">
        <v>382</v>
      </c>
      <c r="B12" s="422" t="s">
        <v>371</v>
      </c>
    </row>
    <row r="13" spans="1:2" ht="46.15" customHeight="1">
      <c r="A13" s="417" t="s">
        <v>383</v>
      </c>
      <c r="B13" s="418" t="s">
        <v>384</v>
      </c>
    </row>
    <row r="14" spans="1:2" ht="27" customHeight="1">
      <c r="A14" s="418" t="s">
        <v>385</v>
      </c>
      <c r="B14" s="417" t="s">
        <v>386</v>
      </c>
    </row>
    <row r="15" spans="1:2" ht="54" customHeight="1">
      <c r="A15" s="417" t="s">
        <v>387</v>
      </c>
      <c r="B15" s="418" t="s">
        <v>388</v>
      </c>
    </row>
    <row r="16" spans="1:2" ht="53.5" customHeight="1">
      <c r="A16" s="417" t="s">
        <v>389</v>
      </c>
      <c r="B16" s="433" t="s">
        <v>390</v>
      </c>
    </row>
    <row r="17" spans="1:2" ht="53.5" customHeight="1">
      <c r="A17" s="417" t="s">
        <v>391</v>
      </c>
      <c r="B17" s="433" t="s">
        <v>392</v>
      </c>
    </row>
    <row r="18" spans="1:2" ht="25.9" customHeight="1">
      <c r="A18" s="419" t="s">
        <v>393</v>
      </c>
      <c r="B18" s="1156" t="s">
        <v>394</v>
      </c>
    </row>
    <row r="19" spans="1:2" ht="25.9" customHeight="1">
      <c r="A19" s="419" t="s">
        <v>395</v>
      </c>
      <c r="B19" s="1157"/>
    </row>
    <row r="20" spans="1:2" ht="37.15" customHeight="1">
      <c r="A20" s="417" t="s">
        <v>396</v>
      </c>
      <c r="B20" s="417" t="s">
        <v>397</v>
      </c>
    </row>
    <row r="21" spans="1:2" ht="23.25" customHeight="1">
      <c r="A21" s="417" t="s">
        <v>398</v>
      </c>
      <c r="B21" s="417" t="s">
        <v>399</v>
      </c>
    </row>
    <row r="22" spans="1:2" ht="14.5" customHeight="1">
      <c r="A22" s="1154">
        <v>44348</v>
      </c>
      <c r="B22" s="1155"/>
    </row>
    <row r="23" spans="1:2" ht="18.649999999999999" customHeight="1">
      <c r="A23" s="417" t="s">
        <v>400</v>
      </c>
      <c r="B23" s="1158" t="s">
        <v>401</v>
      </c>
    </row>
    <row r="24" spans="1:2" ht="18.649999999999999" customHeight="1">
      <c r="A24" s="417" t="s">
        <v>402</v>
      </c>
      <c r="B24" s="1158"/>
    </row>
    <row r="25" spans="1:2" ht="18.649999999999999" customHeight="1">
      <c r="A25" s="417" t="s">
        <v>403</v>
      </c>
      <c r="B25" s="667" t="s">
        <v>404</v>
      </c>
    </row>
    <row r="26" spans="1:2" ht="18.649999999999999" customHeight="1">
      <c r="A26" s="417" t="s">
        <v>405</v>
      </c>
      <c r="B26" s="1159" t="s">
        <v>406</v>
      </c>
    </row>
    <row r="27" spans="1:2" ht="18.649999999999999" customHeight="1">
      <c r="A27" s="417" t="s">
        <v>407</v>
      </c>
      <c r="B27" s="1159"/>
    </row>
    <row r="28" spans="1:2" ht="18.649999999999999" customHeight="1">
      <c r="A28" s="417" t="s">
        <v>408</v>
      </c>
      <c r="B28" s="417" t="s">
        <v>409</v>
      </c>
    </row>
    <row r="29" spans="1:2">
      <c r="A29" s="1154">
        <v>45108</v>
      </c>
      <c r="B29" s="1155"/>
    </row>
    <row r="30" spans="1:2">
      <c r="A30" s="417" t="s">
        <v>410</v>
      </c>
      <c r="B30" s="422" t="s">
        <v>411</v>
      </c>
    </row>
    <row r="31" spans="1:2">
      <c r="A31" s="417" t="s">
        <v>412</v>
      </c>
      <c r="B31" s="417" t="s">
        <v>413</v>
      </c>
    </row>
  </sheetData>
  <mergeCells count="6">
    <mergeCell ref="A2:B2"/>
    <mergeCell ref="A29:B29"/>
    <mergeCell ref="B18:B19"/>
    <mergeCell ref="B23:B24"/>
    <mergeCell ref="B26:B27"/>
    <mergeCell ref="A22:B22"/>
  </mergeCells>
  <phoneticPr fontId="1"/>
  <pageMargins left="0.70866141732283472" right="0.70866141732283472" top="0.74803149606299213" bottom="0.74803149606299213" header="0.31496062992125984" footer="0.31496062992125984"/>
  <pageSetup paperSize="9" scale="60" orientation="landscape" r:id="rId1"/>
  <headerFooter>
    <oddHeader>&amp;R（2023.06版）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1"/>
  <sheetViews>
    <sheetView view="pageBreakPreview" zoomScaleNormal="100" zoomScaleSheetLayoutView="100" workbookViewId="0">
      <selection activeCell="K12" sqref="K12"/>
    </sheetView>
  </sheetViews>
  <sheetFormatPr defaultRowHeight="14"/>
  <cols>
    <col min="1" max="1" width="35.75" bestFit="1" customWidth="1"/>
    <col min="2" max="7" width="16.33203125" customWidth="1"/>
  </cols>
  <sheetData>
    <row r="1" spans="1:7" ht="15" customHeight="1">
      <c r="A1" s="790"/>
      <c r="B1" s="791"/>
      <c r="C1" s="791"/>
      <c r="D1" s="791"/>
      <c r="E1" s="791"/>
      <c r="F1" s="792"/>
      <c r="G1" s="793" t="s">
        <v>62</v>
      </c>
    </row>
    <row r="2" spans="1:7" ht="42" customHeight="1">
      <c r="A2" s="832" t="s">
        <v>63</v>
      </c>
      <c r="B2" s="832"/>
      <c r="C2" s="832"/>
      <c r="D2" s="832"/>
      <c r="E2" s="832"/>
      <c r="F2" s="832"/>
      <c r="G2" s="832"/>
    </row>
    <row r="3" spans="1:7" ht="14.5" thickBot="1">
      <c r="A3" s="794"/>
      <c r="B3" s="795"/>
      <c r="C3" s="795"/>
      <c r="D3" s="795"/>
      <c r="E3" s="795"/>
      <c r="F3" s="795"/>
      <c r="G3" s="794" t="s">
        <v>33</v>
      </c>
    </row>
    <row r="4" spans="1:7" ht="30" customHeight="1">
      <c r="A4" s="796" t="s">
        <v>64</v>
      </c>
      <c r="B4" s="797" t="s">
        <v>65</v>
      </c>
      <c r="C4" s="797" t="s">
        <v>66</v>
      </c>
      <c r="D4" s="797" t="s">
        <v>67</v>
      </c>
      <c r="E4" s="797" t="s">
        <v>68</v>
      </c>
      <c r="F4" s="797" t="s">
        <v>69</v>
      </c>
      <c r="G4" s="834" t="s">
        <v>70</v>
      </c>
    </row>
    <row r="5" spans="1:7" ht="15" customHeight="1">
      <c r="A5" s="798"/>
      <c r="B5" s="799" t="s">
        <v>71</v>
      </c>
      <c r="C5" s="800" t="s">
        <v>72</v>
      </c>
      <c r="D5" s="800" t="s">
        <v>73</v>
      </c>
      <c r="E5" s="800" t="s">
        <v>74</v>
      </c>
      <c r="F5" s="800" t="s">
        <v>75</v>
      </c>
      <c r="G5" s="835"/>
    </row>
    <row r="6" spans="1:7" ht="24" customHeight="1">
      <c r="A6" s="801" t="s">
        <v>76</v>
      </c>
      <c r="B6" s="802"/>
      <c r="C6" s="802"/>
      <c r="D6" s="802"/>
      <c r="E6" s="802">
        <f>B6-D6</f>
        <v>0</v>
      </c>
      <c r="F6" s="802">
        <f>IF(B6*0.05&lt;500000,B6*0.05,"500,000")</f>
        <v>0</v>
      </c>
      <c r="G6" s="803"/>
    </row>
    <row r="7" spans="1:7" ht="24" customHeight="1">
      <c r="A7" s="801" t="s">
        <v>77</v>
      </c>
      <c r="B7" s="802"/>
      <c r="C7" s="802"/>
      <c r="D7" s="802"/>
      <c r="E7" s="802">
        <f t="shared" ref="E7:E14" si="0">B7-D7</f>
        <v>0</v>
      </c>
      <c r="F7" s="802">
        <f t="shared" ref="F7:F14" si="1">IF(B7*0.05&lt;500000,B7*0.05,"500,000")</f>
        <v>0</v>
      </c>
      <c r="G7" s="803"/>
    </row>
    <row r="8" spans="1:7" ht="24" customHeight="1">
      <c r="A8" s="801" t="s">
        <v>78</v>
      </c>
      <c r="B8" s="802"/>
      <c r="C8" s="802"/>
      <c r="D8" s="802"/>
      <c r="E8" s="802">
        <f t="shared" si="0"/>
        <v>0</v>
      </c>
      <c r="F8" s="802">
        <f>IF(B8*0.05&lt;500000,B8*0.05,"500,000")</f>
        <v>0</v>
      </c>
      <c r="G8" s="803"/>
    </row>
    <row r="9" spans="1:7" ht="24" customHeight="1">
      <c r="A9" s="801" t="s">
        <v>79</v>
      </c>
      <c r="B9" s="802"/>
      <c r="C9" s="802"/>
      <c r="D9" s="802"/>
      <c r="E9" s="802">
        <f t="shared" si="0"/>
        <v>0</v>
      </c>
      <c r="F9" s="802">
        <f t="shared" si="1"/>
        <v>0</v>
      </c>
      <c r="G9" s="803"/>
    </row>
    <row r="10" spans="1:7" ht="24" customHeight="1">
      <c r="A10" s="801" t="s">
        <v>80</v>
      </c>
      <c r="B10" s="802"/>
      <c r="C10" s="802"/>
      <c r="D10" s="802"/>
      <c r="E10" s="802">
        <f t="shared" si="0"/>
        <v>0</v>
      </c>
      <c r="F10" s="802">
        <f t="shared" si="1"/>
        <v>0</v>
      </c>
      <c r="G10" s="803"/>
    </row>
    <row r="11" spans="1:7" ht="24" customHeight="1">
      <c r="A11" s="801" t="s">
        <v>81</v>
      </c>
      <c r="B11" s="802"/>
      <c r="C11" s="802"/>
      <c r="D11" s="802"/>
      <c r="E11" s="802">
        <f t="shared" si="0"/>
        <v>0</v>
      </c>
      <c r="F11" s="802">
        <f t="shared" si="1"/>
        <v>0</v>
      </c>
      <c r="G11" s="803"/>
    </row>
    <row r="12" spans="1:7" ht="24" customHeight="1">
      <c r="A12" s="804" t="s">
        <v>82</v>
      </c>
      <c r="B12" s="802"/>
      <c r="C12" s="802"/>
      <c r="D12" s="802"/>
      <c r="E12" s="802">
        <f t="shared" si="0"/>
        <v>0</v>
      </c>
      <c r="F12" s="802">
        <f t="shared" si="1"/>
        <v>0</v>
      </c>
      <c r="G12" s="803"/>
    </row>
    <row r="13" spans="1:7" ht="24" customHeight="1">
      <c r="A13" s="805" t="s">
        <v>83</v>
      </c>
      <c r="B13" s="802"/>
      <c r="C13" s="802"/>
      <c r="D13" s="802"/>
      <c r="E13" s="802">
        <f t="shared" ref="E13" si="2">B13-D13</f>
        <v>0</v>
      </c>
      <c r="F13" s="802">
        <f t="shared" ref="F13" si="3">IF(B13*0.05&lt;500000,B13*0.05,"500,000")</f>
        <v>0</v>
      </c>
      <c r="G13" s="803"/>
    </row>
    <row r="14" spans="1:7" ht="24" customHeight="1">
      <c r="A14" s="805" t="s">
        <v>84</v>
      </c>
      <c r="B14" s="802"/>
      <c r="C14" s="802"/>
      <c r="D14" s="802"/>
      <c r="E14" s="802">
        <f t="shared" si="0"/>
        <v>0</v>
      </c>
      <c r="F14" s="802">
        <f t="shared" si="1"/>
        <v>0</v>
      </c>
      <c r="G14" s="803"/>
    </row>
    <row r="15" spans="1:7" ht="24" customHeight="1" thickBot="1">
      <c r="A15" s="806" t="s">
        <v>85</v>
      </c>
      <c r="B15" s="807">
        <f>SUM(B6:B14)</f>
        <v>0</v>
      </c>
      <c r="C15" s="808"/>
      <c r="D15" s="809">
        <f>SUM(D6:D14)</f>
        <v>0</v>
      </c>
      <c r="E15" s="808"/>
      <c r="F15" s="808"/>
      <c r="G15" s="810"/>
    </row>
    <row r="16" spans="1:7" ht="18" customHeight="1">
      <c r="A16" s="833" t="s">
        <v>86</v>
      </c>
      <c r="B16" s="833"/>
      <c r="C16" s="833"/>
      <c r="D16" s="833"/>
      <c r="E16" s="833"/>
      <c r="F16" s="833"/>
      <c r="G16" s="833"/>
    </row>
    <row r="17" spans="1:7" ht="18" customHeight="1">
      <c r="A17" s="811"/>
      <c r="B17" s="795"/>
      <c r="C17" s="795"/>
      <c r="D17" s="795"/>
      <c r="E17" s="795"/>
      <c r="F17" s="795"/>
      <c r="G17" s="795"/>
    </row>
    <row r="18" spans="1:7" ht="183.65" customHeight="1">
      <c r="A18" s="836" t="s">
        <v>87</v>
      </c>
      <c r="B18" s="836"/>
      <c r="C18" s="836"/>
      <c r="D18" s="836"/>
      <c r="E18" s="836"/>
      <c r="F18" s="836"/>
      <c r="G18" s="836"/>
    </row>
    <row r="19" spans="1:7">
      <c r="A19" s="138"/>
      <c r="C19" s="138"/>
    </row>
    <row r="20" spans="1:7">
      <c r="C20" s="138"/>
    </row>
    <row r="21" spans="1:7">
      <c r="C21" s="138"/>
    </row>
  </sheetData>
  <mergeCells count="4">
    <mergeCell ref="A2:G2"/>
    <mergeCell ref="A16:G16"/>
    <mergeCell ref="G4:G5"/>
    <mergeCell ref="A18:G18"/>
  </mergeCells>
  <phoneticPr fontId="1"/>
  <pageMargins left="0.70866141732283472" right="0.70866141732283472" top="0.74803149606299213" bottom="0.74803149606299213" header="0.31496062992125984" footer="0.31496062992125984"/>
  <pageSetup paperSize="9" scale="89" orientation="landscape" r:id="rId1"/>
  <headerFooter>
    <oddHeader>&amp;R（2023.06版）</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zoomScale="75" zoomScaleNormal="75" zoomScaleSheetLayoutView="85" zoomScalePageLayoutView="90" workbookViewId="0">
      <selection activeCell="P27" sqref="P27"/>
    </sheetView>
  </sheetViews>
  <sheetFormatPr defaultColWidth="9" defaultRowHeight="14"/>
  <cols>
    <col min="1" max="1" width="8.5" style="168" customWidth="1"/>
    <col min="2" max="2" width="20.58203125" style="168" customWidth="1"/>
    <col min="3" max="3" width="24.58203125" style="168" customWidth="1"/>
    <col min="4" max="4" width="6.58203125" style="168" customWidth="1"/>
    <col min="5" max="5" width="12.58203125" style="168" customWidth="1"/>
    <col min="6" max="6" width="8.58203125" style="201" customWidth="1"/>
    <col min="7" max="7" width="12.58203125" style="168" customWidth="1"/>
    <col min="8" max="8" width="8.58203125" style="201" customWidth="1"/>
    <col min="9" max="9" width="12.58203125" style="168" customWidth="1"/>
    <col min="10" max="10" width="18.58203125" style="168" customWidth="1"/>
    <col min="11" max="11" width="24.58203125" style="235" customWidth="1"/>
    <col min="12" max="12" width="18.58203125" style="168" customWidth="1"/>
    <col min="13" max="16384" width="9" style="168"/>
  </cols>
  <sheetData>
    <row r="1" spans="1:12" ht="24" customHeight="1">
      <c r="B1" s="169"/>
      <c r="L1" s="279" t="s">
        <v>88</v>
      </c>
    </row>
    <row r="2" spans="1:12" ht="36" customHeight="1" thickBot="1">
      <c r="A2" s="250"/>
      <c r="B2" s="837" t="s">
        <v>89</v>
      </c>
      <c r="C2" s="837"/>
      <c r="D2" s="837"/>
      <c r="E2" s="837"/>
      <c r="F2" s="837"/>
      <c r="G2" s="837"/>
      <c r="H2" s="837"/>
      <c r="I2" s="837"/>
      <c r="J2" s="837"/>
      <c r="K2" s="837"/>
      <c r="L2" s="837"/>
    </row>
    <row r="3" spans="1:12" s="170" customFormat="1" ht="36.75" customHeight="1">
      <c r="A3" s="470" t="s">
        <v>90</v>
      </c>
      <c r="B3" s="843" t="s">
        <v>91</v>
      </c>
      <c r="C3" s="845" t="s">
        <v>4</v>
      </c>
      <c r="D3" s="845" t="s">
        <v>92</v>
      </c>
      <c r="E3" s="847" t="s">
        <v>93</v>
      </c>
      <c r="F3" s="849" t="s">
        <v>94</v>
      </c>
      <c r="G3" s="850"/>
      <c r="H3" s="849" t="s">
        <v>95</v>
      </c>
      <c r="I3" s="850"/>
      <c r="J3" s="838" t="s">
        <v>96</v>
      </c>
      <c r="K3" s="840" t="s">
        <v>97</v>
      </c>
      <c r="L3" s="840" t="s">
        <v>98</v>
      </c>
    </row>
    <row r="4" spans="1:12" ht="24" customHeight="1" thickBot="1">
      <c r="A4" s="171"/>
      <c r="B4" s="844"/>
      <c r="C4" s="846"/>
      <c r="D4" s="846"/>
      <c r="E4" s="848"/>
      <c r="F4" s="202" t="s">
        <v>99</v>
      </c>
      <c r="G4" s="172" t="s">
        <v>100</v>
      </c>
      <c r="H4" s="202" t="s">
        <v>99</v>
      </c>
      <c r="I4" s="172" t="s">
        <v>100</v>
      </c>
      <c r="J4" s="839"/>
      <c r="K4" s="841"/>
      <c r="L4" s="842"/>
    </row>
    <row r="5" spans="1:12" ht="36" customHeight="1" thickTop="1">
      <c r="A5" s="186"/>
      <c r="B5" s="173" t="str">
        <f t="shared" ref="B5:B23" si="0">IF($A5="","",VLOOKUP($A5,従事者基礎情報,2))</f>
        <v/>
      </c>
      <c r="C5" s="174" t="str">
        <f t="shared" ref="C5:C23" si="1">IF($A5="","",VLOOKUP($A5,従事者基礎情報,3))</f>
        <v/>
      </c>
      <c r="D5" s="189" t="str">
        <f t="shared" ref="D5:D23" si="2">IF($A5="","",VLOOKUP($A5,従事者基礎情報,5))</f>
        <v/>
      </c>
      <c r="E5" s="690" t="str">
        <f>IF($A5="","",VLOOKUP(D5,従事者基礎情報!$I$4:$L$10,2))</f>
        <v/>
      </c>
      <c r="F5" s="203"/>
      <c r="G5" s="103" t="str">
        <f t="shared" ref="G5:G23" si="3">IF(F5="", "", IF(F5&gt;0, E5*F5, ""))</f>
        <v/>
      </c>
      <c r="H5" s="203"/>
      <c r="I5" s="103" t="str">
        <f>IF(H5&gt;0, E5*H5, "")</f>
        <v/>
      </c>
      <c r="J5" s="108" t="str">
        <f t="shared" ref="J5:J23" si="4">IF(A5="","", _xlfn.AGGREGATE(9,6, G5,I5))</f>
        <v/>
      </c>
      <c r="K5" s="236" t="str">
        <f>IF(ISBLANK('様式７ 業務従事者名簿 '!D5),"", '様式７ 業務従事者名簿 '!D5)</f>
        <v/>
      </c>
      <c r="L5" s="165" t="str">
        <f t="shared" ref="L5:L23" si="5">J5</f>
        <v/>
      </c>
    </row>
    <row r="6" spans="1:12" ht="36" customHeight="1">
      <c r="A6" s="186"/>
      <c r="B6" s="173" t="str">
        <f t="shared" si="0"/>
        <v/>
      </c>
      <c r="C6" s="174" t="str">
        <f t="shared" si="1"/>
        <v/>
      </c>
      <c r="D6" s="189" t="str">
        <f t="shared" si="2"/>
        <v/>
      </c>
      <c r="E6" s="691" t="str">
        <f>IF($A6="","",VLOOKUP(D6,従事者基礎情報!$I$4:$L$10,2))</f>
        <v/>
      </c>
      <c r="F6" s="203"/>
      <c r="G6" s="104" t="str">
        <f t="shared" si="3"/>
        <v/>
      </c>
      <c r="H6" s="203"/>
      <c r="I6" s="104" t="str">
        <f t="shared" ref="I6:I26" si="6">IF(H6&gt;0, E6*H6, "")</f>
        <v/>
      </c>
      <c r="J6" s="109" t="str">
        <f t="shared" si="4"/>
        <v/>
      </c>
      <c r="K6" s="236" t="str">
        <f>IF(ISBLANK('様式７ 業務従事者名簿 '!D6),"", '様式７ 業務従事者名簿 '!D6)</f>
        <v/>
      </c>
      <c r="L6" s="166" t="str">
        <f t="shared" si="5"/>
        <v/>
      </c>
    </row>
    <row r="7" spans="1:12" ht="36" customHeight="1">
      <c r="A7" s="186"/>
      <c r="B7" s="175" t="str">
        <f t="shared" si="0"/>
        <v/>
      </c>
      <c r="C7" s="176" t="str">
        <f t="shared" si="1"/>
        <v/>
      </c>
      <c r="D7" s="190" t="str">
        <f t="shared" si="2"/>
        <v/>
      </c>
      <c r="E7" s="691" t="str">
        <f>IF($A7="","",VLOOKUP(D7,従事者基礎情報!$I$4:$L$10,2))</f>
        <v/>
      </c>
      <c r="F7" s="203"/>
      <c r="G7" s="104" t="str">
        <f t="shared" si="3"/>
        <v/>
      </c>
      <c r="H7" s="203"/>
      <c r="I7" s="198" t="str">
        <f t="shared" si="6"/>
        <v/>
      </c>
      <c r="J7" s="110" t="str">
        <f t="shared" si="4"/>
        <v/>
      </c>
      <c r="K7" s="236" t="str">
        <f>IF(ISBLANK('様式７ 業務従事者名簿 '!D7),"", '様式７ 業務従事者名簿 '!D7)</f>
        <v/>
      </c>
      <c r="L7" s="167" t="str">
        <f>J7</f>
        <v/>
      </c>
    </row>
    <row r="8" spans="1:12">
      <c r="A8" s="186"/>
      <c r="B8" s="175" t="str">
        <f t="shared" si="0"/>
        <v/>
      </c>
      <c r="C8" s="176" t="str">
        <f t="shared" si="1"/>
        <v/>
      </c>
      <c r="D8" s="190" t="str">
        <f t="shared" si="2"/>
        <v/>
      </c>
      <c r="E8" s="691" t="str">
        <f>IF($A8="","",VLOOKUP(D8,従事者基礎情報!$I$4:$L$10,2))</f>
        <v/>
      </c>
      <c r="F8" s="203"/>
      <c r="G8" s="104" t="str">
        <f t="shared" si="3"/>
        <v/>
      </c>
      <c r="H8" s="203"/>
      <c r="I8" s="104" t="str">
        <f t="shared" si="6"/>
        <v/>
      </c>
      <c r="J8" s="110" t="str">
        <f t="shared" si="4"/>
        <v/>
      </c>
      <c r="K8" s="236" t="str">
        <f>IF(ISBLANK('様式７ 業務従事者名簿 '!D8),"", '様式７ 業務従事者名簿 '!D8)</f>
        <v/>
      </c>
      <c r="L8" s="167" t="str">
        <f>J8</f>
        <v/>
      </c>
    </row>
    <row r="9" spans="1:12">
      <c r="A9" s="186"/>
      <c r="B9" s="175" t="str">
        <f t="shared" si="0"/>
        <v/>
      </c>
      <c r="C9" s="176" t="str">
        <f t="shared" si="1"/>
        <v/>
      </c>
      <c r="D9" s="190" t="str">
        <f t="shared" si="2"/>
        <v/>
      </c>
      <c r="E9" s="691" t="str">
        <f>IF($A9="","",VLOOKUP(D9,従事者基礎情報!$I$4:$L$10,2))</f>
        <v/>
      </c>
      <c r="F9" s="203"/>
      <c r="G9" s="104" t="str">
        <f t="shared" si="3"/>
        <v/>
      </c>
      <c r="H9" s="203"/>
      <c r="I9" s="198" t="str">
        <f t="shared" si="6"/>
        <v/>
      </c>
      <c r="J9" s="197" t="str">
        <f t="shared" si="4"/>
        <v/>
      </c>
      <c r="K9" s="236" t="str">
        <f>IF(ISBLANK('様式７ 業務従事者名簿 '!D9),"", '様式７ 業務従事者名簿 '!D9)</f>
        <v/>
      </c>
      <c r="L9" s="196" t="str">
        <f t="shared" si="5"/>
        <v/>
      </c>
    </row>
    <row r="10" spans="1:12">
      <c r="A10" s="186"/>
      <c r="B10" s="175" t="str">
        <f t="shared" si="0"/>
        <v/>
      </c>
      <c r="C10" s="176" t="str">
        <f t="shared" si="1"/>
        <v/>
      </c>
      <c r="D10" s="190" t="str">
        <f t="shared" si="2"/>
        <v/>
      </c>
      <c r="E10" s="691" t="str">
        <f>IF($A10="","",VLOOKUP(D10,従事者基礎情報!$I$4:$L$10,2))</f>
        <v/>
      </c>
      <c r="F10" s="203"/>
      <c r="G10" s="104" t="str">
        <f t="shared" si="3"/>
        <v/>
      </c>
      <c r="H10" s="203"/>
      <c r="I10" s="104" t="str">
        <f t="shared" si="6"/>
        <v/>
      </c>
      <c r="J10" s="109" t="str">
        <f t="shared" si="4"/>
        <v/>
      </c>
      <c r="K10" s="236" t="str">
        <f>IF(ISBLANK('様式７ 業務従事者名簿 '!D10),"", '様式７ 業務従事者名簿 '!D10)</f>
        <v/>
      </c>
      <c r="L10" s="166" t="str">
        <f t="shared" si="5"/>
        <v/>
      </c>
    </row>
    <row r="11" spans="1:12">
      <c r="A11" s="186"/>
      <c r="B11" s="175" t="str">
        <f t="shared" si="0"/>
        <v/>
      </c>
      <c r="C11" s="176" t="str">
        <f t="shared" si="1"/>
        <v/>
      </c>
      <c r="D11" s="190" t="str">
        <f t="shared" si="2"/>
        <v/>
      </c>
      <c r="E11" s="691" t="str">
        <f>IF($A11="","",VLOOKUP(D11,従事者基礎情報!$I$4:$L$10,2))</f>
        <v/>
      </c>
      <c r="F11" s="203"/>
      <c r="G11" s="104" t="str">
        <f t="shared" si="3"/>
        <v/>
      </c>
      <c r="H11" s="203"/>
      <c r="I11" s="198" t="str">
        <f t="shared" si="6"/>
        <v/>
      </c>
      <c r="J11" s="110" t="str">
        <f t="shared" si="4"/>
        <v/>
      </c>
      <c r="K11" s="236" t="str">
        <f>IF(ISBLANK('様式７ 業務従事者名簿 '!D11),"", '様式７ 業務従事者名簿 '!D11)</f>
        <v/>
      </c>
      <c r="L11" s="167" t="str">
        <f t="shared" si="5"/>
        <v/>
      </c>
    </row>
    <row r="12" spans="1:12">
      <c r="A12" s="186"/>
      <c r="B12" s="175" t="str">
        <f t="shared" si="0"/>
        <v/>
      </c>
      <c r="C12" s="176" t="str">
        <f t="shared" si="1"/>
        <v/>
      </c>
      <c r="D12" s="190" t="str">
        <f t="shared" si="2"/>
        <v/>
      </c>
      <c r="E12" s="691" t="str">
        <f>IF($A12="","",VLOOKUP(D12,従事者基礎情報!$I$4:$L$10,2))</f>
        <v/>
      </c>
      <c r="F12" s="203"/>
      <c r="G12" s="104" t="str">
        <f t="shared" si="3"/>
        <v/>
      </c>
      <c r="H12" s="203"/>
      <c r="I12" s="104" t="str">
        <f t="shared" si="6"/>
        <v/>
      </c>
      <c r="J12" s="110" t="str">
        <f t="shared" si="4"/>
        <v/>
      </c>
      <c r="K12" s="236" t="str">
        <f>IF(ISBLANK('様式７ 業務従事者名簿 '!D12),"", '様式７ 業務従事者名簿 '!D12)</f>
        <v/>
      </c>
      <c r="L12" s="167" t="str">
        <f t="shared" si="5"/>
        <v/>
      </c>
    </row>
    <row r="13" spans="1:12">
      <c r="A13" s="186"/>
      <c r="B13" s="175" t="str">
        <f t="shared" si="0"/>
        <v/>
      </c>
      <c r="C13" s="176" t="str">
        <f t="shared" si="1"/>
        <v/>
      </c>
      <c r="D13" s="190" t="str">
        <f t="shared" si="2"/>
        <v/>
      </c>
      <c r="E13" s="691" t="str">
        <f>IF($A13="","",VLOOKUP(D13,従事者基礎情報!$I$4:$L$10,2))</f>
        <v/>
      </c>
      <c r="F13" s="203"/>
      <c r="G13" s="104" t="str">
        <f t="shared" si="3"/>
        <v/>
      </c>
      <c r="H13" s="203"/>
      <c r="I13" s="198" t="str">
        <f t="shared" si="6"/>
        <v/>
      </c>
      <c r="J13" s="197" t="str">
        <f t="shared" si="4"/>
        <v/>
      </c>
      <c r="K13" s="236" t="str">
        <f>IF(ISBLANK('様式７ 業務従事者名簿 '!D13),"", '様式７ 業務従事者名簿 '!D13)</f>
        <v/>
      </c>
      <c r="L13" s="196" t="str">
        <f t="shared" si="5"/>
        <v/>
      </c>
    </row>
    <row r="14" spans="1:12">
      <c r="A14" s="186"/>
      <c r="B14" s="175" t="str">
        <f t="shared" si="0"/>
        <v/>
      </c>
      <c r="C14" s="176" t="str">
        <f t="shared" si="1"/>
        <v/>
      </c>
      <c r="D14" s="190" t="str">
        <f t="shared" si="2"/>
        <v/>
      </c>
      <c r="E14" s="691" t="str">
        <f>IF($A14="","",VLOOKUP(D14,従事者基礎情報!$I$4:$L$10,2))</f>
        <v/>
      </c>
      <c r="F14" s="203"/>
      <c r="G14" s="104" t="str">
        <f t="shared" si="3"/>
        <v/>
      </c>
      <c r="H14" s="203"/>
      <c r="I14" s="104" t="str">
        <f t="shared" si="6"/>
        <v/>
      </c>
      <c r="J14" s="109" t="str">
        <f t="shared" si="4"/>
        <v/>
      </c>
      <c r="K14" s="236" t="str">
        <f>IF(ISBLANK('様式７ 業務従事者名簿 '!D14),"", '様式７ 業務従事者名簿 '!D14)</f>
        <v/>
      </c>
      <c r="L14" s="166" t="str">
        <f t="shared" si="5"/>
        <v/>
      </c>
    </row>
    <row r="15" spans="1:12">
      <c r="A15" s="186"/>
      <c r="B15" s="175" t="str">
        <f t="shared" si="0"/>
        <v/>
      </c>
      <c r="C15" s="176" t="str">
        <f t="shared" si="1"/>
        <v/>
      </c>
      <c r="D15" s="190" t="str">
        <f t="shared" si="2"/>
        <v/>
      </c>
      <c r="E15" s="691" t="str">
        <f>IF($A15="","",VLOOKUP(D15,従事者基礎情報!$I$4:$L$10,2))</f>
        <v/>
      </c>
      <c r="F15" s="203"/>
      <c r="G15" s="104" t="str">
        <f t="shared" si="3"/>
        <v/>
      </c>
      <c r="H15" s="203"/>
      <c r="I15" s="198" t="str">
        <f t="shared" si="6"/>
        <v/>
      </c>
      <c r="J15" s="110" t="str">
        <f t="shared" si="4"/>
        <v/>
      </c>
      <c r="K15" s="236" t="str">
        <f>IF(ISBLANK('様式７ 業務従事者名簿 '!D15),"", '様式７ 業務従事者名簿 '!D15)</f>
        <v/>
      </c>
      <c r="L15" s="167" t="str">
        <f t="shared" si="5"/>
        <v/>
      </c>
    </row>
    <row r="16" spans="1:12">
      <c r="A16" s="186"/>
      <c r="B16" s="175" t="str">
        <f t="shared" si="0"/>
        <v/>
      </c>
      <c r="C16" s="176" t="str">
        <f t="shared" si="1"/>
        <v/>
      </c>
      <c r="D16" s="190" t="str">
        <f t="shared" si="2"/>
        <v/>
      </c>
      <c r="E16" s="691" t="str">
        <f>IF($A16="","",VLOOKUP(D16,従事者基礎情報!$I$4:$L$10,2))</f>
        <v/>
      </c>
      <c r="F16" s="203"/>
      <c r="G16" s="104" t="str">
        <f t="shared" si="3"/>
        <v/>
      </c>
      <c r="H16" s="203"/>
      <c r="I16" s="104" t="str">
        <f t="shared" si="6"/>
        <v/>
      </c>
      <c r="J16" s="110" t="str">
        <f t="shared" si="4"/>
        <v/>
      </c>
      <c r="K16" s="236" t="str">
        <f>IF(ISBLANK('様式７ 業務従事者名簿 '!D16),"", '様式７ 業務従事者名簿 '!D16)</f>
        <v/>
      </c>
      <c r="L16" s="167" t="str">
        <f t="shared" si="5"/>
        <v/>
      </c>
    </row>
    <row r="17" spans="1:12">
      <c r="A17" s="186"/>
      <c r="B17" s="175" t="str">
        <f t="shared" si="0"/>
        <v/>
      </c>
      <c r="C17" s="176" t="str">
        <f t="shared" si="1"/>
        <v/>
      </c>
      <c r="D17" s="190" t="str">
        <f t="shared" si="2"/>
        <v/>
      </c>
      <c r="E17" s="691" t="str">
        <f>IF($A17="","",VLOOKUP(D17,従事者基礎情報!$I$4:$L$10,2))</f>
        <v/>
      </c>
      <c r="F17" s="203"/>
      <c r="G17" s="104" t="str">
        <f t="shared" si="3"/>
        <v/>
      </c>
      <c r="H17" s="203"/>
      <c r="I17" s="198" t="str">
        <f t="shared" si="6"/>
        <v/>
      </c>
      <c r="J17" s="197" t="str">
        <f t="shared" si="4"/>
        <v/>
      </c>
      <c r="K17" s="236" t="str">
        <f>IF(ISBLANK('様式７ 業務従事者名簿 '!D17),"", '様式７ 業務従事者名簿 '!D17)</f>
        <v/>
      </c>
      <c r="L17" s="196" t="str">
        <f t="shared" si="5"/>
        <v/>
      </c>
    </row>
    <row r="18" spans="1:12">
      <c r="A18" s="186"/>
      <c r="B18" s="175" t="str">
        <f t="shared" si="0"/>
        <v/>
      </c>
      <c r="C18" s="176" t="str">
        <f t="shared" si="1"/>
        <v/>
      </c>
      <c r="D18" s="190" t="str">
        <f t="shared" si="2"/>
        <v/>
      </c>
      <c r="E18" s="691" t="str">
        <f>IF($A18="","",VLOOKUP(D18,従事者基礎情報!$I$4:$L$10,2))</f>
        <v/>
      </c>
      <c r="F18" s="203"/>
      <c r="G18" s="104" t="str">
        <f t="shared" si="3"/>
        <v/>
      </c>
      <c r="H18" s="203"/>
      <c r="I18" s="104" t="str">
        <f t="shared" si="6"/>
        <v/>
      </c>
      <c r="J18" s="109" t="str">
        <f t="shared" si="4"/>
        <v/>
      </c>
      <c r="K18" s="236" t="str">
        <f>IF(ISBLANK('様式７ 業務従事者名簿 '!D18),"", '様式７ 業務従事者名簿 '!D18)</f>
        <v/>
      </c>
      <c r="L18" s="166" t="str">
        <f>J18</f>
        <v/>
      </c>
    </row>
    <row r="19" spans="1:12">
      <c r="A19" s="186"/>
      <c r="B19" s="175" t="str">
        <f t="shared" si="0"/>
        <v/>
      </c>
      <c r="C19" s="176" t="str">
        <f t="shared" si="1"/>
        <v/>
      </c>
      <c r="D19" s="190" t="str">
        <f t="shared" si="2"/>
        <v/>
      </c>
      <c r="E19" s="691" t="str">
        <f>IF($A19="","",VLOOKUP(D19,従事者基礎情報!$I$4:$L$10,2))</f>
        <v/>
      </c>
      <c r="F19" s="203"/>
      <c r="G19" s="104" t="str">
        <f t="shared" si="3"/>
        <v/>
      </c>
      <c r="H19" s="203"/>
      <c r="I19" s="198" t="str">
        <f t="shared" si="6"/>
        <v/>
      </c>
      <c r="J19" s="110" t="str">
        <f t="shared" si="4"/>
        <v/>
      </c>
      <c r="K19" s="236" t="str">
        <f>IF(ISBLANK('様式７ 業務従事者名簿 '!D19),"", '様式７ 業務従事者名簿 '!D19)</f>
        <v/>
      </c>
      <c r="L19" s="167" t="str">
        <f t="shared" si="5"/>
        <v/>
      </c>
    </row>
    <row r="20" spans="1:12">
      <c r="A20" s="186"/>
      <c r="B20" s="175" t="str">
        <f t="shared" si="0"/>
        <v/>
      </c>
      <c r="C20" s="176" t="str">
        <f t="shared" si="1"/>
        <v/>
      </c>
      <c r="D20" s="190" t="str">
        <f t="shared" si="2"/>
        <v/>
      </c>
      <c r="E20" s="691" t="str">
        <f>IF($A20="","",VLOOKUP(D20,従事者基礎情報!$I$4:$L$10,2))</f>
        <v/>
      </c>
      <c r="F20" s="203"/>
      <c r="G20" s="104" t="str">
        <f t="shared" si="3"/>
        <v/>
      </c>
      <c r="H20" s="203"/>
      <c r="I20" s="104" t="str">
        <f t="shared" si="6"/>
        <v/>
      </c>
      <c r="J20" s="110" t="str">
        <f t="shared" si="4"/>
        <v/>
      </c>
      <c r="K20" s="236" t="str">
        <f>IF(ISBLANK('様式７ 業務従事者名簿 '!D20),"", '様式７ 業務従事者名簿 '!D20)</f>
        <v/>
      </c>
      <c r="L20" s="167" t="str">
        <f t="shared" si="5"/>
        <v/>
      </c>
    </row>
    <row r="21" spans="1:12">
      <c r="A21" s="186"/>
      <c r="B21" s="175" t="str">
        <f t="shared" si="0"/>
        <v/>
      </c>
      <c r="C21" s="176" t="str">
        <f t="shared" si="1"/>
        <v/>
      </c>
      <c r="D21" s="190" t="str">
        <f t="shared" si="2"/>
        <v/>
      </c>
      <c r="E21" s="691" t="str">
        <f>IF($A21="","",VLOOKUP(D21,従事者基礎情報!$I$4:$L$10,2))</f>
        <v/>
      </c>
      <c r="F21" s="203"/>
      <c r="G21" s="104" t="str">
        <f t="shared" si="3"/>
        <v/>
      </c>
      <c r="H21" s="203"/>
      <c r="I21" s="198" t="str">
        <f t="shared" si="6"/>
        <v/>
      </c>
      <c r="J21" s="197" t="str">
        <f t="shared" si="4"/>
        <v/>
      </c>
      <c r="K21" s="236" t="str">
        <f>IF(ISBLANK('様式７ 業務従事者名簿 '!D21),"", '様式７ 業務従事者名簿 '!D21)</f>
        <v/>
      </c>
      <c r="L21" s="196" t="str">
        <f>J21</f>
        <v/>
      </c>
    </row>
    <row r="22" spans="1:12">
      <c r="A22" s="186"/>
      <c r="B22" s="175" t="str">
        <f t="shared" si="0"/>
        <v/>
      </c>
      <c r="C22" s="176" t="str">
        <f t="shared" si="1"/>
        <v/>
      </c>
      <c r="D22" s="190" t="str">
        <f t="shared" si="2"/>
        <v/>
      </c>
      <c r="E22" s="691" t="str">
        <f>IF($A22="","",VLOOKUP(D22,従事者基礎情報!$I$4:$L$10,2))</f>
        <v/>
      </c>
      <c r="F22" s="203"/>
      <c r="G22" s="104" t="str">
        <f t="shared" si="3"/>
        <v/>
      </c>
      <c r="H22" s="203"/>
      <c r="I22" s="104" t="str">
        <f t="shared" si="6"/>
        <v/>
      </c>
      <c r="J22" s="109" t="str">
        <f t="shared" si="4"/>
        <v/>
      </c>
      <c r="K22" s="236" t="str">
        <f>IF(ISBLANK('様式７ 業務従事者名簿 '!D22),"", '様式７ 業務従事者名簿 '!D22)</f>
        <v/>
      </c>
      <c r="L22" s="166" t="str">
        <f t="shared" si="5"/>
        <v/>
      </c>
    </row>
    <row r="23" spans="1:12" ht="14.5" thickBot="1">
      <c r="A23" s="186"/>
      <c r="B23" s="177" t="str">
        <f t="shared" si="0"/>
        <v/>
      </c>
      <c r="C23" s="178" t="str">
        <f t="shared" si="1"/>
        <v/>
      </c>
      <c r="D23" s="191" t="str">
        <f t="shared" si="2"/>
        <v/>
      </c>
      <c r="E23" s="692" t="str">
        <f>IF($A23="","",VLOOKUP(D23,従事者基礎情報!$I$4:$L$10,2))</f>
        <v/>
      </c>
      <c r="F23" s="203"/>
      <c r="G23" s="105" t="str">
        <f t="shared" si="3"/>
        <v/>
      </c>
      <c r="H23" s="203"/>
      <c r="I23" s="198" t="str">
        <f t="shared" si="6"/>
        <v/>
      </c>
      <c r="J23" s="110" t="str">
        <f t="shared" si="4"/>
        <v/>
      </c>
      <c r="K23" s="236" t="str">
        <f>IF(ISBLANK('様式７ 業務従事者名簿 '!D23),"", '様式７ 業務従事者名簿 '!D23)</f>
        <v/>
      </c>
      <c r="L23" s="167" t="str">
        <f t="shared" si="5"/>
        <v/>
      </c>
    </row>
    <row r="24" spans="1:12" ht="36" customHeight="1" thickTop="1" thickBot="1">
      <c r="A24" s="187"/>
      <c r="B24" s="179" t="s">
        <v>101</v>
      </c>
      <c r="C24" s="180"/>
      <c r="D24" s="192"/>
      <c r="E24" s="193"/>
      <c r="F24" s="204">
        <f>SUM(F5:F23)</f>
        <v>0</v>
      </c>
      <c r="G24" s="106"/>
      <c r="H24" s="204">
        <f>SUM(H5:H23)</f>
        <v>0</v>
      </c>
      <c r="I24" s="106"/>
      <c r="J24" s="115">
        <f>SUM(J5:J23)</f>
        <v>0</v>
      </c>
      <c r="K24" s="237"/>
      <c r="L24" s="111"/>
    </row>
    <row r="25" spans="1:12" ht="36" customHeight="1" thickBot="1">
      <c r="A25" s="187"/>
      <c r="B25" s="257"/>
      <c r="C25" s="258"/>
      <c r="D25" s="259"/>
      <c r="E25" s="264" t="s">
        <v>102</v>
      </c>
      <c r="F25" s="260" t="s">
        <v>103</v>
      </c>
      <c r="G25" s="261"/>
      <c r="H25" s="260" t="s">
        <v>103</v>
      </c>
      <c r="I25" s="261"/>
      <c r="J25" s="109"/>
      <c r="K25" s="262"/>
      <c r="L25" s="263"/>
    </row>
    <row r="26" spans="1:12" ht="36" customHeight="1" thickBot="1">
      <c r="A26" s="186"/>
      <c r="B26" s="181" t="str">
        <f>IF($A26="","",VLOOKUP($A26,従事者基礎情報,2))</f>
        <v/>
      </c>
      <c r="C26" s="182" t="str">
        <f>IF($A26="","",VLOOKUP($A26,従事者基礎情報,3))</f>
        <v/>
      </c>
      <c r="D26" s="194"/>
      <c r="E26" s="195"/>
      <c r="F26" s="205"/>
      <c r="G26" s="266" t="str">
        <f>IF(F26&gt;0, E26*F26, "")</f>
        <v/>
      </c>
      <c r="H26" s="205"/>
      <c r="I26" s="266" t="str">
        <f t="shared" si="6"/>
        <v/>
      </c>
      <c r="J26" s="114" t="str">
        <f>IF(A26="","", _xlfn.AGGREGATE(9,6, G26,I26))</f>
        <v/>
      </c>
      <c r="K26" s="238"/>
      <c r="L26" s="112"/>
    </row>
    <row r="27" spans="1:12" ht="36" customHeight="1">
      <c r="A27" s="188"/>
      <c r="B27" s="183" t="s">
        <v>104</v>
      </c>
      <c r="C27" s="184"/>
      <c r="D27" s="184"/>
      <c r="E27" s="185"/>
      <c r="F27" s="265"/>
      <c r="G27" s="107">
        <f>SUM(G24:G26)</f>
        <v>0</v>
      </c>
      <c r="H27" s="265"/>
      <c r="I27" s="107">
        <f>SUM(I24:I26)</f>
        <v>0</v>
      </c>
      <c r="J27" s="107">
        <f>SUM(J24:J26)</f>
        <v>0</v>
      </c>
      <c r="K27" s="239" t="s">
        <v>105</v>
      </c>
      <c r="L27" s="113">
        <f>SUM(L5:L23)</f>
        <v>0</v>
      </c>
    </row>
    <row r="29" spans="1:12" ht="36" customHeight="1">
      <c r="D29" s="853"/>
      <c r="E29" s="853"/>
      <c r="F29" s="434"/>
      <c r="H29" s="856" t="s">
        <v>106</v>
      </c>
      <c r="I29" s="857"/>
      <c r="J29" s="240"/>
    </row>
    <row r="30" spans="1:12" ht="36" customHeight="1" thickBot="1">
      <c r="D30" s="853"/>
      <c r="E30" s="853"/>
      <c r="F30" s="435"/>
      <c r="H30" s="856" t="s">
        <v>107</v>
      </c>
      <c r="I30" s="857"/>
      <c r="J30" s="267">
        <f>J27</f>
        <v>0</v>
      </c>
    </row>
    <row r="31" spans="1:12" ht="36" customHeight="1" thickBot="1">
      <c r="D31" s="853"/>
      <c r="E31" s="853"/>
      <c r="F31" s="434"/>
      <c r="H31" s="851" t="s">
        <v>108</v>
      </c>
      <c r="I31" s="852"/>
      <c r="J31" s="268">
        <f>IF($J$29&gt;$J$30,$J$30,$J$29)</f>
        <v>0</v>
      </c>
    </row>
    <row r="32" spans="1:12" ht="109.15" customHeight="1">
      <c r="B32" s="854" t="s">
        <v>109</v>
      </c>
      <c r="C32" s="855"/>
      <c r="D32" s="855"/>
      <c r="E32" s="855"/>
      <c r="F32" s="855"/>
      <c r="G32" s="855"/>
      <c r="H32" s="855"/>
      <c r="I32" s="855"/>
      <c r="J32" s="855"/>
      <c r="K32" s="855"/>
      <c r="L32" s="855"/>
    </row>
  </sheetData>
  <mergeCells count="17">
    <mergeCell ref="H31:I31"/>
    <mergeCell ref="D30:E30"/>
    <mergeCell ref="D29:E29"/>
    <mergeCell ref="D31:E31"/>
    <mergeCell ref="B32:L32"/>
    <mergeCell ref="H29:I29"/>
    <mergeCell ref="H30:I30"/>
    <mergeCell ref="B2:L2"/>
    <mergeCell ref="J3:J4"/>
    <mergeCell ref="K3:K4"/>
    <mergeCell ref="L3:L4"/>
    <mergeCell ref="B3:B4"/>
    <mergeCell ref="C3:C4"/>
    <mergeCell ref="D3:D4"/>
    <mergeCell ref="E3:E4"/>
    <mergeCell ref="F3:G3"/>
    <mergeCell ref="H3:I3"/>
  </mergeCells>
  <phoneticPr fontId="1"/>
  <pageMargins left="0.70866141732283472" right="0.70866141732283472" top="0.74803149606299213" bottom="0.74803149606299213" header="0.31496062992125984" footer="0.31496062992125984"/>
  <pageSetup paperSize="9" scale="68" orientation="landscape" r:id="rId1"/>
  <headerFooter>
    <oddHeader>&amp;R（2023.06版）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9"/>
  <sheetViews>
    <sheetView zoomScaleNormal="100" zoomScaleSheetLayoutView="110" workbookViewId="0">
      <selection activeCell="A5" sqref="A5"/>
    </sheetView>
  </sheetViews>
  <sheetFormatPr defaultColWidth="10.58203125" defaultRowHeight="16.5" customHeight="1" outlineLevelRow="1"/>
  <cols>
    <col min="1" max="1" width="8.08203125" style="8" customWidth="1"/>
    <col min="2" max="2" width="20.58203125" style="8" customWidth="1"/>
    <col min="3" max="3" width="24.58203125" style="8" customWidth="1"/>
    <col min="4" max="4" width="28.58203125" style="8" customWidth="1"/>
    <col min="5" max="5" width="6.58203125" style="8" customWidth="1"/>
    <col min="6" max="6" width="24.58203125" style="8" customWidth="1"/>
    <col min="7" max="7" width="18.58203125" style="8" customWidth="1"/>
    <col min="8" max="8" width="15.58203125" style="8" customWidth="1"/>
    <col min="9" max="16384" width="10.58203125" style="8"/>
  </cols>
  <sheetData>
    <row r="1" spans="1:9" ht="16.5" customHeight="1">
      <c r="G1" s="269" t="s">
        <v>110</v>
      </c>
    </row>
    <row r="2" spans="1:9" s="5" customFormat="1" ht="24" customHeight="1">
      <c r="B2" s="863" t="s">
        <v>111</v>
      </c>
      <c r="C2" s="863"/>
      <c r="D2" s="863"/>
      <c r="E2" s="863"/>
      <c r="F2" s="819"/>
      <c r="G2" s="819"/>
    </row>
    <row r="3" spans="1:9" s="5" customFormat="1" ht="16.5" customHeight="1" thickBot="1">
      <c r="A3" s="250"/>
      <c r="B3" s="858"/>
      <c r="C3" s="858"/>
      <c r="D3" s="858"/>
      <c r="E3" s="858"/>
      <c r="F3" s="859"/>
      <c r="G3" s="859"/>
    </row>
    <row r="4" spans="1:9" ht="33" customHeight="1" thickBot="1">
      <c r="A4" s="471" t="s">
        <v>112</v>
      </c>
      <c r="B4" s="6" t="s">
        <v>113</v>
      </c>
      <c r="C4" s="7" t="s">
        <v>114</v>
      </c>
      <c r="D4" s="7" t="s">
        <v>115</v>
      </c>
      <c r="E4" s="7" t="s">
        <v>116</v>
      </c>
      <c r="F4" s="814"/>
      <c r="G4" s="815"/>
      <c r="H4" s="429"/>
      <c r="I4" s="423"/>
    </row>
    <row r="5" spans="1:9" ht="33" customHeight="1" thickTop="1">
      <c r="A5" s="134"/>
      <c r="B5" s="161" t="str">
        <f t="shared" ref="B5:B24" si="0">IF($A5="","",VLOOKUP($A5,従事者基礎情報,2))</f>
        <v/>
      </c>
      <c r="C5" s="162" t="str">
        <f t="shared" ref="C5:C24" si="1">IF($A5="","",VLOOKUP($A5,従事者基礎情報,3))</f>
        <v/>
      </c>
      <c r="D5" s="162" t="str">
        <f t="shared" ref="D5:D24" si="2">IF($A5="","",VLOOKUP($A5,従事者基礎情報,4))</f>
        <v/>
      </c>
      <c r="E5" s="812" t="str">
        <f>IF($A5="","",VLOOKUP($A5,従事者基礎情報,5))</f>
        <v/>
      </c>
      <c r="F5" s="816"/>
      <c r="G5" s="817"/>
    </row>
    <row r="6" spans="1:9" ht="33" customHeight="1">
      <c r="A6" s="134"/>
      <c r="B6" s="161" t="str">
        <f t="shared" si="0"/>
        <v/>
      </c>
      <c r="C6" s="162" t="str">
        <f t="shared" si="1"/>
        <v/>
      </c>
      <c r="D6" s="162" t="str">
        <f t="shared" si="2"/>
        <v/>
      </c>
      <c r="E6" s="812" t="str">
        <f t="shared" ref="E6:E24" si="3">IF($A6="","",VLOOKUP($A6,従事者基礎情報,5))</f>
        <v/>
      </c>
      <c r="F6" s="816"/>
      <c r="G6" s="817"/>
    </row>
    <row r="7" spans="1:9" ht="33" customHeight="1">
      <c r="A7" s="134"/>
      <c r="B7" s="164" t="str">
        <f t="shared" si="0"/>
        <v/>
      </c>
      <c r="C7" s="162" t="str">
        <f t="shared" si="1"/>
        <v/>
      </c>
      <c r="D7" s="162" t="str">
        <f t="shared" si="2"/>
        <v/>
      </c>
      <c r="E7" s="812" t="str">
        <f t="shared" si="3"/>
        <v/>
      </c>
      <c r="F7" s="816"/>
      <c r="G7" s="817"/>
    </row>
    <row r="8" spans="1:9" ht="33" customHeight="1">
      <c r="A8" s="134"/>
      <c r="B8" s="164" t="str">
        <f t="shared" si="0"/>
        <v/>
      </c>
      <c r="C8" s="162" t="str">
        <f t="shared" si="1"/>
        <v/>
      </c>
      <c r="D8" s="163" t="str">
        <f t="shared" si="2"/>
        <v/>
      </c>
      <c r="E8" s="812" t="str">
        <f t="shared" si="3"/>
        <v/>
      </c>
      <c r="F8" s="816"/>
      <c r="G8" s="817"/>
    </row>
    <row r="9" spans="1:9" ht="33" customHeight="1">
      <c r="A9" s="134"/>
      <c r="B9" s="199" t="str">
        <f t="shared" si="0"/>
        <v/>
      </c>
      <c r="C9" s="200" t="str">
        <f t="shared" si="1"/>
        <v/>
      </c>
      <c r="D9" s="200" t="str">
        <f t="shared" si="2"/>
        <v/>
      </c>
      <c r="E9" s="813" t="str">
        <f t="shared" si="3"/>
        <v/>
      </c>
      <c r="F9" s="818"/>
      <c r="G9" s="817"/>
    </row>
    <row r="10" spans="1:9" ht="33" hidden="1" customHeight="1" outlineLevel="1">
      <c r="A10" s="134"/>
      <c r="B10" s="199" t="str">
        <f t="shared" si="0"/>
        <v/>
      </c>
      <c r="C10" s="200" t="str">
        <f t="shared" si="1"/>
        <v/>
      </c>
      <c r="D10" s="200" t="str">
        <f t="shared" si="2"/>
        <v/>
      </c>
      <c r="E10" s="813" t="str">
        <f t="shared" si="3"/>
        <v/>
      </c>
      <c r="F10" s="818"/>
      <c r="G10" s="817"/>
    </row>
    <row r="11" spans="1:9" ht="33" hidden="1" customHeight="1" outlineLevel="1">
      <c r="A11" s="134"/>
      <c r="B11" s="199" t="str">
        <f t="shared" si="0"/>
        <v/>
      </c>
      <c r="C11" s="200" t="str">
        <f t="shared" si="1"/>
        <v/>
      </c>
      <c r="D11" s="200" t="str">
        <f t="shared" si="2"/>
        <v/>
      </c>
      <c r="E11" s="813" t="str">
        <f t="shared" si="3"/>
        <v/>
      </c>
      <c r="F11" s="818"/>
      <c r="G11" s="817"/>
    </row>
    <row r="12" spans="1:9" ht="33" hidden="1" customHeight="1" outlineLevel="1">
      <c r="A12" s="134"/>
      <c r="B12" s="199" t="str">
        <f t="shared" si="0"/>
        <v/>
      </c>
      <c r="C12" s="200" t="str">
        <f t="shared" si="1"/>
        <v/>
      </c>
      <c r="D12" s="200" t="str">
        <f t="shared" si="2"/>
        <v/>
      </c>
      <c r="E12" s="813" t="str">
        <f t="shared" si="3"/>
        <v/>
      </c>
      <c r="F12" s="818"/>
      <c r="G12" s="817"/>
    </row>
    <row r="13" spans="1:9" ht="33" hidden="1" customHeight="1" outlineLevel="1">
      <c r="A13" s="134"/>
      <c r="B13" s="199" t="str">
        <f t="shared" si="0"/>
        <v/>
      </c>
      <c r="C13" s="200" t="str">
        <f t="shared" si="1"/>
        <v/>
      </c>
      <c r="D13" s="200" t="str">
        <f t="shared" si="2"/>
        <v/>
      </c>
      <c r="E13" s="813" t="str">
        <f t="shared" si="3"/>
        <v/>
      </c>
      <c r="F13" s="818"/>
      <c r="G13" s="817"/>
    </row>
    <row r="14" spans="1:9" ht="33" hidden="1" customHeight="1" outlineLevel="1">
      <c r="A14" s="134"/>
      <c r="B14" s="199" t="str">
        <f t="shared" si="0"/>
        <v/>
      </c>
      <c r="C14" s="200" t="str">
        <f t="shared" si="1"/>
        <v/>
      </c>
      <c r="D14" s="200" t="str">
        <f t="shared" si="2"/>
        <v/>
      </c>
      <c r="E14" s="813" t="str">
        <f t="shared" si="3"/>
        <v/>
      </c>
      <c r="F14" s="818"/>
      <c r="G14" s="817"/>
    </row>
    <row r="15" spans="1:9" ht="33" hidden="1" customHeight="1" outlineLevel="1">
      <c r="A15" s="134"/>
      <c r="B15" s="199" t="str">
        <f t="shared" si="0"/>
        <v/>
      </c>
      <c r="C15" s="200" t="str">
        <f t="shared" si="1"/>
        <v/>
      </c>
      <c r="D15" s="200" t="str">
        <f t="shared" si="2"/>
        <v/>
      </c>
      <c r="E15" s="813" t="str">
        <f t="shared" si="3"/>
        <v/>
      </c>
      <c r="F15" s="818"/>
      <c r="G15" s="817"/>
    </row>
    <row r="16" spans="1:9" ht="33" hidden="1" customHeight="1" outlineLevel="1">
      <c r="A16" s="134"/>
      <c r="B16" s="199" t="str">
        <f t="shared" si="0"/>
        <v/>
      </c>
      <c r="C16" s="200" t="str">
        <f t="shared" si="1"/>
        <v/>
      </c>
      <c r="D16" s="200" t="str">
        <f t="shared" si="2"/>
        <v/>
      </c>
      <c r="E16" s="813" t="str">
        <f t="shared" si="3"/>
        <v/>
      </c>
      <c r="F16" s="818"/>
      <c r="G16" s="817"/>
    </row>
    <row r="17" spans="1:7" ht="33" hidden="1" customHeight="1" outlineLevel="1">
      <c r="A17" s="134"/>
      <c r="B17" s="199" t="str">
        <f t="shared" si="0"/>
        <v/>
      </c>
      <c r="C17" s="200" t="str">
        <f t="shared" si="1"/>
        <v/>
      </c>
      <c r="D17" s="200" t="str">
        <f t="shared" si="2"/>
        <v/>
      </c>
      <c r="E17" s="813" t="str">
        <f t="shared" si="3"/>
        <v/>
      </c>
      <c r="F17" s="818"/>
      <c r="G17" s="817"/>
    </row>
    <row r="18" spans="1:7" ht="33" hidden="1" customHeight="1" outlineLevel="1">
      <c r="A18" s="134"/>
      <c r="B18" s="199" t="str">
        <f t="shared" si="0"/>
        <v/>
      </c>
      <c r="C18" s="200" t="str">
        <f t="shared" si="1"/>
        <v/>
      </c>
      <c r="D18" s="200" t="str">
        <f t="shared" si="2"/>
        <v/>
      </c>
      <c r="E18" s="813" t="str">
        <f t="shared" si="3"/>
        <v/>
      </c>
      <c r="F18" s="818"/>
      <c r="G18" s="817"/>
    </row>
    <row r="19" spans="1:7" ht="33" hidden="1" customHeight="1" outlineLevel="1">
      <c r="A19" s="134"/>
      <c r="B19" s="199" t="str">
        <f t="shared" si="0"/>
        <v/>
      </c>
      <c r="C19" s="200" t="str">
        <f t="shared" si="1"/>
        <v/>
      </c>
      <c r="D19" s="200" t="str">
        <f t="shared" si="2"/>
        <v/>
      </c>
      <c r="E19" s="813" t="str">
        <f t="shared" si="3"/>
        <v/>
      </c>
      <c r="F19" s="818"/>
      <c r="G19" s="817"/>
    </row>
    <row r="20" spans="1:7" ht="33" hidden="1" customHeight="1" outlineLevel="1">
      <c r="A20" s="134"/>
      <c r="B20" s="199" t="str">
        <f t="shared" si="0"/>
        <v/>
      </c>
      <c r="C20" s="200" t="str">
        <f t="shared" si="1"/>
        <v/>
      </c>
      <c r="D20" s="200" t="str">
        <f t="shared" si="2"/>
        <v/>
      </c>
      <c r="E20" s="813" t="str">
        <f t="shared" si="3"/>
        <v/>
      </c>
      <c r="F20" s="818"/>
      <c r="G20" s="817"/>
    </row>
    <row r="21" spans="1:7" ht="33" hidden="1" customHeight="1" outlineLevel="1">
      <c r="A21" s="134"/>
      <c r="B21" s="199" t="str">
        <f t="shared" si="0"/>
        <v/>
      </c>
      <c r="C21" s="200" t="str">
        <f t="shared" si="1"/>
        <v/>
      </c>
      <c r="D21" s="200" t="str">
        <f t="shared" si="2"/>
        <v/>
      </c>
      <c r="E21" s="813" t="str">
        <f t="shared" si="3"/>
        <v/>
      </c>
      <c r="F21" s="818"/>
      <c r="G21" s="817"/>
    </row>
    <row r="22" spans="1:7" ht="33" hidden="1" customHeight="1" outlineLevel="1">
      <c r="A22" s="134"/>
      <c r="B22" s="199" t="str">
        <f t="shared" si="0"/>
        <v/>
      </c>
      <c r="C22" s="200" t="str">
        <f t="shared" si="1"/>
        <v/>
      </c>
      <c r="D22" s="200" t="str">
        <f t="shared" si="2"/>
        <v/>
      </c>
      <c r="E22" s="813" t="str">
        <f t="shared" si="3"/>
        <v/>
      </c>
      <c r="F22" s="818"/>
      <c r="G22" s="817"/>
    </row>
    <row r="23" spans="1:7" ht="33" hidden="1" customHeight="1" outlineLevel="1">
      <c r="A23" s="134"/>
      <c r="B23" s="199" t="str">
        <f t="shared" si="0"/>
        <v/>
      </c>
      <c r="C23" s="200" t="str">
        <f t="shared" si="1"/>
        <v/>
      </c>
      <c r="D23" s="200" t="str">
        <f t="shared" si="2"/>
        <v/>
      </c>
      <c r="E23" s="813" t="str">
        <f t="shared" si="3"/>
        <v/>
      </c>
      <c r="F23" s="818"/>
      <c r="G23" s="817"/>
    </row>
    <row r="24" spans="1:7" ht="33" customHeight="1" collapsed="1" thickBot="1">
      <c r="A24" s="134"/>
      <c r="B24" s="164" t="str">
        <f t="shared" si="0"/>
        <v/>
      </c>
      <c r="C24" s="162" t="str">
        <f t="shared" si="1"/>
        <v/>
      </c>
      <c r="D24" s="162" t="str">
        <f t="shared" si="2"/>
        <v/>
      </c>
      <c r="E24" s="812" t="str">
        <f t="shared" si="3"/>
        <v/>
      </c>
      <c r="F24" s="818"/>
      <c r="G24" s="817"/>
    </row>
    <row r="25" spans="1:7" ht="53.25" customHeight="1">
      <c r="B25" s="860"/>
      <c r="C25" s="861"/>
      <c r="D25" s="861"/>
      <c r="E25" s="861"/>
      <c r="F25" s="862"/>
      <c r="G25" s="862"/>
    </row>
    <row r="26" spans="1:7" ht="18" customHeight="1">
      <c r="B26" s="9"/>
      <c r="C26" s="9"/>
      <c r="D26" s="9"/>
      <c r="E26" s="9"/>
      <c r="F26" s="9"/>
      <c r="G26" s="9"/>
    </row>
    <row r="27" spans="1:7" s="9" customFormat="1" ht="16.5" customHeight="1"/>
    <row r="28" spans="1:7" s="9" customFormat="1" ht="16.5" customHeight="1">
      <c r="B28" s="8"/>
      <c r="C28" s="8"/>
      <c r="D28" s="8"/>
      <c r="E28" s="8"/>
      <c r="F28" s="8"/>
      <c r="G28" s="8"/>
    </row>
    <row r="29" spans="1:7" ht="14"/>
  </sheetData>
  <mergeCells count="3">
    <mergeCell ref="B3:G3"/>
    <mergeCell ref="B25:G25"/>
    <mergeCell ref="B2:E2"/>
  </mergeCells>
  <phoneticPr fontId="1"/>
  <pageMargins left="0.70866141732283472" right="0.70866141732283472" top="0.74803149606299213" bottom="0.74803149606299213" header="0.31496062992125984" footer="0.31496062992125984"/>
  <pageSetup paperSize="9" scale="92" orientation="landscape" r:id="rId1"/>
  <headerFooter>
    <oddHeader>&amp;R（2023.06版）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33"/>
  <sheetViews>
    <sheetView view="pageBreakPreview" zoomScale="75" zoomScaleNormal="75" zoomScaleSheetLayoutView="75" zoomScalePageLayoutView="80" workbookViewId="0">
      <selection activeCell="C27" sqref="C27"/>
    </sheetView>
  </sheetViews>
  <sheetFormatPr defaultColWidth="6.08203125" defaultRowHeight="14"/>
  <cols>
    <col min="1" max="1" width="16.08203125" style="10" customWidth="1"/>
    <col min="2" max="2" width="16.58203125" style="10" customWidth="1"/>
    <col min="3" max="3" width="20.58203125" style="10" customWidth="1"/>
    <col min="4" max="4" width="16.58203125" style="10" customWidth="1"/>
    <col min="5" max="5" width="25.08203125" style="10" customWidth="1"/>
    <col min="6" max="6" width="8.75" style="241" customWidth="1"/>
    <col min="7" max="7" width="6.5" style="241" customWidth="1"/>
    <col min="8" max="8" width="15.58203125" style="32" customWidth="1"/>
    <col min="9" max="9" width="7" style="10" customWidth="1"/>
    <col min="10" max="10" width="9.33203125" style="10" customWidth="1"/>
    <col min="11" max="11" width="7.75" style="10" customWidth="1"/>
    <col min="12" max="12" width="10.83203125" style="10" customWidth="1"/>
    <col min="13" max="13" width="3.5" style="10" customWidth="1"/>
    <col min="14" max="14" width="6.08203125" style="10" customWidth="1"/>
    <col min="15" max="15" width="21.75" style="10" customWidth="1"/>
    <col min="16" max="16384" width="6.08203125" style="10"/>
  </cols>
  <sheetData>
    <row r="1" spans="1:15" ht="21" customHeight="1">
      <c r="A1" s="250"/>
      <c r="H1" s="20" t="s">
        <v>117</v>
      </c>
      <c r="I1" s="11"/>
      <c r="J1" s="11"/>
      <c r="K1" s="12"/>
    </row>
    <row r="2" spans="1:15" ht="36" customHeight="1">
      <c r="A2" s="882" t="s">
        <v>118</v>
      </c>
      <c r="B2" s="882"/>
      <c r="C2" s="882"/>
      <c r="D2" s="882"/>
      <c r="E2" s="882"/>
      <c r="F2" s="882"/>
      <c r="G2" s="882"/>
      <c r="H2" s="882"/>
      <c r="I2" s="13"/>
      <c r="J2" s="13"/>
      <c r="K2" s="13"/>
      <c r="L2" s="13"/>
      <c r="M2" s="13"/>
      <c r="N2" s="13"/>
      <c r="O2" s="13"/>
    </row>
    <row r="3" spans="1:15" ht="21" customHeight="1">
      <c r="A3" s="13"/>
      <c r="B3" s="13"/>
      <c r="C3" s="13"/>
      <c r="D3" s="13"/>
      <c r="E3" s="13"/>
      <c r="F3" s="242"/>
      <c r="G3" s="242"/>
      <c r="H3" s="14"/>
      <c r="I3" s="13"/>
      <c r="J3" s="13"/>
      <c r="K3" s="13"/>
      <c r="L3" s="13"/>
      <c r="M3" s="13"/>
      <c r="N3" s="13"/>
      <c r="O3" s="13"/>
    </row>
    <row r="4" spans="1:15" ht="24.75" customHeight="1">
      <c r="A4" s="15" t="s">
        <v>119</v>
      </c>
      <c r="B4" s="141"/>
      <c r="G4" s="243"/>
      <c r="H4" s="16"/>
    </row>
    <row r="5" spans="1:15" s="11" customFormat="1" ht="30" customHeight="1">
      <c r="A5" s="25" t="s">
        <v>120</v>
      </c>
      <c r="B5" s="251"/>
      <c r="C5" s="25" t="s">
        <v>121</v>
      </c>
      <c r="D5" s="146">
        <v>20</v>
      </c>
      <c r="E5" s="11" t="s">
        <v>122</v>
      </c>
      <c r="F5" s="883">
        <f>ROUNDDOWN(B5*D5/100,0)</f>
        <v>0</v>
      </c>
      <c r="G5" s="884"/>
      <c r="H5" s="17" t="s">
        <v>123</v>
      </c>
      <c r="I5" s="18"/>
    </row>
    <row r="6" spans="1:15" s="11" customFormat="1" ht="51" customHeight="1">
      <c r="A6" s="881" t="s">
        <v>124</v>
      </c>
      <c r="B6" s="881"/>
      <c r="C6" s="881"/>
      <c r="E6" s="20"/>
      <c r="F6" s="885"/>
      <c r="G6" s="885"/>
      <c r="H6" s="21"/>
    </row>
    <row r="7" spans="1:15" s="11" customFormat="1">
      <c r="F7" s="244"/>
      <c r="G7" s="245"/>
      <c r="H7" s="19"/>
    </row>
    <row r="8" spans="1:15" s="11" customFormat="1" ht="29.25" customHeight="1">
      <c r="E8" s="22" t="s">
        <v>125</v>
      </c>
      <c r="F8" s="886"/>
      <c r="G8" s="887"/>
      <c r="H8" s="21" t="s">
        <v>123</v>
      </c>
    </row>
    <row r="9" spans="1:15" s="11" customFormat="1" ht="29.25" customHeight="1" thickBot="1">
      <c r="E9" s="23" t="s">
        <v>126</v>
      </c>
      <c r="F9" s="871">
        <f>F5</f>
        <v>0</v>
      </c>
      <c r="G9" s="872"/>
      <c r="H9" s="21" t="s">
        <v>123</v>
      </c>
    </row>
    <row r="10" spans="1:15" s="11" customFormat="1" ht="29.25" customHeight="1" thickBot="1">
      <c r="D10" s="142"/>
      <c r="E10" s="270" t="s">
        <v>127</v>
      </c>
      <c r="F10" s="873">
        <f>IF($F$8&gt;$F$9,$F$9,$F$8)</f>
        <v>0</v>
      </c>
      <c r="G10" s="874" t="e">
        <f>IF($F$23&gt;#REF!,#REF!,$F$23)</f>
        <v>#REF!</v>
      </c>
      <c r="H10" s="21" t="s">
        <v>123</v>
      </c>
    </row>
    <row r="11" spans="1:15" s="11" customFormat="1" ht="40.5" customHeight="1">
      <c r="C11" s="25"/>
      <c r="D11" s="25"/>
      <c r="E11" s="880" t="s">
        <v>128</v>
      </c>
      <c r="F11" s="880"/>
      <c r="G11" s="880"/>
      <c r="H11" s="26"/>
      <c r="I11" s="25"/>
    </row>
    <row r="12" spans="1:15" s="11" customFormat="1" ht="15" customHeight="1" thickBot="1">
      <c r="C12" s="25"/>
      <c r="D12" s="25"/>
      <c r="E12" s="25"/>
      <c r="F12" s="246"/>
      <c r="G12" s="246"/>
      <c r="H12" s="26"/>
      <c r="I12" s="25"/>
    </row>
    <row r="13" spans="1:15" s="11" customFormat="1" ht="25.5" customHeight="1">
      <c r="A13" s="866" t="s">
        <v>129</v>
      </c>
      <c r="B13" s="867"/>
      <c r="C13" s="867"/>
      <c r="D13" s="867"/>
      <c r="E13" s="867"/>
      <c r="F13" s="867"/>
      <c r="G13" s="867"/>
      <c r="H13" s="868"/>
      <c r="I13" s="25"/>
    </row>
    <row r="14" spans="1:15" s="11" customFormat="1" ht="30" customHeight="1">
      <c r="A14" s="436" t="s">
        <v>130</v>
      </c>
      <c r="B14" s="252"/>
      <c r="C14" s="143" t="s">
        <v>121</v>
      </c>
      <c r="D14" s="147">
        <v>20</v>
      </c>
      <c r="E14" s="143" t="s">
        <v>122</v>
      </c>
      <c r="F14" s="875">
        <f>ROUNDDOWN(B14*D14/100,0)</f>
        <v>0</v>
      </c>
      <c r="G14" s="876"/>
      <c r="H14" s="271" t="s">
        <v>123</v>
      </c>
      <c r="I14" s="18"/>
    </row>
    <row r="15" spans="1:15" s="11" customFormat="1" ht="30" customHeight="1">
      <c r="A15" s="864" t="s">
        <v>131</v>
      </c>
      <c r="B15" s="865"/>
      <c r="C15" s="143"/>
      <c r="D15" s="143"/>
      <c r="E15" s="273"/>
      <c r="F15" s="877"/>
      <c r="G15" s="877"/>
      <c r="H15" s="274"/>
    </row>
    <row r="16" spans="1:15" s="11" customFormat="1">
      <c r="A16" s="275"/>
      <c r="B16" s="143"/>
      <c r="C16" s="143"/>
      <c r="D16" s="143"/>
      <c r="E16" s="143"/>
      <c r="F16" s="247"/>
      <c r="G16" s="247"/>
      <c r="H16" s="272"/>
    </row>
    <row r="17" spans="1:13" s="11" customFormat="1" ht="30" customHeight="1" thickBot="1">
      <c r="A17" s="275"/>
      <c r="B17" s="143"/>
      <c r="C17" s="143"/>
      <c r="D17" s="143"/>
      <c r="E17" s="144" t="s">
        <v>125</v>
      </c>
      <c r="F17" s="878"/>
      <c r="G17" s="879"/>
      <c r="H17" s="274" t="s">
        <v>123</v>
      </c>
    </row>
    <row r="18" spans="1:13" s="11" customFormat="1" ht="30" customHeight="1" thickBot="1">
      <c r="A18" s="275"/>
      <c r="B18" s="143"/>
      <c r="C18" s="143"/>
      <c r="D18" s="143"/>
      <c r="E18" s="278" t="s">
        <v>132</v>
      </c>
      <c r="F18" s="869">
        <f>F14</f>
        <v>0</v>
      </c>
      <c r="G18" s="870"/>
      <c r="H18" s="274" t="s">
        <v>123</v>
      </c>
    </row>
    <row r="19" spans="1:13" s="11" customFormat="1" ht="24" customHeight="1" thickBot="1">
      <c r="A19" s="276"/>
      <c r="B19" s="277"/>
      <c r="C19" s="277"/>
      <c r="D19" s="437"/>
      <c r="E19" s="889" t="s">
        <v>133</v>
      </c>
      <c r="F19" s="889"/>
      <c r="G19" s="889"/>
      <c r="H19" s="438"/>
    </row>
    <row r="20" spans="1:13" s="11" customFormat="1" ht="16.5">
      <c r="E20" s="145"/>
      <c r="F20" s="248"/>
      <c r="G20" s="248"/>
      <c r="H20" s="21"/>
    </row>
    <row r="21" spans="1:13" s="11" customFormat="1" ht="24.75" customHeight="1">
      <c r="A21" s="15" t="s">
        <v>134</v>
      </c>
      <c r="B21" s="141"/>
      <c r="C21" s="141"/>
      <c r="D21" s="141"/>
      <c r="E21" s="141"/>
      <c r="F21" s="249"/>
      <c r="G21" s="249"/>
      <c r="H21" s="26"/>
      <c r="I21" s="25"/>
    </row>
    <row r="22" spans="1:13" s="11" customFormat="1" ht="30.75" customHeight="1">
      <c r="A22" s="25" t="s">
        <v>135</v>
      </c>
      <c r="B22" s="251"/>
      <c r="C22" s="25" t="s">
        <v>136</v>
      </c>
      <c r="D22" s="148"/>
      <c r="E22" s="245" t="s">
        <v>137</v>
      </c>
      <c r="F22" s="149">
        <v>10</v>
      </c>
      <c r="G22" s="21" t="s">
        <v>138</v>
      </c>
      <c r="H22" s="688">
        <f>ROUNDDOWN((B22+D22)*F22/100,0)</f>
        <v>0</v>
      </c>
      <c r="K22" s="20"/>
      <c r="M22" s="28"/>
    </row>
    <row r="23" spans="1:13" s="11" customFormat="1" ht="30.75" customHeight="1">
      <c r="A23" s="880" t="s">
        <v>139</v>
      </c>
      <c r="B23" s="880"/>
      <c r="E23" s="29"/>
      <c r="F23" s="30"/>
      <c r="G23" s="20"/>
      <c r="H23" s="687"/>
      <c r="K23" s="20"/>
      <c r="M23" s="28"/>
    </row>
    <row r="24" spans="1:13" s="11" customFormat="1" ht="16.5" customHeight="1">
      <c r="F24" s="245"/>
      <c r="G24" s="245"/>
      <c r="H24" s="26"/>
      <c r="I24" s="27"/>
      <c r="K24" s="20"/>
      <c r="M24" s="28"/>
    </row>
    <row r="25" spans="1:13" s="11" customFormat="1" ht="30" customHeight="1">
      <c r="E25" s="22" t="s">
        <v>125</v>
      </c>
      <c r="F25" s="890"/>
      <c r="G25" s="891"/>
      <c r="H25" s="21" t="s">
        <v>123</v>
      </c>
      <c r="I25" s="27"/>
      <c r="K25" s="20"/>
      <c r="M25" s="28"/>
    </row>
    <row r="26" spans="1:13" s="11" customFormat="1" ht="30" customHeight="1">
      <c r="E26" s="31" t="s">
        <v>132</v>
      </c>
      <c r="F26" s="892">
        <f>H22</f>
        <v>0</v>
      </c>
      <c r="G26" s="893"/>
      <c r="H26" s="21" t="s">
        <v>123</v>
      </c>
      <c r="I26" s="27"/>
      <c r="K26" s="20"/>
      <c r="M26" s="28"/>
    </row>
    <row r="27" spans="1:13" s="11" customFormat="1" ht="30" customHeight="1">
      <c r="E27" s="24" t="s">
        <v>127</v>
      </c>
      <c r="F27" s="894">
        <f>IF($F$25&gt;$F$26,$F$26,$F$25)</f>
        <v>0</v>
      </c>
      <c r="G27" s="895" t="e">
        <f>IF($F$23&gt;#REF!,#REF!,$F$23)</f>
        <v>#REF!</v>
      </c>
      <c r="H27" s="21" t="s">
        <v>123</v>
      </c>
    </row>
    <row r="28" spans="1:13" s="11" customFormat="1" ht="30" customHeight="1" thickTop="1">
      <c r="E28" s="896" t="s">
        <v>128</v>
      </c>
      <c r="F28" s="896"/>
      <c r="G28" s="896"/>
      <c r="H28" s="19"/>
    </row>
    <row r="29" spans="1:13" s="11" customFormat="1" ht="121.9" customHeight="1">
      <c r="A29" s="888" t="s">
        <v>416</v>
      </c>
      <c r="B29" s="888"/>
      <c r="C29" s="888"/>
      <c r="D29" s="888"/>
      <c r="E29" s="888"/>
      <c r="F29" s="888"/>
      <c r="G29" s="888"/>
      <c r="H29" s="888"/>
    </row>
    <row r="30" spans="1:13" s="11" customFormat="1">
      <c r="F30" s="245"/>
      <c r="G30" s="245"/>
      <c r="H30" s="26"/>
    </row>
    <row r="31" spans="1:13" s="11" customFormat="1">
      <c r="F31" s="245"/>
      <c r="G31" s="245"/>
      <c r="H31" s="26"/>
    </row>
    <row r="32" spans="1:13" s="11" customFormat="1">
      <c r="F32" s="245"/>
      <c r="G32" s="245"/>
      <c r="H32" s="26"/>
    </row>
    <row r="33" spans="6:8" s="11" customFormat="1">
      <c r="F33" s="245"/>
      <c r="G33" s="245"/>
      <c r="H33" s="26"/>
    </row>
  </sheetData>
  <mergeCells count="21">
    <mergeCell ref="A29:H29"/>
    <mergeCell ref="A23:B23"/>
    <mergeCell ref="E19:G19"/>
    <mergeCell ref="F25:G25"/>
    <mergeCell ref="F26:G26"/>
    <mergeCell ref="F27:G27"/>
    <mergeCell ref="E28:G28"/>
    <mergeCell ref="A6:C6"/>
    <mergeCell ref="A2:H2"/>
    <mergeCell ref="F5:G5"/>
    <mergeCell ref="F6:G6"/>
    <mergeCell ref="F8:G8"/>
    <mergeCell ref="A15:B15"/>
    <mergeCell ref="A13:H13"/>
    <mergeCell ref="F18:G18"/>
    <mergeCell ref="F9:G9"/>
    <mergeCell ref="F10:G10"/>
    <mergeCell ref="F14:G14"/>
    <mergeCell ref="F15:G15"/>
    <mergeCell ref="F17:G17"/>
    <mergeCell ref="E11:G11"/>
  </mergeCells>
  <phoneticPr fontId="1"/>
  <pageMargins left="0.70866141732283472" right="0.70866141732283472" top="0.74803149606299213" bottom="0.74803149606299213" header="0.31496062992125984" footer="0.31496062992125984"/>
  <pageSetup paperSize="9" scale="58" orientation="landscape" r:id="rId1"/>
  <headerFooter>
    <oddHeader>&amp;R（2023.06版）</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30"/>
  <sheetViews>
    <sheetView zoomScale="75" zoomScaleNormal="75" zoomScaleSheetLayoutView="70" zoomScalePageLayoutView="80" workbookViewId="0"/>
  </sheetViews>
  <sheetFormatPr defaultColWidth="9" defaultRowHeight="14"/>
  <cols>
    <col min="1" max="1" width="7.5" style="544" customWidth="1"/>
    <col min="2" max="2" width="20.58203125" style="544" customWidth="1"/>
    <col min="3" max="3" width="24.58203125" style="544" customWidth="1"/>
    <col min="4" max="4" width="6.58203125" style="544" customWidth="1"/>
    <col min="5" max="6" width="12.58203125" style="544" customWidth="1"/>
    <col min="7" max="7" width="6.58203125" style="544" customWidth="1"/>
    <col min="8" max="8" width="10.25" style="544" customWidth="1"/>
    <col min="9" max="9" width="16.58203125" style="544" customWidth="1"/>
    <col min="10" max="10" width="12.08203125" style="544" customWidth="1"/>
    <col min="11" max="11" width="8" style="544" customWidth="1"/>
    <col min="12" max="12" width="6" style="544" customWidth="1"/>
    <col min="13" max="13" width="10.33203125" style="544" customWidth="1"/>
    <col min="14" max="14" width="6.75" style="544" customWidth="1"/>
    <col min="15" max="15" width="9.33203125" style="544" customWidth="1"/>
    <col min="16" max="16" width="9" style="544"/>
    <col min="17" max="17" width="9.75" style="544" bestFit="1" customWidth="1"/>
    <col min="18" max="18" width="9" style="544"/>
    <col min="19" max="19" width="4.83203125" style="544" customWidth="1"/>
    <col min="20" max="20" width="10" style="544" bestFit="1" customWidth="1"/>
    <col min="21" max="21" width="9" style="544"/>
    <col min="22" max="22" width="10" style="544" bestFit="1" customWidth="1"/>
    <col min="23" max="23" width="9" style="544"/>
    <col min="24" max="24" width="12" style="544" customWidth="1"/>
    <col min="25" max="25" width="9" style="544"/>
    <col min="26" max="26" width="18" style="544" customWidth="1"/>
    <col min="27" max="27" width="22.25" style="544" customWidth="1"/>
    <col min="28" max="16384" width="9" style="544"/>
  </cols>
  <sheetData>
    <row r="1" spans="1:27" ht="24" customHeight="1">
      <c r="AA1" s="20" t="s">
        <v>140</v>
      </c>
    </row>
    <row r="2" spans="1:27" ht="41.5" customHeight="1">
      <c r="B2" s="823" t="s">
        <v>141</v>
      </c>
      <c r="C2" s="823"/>
      <c r="D2" s="823"/>
      <c r="E2" s="823"/>
      <c r="F2" s="823"/>
      <c r="G2" s="823"/>
      <c r="H2" s="823"/>
      <c r="I2" s="823"/>
      <c r="J2" s="823"/>
      <c r="K2" s="823"/>
      <c r="L2" s="823"/>
      <c r="M2" s="823"/>
      <c r="N2" s="823"/>
      <c r="O2" s="823"/>
      <c r="P2" s="823"/>
      <c r="Q2" s="823"/>
      <c r="R2" s="823"/>
      <c r="S2" s="823"/>
      <c r="T2" s="823"/>
      <c r="U2" s="823"/>
      <c r="V2" s="823"/>
      <c r="W2" s="823"/>
      <c r="X2" s="823"/>
      <c r="Y2" s="823"/>
      <c r="Z2" s="823"/>
    </row>
    <row r="3" spans="1:27" ht="15" customHeight="1" thickBot="1"/>
    <row r="4" spans="1:27" s="643" customFormat="1" ht="24" customHeight="1">
      <c r="A4" s="160" t="s">
        <v>90</v>
      </c>
      <c r="B4" s="904" t="s">
        <v>91</v>
      </c>
      <c r="C4" s="906" t="s">
        <v>4</v>
      </c>
      <c r="D4" s="908" t="s">
        <v>92</v>
      </c>
      <c r="E4" s="910" t="s">
        <v>142</v>
      </c>
      <c r="F4" s="911"/>
      <c r="G4" s="912"/>
      <c r="H4" s="913" t="s">
        <v>143</v>
      </c>
      <c r="I4" s="616" t="s">
        <v>144</v>
      </c>
      <c r="J4" s="913" t="s">
        <v>145</v>
      </c>
      <c r="K4" s="910" t="s">
        <v>146</v>
      </c>
      <c r="L4" s="911"/>
      <c r="M4" s="911"/>
      <c r="N4" s="911"/>
      <c r="O4" s="911"/>
      <c r="P4" s="911"/>
      <c r="Q4" s="911"/>
      <c r="R4" s="911"/>
      <c r="S4" s="911"/>
      <c r="T4" s="911"/>
      <c r="U4" s="911"/>
      <c r="V4" s="911"/>
      <c r="W4" s="911"/>
      <c r="X4" s="911"/>
      <c r="Y4" s="911"/>
      <c r="Z4" s="919"/>
      <c r="AA4" s="915" t="s">
        <v>147</v>
      </c>
    </row>
    <row r="5" spans="1:27" ht="24" customHeight="1" thickBot="1">
      <c r="A5" s="133"/>
      <c r="B5" s="905"/>
      <c r="C5" s="907"/>
      <c r="D5" s="909"/>
      <c r="E5" s="617" t="s">
        <v>148</v>
      </c>
      <c r="F5" s="618" t="s">
        <v>149</v>
      </c>
      <c r="G5" s="439" t="s">
        <v>150</v>
      </c>
      <c r="H5" s="914"/>
      <c r="I5" s="619" t="s">
        <v>151</v>
      </c>
      <c r="J5" s="914"/>
      <c r="K5" s="898" t="s">
        <v>152</v>
      </c>
      <c r="L5" s="899"/>
      <c r="M5" s="899"/>
      <c r="N5" s="899"/>
      <c r="O5" s="899"/>
      <c r="P5" s="899"/>
      <c r="Q5" s="900"/>
      <c r="R5" s="901" t="s">
        <v>153</v>
      </c>
      <c r="S5" s="902"/>
      <c r="T5" s="902"/>
      <c r="U5" s="902"/>
      <c r="V5" s="902"/>
      <c r="W5" s="902"/>
      <c r="X5" s="903"/>
      <c r="Y5" s="619" t="s">
        <v>154</v>
      </c>
      <c r="Z5" s="644" t="s">
        <v>155</v>
      </c>
      <c r="AA5" s="916"/>
    </row>
    <row r="6" spans="1:27" ht="24" customHeight="1" thickTop="1">
      <c r="A6" s="134"/>
      <c r="B6" s="620" t="str">
        <f t="shared" ref="B6:B27" si="0">IF($A6="","",VLOOKUP($A6,従事者基礎情報,2))</f>
        <v/>
      </c>
      <c r="C6" s="621" t="str">
        <f t="shared" ref="C6:C27" si="1">IF($A6="","",VLOOKUP($A6,従事者基礎情報,3))</f>
        <v/>
      </c>
      <c r="D6" s="622" t="str">
        <f t="shared" ref="D6:D27" si="2">IF($A6="","",VLOOKUP($A6,従事者基礎情報,5))</f>
        <v/>
      </c>
      <c r="E6" s="693"/>
      <c r="F6" s="694"/>
      <c r="G6" s="440" t="str">
        <f>IF(ISBLANK(E6), "", F6-E6+1)</f>
        <v/>
      </c>
      <c r="H6" s="623"/>
      <c r="I6" s="699"/>
      <c r="J6" s="624"/>
      <c r="K6" s="43" t="str">
        <f>IF($D6="","",VLOOKUP($D6,単価表,3))</f>
        <v/>
      </c>
      <c r="L6" s="157" t="str">
        <f>IF($G6="", "", IF($G6&lt;31, $G6, 30))</f>
        <v/>
      </c>
      <c r="M6" s="123" t="str">
        <f>IF($D6="","", K6*0.9)</f>
        <v/>
      </c>
      <c r="N6" s="430" t="str">
        <f>IF($D6="", "", IF($G6&lt;31, 0, IF($G6&lt;61, $G6-30, 30)))</f>
        <v/>
      </c>
      <c r="O6" s="123" t="str">
        <f>IF($D6="", "", K6*0.8)</f>
        <v/>
      </c>
      <c r="P6" s="159" t="str">
        <f>IF($D6="", "", IF($G6&lt;61, 0, $G6-60))</f>
        <v/>
      </c>
      <c r="Q6" s="44" t="str">
        <f>IF($E6="", "", K6*L6+M6*N6+O6*P6)</f>
        <v/>
      </c>
      <c r="R6" s="45" t="str">
        <f t="shared" ref="R6:R27" si="3">IF(E6="","",VLOOKUP($D6,単価表,4))</f>
        <v/>
      </c>
      <c r="S6" s="157" t="str">
        <f>IF($D6="", "", IF($G6&lt;33, $G6-2, 30))</f>
        <v/>
      </c>
      <c r="T6" s="123" t="str">
        <f>IF($D6="","", R6*0.9)</f>
        <v/>
      </c>
      <c r="U6" s="430" t="str">
        <f>IF($D6="", "", IF($G6&lt;33, 0, IF($G6&lt;62, $G6-32, 30)))</f>
        <v/>
      </c>
      <c r="V6" s="123" t="str">
        <f>IF($D6="", "", R6*0.8)</f>
        <v/>
      </c>
      <c r="W6" s="159" t="str">
        <f>IF($G6="", "", IF($G6&lt;62, 0, $G6-62))</f>
        <v/>
      </c>
      <c r="X6" s="44" t="str">
        <f>IF($E6="", "", R6*S6+T6*U6+V6*W6)</f>
        <v/>
      </c>
      <c r="Y6" s="46" t="str">
        <f t="shared" ref="Y6:Y27" si="4">IF(E6="","",4870)</f>
        <v/>
      </c>
      <c r="Z6" s="645" t="str">
        <f>IF(E6="","",Q6+X6+Y6)</f>
        <v/>
      </c>
    </row>
    <row r="7" spans="1:27" ht="24" customHeight="1">
      <c r="A7" s="134"/>
      <c r="B7" s="626" t="str">
        <f t="shared" si="0"/>
        <v/>
      </c>
      <c r="C7" s="627" t="str">
        <f t="shared" si="1"/>
        <v/>
      </c>
      <c r="D7" s="628" t="str">
        <f t="shared" si="2"/>
        <v/>
      </c>
      <c r="E7" s="695"/>
      <c r="F7" s="696"/>
      <c r="G7" s="440" t="str">
        <f>IF(ISBLANK(E7), "", F7-E7+1)</f>
        <v/>
      </c>
      <c r="H7" s="629"/>
      <c r="I7" s="700"/>
      <c r="J7" s="630"/>
      <c r="K7" s="43" t="str">
        <f t="shared" ref="K7:K27" si="5">IF($D7="","",VLOOKUP($D7,単価表,3))</f>
        <v/>
      </c>
      <c r="L7" s="157" t="str">
        <f t="shared" ref="L7:L27" si="6">IF($G7="", "", IF($G7&lt;31, $G7, 30))</f>
        <v/>
      </c>
      <c r="M7" s="123" t="str">
        <f t="shared" ref="M7:M23" si="7">IF($D7="","", K7*0.9)</f>
        <v/>
      </c>
      <c r="N7" s="430" t="str">
        <f t="shared" ref="N7:N27" si="8">IF($D7="", "", IF($G7&lt;31, 0, IF($G7&lt;61, $G7-30, 30)))</f>
        <v/>
      </c>
      <c r="O7" s="123" t="str">
        <f t="shared" ref="O7:O23" si="9">IF($D7="", "", K7*0.8)</f>
        <v/>
      </c>
      <c r="P7" s="159" t="str">
        <f t="shared" ref="P7:P27" si="10">IF($D7="", "", IF($G7&lt;61, 0, $G7-60))</f>
        <v/>
      </c>
      <c r="Q7" s="47" t="str">
        <f>IF($E7="", "", K7*L7+M7*N7+O7*P7)</f>
        <v/>
      </c>
      <c r="R7" s="48" t="str">
        <f t="shared" si="3"/>
        <v/>
      </c>
      <c r="S7" s="157" t="str">
        <f t="shared" ref="S7:S27" si="11">IF($D7="", "", IF($G7&lt;33, $G7-2, 30))</f>
        <v/>
      </c>
      <c r="T7" s="123" t="str">
        <f t="shared" ref="T7:T23" si="12">IF($D7="","", R7*0.9)</f>
        <v/>
      </c>
      <c r="U7" s="430" t="str">
        <f t="shared" ref="U7:U27" si="13">IF($D7="", "", IF($G7&lt;33, 0, IF($G7&lt;62, $G7-32, 30)))</f>
        <v/>
      </c>
      <c r="V7" s="123" t="str">
        <f t="shared" ref="V7:V23" si="14">IF($D7="", "", R7*0.8)</f>
        <v/>
      </c>
      <c r="W7" s="159" t="str">
        <f t="shared" ref="W7:W27" si="15">IF($G7="", "", IF($G7&lt;62, 0, $G7-62))</f>
        <v/>
      </c>
      <c r="X7" s="44" t="str">
        <f>IF($E7="", "", R7*S7+T7*U7+V7*W7)</f>
        <v/>
      </c>
      <c r="Y7" s="49" t="str">
        <f t="shared" si="4"/>
        <v/>
      </c>
      <c r="Z7" s="646" t="str">
        <f>IF(E7="","",Q7+X7+Y7)</f>
        <v/>
      </c>
      <c r="AA7" s="632"/>
    </row>
    <row r="8" spans="1:27" ht="24" customHeight="1">
      <c r="A8" s="134"/>
      <c r="B8" s="626" t="str">
        <f t="shared" si="0"/>
        <v/>
      </c>
      <c r="C8" s="627" t="str">
        <f t="shared" si="1"/>
        <v/>
      </c>
      <c r="D8" s="628" t="str">
        <f t="shared" si="2"/>
        <v/>
      </c>
      <c r="E8" s="695"/>
      <c r="F8" s="696"/>
      <c r="G8" s="440" t="str">
        <f t="shared" ref="G8:G27" si="16">IF(ISBLANK(E8), "", F8-E8+1)</f>
        <v/>
      </c>
      <c r="H8" s="629"/>
      <c r="I8" s="700"/>
      <c r="J8" s="630"/>
      <c r="K8" s="43" t="str">
        <f t="shared" si="5"/>
        <v/>
      </c>
      <c r="L8" s="157" t="str">
        <f t="shared" si="6"/>
        <v/>
      </c>
      <c r="M8" s="123" t="str">
        <f t="shared" si="7"/>
        <v/>
      </c>
      <c r="N8" s="430" t="str">
        <f t="shared" si="8"/>
        <v/>
      </c>
      <c r="O8" s="123" t="str">
        <f t="shared" si="9"/>
        <v/>
      </c>
      <c r="P8" s="159" t="str">
        <f t="shared" si="10"/>
        <v/>
      </c>
      <c r="Q8" s="47" t="str">
        <f t="shared" ref="Q8:Q27" si="17">IF($E8="", "", K8*L8+M8*N8+O8*P8)</f>
        <v/>
      </c>
      <c r="R8" s="48" t="str">
        <f t="shared" si="3"/>
        <v/>
      </c>
      <c r="S8" s="157" t="str">
        <f t="shared" si="11"/>
        <v/>
      </c>
      <c r="T8" s="123" t="str">
        <f t="shared" si="12"/>
        <v/>
      </c>
      <c r="U8" s="430" t="str">
        <f t="shared" si="13"/>
        <v/>
      </c>
      <c r="V8" s="123" t="str">
        <f t="shared" si="14"/>
        <v/>
      </c>
      <c r="W8" s="159" t="str">
        <f t="shared" si="15"/>
        <v/>
      </c>
      <c r="X8" s="44" t="str">
        <f t="shared" ref="X8:X16" si="18">IF($E8="", "", R8*S8+T8*U8+V8*W8)</f>
        <v/>
      </c>
      <c r="Y8" s="46" t="str">
        <f t="shared" si="4"/>
        <v/>
      </c>
      <c r="Z8" s="646" t="str">
        <f>IF(E8="","",Q8+X8+Y8)</f>
        <v/>
      </c>
      <c r="AA8" s="632"/>
    </row>
    <row r="9" spans="1:27" ht="24" customHeight="1">
      <c r="A9" s="134"/>
      <c r="B9" s="626" t="str">
        <f t="shared" si="0"/>
        <v/>
      </c>
      <c r="C9" s="627" t="str">
        <f t="shared" si="1"/>
        <v/>
      </c>
      <c r="D9" s="628" t="str">
        <f t="shared" si="2"/>
        <v/>
      </c>
      <c r="E9" s="695"/>
      <c r="F9" s="696"/>
      <c r="G9" s="440" t="str">
        <f t="shared" si="16"/>
        <v/>
      </c>
      <c r="H9" s="629"/>
      <c r="I9" s="700"/>
      <c r="J9" s="630"/>
      <c r="K9" s="43" t="str">
        <f t="shared" si="5"/>
        <v/>
      </c>
      <c r="L9" s="157" t="str">
        <f t="shared" si="6"/>
        <v/>
      </c>
      <c r="M9" s="123" t="str">
        <f t="shared" si="7"/>
        <v/>
      </c>
      <c r="N9" s="430" t="str">
        <f t="shared" si="8"/>
        <v/>
      </c>
      <c r="O9" s="123" t="str">
        <f t="shared" si="9"/>
        <v/>
      </c>
      <c r="P9" s="159" t="str">
        <f t="shared" si="10"/>
        <v/>
      </c>
      <c r="Q9" s="47" t="str">
        <f t="shared" si="17"/>
        <v/>
      </c>
      <c r="R9" s="48" t="str">
        <f t="shared" si="3"/>
        <v/>
      </c>
      <c r="S9" s="157" t="str">
        <f t="shared" si="11"/>
        <v/>
      </c>
      <c r="T9" s="123" t="str">
        <f t="shared" si="12"/>
        <v/>
      </c>
      <c r="U9" s="430" t="str">
        <f t="shared" si="13"/>
        <v/>
      </c>
      <c r="V9" s="123" t="str">
        <f t="shared" si="14"/>
        <v/>
      </c>
      <c r="W9" s="159" t="str">
        <f t="shared" si="15"/>
        <v/>
      </c>
      <c r="X9" s="44" t="str">
        <f t="shared" si="18"/>
        <v/>
      </c>
      <c r="Y9" s="49" t="str">
        <f t="shared" si="4"/>
        <v/>
      </c>
      <c r="Z9" s="646" t="str">
        <f t="shared" ref="Z9:Z27" si="19">IF(E9="","",Q9+X9+Y9)</f>
        <v/>
      </c>
      <c r="AA9" s="632"/>
    </row>
    <row r="10" spans="1:27" ht="24" customHeight="1">
      <c r="A10" s="134"/>
      <c r="B10" s="626" t="str">
        <f t="shared" si="0"/>
        <v/>
      </c>
      <c r="C10" s="627" t="str">
        <f t="shared" si="1"/>
        <v/>
      </c>
      <c r="D10" s="628" t="str">
        <f t="shared" si="2"/>
        <v/>
      </c>
      <c r="E10" s="693"/>
      <c r="F10" s="694"/>
      <c r="G10" s="440" t="str">
        <f t="shared" si="16"/>
        <v/>
      </c>
      <c r="H10" s="629"/>
      <c r="I10" s="700"/>
      <c r="J10" s="630"/>
      <c r="K10" s="43" t="str">
        <f>IF($D10="","",VLOOKUP($D10,単価表,3))</f>
        <v/>
      </c>
      <c r="L10" s="157" t="str">
        <f t="shared" si="6"/>
        <v/>
      </c>
      <c r="M10" s="123" t="str">
        <f t="shared" si="7"/>
        <v/>
      </c>
      <c r="N10" s="430" t="str">
        <f t="shared" si="8"/>
        <v/>
      </c>
      <c r="O10" s="123" t="str">
        <f t="shared" si="9"/>
        <v/>
      </c>
      <c r="P10" s="159" t="str">
        <f t="shared" si="10"/>
        <v/>
      </c>
      <c r="Q10" s="47" t="str">
        <f>IF($E10="", "", K10*L10+M10*N10+O10*P10)</f>
        <v/>
      </c>
      <c r="R10" s="48" t="str">
        <f t="shared" si="3"/>
        <v/>
      </c>
      <c r="S10" s="157" t="str">
        <f t="shared" si="11"/>
        <v/>
      </c>
      <c r="T10" s="123" t="str">
        <f t="shared" si="12"/>
        <v/>
      </c>
      <c r="U10" s="430" t="str">
        <f t="shared" si="13"/>
        <v/>
      </c>
      <c r="V10" s="123" t="str">
        <f t="shared" si="14"/>
        <v/>
      </c>
      <c r="W10" s="159" t="str">
        <f t="shared" si="15"/>
        <v/>
      </c>
      <c r="X10" s="44" t="str">
        <f t="shared" si="18"/>
        <v/>
      </c>
      <c r="Y10" s="46" t="str">
        <f t="shared" si="4"/>
        <v/>
      </c>
      <c r="Z10" s="646" t="str">
        <f t="shared" si="19"/>
        <v/>
      </c>
      <c r="AA10" s="632"/>
    </row>
    <row r="11" spans="1:27" ht="24" customHeight="1">
      <c r="A11" s="134"/>
      <c r="B11" s="626" t="str">
        <f t="shared" si="0"/>
        <v/>
      </c>
      <c r="C11" s="627" t="str">
        <f t="shared" si="1"/>
        <v/>
      </c>
      <c r="D11" s="628" t="str">
        <f t="shared" si="2"/>
        <v/>
      </c>
      <c r="E11" s="695"/>
      <c r="F11" s="696"/>
      <c r="G11" s="440" t="str">
        <f t="shared" si="16"/>
        <v/>
      </c>
      <c r="H11" s="629"/>
      <c r="I11" s="700"/>
      <c r="J11" s="630"/>
      <c r="K11" s="43" t="str">
        <f t="shared" si="5"/>
        <v/>
      </c>
      <c r="L11" s="157" t="str">
        <f t="shared" si="6"/>
        <v/>
      </c>
      <c r="M11" s="123" t="str">
        <f t="shared" si="7"/>
        <v/>
      </c>
      <c r="N11" s="430" t="str">
        <f t="shared" si="8"/>
        <v/>
      </c>
      <c r="O11" s="123" t="str">
        <f t="shared" si="9"/>
        <v/>
      </c>
      <c r="P11" s="159" t="str">
        <f t="shared" si="10"/>
        <v/>
      </c>
      <c r="Q11" s="47" t="str">
        <f t="shared" si="17"/>
        <v/>
      </c>
      <c r="R11" s="48" t="str">
        <f t="shared" si="3"/>
        <v/>
      </c>
      <c r="S11" s="157" t="str">
        <f t="shared" si="11"/>
        <v/>
      </c>
      <c r="T11" s="123" t="str">
        <f t="shared" si="12"/>
        <v/>
      </c>
      <c r="U11" s="430" t="str">
        <f t="shared" si="13"/>
        <v/>
      </c>
      <c r="V11" s="123" t="str">
        <f t="shared" si="14"/>
        <v/>
      </c>
      <c r="W11" s="159" t="str">
        <f t="shared" si="15"/>
        <v/>
      </c>
      <c r="X11" s="44" t="str">
        <f t="shared" si="18"/>
        <v/>
      </c>
      <c r="Y11" s="46" t="str">
        <f t="shared" si="4"/>
        <v/>
      </c>
      <c r="Z11" s="646" t="str">
        <f t="shared" si="19"/>
        <v/>
      </c>
      <c r="AA11" s="632"/>
    </row>
    <row r="12" spans="1:27" ht="24" customHeight="1">
      <c r="A12" s="134"/>
      <c r="B12" s="626" t="str">
        <f t="shared" si="0"/>
        <v/>
      </c>
      <c r="C12" s="627" t="str">
        <f t="shared" si="1"/>
        <v/>
      </c>
      <c r="D12" s="628" t="str">
        <f t="shared" si="2"/>
        <v/>
      </c>
      <c r="E12" s="693"/>
      <c r="F12" s="694"/>
      <c r="G12" s="440" t="str">
        <f t="shared" si="16"/>
        <v/>
      </c>
      <c r="H12" s="629"/>
      <c r="I12" s="700"/>
      <c r="J12" s="630"/>
      <c r="K12" s="43" t="str">
        <f t="shared" si="5"/>
        <v/>
      </c>
      <c r="L12" s="157" t="str">
        <f t="shared" si="6"/>
        <v/>
      </c>
      <c r="M12" s="123" t="str">
        <f t="shared" si="7"/>
        <v/>
      </c>
      <c r="N12" s="430" t="str">
        <f t="shared" si="8"/>
        <v/>
      </c>
      <c r="O12" s="123" t="str">
        <f t="shared" si="9"/>
        <v/>
      </c>
      <c r="P12" s="159" t="str">
        <f t="shared" si="10"/>
        <v/>
      </c>
      <c r="Q12" s="47" t="str">
        <f t="shared" si="17"/>
        <v/>
      </c>
      <c r="R12" s="48" t="str">
        <f t="shared" si="3"/>
        <v/>
      </c>
      <c r="S12" s="157" t="str">
        <f t="shared" si="11"/>
        <v/>
      </c>
      <c r="T12" s="123" t="str">
        <f t="shared" si="12"/>
        <v/>
      </c>
      <c r="U12" s="430" t="str">
        <f t="shared" si="13"/>
        <v/>
      </c>
      <c r="V12" s="123" t="str">
        <f t="shared" si="14"/>
        <v/>
      </c>
      <c r="W12" s="159" t="str">
        <f t="shared" si="15"/>
        <v/>
      </c>
      <c r="X12" s="44" t="str">
        <f t="shared" si="18"/>
        <v/>
      </c>
      <c r="Y12" s="46" t="str">
        <f t="shared" si="4"/>
        <v/>
      </c>
      <c r="Z12" s="646" t="str">
        <f t="shared" si="19"/>
        <v/>
      </c>
      <c r="AA12" s="632"/>
    </row>
    <row r="13" spans="1:27" ht="24" customHeight="1">
      <c r="A13" s="134"/>
      <c r="B13" s="626" t="str">
        <f t="shared" si="0"/>
        <v/>
      </c>
      <c r="C13" s="627" t="str">
        <f t="shared" si="1"/>
        <v/>
      </c>
      <c r="D13" s="628" t="str">
        <f t="shared" si="2"/>
        <v/>
      </c>
      <c r="E13" s="695"/>
      <c r="F13" s="696"/>
      <c r="G13" s="440" t="str">
        <f t="shared" si="16"/>
        <v/>
      </c>
      <c r="H13" s="629"/>
      <c r="I13" s="700"/>
      <c r="J13" s="630"/>
      <c r="K13" s="43" t="str">
        <f t="shared" si="5"/>
        <v/>
      </c>
      <c r="L13" s="157" t="str">
        <f t="shared" si="6"/>
        <v/>
      </c>
      <c r="M13" s="123" t="str">
        <f t="shared" si="7"/>
        <v/>
      </c>
      <c r="N13" s="430" t="str">
        <f t="shared" si="8"/>
        <v/>
      </c>
      <c r="O13" s="123" t="str">
        <f t="shared" si="9"/>
        <v/>
      </c>
      <c r="P13" s="159" t="str">
        <f t="shared" si="10"/>
        <v/>
      </c>
      <c r="Q13" s="47" t="str">
        <f t="shared" si="17"/>
        <v/>
      </c>
      <c r="R13" s="48" t="str">
        <f t="shared" si="3"/>
        <v/>
      </c>
      <c r="S13" s="157" t="str">
        <f t="shared" si="11"/>
        <v/>
      </c>
      <c r="T13" s="123" t="str">
        <f t="shared" si="12"/>
        <v/>
      </c>
      <c r="U13" s="430" t="str">
        <f t="shared" si="13"/>
        <v/>
      </c>
      <c r="V13" s="123" t="str">
        <f>IF($D13="", "", R13*0.8)</f>
        <v/>
      </c>
      <c r="W13" s="159" t="str">
        <f t="shared" si="15"/>
        <v/>
      </c>
      <c r="X13" s="44" t="str">
        <f t="shared" si="18"/>
        <v/>
      </c>
      <c r="Y13" s="46" t="str">
        <f t="shared" si="4"/>
        <v/>
      </c>
      <c r="Z13" s="646" t="str">
        <f t="shared" si="19"/>
        <v/>
      </c>
      <c r="AA13" s="632"/>
    </row>
    <row r="14" spans="1:27" ht="24" customHeight="1">
      <c r="A14" s="134"/>
      <c r="B14" s="626" t="str">
        <f t="shared" si="0"/>
        <v/>
      </c>
      <c r="C14" s="627" t="str">
        <f t="shared" si="1"/>
        <v/>
      </c>
      <c r="D14" s="628" t="str">
        <f t="shared" si="2"/>
        <v/>
      </c>
      <c r="E14" s="695"/>
      <c r="F14" s="696"/>
      <c r="G14" s="440" t="str">
        <f t="shared" si="16"/>
        <v/>
      </c>
      <c r="H14" s="629"/>
      <c r="I14" s="700"/>
      <c r="J14" s="630"/>
      <c r="K14" s="43" t="str">
        <f t="shared" si="5"/>
        <v/>
      </c>
      <c r="L14" s="157" t="str">
        <f t="shared" si="6"/>
        <v/>
      </c>
      <c r="M14" s="123" t="str">
        <f t="shared" si="7"/>
        <v/>
      </c>
      <c r="N14" s="430" t="str">
        <f>IF($D14="", "", IF($G14&lt;31, 0, IF($G14&lt;61, $G14-30, 30)))</f>
        <v/>
      </c>
      <c r="O14" s="123" t="str">
        <f t="shared" si="9"/>
        <v/>
      </c>
      <c r="P14" s="159" t="str">
        <f t="shared" si="10"/>
        <v/>
      </c>
      <c r="Q14" s="47" t="str">
        <f>IF($E14="", "", K14*L14+M14*N14+O14*P14)</f>
        <v/>
      </c>
      <c r="R14" s="48" t="str">
        <f t="shared" si="3"/>
        <v/>
      </c>
      <c r="S14" s="157" t="str">
        <f t="shared" si="11"/>
        <v/>
      </c>
      <c r="T14" s="123" t="str">
        <f t="shared" si="12"/>
        <v/>
      </c>
      <c r="U14" s="430" t="str">
        <f t="shared" si="13"/>
        <v/>
      </c>
      <c r="V14" s="123" t="str">
        <f>IF($D14="", "", R14*0.8)</f>
        <v/>
      </c>
      <c r="W14" s="159" t="str">
        <f t="shared" si="15"/>
        <v/>
      </c>
      <c r="X14" s="44" t="str">
        <f t="shared" si="18"/>
        <v/>
      </c>
      <c r="Y14" s="46" t="str">
        <f t="shared" si="4"/>
        <v/>
      </c>
      <c r="Z14" s="646" t="str">
        <f t="shared" si="19"/>
        <v/>
      </c>
      <c r="AA14" s="632"/>
    </row>
    <row r="15" spans="1:27" ht="24" customHeight="1">
      <c r="A15" s="134"/>
      <c r="B15" s="626" t="str">
        <f t="shared" si="0"/>
        <v/>
      </c>
      <c r="C15" s="627" t="str">
        <f t="shared" si="1"/>
        <v/>
      </c>
      <c r="D15" s="628" t="str">
        <f t="shared" si="2"/>
        <v/>
      </c>
      <c r="E15" s="695"/>
      <c r="F15" s="696"/>
      <c r="G15" s="440" t="str">
        <f t="shared" si="16"/>
        <v/>
      </c>
      <c r="H15" s="629"/>
      <c r="I15" s="700"/>
      <c r="J15" s="630"/>
      <c r="K15" s="43" t="str">
        <f t="shared" si="5"/>
        <v/>
      </c>
      <c r="L15" s="157" t="str">
        <f t="shared" si="6"/>
        <v/>
      </c>
      <c r="M15" s="123" t="str">
        <f t="shared" si="7"/>
        <v/>
      </c>
      <c r="N15" s="430" t="str">
        <f>IF($D15="", "", IF($G15&lt;31, 0, IF($G15&lt;61, $G15-30, 30)))</f>
        <v/>
      </c>
      <c r="O15" s="123" t="str">
        <f t="shared" si="9"/>
        <v/>
      </c>
      <c r="P15" s="159" t="str">
        <f t="shared" si="10"/>
        <v/>
      </c>
      <c r="Q15" s="47" t="str">
        <f t="shared" si="17"/>
        <v/>
      </c>
      <c r="R15" s="48" t="str">
        <f t="shared" si="3"/>
        <v/>
      </c>
      <c r="S15" s="157" t="str">
        <f>IF($D15="", "", IF($G15&lt;33, $G15-2, 30))</f>
        <v/>
      </c>
      <c r="T15" s="123" t="str">
        <f t="shared" si="12"/>
        <v/>
      </c>
      <c r="U15" s="430" t="str">
        <f t="shared" si="13"/>
        <v/>
      </c>
      <c r="V15" s="123" t="str">
        <f t="shared" si="14"/>
        <v/>
      </c>
      <c r="W15" s="159" t="str">
        <f t="shared" si="15"/>
        <v/>
      </c>
      <c r="X15" s="44" t="str">
        <f t="shared" si="18"/>
        <v/>
      </c>
      <c r="Y15" s="46" t="str">
        <f t="shared" si="4"/>
        <v/>
      </c>
      <c r="Z15" s="646" t="str">
        <f t="shared" si="19"/>
        <v/>
      </c>
      <c r="AA15" s="632"/>
    </row>
    <row r="16" spans="1:27" ht="24" customHeight="1">
      <c r="A16" s="134"/>
      <c r="B16" s="626" t="str">
        <f t="shared" si="0"/>
        <v/>
      </c>
      <c r="C16" s="627" t="str">
        <f t="shared" si="1"/>
        <v/>
      </c>
      <c r="D16" s="628" t="str">
        <f t="shared" si="2"/>
        <v/>
      </c>
      <c r="E16" s="695"/>
      <c r="F16" s="696"/>
      <c r="G16" s="440" t="str">
        <f t="shared" si="16"/>
        <v/>
      </c>
      <c r="H16" s="629"/>
      <c r="I16" s="700"/>
      <c r="J16" s="630"/>
      <c r="K16" s="43" t="str">
        <f t="shared" si="5"/>
        <v/>
      </c>
      <c r="L16" s="157" t="str">
        <f>IF($G16="", "", IF($G16&lt;31, $G16, 30))</f>
        <v/>
      </c>
      <c r="M16" s="123" t="str">
        <f t="shared" si="7"/>
        <v/>
      </c>
      <c r="N16" s="430" t="str">
        <f t="shared" si="8"/>
        <v/>
      </c>
      <c r="O16" s="123" t="str">
        <f t="shared" si="9"/>
        <v/>
      </c>
      <c r="P16" s="159" t="str">
        <f t="shared" si="10"/>
        <v/>
      </c>
      <c r="Q16" s="47" t="str">
        <f t="shared" si="17"/>
        <v/>
      </c>
      <c r="R16" s="48" t="str">
        <f t="shared" si="3"/>
        <v/>
      </c>
      <c r="S16" s="157" t="str">
        <f t="shared" si="11"/>
        <v/>
      </c>
      <c r="T16" s="123" t="str">
        <f t="shared" si="12"/>
        <v/>
      </c>
      <c r="U16" s="430" t="str">
        <f t="shared" si="13"/>
        <v/>
      </c>
      <c r="V16" s="123" t="str">
        <f t="shared" si="14"/>
        <v/>
      </c>
      <c r="W16" s="159" t="str">
        <f t="shared" si="15"/>
        <v/>
      </c>
      <c r="X16" s="44" t="str">
        <f t="shared" si="18"/>
        <v/>
      </c>
      <c r="Y16" s="46" t="str">
        <f t="shared" si="4"/>
        <v/>
      </c>
      <c r="Z16" s="646" t="str">
        <f t="shared" si="19"/>
        <v/>
      </c>
      <c r="AA16" s="632"/>
    </row>
    <row r="17" spans="1:27" ht="24" customHeight="1">
      <c r="A17" s="134"/>
      <c r="B17" s="626" t="str">
        <f t="shared" si="0"/>
        <v/>
      </c>
      <c r="C17" s="627" t="str">
        <f t="shared" si="1"/>
        <v/>
      </c>
      <c r="D17" s="628" t="str">
        <f t="shared" si="2"/>
        <v/>
      </c>
      <c r="E17" s="695"/>
      <c r="F17" s="696"/>
      <c r="G17" s="440" t="str">
        <f t="shared" si="16"/>
        <v/>
      </c>
      <c r="H17" s="629"/>
      <c r="I17" s="700"/>
      <c r="J17" s="630"/>
      <c r="K17" s="43" t="str">
        <f t="shared" si="5"/>
        <v/>
      </c>
      <c r="L17" s="157" t="str">
        <f t="shared" si="6"/>
        <v/>
      </c>
      <c r="M17" s="123" t="str">
        <f t="shared" si="7"/>
        <v/>
      </c>
      <c r="N17" s="430" t="str">
        <f t="shared" si="8"/>
        <v/>
      </c>
      <c r="O17" s="123" t="str">
        <f t="shared" si="9"/>
        <v/>
      </c>
      <c r="P17" s="159" t="str">
        <f t="shared" si="10"/>
        <v/>
      </c>
      <c r="Q17" s="47" t="str">
        <f t="shared" si="17"/>
        <v/>
      </c>
      <c r="R17" s="48" t="str">
        <f t="shared" si="3"/>
        <v/>
      </c>
      <c r="S17" s="157" t="str">
        <f t="shared" si="11"/>
        <v/>
      </c>
      <c r="T17" s="123" t="str">
        <f t="shared" si="12"/>
        <v/>
      </c>
      <c r="U17" s="430" t="str">
        <f t="shared" si="13"/>
        <v/>
      </c>
      <c r="V17" s="123" t="str">
        <f t="shared" si="14"/>
        <v/>
      </c>
      <c r="W17" s="159" t="str">
        <f t="shared" si="15"/>
        <v/>
      </c>
      <c r="X17" s="44" t="str">
        <f t="shared" ref="X17:X27" si="20">IF($E17="", "", R17*S17+T17*U17+V17*W17)</f>
        <v/>
      </c>
      <c r="Y17" s="46" t="str">
        <f t="shared" si="4"/>
        <v/>
      </c>
      <c r="Z17" s="646" t="str">
        <f t="shared" si="19"/>
        <v/>
      </c>
      <c r="AA17" s="632"/>
    </row>
    <row r="18" spans="1:27" ht="24" customHeight="1">
      <c r="A18" s="134"/>
      <c r="B18" s="626" t="str">
        <f t="shared" si="0"/>
        <v/>
      </c>
      <c r="C18" s="627" t="str">
        <f t="shared" si="1"/>
        <v/>
      </c>
      <c r="D18" s="628" t="str">
        <f t="shared" si="2"/>
        <v/>
      </c>
      <c r="E18" s="695"/>
      <c r="F18" s="696"/>
      <c r="G18" s="440" t="str">
        <f t="shared" si="16"/>
        <v/>
      </c>
      <c r="H18" s="629"/>
      <c r="I18" s="700"/>
      <c r="J18" s="630"/>
      <c r="K18" s="43" t="str">
        <f t="shared" si="5"/>
        <v/>
      </c>
      <c r="L18" s="157" t="str">
        <f t="shared" si="6"/>
        <v/>
      </c>
      <c r="M18" s="123" t="str">
        <f t="shared" si="7"/>
        <v/>
      </c>
      <c r="N18" s="430" t="str">
        <f t="shared" si="8"/>
        <v/>
      </c>
      <c r="O18" s="123" t="str">
        <f t="shared" si="9"/>
        <v/>
      </c>
      <c r="P18" s="159" t="str">
        <f t="shared" si="10"/>
        <v/>
      </c>
      <c r="Q18" s="47" t="str">
        <f t="shared" si="17"/>
        <v/>
      </c>
      <c r="R18" s="48" t="str">
        <f t="shared" si="3"/>
        <v/>
      </c>
      <c r="S18" s="157" t="str">
        <f t="shared" si="11"/>
        <v/>
      </c>
      <c r="T18" s="123" t="str">
        <f t="shared" si="12"/>
        <v/>
      </c>
      <c r="U18" s="430" t="str">
        <f t="shared" si="13"/>
        <v/>
      </c>
      <c r="V18" s="123" t="str">
        <f t="shared" si="14"/>
        <v/>
      </c>
      <c r="W18" s="159" t="str">
        <f t="shared" si="15"/>
        <v/>
      </c>
      <c r="X18" s="44" t="str">
        <f t="shared" si="20"/>
        <v/>
      </c>
      <c r="Y18" s="46" t="str">
        <f t="shared" si="4"/>
        <v/>
      </c>
      <c r="Z18" s="646" t="str">
        <f t="shared" si="19"/>
        <v/>
      </c>
      <c r="AA18" s="632"/>
    </row>
    <row r="19" spans="1:27" ht="24" customHeight="1">
      <c r="A19" s="134"/>
      <c r="B19" s="626" t="str">
        <f t="shared" si="0"/>
        <v/>
      </c>
      <c r="C19" s="627" t="str">
        <f t="shared" si="1"/>
        <v/>
      </c>
      <c r="D19" s="628" t="str">
        <f t="shared" si="2"/>
        <v/>
      </c>
      <c r="E19" s="695"/>
      <c r="F19" s="696"/>
      <c r="G19" s="440" t="str">
        <f t="shared" si="16"/>
        <v/>
      </c>
      <c r="H19" s="629"/>
      <c r="I19" s="700"/>
      <c r="J19" s="630"/>
      <c r="K19" s="43" t="str">
        <f t="shared" si="5"/>
        <v/>
      </c>
      <c r="L19" s="157" t="str">
        <f t="shared" si="6"/>
        <v/>
      </c>
      <c r="M19" s="123" t="str">
        <f t="shared" si="7"/>
        <v/>
      </c>
      <c r="N19" s="430" t="str">
        <f t="shared" si="8"/>
        <v/>
      </c>
      <c r="O19" s="123" t="str">
        <f t="shared" si="9"/>
        <v/>
      </c>
      <c r="P19" s="159" t="str">
        <f t="shared" si="10"/>
        <v/>
      </c>
      <c r="Q19" s="47" t="str">
        <f t="shared" si="17"/>
        <v/>
      </c>
      <c r="R19" s="48" t="str">
        <f t="shared" si="3"/>
        <v/>
      </c>
      <c r="S19" s="157" t="str">
        <f t="shared" si="11"/>
        <v/>
      </c>
      <c r="T19" s="123" t="str">
        <f t="shared" si="12"/>
        <v/>
      </c>
      <c r="U19" s="430" t="str">
        <f t="shared" si="13"/>
        <v/>
      </c>
      <c r="V19" s="123" t="str">
        <f t="shared" si="14"/>
        <v/>
      </c>
      <c r="W19" s="159" t="str">
        <f t="shared" si="15"/>
        <v/>
      </c>
      <c r="X19" s="44" t="str">
        <f t="shared" si="20"/>
        <v/>
      </c>
      <c r="Y19" s="46" t="str">
        <f t="shared" si="4"/>
        <v/>
      </c>
      <c r="Z19" s="646" t="str">
        <f t="shared" si="19"/>
        <v/>
      </c>
      <c r="AA19" s="632"/>
    </row>
    <row r="20" spans="1:27" ht="24" customHeight="1">
      <c r="A20" s="134"/>
      <c r="B20" s="626" t="str">
        <f t="shared" si="0"/>
        <v/>
      </c>
      <c r="C20" s="627" t="str">
        <f t="shared" si="1"/>
        <v/>
      </c>
      <c r="D20" s="628" t="str">
        <f t="shared" si="2"/>
        <v/>
      </c>
      <c r="E20" s="695"/>
      <c r="F20" s="696"/>
      <c r="G20" s="440" t="str">
        <f t="shared" si="16"/>
        <v/>
      </c>
      <c r="H20" s="629"/>
      <c r="I20" s="700"/>
      <c r="J20" s="630"/>
      <c r="K20" s="43" t="str">
        <f t="shared" si="5"/>
        <v/>
      </c>
      <c r="L20" s="157" t="str">
        <f t="shared" si="6"/>
        <v/>
      </c>
      <c r="M20" s="123" t="str">
        <f t="shared" si="7"/>
        <v/>
      </c>
      <c r="N20" s="430" t="str">
        <f t="shared" si="8"/>
        <v/>
      </c>
      <c r="O20" s="123" t="str">
        <f t="shared" si="9"/>
        <v/>
      </c>
      <c r="P20" s="159" t="str">
        <f t="shared" si="10"/>
        <v/>
      </c>
      <c r="Q20" s="47" t="str">
        <f t="shared" si="17"/>
        <v/>
      </c>
      <c r="R20" s="48" t="str">
        <f t="shared" si="3"/>
        <v/>
      </c>
      <c r="S20" s="157" t="str">
        <f t="shared" si="11"/>
        <v/>
      </c>
      <c r="T20" s="123" t="str">
        <f t="shared" si="12"/>
        <v/>
      </c>
      <c r="U20" s="430" t="str">
        <f t="shared" si="13"/>
        <v/>
      </c>
      <c r="V20" s="123" t="str">
        <f t="shared" si="14"/>
        <v/>
      </c>
      <c r="W20" s="159" t="str">
        <f t="shared" si="15"/>
        <v/>
      </c>
      <c r="X20" s="44" t="str">
        <f t="shared" si="20"/>
        <v/>
      </c>
      <c r="Y20" s="46" t="str">
        <f t="shared" si="4"/>
        <v/>
      </c>
      <c r="Z20" s="646" t="str">
        <f t="shared" si="19"/>
        <v/>
      </c>
      <c r="AA20" s="632"/>
    </row>
    <row r="21" spans="1:27" ht="24" customHeight="1">
      <c r="A21" s="134"/>
      <c r="B21" s="626" t="str">
        <f t="shared" si="0"/>
        <v/>
      </c>
      <c r="C21" s="627" t="str">
        <f t="shared" si="1"/>
        <v/>
      </c>
      <c r="D21" s="628" t="str">
        <f t="shared" si="2"/>
        <v/>
      </c>
      <c r="E21" s="695"/>
      <c r="F21" s="696"/>
      <c r="G21" s="440" t="str">
        <f t="shared" si="16"/>
        <v/>
      </c>
      <c r="H21" s="629"/>
      <c r="I21" s="700"/>
      <c r="J21" s="630"/>
      <c r="K21" s="43" t="str">
        <f t="shared" si="5"/>
        <v/>
      </c>
      <c r="L21" s="157" t="str">
        <f t="shared" si="6"/>
        <v/>
      </c>
      <c r="M21" s="123" t="str">
        <f t="shared" si="7"/>
        <v/>
      </c>
      <c r="N21" s="430" t="str">
        <f t="shared" si="8"/>
        <v/>
      </c>
      <c r="O21" s="123" t="str">
        <f t="shared" si="9"/>
        <v/>
      </c>
      <c r="P21" s="159" t="str">
        <f t="shared" si="10"/>
        <v/>
      </c>
      <c r="Q21" s="47" t="str">
        <f t="shared" si="17"/>
        <v/>
      </c>
      <c r="R21" s="48" t="str">
        <f t="shared" si="3"/>
        <v/>
      </c>
      <c r="S21" s="157" t="str">
        <f t="shared" si="11"/>
        <v/>
      </c>
      <c r="T21" s="123" t="str">
        <f t="shared" si="12"/>
        <v/>
      </c>
      <c r="U21" s="430" t="str">
        <f t="shared" si="13"/>
        <v/>
      </c>
      <c r="V21" s="123" t="str">
        <f t="shared" si="14"/>
        <v/>
      </c>
      <c r="W21" s="159" t="str">
        <f t="shared" si="15"/>
        <v/>
      </c>
      <c r="X21" s="44" t="str">
        <f t="shared" si="20"/>
        <v/>
      </c>
      <c r="Y21" s="46" t="str">
        <f t="shared" si="4"/>
        <v/>
      </c>
      <c r="Z21" s="646" t="str">
        <f t="shared" si="19"/>
        <v/>
      </c>
      <c r="AA21" s="632"/>
    </row>
    <row r="22" spans="1:27" ht="24" customHeight="1">
      <c r="A22" s="134"/>
      <c r="B22" s="626" t="str">
        <f t="shared" si="0"/>
        <v/>
      </c>
      <c r="C22" s="627" t="str">
        <f t="shared" si="1"/>
        <v/>
      </c>
      <c r="D22" s="628" t="str">
        <f t="shared" si="2"/>
        <v/>
      </c>
      <c r="E22" s="695"/>
      <c r="F22" s="696"/>
      <c r="G22" s="440" t="str">
        <f t="shared" si="16"/>
        <v/>
      </c>
      <c r="H22" s="629"/>
      <c r="I22" s="700"/>
      <c r="J22" s="630"/>
      <c r="K22" s="43" t="str">
        <f t="shared" si="5"/>
        <v/>
      </c>
      <c r="L22" s="157" t="str">
        <f t="shared" si="6"/>
        <v/>
      </c>
      <c r="M22" s="123" t="str">
        <f t="shared" si="7"/>
        <v/>
      </c>
      <c r="N22" s="430" t="str">
        <f t="shared" si="8"/>
        <v/>
      </c>
      <c r="O22" s="123" t="str">
        <f t="shared" si="9"/>
        <v/>
      </c>
      <c r="P22" s="159" t="str">
        <f t="shared" si="10"/>
        <v/>
      </c>
      <c r="Q22" s="47" t="str">
        <f t="shared" si="17"/>
        <v/>
      </c>
      <c r="R22" s="48" t="str">
        <f t="shared" si="3"/>
        <v/>
      </c>
      <c r="S22" s="157" t="str">
        <f t="shared" si="11"/>
        <v/>
      </c>
      <c r="T22" s="123" t="str">
        <f t="shared" si="12"/>
        <v/>
      </c>
      <c r="U22" s="430" t="str">
        <f t="shared" si="13"/>
        <v/>
      </c>
      <c r="V22" s="123" t="str">
        <f t="shared" si="14"/>
        <v/>
      </c>
      <c r="W22" s="159" t="str">
        <f t="shared" si="15"/>
        <v/>
      </c>
      <c r="X22" s="44" t="str">
        <f t="shared" si="20"/>
        <v/>
      </c>
      <c r="Y22" s="46" t="str">
        <f t="shared" si="4"/>
        <v/>
      </c>
      <c r="Z22" s="646" t="str">
        <f t="shared" si="19"/>
        <v/>
      </c>
      <c r="AA22" s="632"/>
    </row>
    <row r="23" spans="1:27" ht="24" customHeight="1">
      <c r="A23" s="134"/>
      <c r="B23" s="626" t="str">
        <f t="shared" si="0"/>
        <v/>
      </c>
      <c r="C23" s="627" t="str">
        <f t="shared" si="1"/>
        <v/>
      </c>
      <c r="D23" s="628" t="str">
        <f t="shared" si="2"/>
        <v/>
      </c>
      <c r="E23" s="695"/>
      <c r="F23" s="696"/>
      <c r="G23" s="440" t="str">
        <f t="shared" si="16"/>
        <v/>
      </c>
      <c r="H23" s="629"/>
      <c r="I23" s="700"/>
      <c r="J23" s="630"/>
      <c r="K23" s="43" t="str">
        <f t="shared" si="5"/>
        <v/>
      </c>
      <c r="L23" s="157" t="str">
        <f t="shared" si="6"/>
        <v/>
      </c>
      <c r="M23" s="123" t="str">
        <f t="shared" si="7"/>
        <v/>
      </c>
      <c r="N23" s="430" t="str">
        <f t="shared" si="8"/>
        <v/>
      </c>
      <c r="O23" s="123" t="str">
        <f t="shared" si="9"/>
        <v/>
      </c>
      <c r="P23" s="159" t="str">
        <f t="shared" si="10"/>
        <v/>
      </c>
      <c r="Q23" s="47" t="str">
        <f t="shared" si="17"/>
        <v/>
      </c>
      <c r="R23" s="48" t="str">
        <f t="shared" si="3"/>
        <v/>
      </c>
      <c r="S23" s="157" t="str">
        <f t="shared" si="11"/>
        <v/>
      </c>
      <c r="T23" s="123" t="str">
        <f t="shared" si="12"/>
        <v/>
      </c>
      <c r="U23" s="430" t="str">
        <f t="shared" si="13"/>
        <v/>
      </c>
      <c r="V23" s="123" t="str">
        <f t="shared" si="14"/>
        <v/>
      </c>
      <c r="W23" s="159" t="str">
        <f t="shared" si="15"/>
        <v/>
      </c>
      <c r="X23" s="44" t="str">
        <f t="shared" si="20"/>
        <v/>
      </c>
      <c r="Y23" s="46" t="str">
        <f t="shared" si="4"/>
        <v/>
      </c>
      <c r="Z23" s="646" t="str">
        <f t="shared" si="19"/>
        <v/>
      </c>
      <c r="AA23" s="632"/>
    </row>
    <row r="24" spans="1:27" ht="24" customHeight="1">
      <c r="A24" s="134"/>
      <c r="B24" s="626" t="str">
        <f t="shared" si="0"/>
        <v/>
      </c>
      <c r="C24" s="627" t="str">
        <f t="shared" si="1"/>
        <v/>
      </c>
      <c r="D24" s="628" t="str">
        <f t="shared" si="2"/>
        <v/>
      </c>
      <c r="E24" s="695"/>
      <c r="F24" s="696"/>
      <c r="G24" s="440" t="str">
        <f t="shared" si="16"/>
        <v/>
      </c>
      <c r="H24" s="629"/>
      <c r="I24" s="700"/>
      <c r="J24" s="630"/>
      <c r="K24" s="43" t="str">
        <f t="shared" si="5"/>
        <v/>
      </c>
      <c r="L24" s="157" t="str">
        <f t="shared" si="6"/>
        <v/>
      </c>
      <c r="M24" s="123" t="str">
        <f>IF($D24="","", K24*0.9)</f>
        <v/>
      </c>
      <c r="N24" s="430" t="str">
        <f t="shared" si="8"/>
        <v/>
      </c>
      <c r="O24" s="123" t="str">
        <f>IF($D24="", "", K24*0.8)</f>
        <v/>
      </c>
      <c r="P24" s="159" t="str">
        <f t="shared" si="10"/>
        <v/>
      </c>
      <c r="Q24" s="47" t="str">
        <f t="shared" si="17"/>
        <v/>
      </c>
      <c r="R24" s="48" t="str">
        <f t="shared" si="3"/>
        <v/>
      </c>
      <c r="S24" s="157" t="str">
        <f t="shared" si="11"/>
        <v/>
      </c>
      <c r="T24" s="123" t="str">
        <f>IF($D24="","", R24*0.9)</f>
        <v/>
      </c>
      <c r="U24" s="430" t="str">
        <f t="shared" si="13"/>
        <v/>
      </c>
      <c r="V24" s="123" t="str">
        <f>IF($D24="", "", R24*0.8)</f>
        <v/>
      </c>
      <c r="W24" s="159" t="str">
        <f t="shared" si="15"/>
        <v/>
      </c>
      <c r="X24" s="44" t="str">
        <f t="shared" si="20"/>
        <v/>
      </c>
      <c r="Y24" s="46" t="str">
        <f t="shared" si="4"/>
        <v/>
      </c>
      <c r="Z24" s="646" t="str">
        <f t="shared" si="19"/>
        <v/>
      </c>
      <c r="AA24" s="632"/>
    </row>
    <row r="25" spans="1:27" ht="24" customHeight="1">
      <c r="A25" s="134"/>
      <c r="B25" s="626" t="str">
        <f t="shared" si="0"/>
        <v/>
      </c>
      <c r="C25" s="627" t="str">
        <f t="shared" si="1"/>
        <v/>
      </c>
      <c r="D25" s="628" t="str">
        <f t="shared" si="2"/>
        <v/>
      </c>
      <c r="E25" s="695"/>
      <c r="F25" s="696"/>
      <c r="G25" s="440" t="str">
        <f t="shared" si="16"/>
        <v/>
      </c>
      <c r="H25" s="629"/>
      <c r="I25" s="700"/>
      <c r="J25" s="630"/>
      <c r="K25" s="43" t="str">
        <f t="shared" si="5"/>
        <v/>
      </c>
      <c r="L25" s="116" t="str">
        <f t="shared" si="6"/>
        <v/>
      </c>
      <c r="M25" s="123" t="str">
        <f t="shared" ref="M25:M27" si="21">IF($D25="","", K25*0.9)</f>
        <v/>
      </c>
      <c r="N25" s="430" t="str">
        <f t="shared" si="8"/>
        <v/>
      </c>
      <c r="O25" s="123" t="str">
        <f t="shared" ref="O25:O27" si="22">IF($D25="", "", K25*0.8)</f>
        <v/>
      </c>
      <c r="P25" s="159" t="str">
        <f t="shared" si="10"/>
        <v/>
      </c>
      <c r="Q25" s="47" t="str">
        <f t="shared" si="17"/>
        <v/>
      </c>
      <c r="R25" s="48" t="str">
        <f t="shared" si="3"/>
        <v/>
      </c>
      <c r="S25" s="157" t="str">
        <f t="shared" si="11"/>
        <v/>
      </c>
      <c r="T25" s="123" t="str">
        <f t="shared" ref="T25:T27" si="23">IF($D25="","", R25*0.9)</f>
        <v/>
      </c>
      <c r="U25" s="430" t="str">
        <f t="shared" si="13"/>
        <v/>
      </c>
      <c r="V25" s="123" t="str">
        <f t="shared" ref="V25:V27" si="24">IF($D25="", "", R25*0.8)</f>
        <v/>
      </c>
      <c r="W25" s="430" t="str">
        <f t="shared" si="15"/>
        <v/>
      </c>
      <c r="X25" s="44" t="str">
        <f t="shared" si="20"/>
        <v/>
      </c>
      <c r="Y25" s="46" t="str">
        <f t="shared" si="4"/>
        <v/>
      </c>
      <c r="Z25" s="646" t="str">
        <f t="shared" si="19"/>
        <v/>
      </c>
      <c r="AA25" s="632"/>
    </row>
    <row r="26" spans="1:27" ht="24" customHeight="1">
      <c r="A26" s="134"/>
      <c r="B26" s="626" t="str">
        <f t="shared" si="0"/>
        <v/>
      </c>
      <c r="C26" s="627" t="str">
        <f t="shared" si="1"/>
        <v/>
      </c>
      <c r="D26" s="628" t="str">
        <f t="shared" si="2"/>
        <v/>
      </c>
      <c r="E26" s="695"/>
      <c r="F26" s="696"/>
      <c r="G26" s="440" t="str">
        <f t="shared" si="16"/>
        <v/>
      </c>
      <c r="H26" s="629"/>
      <c r="I26" s="700"/>
      <c r="J26" s="630"/>
      <c r="K26" s="43" t="str">
        <f t="shared" si="5"/>
        <v/>
      </c>
      <c r="L26" s="116" t="str">
        <f t="shared" si="6"/>
        <v/>
      </c>
      <c r="M26" s="123" t="str">
        <f t="shared" si="21"/>
        <v/>
      </c>
      <c r="N26" s="430" t="str">
        <f t="shared" si="8"/>
        <v/>
      </c>
      <c r="O26" s="123" t="str">
        <f t="shared" si="22"/>
        <v/>
      </c>
      <c r="P26" s="159" t="str">
        <f t="shared" si="10"/>
        <v/>
      </c>
      <c r="Q26" s="47" t="str">
        <f t="shared" si="17"/>
        <v/>
      </c>
      <c r="R26" s="48" t="str">
        <f t="shared" si="3"/>
        <v/>
      </c>
      <c r="S26" s="157" t="str">
        <f t="shared" si="11"/>
        <v/>
      </c>
      <c r="T26" s="123" t="str">
        <f t="shared" si="23"/>
        <v/>
      </c>
      <c r="U26" s="430" t="str">
        <f t="shared" si="13"/>
        <v/>
      </c>
      <c r="V26" s="123" t="str">
        <f t="shared" si="24"/>
        <v/>
      </c>
      <c r="W26" s="430" t="str">
        <f t="shared" si="15"/>
        <v/>
      </c>
      <c r="X26" s="44" t="str">
        <f t="shared" si="20"/>
        <v/>
      </c>
      <c r="Y26" s="46" t="str">
        <f t="shared" si="4"/>
        <v/>
      </c>
      <c r="Z26" s="646" t="str">
        <f t="shared" si="19"/>
        <v/>
      </c>
      <c r="AA26" s="632"/>
    </row>
    <row r="27" spans="1:27" ht="24" customHeight="1" thickBot="1">
      <c r="A27" s="134"/>
      <c r="B27" s="633" t="str">
        <f t="shared" si="0"/>
        <v/>
      </c>
      <c r="C27" s="634" t="str">
        <f t="shared" si="1"/>
        <v/>
      </c>
      <c r="D27" s="635" t="str">
        <f t="shared" si="2"/>
        <v/>
      </c>
      <c r="E27" s="697"/>
      <c r="F27" s="698"/>
      <c r="G27" s="669" t="str">
        <f t="shared" si="16"/>
        <v/>
      </c>
      <c r="H27" s="670"/>
      <c r="I27" s="701"/>
      <c r="J27" s="636"/>
      <c r="K27" s="50" t="str">
        <f t="shared" si="5"/>
        <v/>
      </c>
      <c r="L27" s="117" t="str">
        <f t="shared" si="6"/>
        <v/>
      </c>
      <c r="M27" s="128" t="str">
        <f t="shared" si="21"/>
        <v/>
      </c>
      <c r="N27" s="51" t="str">
        <f t="shared" si="8"/>
        <v/>
      </c>
      <c r="O27" s="128" t="str">
        <f t="shared" si="22"/>
        <v/>
      </c>
      <c r="P27" s="431" t="str">
        <f t="shared" si="10"/>
        <v/>
      </c>
      <c r="Q27" s="53" t="str">
        <f t="shared" si="17"/>
        <v/>
      </c>
      <c r="R27" s="54" t="str">
        <f t="shared" si="3"/>
        <v/>
      </c>
      <c r="S27" s="158" t="str">
        <f t="shared" si="11"/>
        <v/>
      </c>
      <c r="T27" s="52" t="str">
        <f t="shared" si="23"/>
        <v/>
      </c>
      <c r="U27" s="672" t="str">
        <f t="shared" si="13"/>
        <v/>
      </c>
      <c r="V27" s="672" t="str">
        <f t="shared" si="24"/>
        <v/>
      </c>
      <c r="W27" s="672" t="str">
        <f t="shared" si="15"/>
        <v/>
      </c>
      <c r="X27" s="673" t="str">
        <f t="shared" si="20"/>
        <v/>
      </c>
      <c r="Y27" s="674" t="str">
        <f t="shared" si="4"/>
        <v/>
      </c>
      <c r="Z27" s="675" t="str">
        <f t="shared" si="19"/>
        <v/>
      </c>
      <c r="AA27" s="637"/>
    </row>
    <row r="28" spans="1:27" ht="36" customHeight="1" thickBot="1">
      <c r="C28" s="647"/>
      <c r="D28" s="647"/>
      <c r="E28" s="642"/>
      <c r="F28" s="917" t="s">
        <v>156</v>
      </c>
      <c r="G28" s="918"/>
      <c r="H28" s="918"/>
      <c r="I28" s="668">
        <f>SUM(I6:I27)</f>
        <v>0</v>
      </c>
      <c r="J28" s="647"/>
      <c r="K28" s="648"/>
      <c r="L28" s="648"/>
      <c r="M28" s="648"/>
      <c r="N28" s="648"/>
      <c r="O28" s="648"/>
      <c r="P28" s="648"/>
      <c r="Q28" s="648"/>
      <c r="R28" s="648"/>
      <c r="S28" s="649"/>
      <c r="T28" s="650"/>
      <c r="U28" s="920" t="s">
        <v>157</v>
      </c>
      <c r="V28" s="921"/>
      <c r="W28" s="921"/>
      <c r="X28" s="921"/>
      <c r="Y28" s="921"/>
      <c r="Z28" s="671">
        <f>SUM(Z6:Z27)</f>
        <v>0</v>
      </c>
    </row>
    <row r="29" spans="1:27" ht="20">
      <c r="E29" s="638"/>
      <c r="F29" s="651"/>
      <c r="G29" s="651"/>
      <c r="H29" s="651"/>
      <c r="I29" s="652"/>
      <c r="K29" s="653"/>
      <c r="L29" s="653"/>
      <c r="M29" s="653"/>
      <c r="N29" s="653"/>
      <c r="O29" s="653"/>
      <c r="P29" s="653"/>
      <c r="Q29" s="653"/>
      <c r="R29" s="653"/>
      <c r="S29" s="654"/>
      <c r="T29" s="654"/>
      <c r="U29" s="654"/>
      <c r="V29" s="655"/>
      <c r="W29" s="655"/>
      <c r="X29" s="655"/>
      <c r="Y29" s="655"/>
      <c r="Z29" s="656"/>
    </row>
    <row r="30" spans="1:27" ht="335.5" customHeight="1">
      <c r="B30" s="897" t="s">
        <v>158</v>
      </c>
      <c r="C30" s="897"/>
      <c r="D30" s="897"/>
      <c r="E30" s="897"/>
      <c r="F30" s="897"/>
      <c r="G30" s="897"/>
      <c r="H30" s="897"/>
      <c r="I30" s="897"/>
      <c r="J30" s="897"/>
      <c r="K30" s="897"/>
      <c r="L30" s="897"/>
      <c r="M30" s="897"/>
      <c r="N30" s="897"/>
      <c r="O30" s="897"/>
      <c r="P30" s="897"/>
      <c r="Q30" s="897"/>
      <c r="R30" s="897"/>
      <c r="S30" s="897"/>
      <c r="T30" s="897"/>
      <c r="U30" s="897"/>
      <c r="V30" s="897"/>
      <c r="W30" s="897"/>
      <c r="X30" s="897"/>
      <c r="Y30" s="897"/>
      <c r="Z30" s="897"/>
    </row>
  </sheetData>
  <mergeCells count="14">
    <mergeCell ref="AA4:AA5"/>
    <mergeCell ref="F28:H28"/>
    <mergeCell ref="J4:J5"/>
    <mergeCell ref="K4:Z4"/>
    <mergeCell ref="U28:Y28"/>
    <mergeCell ref="B30:Z30"/>
    <mergeCell ref="K5:Q5"/>
    <mergeCell ref="R5:X5"/>
    <mergeCell ref="B2:Z2"/>
    <mergeCell ref="B4:B5"/>
    <mergeCell ref="C4:C5"/>
    <mergeCell ref="D4:D5"/>
    <mergeCell ref="E4:G4"/>
    <mergeCell ref="H4:H5"/>
  </mergeCells>
  <phoneticPr fontId="1"/>
  <dataValidations count="1">
    <dataValidation type="date" operator="greaterThanOrEqual" allowBlank="1" showInputMessage="1" showErrorMessage="1" errorTitle="日付を入力願います。" error="2014/4/1のように入力してください。" sqref="E6:F27" xr:uid="{00000000-0002-0000-0600-000000000000}">
      <formula1>40269</formula1>
    </dataValidation>
  </dataValidations>
  <pageMargins left="0.70866141732283472" right="0.70866141732283472" top="0.74803149606299213" bottom="0.74803149606299213" header="0.31496062992125984" footer="0.31496062992125984"/>
  <pageSetup paperSize="9" scale="40" orientation="landscape" r:id="rId1"/>
  <headerFooter>
    <oddHeader>&amp;R（2023.06版）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29"/>
  <sheetViews>
    <sheetView zoomScale="75" zoomScaleNormal="75" zoomScaleSheetLayoutView="85" zoomScalePageLayoutView="80" workbookViewId="0"/>
  </sheetViews>
  <sheetFormatPr defaultColWidth="9" defaultRowHeight="14"/>
  <cols>
    <col min="1" max="1" width="7.5" customWidth="1"/>
    <col min="2" max="2" width="20.58203125" style="544" customWidth="1"/>
    <col min="3" max="3" width="24.58203125" style="544" customWidth="1"/>
    <col min="4" max="4" width="6.58203125" style="544" customWidth="1"/>
    <col min="5" max="6" width="12.58203125" style="544" customWidth="1"/>
    <col min="7" max="7" width="6.58203125" style="544" customWidth="1"/>
    <col min="8" max="8" width="10.25" style="544" customWidth="1"/>
    <col min="9" max="9" width="16.58203125" style="544" customWidth="1"/>
    <col min="10" max="10" width="12.08203125" style="544" customWidth="1"/>
    <col min="11" max="11" width="8" style="544" customWidth="1"/>
    <col min="12" max="12" width="6" style="544" customWidth="1"/>
    <col min="13" max="13" width="10.33203125" style="544" customWidth="1"/>
    <col min="14" max="14" width="6.75" style="544" customWidth="1"/>
    <col min="15" max="15" width="9.33203125" style="544" customWidth="1"/>
    <col min="16" max="16" width="9" style="544"/>
    <col min="17" max="17" width="9.75" style="544" bestFit="1" customWidth="1"/>
    <col min="18" max="18" width="9" style="544"/>
    <col min="19" max="19" width="4.08203125" style="544" customWidth="1"/>
    <col min="20" max="20" width="10" style="544" bestFit="1" customWidth="1"/>
    <col min="21" max="21" width="7.83203125" style="544" customWidth="1"/>
    <col min="22" max="22" width="10" style="544" bestFit="1" customWidth="1"/>
    <col min="23" max="23" width="9" style="544"/>
    <col min="24" max="24" width="12" style="544" customWidth="1"/>
    <col min="25" max="25" width="9" style="544"/>
    <col min="26" max="26" width="18" style="544" customWidth="1"/>
    <col min="27" max="27" width="22.25" style="544" customWidth="1"/>
  </cols>
  <sheetData>
    <row r="1" spans="1:27" ht="24" customHeight="1">
      <c r="AA1" s="20" t="s">
        <v>140</v>
      </c>
    </row>
    <row r="2" spans="1:27" ht="41.5" customHeight="1">
      <c r="B2" s="823" t="s">
        <v>141</v>
      </c>
      <c r="C2" s="823"/>
      <c r="D2" s="823"/>
      <c r="E2" s="823"/>
      <c r="F2" s="823"/>
      <c r="G2" s="823"/>
      <c r="H2" s="823"/>
      <c r="I2" s="823"/>
      <c r="J2" s="823"/>
      <c r="K2" s="823"/>
      <c r="L2" s="823"/>
      <c r="M2" s="823"/>
      <c r="N2" s="823"/>
      <c r="O2" s="823"/>
      <c r="P2" s="823"/>
      <c r="Q2" s="823"/>
      <c r="R2" s="823"/>
      <c r="S2" s="823"/>
      <c r="T2" s="823"/>
      <c r="U2" s="823"/>
      <c r="V2" s="823"/>
      <c r="W2" s="823"/>
      <c r="X2" s="823"/>
      <c r="Y2" s="823"/>
      <c r="Z2" s="823"/>
    </row>
    <row r="3" spans="1:27" ht="15" customHeight="1" thickBot="1"/>
    <row r="4" spans="1:27" s="37" customFormat="1" ht="24" customHeight="1">
      <c r="A4" s="160" t="s">
        <v>90</v>
      </c>
      <c r="B4" s="904" t="s">
        <v>91</v>
      </c>
      <c r="C4" s="906" t="s">
        <v>4</v>
      </c>
      <c r="D4" s="908" t="s">
        <v>92</v>
      </c>
      <c r="E4" s="910" t="s">
        <v>159</v>
      </c>
      <c r="F4" s="911"/>
      <c r="G4" s="912"/>
      <c r="H4" s="913" t="s">
        <v>143</v>
      </c>
      <c r="I4" s="616" t="s">
        <v>160</v>
      </c>
      <c r="J4" s="913" t="s">
        <v>145</v>
      </c>
      <c r="K4" s="910" t="s">
        <v>161</v>
      </c>
      <c r="L4" s="911"/>
      <c r="M4" s="911"/>
      <c r="N4" s="911"/>
      <c r="O4" s="911"/>
      <c r="P4" s="911"/>
      <c r="Q4" s="911"/>
      <c r="R4" s="911"/>
      <c r="S4" s="911"/>
      <c r="T4" s="911"/>
      <c r="U4" s="911"/>
      <c r="V4" s="911"/>
      <c r="W4" s="911"/>
      <c r="X4" s="911"/>
      <c r="Y4" s="911"/>
      <c r="Z4" s="925" t="s">
        <v>162</v>
      </c>
      <c r="AA4" s="915" t="s">
        <v>147</v>
      </c>
    </row>
    <row r="5" spans="1:27" ht="24" customHeight="1" thickBot="1">
      <c r="A5" s="133"/>
      <c r="B5" s="905"/>
      <c r="C5" s="907"/>
      <c r="D5" s="909"/>
      <c r="E5" s="617" t="s">
        <v>148</v>
      </c>
      <c r="F5" s="618" t="s">
        <v>149</v>
      </c>
      <c r="G5" s="439" t="s">
        <v>150</v>
      </c>
      <c r="H5" s="914"/>
      <c r="I5" s="619" t="s">
        <v>151</v>
      </c>
      <c r="J5" s="914"/>
      <c r="K5" s="922" t="s">
        <v>163</v>
      </c>
      <c r="L5" s="902"/>
      <c r="M5" s="902"/>
      <c r="N5" s="902"/>
      <c r="O5" s="902"/>
      <c r="P5" s="902"/>
      <c r="Q5" s="903"/>
      <c r="R5" s="901" t="s">
        <v>153</v>
      </c>
      <c r="S5" s="902"/>
      <c r="T5" s="902"/>
      <c r="U5" s="902"/>
      <c r="V5" s="902"/>
      <c r="W5" s="902"/>
      <c r="X5" s="903"/>
      <c r="Y5" s="619" t="s">
        <v>154</v>
      </c>
      <c r="Z5" s="926"/>
      <c r="AA5" s="916"/>
    </row>
    <row r="6" spans="1:27" ht="24" customHeight="1" thickTop="1">
      <c r="A6" s="134"/>
      <c r="B6" s="620" t="str">
        <f t="shared" ref="B6:B27" si="0">IF($A6="","",VLOOKUP($A6,従事者基礎情報,2))</f>
        <v/>
      </c>
      <c r="C6" s="621" t="str">
        <f t="shared" ref="C6:C27" si="1">IF($A6="","",VLOOKUP($A6,従事者基礎情報,3))</f>
        <v/>
      </c>
      <c r="D6" s="622" t="str">
        <f t="shared" ref="D6:D27" si="2">IF($A6="","",VLOOKUP($A6,従事者基礎情報,5))</f>
        <v/>
      </c>
      <c r="E6" s="693"/>
      <c r="F6" s="694"/>
      <c r="G6" s="440" t="str">
        <f>IF(ISBLANK(E6), "", F6-E6+1)</f>
        <v/>
      </c>
      <c r="H6" s="623"/>
      <c r="I6" s="699"/>
      <c r="J6" s="624"/>
      <c r="K6" s="452" t="str">
        <f>IF($D6="","",VLOOKUP($D6,単価表,3))</f>
        <v/>
      </c>
      <c r="L6" s="453" t="str">
        <f>IF($G6="", "", IF($G6&lt;31, $G6, 30))</f>
        <v/>
      </c>
      <c r="M6" s="454" t="str">
        <f>IF($D6="","", K6*0.9)</f>
        <v/>
      </c>
      <c r="N6" s="455" t="str">
        <f>IF($D6="", "", IF($G6&lt;31, 0, IF($G6&lt;61, $G6-30, 30)))</f>
        <v/>
      </c>
      <c r="O6" s="454" t="str">
        <f>IF($D6="", "", K6*0.8)</f>
        <v/>
      </c>
      <c r="P6" s="456" t="str">
        <f>IF($D6="", "", IF($G6&lt;61, 0, $G6-60))</f>
        <v/>
      </c>
      <c r="Q6" s="457" t="str">
        <f>IF($E6="", "", K6*L6+M6*N6+O6*P6)</f>
        <v/>
      </c>
      <c r="R6" s="458" t="str">
        <f t="shared" ref="R6:R27" si="3">IF(E6="","",VLOOKUP($D6,単価表,4))</f>
        <v/>
      </c>
      <c r="S6" s="464" t="str">
        <f>IF($D6="", "", IF($G6&lt;32, $G6-1, 30))</f>
        <v/>
      </c>
      <c r="T6" s="465" t="str">
        <f>IF($D6="","", R6*0.9)</f>
        <v/>
      </c>
      <c r="U6" s="466" t="str">
        <f>IF($D6="", "", IF($G6&lt;32, 0, IF($G6&lt;62, $G6-31, 30)))</f>
        <v/>
      </c>
      <c r="V6" s="454" t="str">
        <f>IF($D6="", "", R6*0.8)</f>
        <v/>
      </c>
      <c r="W6" s="456" t="str">
        <f>IF($G6="", "", IF($G6&lt;62, 0, $G6-61))</f>
        <v/>
      </c>
      <c r="X6" s="457" t="str">
        <f>IF($E6="", "", R6*S6+T6*U6+V6*W6)</f>
        <v/>
      </c>
      <c r="Y6" s="459" t="str">
        <f t="shared" ref="Y6:Y15" si="4">IF(E6="","",4870)</f>
        <v/>
      </c>
      <c r="Z6" s="625" t="str">
        <f t="shared" ref="Z6:Z27" si="5">IF(E6="","",Q6+X6+Y6)</f>
        <v/>
      </c>
    </row>
    <row r="7" spans="1:27" ht="24" customHeight="1">
      <c r="A7" s="134"/>
      <c r="B7" s="626" t="str">
        <f t="shared" si="0"/>
        <v/>
      </c>
      <c r="C7" s="627" t="str">
        <f t="shared" si="1"/>
        <v/>
      </c>
      <c r="D7" s="628" t="str">
        <f t="shared" si="2"/>
        <v/>
      </c>
      <c r="E7" s="695"/>
      <c r="F7" s="696"/>
      <c r="G7" s="440" t="str">
        <f>IF(ISBLANK(E7), "", F7-E7+1)</f>
        <v/>
      </c>
      <c r="H7" s="629"/>
      <c r="I7" s="700"/>
      <c r="J7" s="630"/>
      <c r="K7" s="452" t="str">
        <f t="shared" ref="K7:K27" si="6">IF($D7="","",VLOOKUP($D7,単価表,3))</f>
        <v/>
      </c>
      <c r="L7" s="453" t="str">
        <f t="shared" ref="L7:L27" si="7">IF($G7="", "", IF($G7&lt;31, $G7, 30))</f>
        <v/>
      </c>
      <c r="M7" s="454" t="str">
        <f t="shared" ref="M7:M23" si="8">IF($D7="","", K7*0.9)</f>
        <v/>
      </c>
      <c r="N7" s="455" t="str">
        <f t="shared" ref="N7:N27" si="9">IF($D7="", "", IF($G7&lt;31, 0, IF($G7&lt;61, $G7-30, 30)))</f>
        <v/>
      </c>
      <c r="O7" s="454" t="str">
        <f t="shared" ref="O7:O23" si="10">IF($D7="", "", K7*0.8)</f>
        <v/>
      </c>
      <c r="P7" s="456" t="str">
        <f t="shared" ref="P7:P27" si="11">IF($D7="", "", IF($G7&lt;61, 0, $G7-60))</f>
        <v/>
      </c>
      <c r="Q7" s="460" t="str">
        <f t="shared" ref="Q7:Q27" si="12">IF($E7="", "", K7*L7+M7*N7+O7*P7)</f>
        <v/>
      </c>
      <c r="R7" s="461" t="str">
        <f t="shared" si="3"/>
        <v/>
      </c>
      <c r="S7" s="464" t="str">
        <f t="shared" ref="S7:S27" si="13">IF($D7="", "", IF($G7&lt;32, $G7-1, 30))</f>
        <v/>
      </c>
      <c r="T7" s="465" t="str">
        <f t="shared" ref="T7:T23" si="14">IF($D7="","", R7*0.9)</f>
        <v/>
      </c>
      <c r="U7" s="466" t="str">
        <f t="shared" ref="U7:U27" si="15">IF($D7="", "", IF($G7&lt;32, 0, IF($G7&lt;62, $G7-31, 30)))</f>
        <v/>
      </c>
      <c r="V7" s="454" t="str">
        <f t="shared" ref="V7:V23" si="16">IF($D7="", "", R7*0.8)</f>
        <v/>
      </c>
      <c r="W7" s="456" t="str">
        <f t="shared" ref="W7:W27" si="17">IF($G7="", "", IF($G7&lt;62, 0, $G7-61))</f>
        <v/>
      </c>
      <c r="X7" s="457" t="str">
        <f>IF($E7="", "", R7*S7+T7*U7+V7*W7)</f>
        <v/>
      </c>
      <c r="Y7" s="462" t="str">
        <f t="shared" si="4"/>
        <v/>
      </c>
      <c r="Z7" s="631" t="str">
        <f t="shared" si="5"/>
        <v/>
      </c>
      <c r="AA7" s="632"/>
    </row>
    <row r="8" spans="1:27" ht="24" customHeight="1">
      <c r="A8" s="134"/>
      <c r="B8" s="626" t="str">
        <f t="shared" si="0"/>
        <v/>
      </c>
      <c r="C8" s="627" t="str">
        <f t="shared" si="1"/>
        <v/>
      </c>
      <c r="D8" s="628" t="str">
        <f t="shared" si="2"/>
        <v/>
      </c>
      <c r="E8" s="695"/>
      <c r="F8" s="696"/>
      <c r="G8" s="440" t="str">
        <f t="shared" ref="G8:G27" si="18">IF(ISBLANK(E8), "", F8-E8+1)</f>
        <v/>
      </c>
      <c r="H8" s="629"/>
      <c r="I8" s="700"/>
      <c r="J8" s="630"/>
      <c r="K8" s="452" t="str">
        <f t="shared" si="6"/>
        <v/>
      </c>
      <c r="L8" s="453" t="str">
        <f t="shared" si="7"/>
        <v/>
      </c>
      <c r="M8" s="454" t="str">
        <f t="shared" si="8"/>
        <v/>
      </c>
      <c r="N8" s="455" t="str">
        <f t="shared" si="9"/>
        <v/>
      </c>
      <c r="O8" s="454" t="str">
        <f t="shared" si="10"/>
        <v/>
      </c>
      <c r="P8" s="456" t="str">
        <f t="shared" si="11"/>
        <v/>
      </c>
      <c r="Q8" s="460" t="str">
        <f t="shared" si="12"/>
        <v/>
      </c>
      <c r="R8" s="461" t="str">
        <f t="shared" si="3"/>
        <v/>
      </c>
      <c r="S8" s="464" t="str">
        <f t="shared" si="13"/>
        <v/>
      </c>
      <c r="T8" s="465" t="str">
        <f t="shared" si="14"/>
        <v/>
      </c>
      <c r="U8" s="466" t="str">
        <f t="shared" si="15"/>
        <v/>
      </c>
      <c r="V8" s="454" t="str">
        <f t="shared" si="16"/>
        <v/>
      </c>
      <c r="W8" s="456" t="str">
        <f t="shared" si="17"/>
        <v/>
      </c>
      <c r="X8" s="457" t="str">
        <f t="shared" ref="X8:X27" si="19">IF($E8="", "", R8*S8+T8*U8+V8*W8)</f>
        <v/>
      </c>
      <c r="Y8" s="459" t="str">
        <f t="shared" si="4"/>
        <v/>
      </c>
      <c r="Z8" s="631" t="str">
        <f t="shared" si="5"/>
        <v/>
      </c>
      <c r="AA8" s="632"/>
    </row>
    <row r="9" spans="1:27" ht="24" customHeight="1">
      <c r="A9" s="134"/>
      <c r="B9" s="626" t="str">
        <f t="shared" si="0"/>
        <v/>
      </c>
      <c r="C9" s="627" t="str">
        <f t="shared" si="1"/>
        <v/>
      </c>
      <c r="D9" s="628" t="str">
        <f t="shared" si="2"/>
        <v/>
      </c>
      <c r="E9" s="695"/>
      <c r="F9" s="696"/>
      <c r="G9" s="440" t="str">
        <f t="shared" si="18"/>
        <v/>
      </c>
      <c r="H9" s="629"/>
      <c r="I9" s="700"/>
      <c r="J9" s="630"/>
      <c r="K9" s="452" t="str">
        <f t="shared" si="6"/>
        <v/>
      </c>
      <c r="L9" s="453" t="str">
        <f t="shared" si="7"/>
        <v/>
      </c>
      <c r="M9" s="454" t="str">
        <f t="shared" si="8"/>
        <v/>
      </c>
      <c r="N9" s="455" t="str">
        <f t="shared" si="9"/>
        <v/>
      </c>
      <c r="O9" s="454" t="str">
        <f t="shared" si="10"/>
        <v/>
      </c>
      <c r="P9" s="456" t="str">
        <f t="shared" si="11"/>
        <v/>
      </c>
      <c r="Q9" s="460" t="str">
        <f t="shared" si="12"/>
        <v/>
      </c>
      <c r="R9" s="461" t="str">
        <f t="shared" si="3"/>
        <v/>
      </c>
      <c r="S9" s="464" t="str">
        <f t="shared" si="13"/>
        <v/>
      </c>
      <c r="T9" s="465" t="str">
        <f t="shared" si="14"/>
        <v/>
      </c>
      <c r="U9" s="466" t="str">
        <f t="shared" si="15"/>
        <v/>
      </c>
      <c r="V9" s="454" t="str">
        <f t="shared" si="16"/>
        <v/>
      </c>
      <c r="W9" s="456" t="str">
        <f t="shared" si="17"/>
        <v/>
      </c>
      <c r="X9" s="457" t="str">
        <f t="shared" si="19"/>
        <v/>
      </c>
      <c r="Y9" s="462" t="str">
        <f t="shared" si="4"/>
        <v/>
      </c>
      <c r="Z9" s="631" t="str">
        <f t="shared" si="5"/>
        <v/>
      </c>
      <c r="AA9" s="632"/>
    </row>
    <row r="10" spans="1:27" ht="24" customHeight="1">
      <c r="A10" s="134"/>
      <c r="B10" s="626" t="str">
        <f t="shared" si="0"/>
        <v/>
      </c>
      <c r="C10" s="627" t="str">
        <f t="shared" si="1"/>
        <v/>
      </c>
      <c r="D10" s="628" t="str">
        <f t="shared" si="2"/>
        <v/>
      </c>
      <c r="E10" s="693"/>
      <c r="F10" s="694"/>
      <c r="G10" s="440" t="str">
        <f t="shared" si="18"/>
        <v/>
      </c>
      <c r="H10" s="629"/>
      <c r="I10" s="700"/>
      <c r="J10" s="630"/>
      <c r="K10" s="452" t="str">
        <f t="shared" si="6"/>
        <v/>
      </c>
      <c r="L10" s="453" t="str">
        <f t="shared" si="7"/>
        <v/>
      </c>
      <c r="M10" s="454" t="str">
        <f t="shared" si="8"/>
        <v/>
      </c>
      <c r="N10" s="455" t="str">
        <f t="shared" si="9"/>
        <v/>
      </c>
      <c r="O10" s="454" t="str">
        <f t="shared" si="10"/>
        <v/>
      </c>
      <c r="P10" s="456" t="str">
        <f t="shared" si="11"/>
        <v/>
      </c>
      <c r="Q10" s="460" t="str">
        <f t="shared" si="12"/>
        <v/>
      </c>
      <c r="R10" s="461" t="str">
        <f t="shared" si="3"/>
        <v/>
      </c>
      <c r="S10" s="464" t="str">
        <f t="shared" si="13"/>
        <v/>
      </c>
      <c r="T10" s="465" t="str">
        <f t="shared" si="14"/>
        <v/>
      </c>
      <c r="U10" s="466" t="str">
        <f t="shared" si="15"/>
        <v/>
      </c>
      <c r="V10" s="454" t="str">
        <f t="shared" si="16"/>
        <v/>
      </c>
      <c r="W10" s="456" t="str">
        <f t="shared" si="17"/>
        <v/>
      </c>
      <c r="X10" s="457" t="str">
        <f t="shared" si="19"/>
        <v/>
      </c>
      <c r="Y10" s="459" t="str">
        <f t="shared" si="4"/>
        <v/>
      </c>
      <c r="Z10" s="631" t="str">
        <f t="shared" si="5"/>
        <v/>
      </c>
      <c r="AA10" s="632"/>
    </row>
    <row r="11" spans="1:27" ht="24" customHeight="1">
      <c r="A11" s="134"/>
      <c r="B11" s="626" t="str">
        <f t="shared" si="0"/>
        <v/>
      </c>
      <c r="C11" s="627" t="str">
        <f t="shared" si="1"/>
        <v/>
      </c>
      <c r="D11" s="628" t="str">
        <f t="shared" si="2"/>
        <v/>
      </c>
      <c r="E11" s="695"/>
      <c r="F11" s="696"/>
      <c r="G11" s="440" t="str">
        <f t="shared" si="18"/>
        <v/>
      </c>
      <c r="H11" s="629"/>
      <c r="I11" s="700"/>
      <c r="J11" s="630"/>
      <c r="K11" s="452" t="str">
        <f t="shared" si="6"/>
        <v/>
      </c>
      <c r="L11" s="453" t="str">
        <f t="shared" si="7"/>
        <v/>
      </c>
      <c r="M11" s="454" t="str">
        <f t="shared" si="8"/>
        <v/>
      </c>
      <c r="N11" s="455" t="str">
        <f t="shared" si="9"/>
        <v/>
      </c>
      <c r="O11" s="454" t="str">
        <f t="shared" si="10"/>
        <v/>
      </c>
      <c r="P11" s="456" t="str">
        <f t="shared" si="11"/>
        <v/>
      </c>
      <c r="Q11" s="460" t="str">
        <f t="shared" si="12"/>
        <v/>
      </c>
      <c r="R11" s="461" t="str">
        <f t="shared" si="3"/>
        <v/>
      </c>
      <c r="S11" s="464" t="str">
        <f t="shared" si="13"/>
        <v/>
      </c>
      <c r="T11" s="465" t="str">
        <f t="shared" si="14"/>
        <v/>
      </c>
      <c r="U11" s="466" t="str">
        <f t="shared" si="15"/>
        <v/>
      </c>
      <c r="V11" s="454" t="str">
        <f t="shared" si="16"/>
        <v/>
      </c>
      <c r="W11" s="456" t="str">
        <f t="shared" si="17"/>
        <v/>
      </c>
      <c r="X11" s="457" t="str">
        <f t="shared" si="19"/>
        <v/>
      </c>
      <c r="Y11" s="459" t="str">
        <f t="shared" si="4"/>
        <v/>
      </c>
      <c r="Z11" s="631" t="str">
        <f t="shared" si="5"/>
        <v/>
      </c>
      <c r="AA11" s="632"/>
    </row>
    <row r="12" spans="1:27" ht="24" customHeight="1">
      <c r="A12" s="134"/>
      <c r="B12" s="626" t="str">
        <f t="shared" si="0"/>
        <v/>
      </c>
      <c r="C12" s="627" t="str">
        <f t="shared" si="1"/>
        <v/>
      </c>
      <c r="D12" s="628" t="str">
        <f t="shared" si="2"/>
        <v/>
      </c>
      <c r="E12" s="693"/>
      <c r="F12" s="694"/>
      <c r="G12" s="440" t="str">
        <f t="shared" si="18"/>
        <v/>
      </c>
      <c r="H12" s="629"/>
      <c r="I12" s="700"/>
      <c r="J12" s="630"/>
      <c r="K12" s="452" t="str">
        <f t="shared" si="6"/>
        <v/>
      </c>
      <c r="L12" s="453" t="str">
        <f t="shared" si="7"/>
        <v/>
      </c>
      <c r="M12" s="454" t="str">
        <f t="shared" si="8"/>
        <v/>
      </c>
      <c r="N12" s="455" t="str">
        <f t="shared" si="9"/>
        <v/>
      </c>
      <c r="O12" s="454" t="str">
        <f t="shared" si="10"/>
        <v/>
      </c>
      <c r="P12" s="456" t="str">
        <f t="shared" si="11"/>
        <v/>
      </c>
      <c r="Q12" s="460" t="str">
        <f t="shared" si="12"/>
        <v/>
      </c>
      <c r="R12" s="461" t="str">
        <f t="shared" si="3"/>
        <v/>
      </c>
      <c r="S12" s="464" t="str">
        <f t="shared" si="13"/>
        <v/>
      </c>
      <c r="T12" s="465" t="str">
        <f t="shared" si="14"/>
        <v/>
      </c>
      <c r="U12" s="466" t="str">
        <f t="shared" si="15"/>
        <v/>
      </c>
      <c r="V12" s="454" t="str">
        <f t="shared" si="16"/>
        <v/>
      </c>
      <c r="W12" s="456" t="str">
        <f t="shared" si="17"/>
        <v/>
      </c>
      <c r="X12" s="457" t="str">
        <f t="shared" si="19"/>
        <v/>
      </c>
      <c r="Y12" s="459" t="str">
        <f t="shared" si="4"/>
        <v/>
      </c>
      <c r="Z12" s="631" t="str">
        <f t="shared" si="5"/>
        <v/>
      </c>
      <c r="AA12" s="632"/>
    </row>
    <row r="13" spans="1:27" ht="24" customHeight="1">
      <c r="A13" s="134"/>
      <c r="B13" s="626" t="str">
        <f t="shared" si="0"/>
        <v/>
      </c>
      <c r="C13" s="627" t="str">
        <f t="shared" si="1"/>
        <v/>
      </c>
      <c r="D13" s="628" t="str">
        <f t="shared" si="2"/>
        <v/>
      </c>
      <c r="E13" s="695"/>
      <c r="F13" s="696"/>
      <c r="G13" s="440" t="str">
        <f t="shared" si="18"/>
        <v/>
      </c>
      <c r="H13" s="629"/>
      <c r="I13" s="700"/>
      <c r="J13" s="630"/>
      <c r="K13" s="452" t="str">
        <f t="shared" si="6"/>
        <v/>
      </c>
      <c r="L13" s="453" t="str">
        <f t="shared" si="7"/>
        <v/>
      </c>
      <c r="M13" s="454" t="str">
        <f t="shared" si="8"/>
        <v/>
      </c>
      <c r="N13" s="455" t="str">
        <f t="shared" si="9"/>
        <v/>
      </c>
      <c r="O13" s="454" t="str">
        <f t="shared" si="10"/>
        <v/>
      </c>
      <c r="P13" s="456" t="str">
        <f t="shared" si="11"/>
        <v/>
      </c>
      <c r="Q13" s="460" t="str">
        <f t="shared" si="12"/>
        <v/>
      </c>
      <c r="R13" s="461" t="str">
        <f t="shared" si="3"/>
        <v/>
      </c>
      <c r="S13" s="464" t="str">
        <f t="shared" si="13"/>
        <v/>
      </c>
      <c r="T13" s="465" t="str">
        <f t="shared" si="14"/>
        <v/>
      </c>
      <c r="U13" s="466" t="str">
        <f t="shared" si="15"/>
        <v/>
      </c>
      <c r="V13" s="454" t="str">
        <f>IF($D13="", "", R13*0.8)</f>
        <v/>
      </c>
      <c r="W13" s="456" t="str">
        <f t="shared" si="17"/>
        <v/>
      </c>
      <c r="X13" s="457" t="str">
        <f t="shared" si="19"/>
        <v/>
      </c>
      <c r="Y13" s="459" t="str">
        <f t="shared" si="4"/>
        <v/>
      </c>
      <c r="Z13" s="631" t="str">
        <f t="shared" si="5"/>
        <v/>
      </c>
      <c r="AA13" s="632"/>
    </row>
    <row r="14" spans="1:27" ht="24" customHeight="1">
      <c r="A14" s="134"/>
      <c r="B14" s="626" t="str">
        <f t="shared" si="0"/>
        <v/>
      </c>
      <c r="C14" s="627" t="str">
        <f t="shared" si="1"/>
        <v/>
      </c>
      <c r="D14" s="628" t="str">
        <f t="shared" si="2"/>
        <v/>
      </c>
      <c r="E14" s="695"/>
      <c r="F14" s="696"/>
      <c r="G14" s="440" t="str">
        <f t="shared" si="18"/>
        <v/>
      </c>
      <c r="H14" s="629"/>
      <c r="I14" s="700"/>
      <c r="J14" s="630"/>
      <c r="K14" s="452" t="str">
        <f t="shared" si="6"/>
        <v/>
      </c>
      <c r="L14" s="453" t="str">
        <f t="shared" si="7"/>
        <v/>
      </c>
      <c r="M14" s="454" t="str">
        <f t="shared" si="8"/>
        <v/>
      </c>
      <c r="N14" s="455" t="str">
        <f>IF($D14="", "", IF($G14&lt;31, 0, IF($G14&lt;61, $G14-30, 30)))</f>
        <v/>
      </c>
      <c r="O14" s="454" t="str">
        <f t="shared" si="10"/>
        <v/>
      </c>
      <c r="P14" s="456" t="str">
        <f t="shared" si="11"/>
        <v/>
      </c>
      <c r="Q14" s="460" t="str">
        <f>IF($E14="", "", K14*L14+M14*N14+O14*P14)</f>
        <v/>
      </c>
      <c r="R14" s="461" t="str">
        <f t="shared" si="3"/>
        <v/>
      </c>
      <c r="S14" s="464" t="str">
        <f t="shared" si="13"/>
        <v/>
      </c>
      <c r="T14" s="465" t="str">
        <f t="shared" si="14"/>
        <v/>
      </c>
      <c r="U14" s="466" t="str">
        <f t="shared" si="15"/>
        <v/>
      </c>
      <c r="V14" s="454" t="str">
        <f>IF($D14="", "", R14*0.8)</f>
        <v/>
      </c>
      <c r="W14" s="456" t="str">
        <f t="shared" si="17"/>
        <v/>
      </c>
      <c r="X14" s="457" t="str">
        <f t="shared" si="19"/>
        <v/>
      </c>
      <c r="Y14" s="459" t="str">
        <f t="shared" si="4"/>
        <v/>
      </c>
      <c r="Z14" s="631" t="str">
        <f t="shared" si="5"/>
        <v/>
      </c>
      <c r="AA14" s="632"/>
    </row>
    <row r="15" spans="1:27" ht="24" customHeight="1">
      <c r="A15" s="134"/>
      <c r="B15" s="626" t="str">
        <f t="shared" si="0"/>
        <v/>
      </c>
      <c r="C15" s="627" t="str">
        <f t="shared" si="1"/>
        <v/>
      </c>
      <c r="D15" s="628" t="str">
        <f t="shared" si="2"/>
        <v/>
      </c>
      <c r="E15" s="695"/>
      <c r="F15" s="696"/>
      <c r="G15" s="440" t="str">
        <f t="shared" si="18"/>
        <v/>
      </c>
      <c r="H15" s="629"/>
      <c r="I15" s="700"/>
      <c r="J15" s="630"/>
      <c r="K15" s="452" t="str">
        <f t="shared" si="6"/>
        <v/>
      </c>
      <c r="L15" s="453" t="str">
        <f t="shared" si="7"/>
        <v/>
      </c>
      <c r="M15" s="454" t="str">
        <f t="shared" si="8"/>
        <v/>
      </c>
      <c r="N15" s="455" t="str">
        <f>IF($D15="", "", IF($G15&lt;31, 0, IF($G15&lt;61, $G15-30, 30)))</f>
        <v/>
      </c>
      <c r="O15" s="454" t="str">
        <f t="shared" si="10"/>
        <v/>
      </c>
      <c r="P15" s="456" t="str">
        <f t="shared" si="11"/>
        <v/>
      </c>
      <c r="Q15" s="460" t="str">
        <f t="shared" si="12"/>
        <v/>
      </c>
      <c r="R15" s="461" t="str">
        <f t="shared" si="3"/>
        <v/>
      </c>
      <c r="S15" s="464" t="str">
        <f t="shared" si="13"/>
        <v/>
      </c>
      <c r="T15" s="465" t="str">
        <f t="shared" si="14"/>
        <v/>
      </c>
      <c r="U15" s="466" t="str">
        <f t="shared" si="15"/>
        <v/>
      </c>
      <c r="V15" s="454" t="str">
        <f t="shared" si="16"/>
        <v/>
      </c>
      <c r="W15" s="456" t="str">
        <f t="shared" si="17"/>
        <v/>
      </c>
      <c r="X15" s="457" t="str">
        <f t="shared" si="19"/>
        <v/>
      </c>
      <c r="Y15" s="459" t="str">
        <f t="shared" si="4"/>
        <v/>
      </c>
      <c r="Z15" s="631" t="str">
        <f t="shared" si="5"/>
        <v/>
      </c>
      <c r="AA15" s="632"/>
    </row>
    <row r="16" spans="1:27" ht="24" customHeight="1">
      <c r="A16" s="134"/>
      <c r="B16" s="626" t="str">
        <f t="shared" si="0"/>
        <v/>
      </c>
      <c r="C16" s="627" t="str">
        <f t="shared" si="1"/>
        <v/>
      </c>
      <c r="D16" s="628" t="str">
        <f t="shared" si="2"/>
        <v/>
      </c>
      <c r="E16" s="695"/>
      <c r="F16" s="696"/>
      <c r="G16" s="440" t="str">
        <f t="shared" si="18"/>
        <v/>
      </c>
      <c r="H16" s="629"/>
      <c r="I16" s="700"/>
      <c r="J16" s="630"/>
      <c r="K16" s="452" t="str">
        <f t="shared" si="6"/>
        <v/>
      </c>
      <c r="L16" s="453" t="str">
        <f>IF($G16="", "", IF($G16&lt;31, $G16, 30))</f>
        <v/>
      </c>
      <c r="M16" s="454" t="str">
        <f t="shared" si="8"/>
        <v/>
      </c>
      <c r="N16" s="455" t="str">
        <f t="shared" si="9"/>
        <v/>
      </c>
      <c r="O16" s="454" t="str">
        <f t="shared" si="10"/>
        <v/>
      </c>
      <c r="P16" s="456" t="str">
        <f t="shared" si="11"/>
        <v/>
      </c>
      <c r="Q16" s="460" t="str">
        <f t="shared" si="12"/>
        <v/>
      </c>
      <c r="R16" s="461" t="str">
        <f t="shared" si="3"/>
        <v/>
      </c>
      <c r="S16" s="464" t="str">
        <f t="shared" si="13"/>
        <v/>
      </c>
      <c r="T16" s="465" t="str">
        <f t="shared" si="14"/>
        <v/>
      </c>
      <c r="U16" s="466" t="str">
        <f t="shared" si="15"/>
        <v/>
      </c>
      <c r="V16" s="454" t="str">
        <f t="shared" si="16"/>
        <v/>
      </c>
      <c r="W16" s="456" t="str">
        <f t="shared" si="17"/>
        <v/>
      </c>
      <c r="X16" s="457" t="str">
        <f t="shared" si="19"/>
        <v/>
      </c>
      <c r="Y16" s="459" t="str">
        <f t="shared" ref="Y16:Y27" si="20">IF(E16="","",4870)</f>
        <v/>
      </c>
      <c r="Z16" s="631" t="str">
        <f t="shared" si="5"/>
        <v/>
      </c>
      <c r="AA16" s="632"/>
    </row>
    <row r="17" spans="1:27" ht="24" customHeight="1">
      <c r="A17" s="134"/>
      <c r="B17" s="626" t="str">
        <f t="shared" si="0"/>
        <v/>
      </c>
      <c r="C17" s="627" t="str">
        <f t="shared" si="1"/>
        <v/>
      </c>
      <c r="D17" s="628" t="str">
        <f t="shared" si="2"/>
        <v/>
      </c>
      <c r="E17" s="695"/>
      <c r="F17" s="696"/>
      <c r="G17" s="440" t="str">
        <f t="shared" si="18"/>
        <v/>
      </c>
      <c r="H17" s="629"/>
      <c r="I17" s="700"/>
      <c r="J17" s="630"/>
      <c r="K17" s="452" t="str">
        <f t="shared" si="6"/>
        <v/>
      </c>
      <c r="L17" s="453" t="str">
        <f t="shared" si="7"/>
        <v/>
      </c>
      <c r="M17" s="454" t="str">
        <f t="shared" si="8"/>
        <v/>
      </c>
      <c r="N17" s="455" t="str">
        <f t="shared" si="9"/>
        <v/>
      </c>
      <c r="O17" s="454" t="str">
        <f t="shared" si="10"/>
        <v/>
      </c>
      <c r="P17" s="456" t="str">
        <f t="shared" si="11"/>
        <v/>
      </c>
      <c r="Q17" s="460" t="str">
        <f t="shared" si="12"/>
        <v/>
      </c>
      <c r="R17" s="461" t="str">
        <f t="shared" si="3"/>
        <v/>
      </c>
      <c r="S17" s="464" t="str">
        <f t="shared" si="13"/>
        <v/>
      </c>
      <c r="T17" s="465" t="str">
        <f t="shared" si="14"/>
        <v/>
      </c>
      <c r="U17" s="466" t="str">
        <f t="shared" si="15"/>
        <v/>
      </c>
      <c r="V17" s="454" t="str">
        <f t="shared" si="16"/>
        <v/>
      </c>
      <c r="W17" s="456" t="str">
        <f t="shared" si="17"/>
        <v/>
      </c>
      <c r="X17" s="457" t="str">
        <f t="shared" si="19"/>
        <v/>
      </c>
      <c r="Y17" s="459" t="str">
        <f t="shared" si="20"/>
        <v/>
      </c>
      <c r="Z17" s="631" t="str">
        <f t="shared" si="5"/>
        <v/>
      </c>
      <c r="AA17" s="632"/>
    </row>
    <row r="18" spans="1:27" ht="24" customHeight="1">
      <c r="A18" s="134"/>
      <c r="B18" s="626" t="str">
        <f t="shared" si="0"/>
        <v/>
      </c>
      <c r="C18" s="627" t="str">
        <f t="shared" si="1"/>
        <v/>
      </c>
      <c r="D18" s="628" t="str">
        <f t="shared" si="2"/>
        <v/>
      </c>
      <c r="E18" s="695"/>
      <c r="F18" s="696"/>
      <c r="G18" s="440" t="str">
        <f t="shared" si="18"/>
        <v/>
      </c>
      <c r="H18" s="629"/>
      <c r="I18" s="700"/>
      <c r="J18" s="630"/>
      <c r="K18" s="452" t="str">
        <f t="shared" si="6"/>
        <v/>
      </c>
      <c r="L18" s="453" t="str">
        <f t="shared" si="7"/>
        <v/>
      </c>
      <c r="M18" s="454" t="str">
        <f t="shared" si="8"/>
        <v/>
      </c>
      <c r="N18" s="455" t="str">
        <f t="shared" si="9"/>
        <v/>
      </c>
      <c r="O18" s="454" t="str">
        <f t="shared" si="10"/>
        <v/>
      </c>
      <c r="P18" s="456" t="str">
        <f t="shared" si="11"/>
        <v/>
      </c>
      <c r="Q18" s="460" t="str">
        <f t="shared" si="12"/>
        <v/>
      </c>
      <c r="R18" s="461" t="str">
        <f t="shared" si="3"/>
        <v/>
      </c>
      <c r="S18" s="464" t="str">
        <f t="shared" si="13"/>
        <v/>
      </c>
      <c r="T18" s="465" t="str">
        <f t="shared" si="14"/>
        <v/>
      </c>
      <c r="U18" s="466" t="str">
        <f t="shared" si="15"/>
        <v/>
      </c>
      <c r="V18" s="454" t="str">
        <f t="shared" si="16"/>
        <v/>
      </c>
      <c r="W18" s="456" t="str">
        <f t="shared" si="17"/>
        <v/>
      </c>
      <c r="X18" s="457" t="str">
        <f t="shared" si="19"/>
        <v/>
      </c>
      <c r="Y18" s="459" t="str">
        <f t="shared" si="20"/>
        <v/>
      </c>
      <c r="Z18" s="631" t="str">
        <f t="shared" si="5"/>
        <v/>
      </c>
      <c r="AA18" s="632"/>
    </row>
    <row r="19" spans="1:27" ht="24" customHeight="1">
      <c r="A19" s="134"/>
      <c r="B19" s="626" t="str">
        <f t="shared" si="0"/>
        <v/>
      </c>
      <c r="C19" s="627" t="str">
        <f t="shared" si="1"/>
        <v/>
      </c>
      <c r="D19" s="628" t="str">
        <f t="shared" si="2"/>
        <v/>
      </c>
      <c r="E19" s="695"/>
      <c r="F19" s="696"/>
      <c r="G19" s="440" t="str">
        <f t="shared" si="18"/>
        <v/>
      </c>
      <c r="H19" s="629"/>
      <c r="I19" s="700"/>
      <c r="J19" s="630"/>
      <c r="K19" s="452" t="str">
        <f t="shared" si="6"/>
        <v/>
      </c>
      <c r="L19" s="453" t="str">
        <f t="shared" si="7"/>
        <v/>
      </c>
      <c r="M19" s="454" t="str">
        <f t="shared" si="8"/>
        <v/>
      </c>
      <c r="N19" s="455" t="str">
        <f t="shared" si="9"/>
        <v/>
      </c>
      <c r="O19" s="454" t="str">
        <f t="shared" si="10"/>
        <v/>
      </c>
      <c r="P19" s="456" t="str">
        <f t="shared" si="11"/>
        <v/>
      </c>
      <c r="Q19" s="460" t="str">
        <f t="shared" si="12"/>
        <v/>
      </c>
      <c r="R19" s="461" t="str">
        <f t="shared" si="3"/>
        <v/>
      </c>
      <c r="S19" s="464" t="str">
        <f t="shared" si="13"/>
        <v/>
      </c>
      <c r="T19" s="465" t="str">
        <f t="shared" si="14"/>
        <v/>
      </c>
      <c r="U19" s="466" t="str">
        <f t="shared" si="15"/>
        <v/>
      </c>
      <c r="V19" s="454" t="str">
        <f t="shared" si="16"/>
        <v/>
      </c>
      <c r="W19" s="456" t="str">
        <f t="shared" si="17"/>
        <v/>
      </c>
      <c r="X19" s="457" t="str">
        <f t="shared" si="19"/>
        <v/>
      </c>
      <c r="Y19" s="459" t="str">
        <f t="shared" si="20"/>
        <v/>
      </c>
      <c r="Z19" s="631" t="str">
        <f t="shared" si="5"/>
        <v/>
      </c>
      <c r="AA19" s="632"/>
    </row>
    <row r="20" spans="1:27" ht="24" customHeight="1">
      <c r="A20" s="134"/>
      <c r="B20" s="626" t="str">
        <f t="shared" si="0"/>
        <v/>
      </c>
      <c r="C20" s="627" t="str">
        <f t="shared" si="1"/>
        <v/>
      </c>
      <c r="D20" s="628" t="str">
        <f t="shared" si="2"/>
        <v/>
      </c>
      <c r="E20" s="695"/>
      <c r="F20" s="696"/>
      <c r="G20" s="440" t="str">
        <f t="shared" si="18"/>
        <v/>
      </c>
      <c r="H20" s="629"/>
      <c r="I20" s="700"/>
      <c r="J20" s="630"/>
      <c r="K20" s="452" t="str">
        <f t="shared" si="6"/>
        <v/>
      </c>
      <c r="L20" s="453" t="str">
        <f t="shared" si="7"/>
        <v/>
      </c>
      <c r="M20" s="454" t="str">
        <f t="shared" si="8"/>
        <v/>
      </c>
      <c r="N20" s="455" t="str">
        <f t="shared" si="9"/>
        <v/>
      </c>
      <c r="O20" s="454" t="str">
        <f t="shared" si="10"/>
        <v/>
      </c>
      <c r="P20" s="456" t="str">
        <f t="shared" si="11"/>
        <v/>
      </c>
      <c r="Q20" s="460" t="str">
        <f t="shared" si="12"/>
        <v/>
      </c>
      <c r="R20" s="461" t="str">
        <f t="shared" si="3"/>
        <v/>
      </c>
      <c r="S20" s="464" t="str">
        <f t="shared" si="13"/>
        <v/>
      </c>
      <c r="T20" s="465" t="str">
        <f t="shared" si="14"/>
        <v/>
      </c>
      <c r="U20" s="466" t="str">
        <f t="shared" si="15"/>
        <v/>
      </c>
      <c r="V20" s="454" t="str">
        <f t="shared" si="16"/>
        <v/>
      </c>
      <c r="W20" s="456" t="str">
        <f t="shared" si="17"/>
        <v/>
      </c>
      <c r="X20" s="457" t="str">
        <f t="shared" si="19"/>
        <v/>
      </c>
      <c r="Y20" s="459" t="str">
        <f t="shared" si="20"/>
        <v/>
      </c>
      <c r="Z20" s="631" t="str">
        <f t="shared" si="5"/>
        <v/>
      </c>
      <c r="AA20" s="632"/>
    </row>
    <row r="21" spans="1:27" ht="24" customHeight="1">
      <c r="A21" s="134"/>
      <c r="B21" s="626" t="str">
        <f t="shared" si="0"/>
        <v/>
      </c>
      <c r="C21" s="627" t="str">
        <f t="shared" si="1"/>
        <v/>
      </c>
      <c r="D21" s="628" t="str">
        <f t="shared" si="2"/>
        <v/>
      </c>
      <c r="E21" s="695"/>
      <c r="F21" s="696"/>
      <c r="G21" s="440" t="str">
        <f t="shared" si="18"/>
        <v/>
      </c>
      <c r="H21" s="629"/>
      <c r="I21" s="700"/>
      <c r="J21" s="630"/>
      <c r="K21" s="452" t="str">
        <f t="shared" si="6"/>
        <v/>
      </c>
      <c r="L21" s="453" t="str">
        <f t="shared" si="7"/>
        <v/>
      </c>
      <c r="M21" s="454" t="str">
        <f t="shared" si="8"/>
        <v/>
      </c>
      <c r="N21" s="455" t="str">
        <f t="shared" si="9"/>
        <v/>
      </c>
      <c r="O21" s="454" t="str">
        <f t="shared" si="10"/>
        <v/>
      </c>
      <c r="P21" s="456" t="str">
        <f t="shared" si="11"/>
        <v/>
      </c>
      <c r="Q21" s="460" t="str">
        <f t="shared" si="12"/>
        <v/>
      </c>
      <c r="R21" s="461" t="str">
        <f t="shared" si="3"/>
        <v/>
      </c>
      <c r="S21" s="464" t="str">
        <f t="shared" si="13"/>
        <v/>
      </c>
      <c r="T21" s="465" t="str">
        <f t="shared" si="14"/>
        <v/>
      </c>
      <c r="U21" s="466" t="str">
        <f t="shared" si="15"/>
        <v/>
      </c>
      <c r="V21" s="454" t="str">
        <f t="shared" si="16"/>
        <v/>
      </c>
      <c r="W21" s="456" t="str">
        <f t="shared" si="17"/>
        <v/>
      </c>
      <c r="X21" s="457" t="str">
        <f t="shared" si="19"/>
        <v/>
      </c>
      <c r="Y21" s="459" t="str">
        <f t="shared" si="20"/>
        <v/>
      </c>
      <c r="Z21" s="631" t="str">
        <f t="shared" si="5"/>
        <v/>
      </c>
      <c r="AA21" s="632"/>
    </row>
    <row r="22" spans="1:27" ht="24" customHeight="1">
      <c r="A22" s="134"/>
      <c r="B22" s="626" t="str">
        <f t="shared" si="0"/>
        <v/>
      </c>
      <c r="C22" s="627" t="str">
        <f t="shared" si="1"/>
        <v/>
      </c>
      <c r="D22" s="628" t="str">
        <f t="shared" si="2"/>
        <v/>
      </c>
      <c r="E22" s="695"/>
      <c r="F22" s="696"/>
      <c r="G22" s="440" t="str">
        <f t="shared" si="18"/>
        <v/>
      </c>
      <c r="H22" s="629"/>
      <c r="I22" s="700"/>
      <c r="J22" s="630"/>
      <c r="K22" s="452" t="str">
        <f t="shared" si="6"/>
        <v/>
      </c>
      <c r="L22" s="453" t="str">
        <f t="shared" si="7"/>
        <v/>
      </c>
      <c r="M22" s="454" t="str">
        <f t="shared" si="8"/>
        <v/>
      </c>
      <c r="N22" s="455" t="str">
        <f t="shared" si="9"/>
        <v/>
      </c>
      <c r="O22" s="454" t="str">
        <f t="shared" si="10"/>
        <v/>
      </c>
      <c r="P22" s="456" t="str">
        <f t="shared" si="11"/>
        <v/>
      </c>
      <c r="Q22" s="460" t="str">
        <f t="shared" si="12"/>
        <v/>
      </c>
      <c r="R22" s="461" t="str">
        <f t="shared" si="3"/>
        <v/>
      </c>
      <c r="S22" s="464" t="str">
        <f t="shared" si="13"/>
        <v/>
      </c>
      <c r="T22" s="465" t="str">
        <f t="shared" si="14"/>
        <v/>
      </c>
      <c r="U22" s="466" t="str">
        <f t="shared" si="15"/>
        <v/>
      </c>
      <c r="V22" s="454" t="str">
        <f t="shared" si="16"/>
        <v/>
      </c>
      <c r="W22" s="456" t="str">
        <f t="shared" si="17"/>
        <v/>
      </c>
      <c r="X22" s="457" t="str">
        <f t="shared" si="19"/>
        <v/>
      </c>
      <c r="Y22" s="459" t="str">
        <f t="shared" si="20"/>
        <v/>
      </c>
      <c r="Z22" s="631" t="str">
        <f t="shared" si="5"/>
        <v/>
      </c>
      <c r="AA22" s="632"/>
    </row>
    <row r="23" spans="1:27" ht="24" customHeight="1">
      <c r="A23" s="134"/>
      <c r="B23" s="626" t="str">
        <f t="shared" si="0"/>
        <v/>
      </c>
      <c r="C23" s="627" t="str">
        <f t="shared" si="1"/>
        <v/>
      </c>
      <c r="D23" s="628" t="str">
        <f t="shared" si="2"/>
        <v/>
      </c>
      <c r="E23" s="695"/>
      <c r="F23" s="696"/>
      <c r="G23" s="440" t="str">
        <f t="shared" si="18"/>
        <v/>
      </c>
      <c r="H23" s="629"/>
      <c r="I23" s="700"/>
      <c r="J23" s="630"/>
      <c r="K23" s="452" t="str">
        <f t="shared" si="6"/>
        <v/>
      </c>
      <c r="L23" s="453" t="str">
        <f t="shared" si="7"/>
        <v/>
      </c>
      <c r="M23" s="454" t="str">
        <f t="shared" si="8"/>
        <v/>
      </c>
      <c r="N23" s="455" t="str">
        <f t="shared" si="9"/>
        <v/>
      </c>
      <c r="O23" s="454" t="str">
        <f t="shared" si="10"/>
        <v/>
      </c>
      <c r="P23" s="456" t="str">
        <f t="shared" si="11"/>
        <v/>
      </c>
      <c r="Q23" s="460" t="str">
        <f t="shared" si="12"/>
        <v/>
      </c>
      <c r="R23" s="461" t="str">
        <f t="shared" si="3"/>
        <v/>
      </c>
      <c r="S23" s="464" t="str">
        <f t="shared" si="13"/>
        <v/>
      </c>
      <c r="T23" s="465" t="str">
        <f t="shared" si="14"/>
        <v/>
      </c>
      <c r="U23" s="466" t="str">
        <f t="shared" si="15"/>
        <v/>
      </c>
      <c r="V23" s="454" t="str">
        <f t="shared" si="16"/>
        <v/>
      </c>
      <c r="W23" s="456" t="str">
        <f t="shared" si="17"/>
        <v/>
      </c>
      <c r="X23" s="457" t="str">
        <f t="shared" si="19"/>
        <v/>
      </c>
      <c r="Y23" s="459" t="str">
        <f t="shared" si="20"/>
        <v/>
      </c>
      <c r="Z23" s="631" t="str">
        <f t="shared" si="5"/>
        <v/>
      </c>
      <c r="AA23" s="632"/>
    </row>
    <row r="24" spans="1:27" ht="24" customHeight="1">
      <c r="A24" s="134"/>
      <c r="B24" s="626" t="str">
        <f t="shared" si="0"/>
        <v/>
      </c>
      <c r="C24" s="627" t="str">
        <f t="shared" si="1"/>
        <v/>
      </c>
      <c r="D24" s="628" t="str">
        <f t="shared" si="2"/>
        <v/>
      </c>
      <c r="E24" s="695"/>
      <c r="F24" s="696"/>
      <c r="G24" s="440" t="str">
        <f t="shared" si="18"/>
        <v/>
      </c>
      <c r="H24" s="629"/>
      <c r="I24" s="700"/>
      <c r="J24" s="630"/>
      <c r="K24" s="452" t="str">
        <f t="shared" si="6"/>
        <v/>
      </c>
      <c r="L24" s="453" t="str">
        <f t="shared" si="7"/>
        <v/>
      </c>
      <c r="M24" s="454" t="str">
        <f>IF($D24="","", K24*0.9)</f>
        <v/>
      </c>
      <c r="N24" s="455" t="str">
        <f t="shared" si="9"/>
        <v/>
      </c>
      <c r="O24" s="454" t="str">
        <f>IF($D24="", "", K24*0.8)</f>
        <v/>
      </c>
      <c r="P24" s="456" t="str">
        <f t="shared" si="11"/>
        <v/>
      </c>
      <c r="Q24" s="460" t="str">
        <f t="shared" si="12"/>
        <v/>
      </c>
      <c r="R24" s="461" t="str">
        <f t="shared" si="3"/>
        <v/>
      </c>
      <c r="S24" s="464" t="str">
        <f t="shared" si="13"/>
        <v/>
      </c>
      <c r="T24" s="465" t="str">
        <f>IF($D24="","", R24*0.9)</f>
        <v/>
      </c>
      <c r="U24" s="466" t="str">
        <f t="shared" si="15"/>
        <v/>
      </c>
      <c r="V24" s="454" t="str">
        <f>IF($D24="", "", R24*0.8)</f>
        <v/>
      </c>
      <c r="W24" s="456" t="str">
        <f t="shared" si="17"/>
        <v/>
      </c>
      <c r="X24" s="457" t="str">
        <f t="shared" si="19"/>
        <v/>
      </c>
      <c r="Y24" s="459" t="str">
        <f t="shared" si="20"/>
        <v/>
      </c>
      <c r="Z24" s="631" t="str">
        <f t="shared" si="5"/>
        <v/>
      </c>
      <c r="AA24" s="632"/>
    </row>
    <row r="25" spans="1:27" ht="24" customHeight="1">
      <c r="A25" s="134"/>
      <c r="B25" s="626" t="str">
        <f t="shared" si="0"/>
        <v/>
      </c>
      <c r="C25" s="627" t="str">
        <f t="shared" si="1"/>
        <v/>
      </c>
      <c r="D25" s="628" t="str">
        <f t="shared" si="2"/>
        <v/>
      </c>
      <c r="E25" s="695"/>
      <c r="F25" s="696"/>
      <c r="G25" s="440" t="str">
        <f t="shared" si="18"/>
        <v/>
      </c>
      <c r="H25" s="629"/>
      <c r="I25" s="700"/>
      <c r="J25" s="630"/>
      <c r="K25" s="452" t="str">
        <f t="shared" si="6"/>
        <v/>
      </c>
      <c r="L25" s="702" t="str">
        <f t="shared" si="7"/>
        <v/>
      </c>
      <c r="M25" s="454" t="str">
        <f t="shared" ref="M25:M27" si="21">IF($D25="","", K25*0.9)</f>
        <v/>
      </c>
      <c r="N25" s="455" t="str">
        <f t="shared" si="9"/>
        <v/>
      </c>
      <c r="O25" s="454" t="str">
        <f t="shared" ref="O25:O27" si="22">IF($D25="", "", K25*0.8)</f>
        <v/>
      </c>
      <c r="P25" s="456" t="str">
        <f t="shared" si="11"/>
        <v/>
      </c>
      <c r="Q25" s="460" t="str">
        <f t="shared" si="12"/>
        <v/>
      </c>
      <c r="R25" s="461" t="str">
        <f t="shared" si="3"/>
        <v/>
      </c>
      <c r="S25" s="464" t="str">
        <f t="shared" si="13"/>
        <v/>
      </c>
      <c r="T25" s="465" t="str">
        <f t="shared" ref="T25:T27" si="23">IF($D25="","", R25*0.9)</f>
        <v/>
      </c>
      <c r="U25" s="466" t="str">
        <f t="shared" si="15"/>
        <v/>
      </c>
      <c r="V25" s="454" t="str">
        <f t="shared" ref="V25:V27" si="24">IF($D25="", "", R25*0.8)</f>
        <v/>
      </c>
      <c r="W25" s="456" t="str">
        <f t="shared" si="17"/>
        <v/>
      </c>
      <c r="X25" s="457" t="str">
        <f t="shared" si="19"/>
        <v/>
      </c>
      <c r="Y25" s="459" t="str">
        <f t="shared" si="20"/>
        <v/>
      </c>
      <c r="Z25" s="631" t="str">
        <f t="shared" si="5"/>
        <v/>
      </c>
      <c r="AA25" s="632"/>
    </row>
    <row r="26" spans="1:27" ht="24" customHeight="1">
      <c r="A26" s="134"/>
      <c r="B26" s="626" t="str">
        <f t="shared" si="0"/>
        <v/>
      </c>
      <c r="C26" s="627" t="str">
        <f t="shared" si="1"/>
        <v/>
      </c>
      <c r="D26" s="628" t="str">
        <f t="shared" si="2"/>
        <v/>
      </c>
      <c r="E26" s="695"/>
      <c r="F26" s="696"/>
      <c r="G26" s="440" t="str">
        <f t="shared" si="18"/>
        <v/>
      </c>
      <c r="H26" s="629"/>
      <c r="I26" s="700"/>
      <c r="J26" s="630"/>
      <c r="K26" s="452" t="str">
        <f t="shared" si="6"/>
        <v/>
      </c>
      <c r="L26" s="702" t="str">
        <f t="shared" si="7"/>
        <v/>
      </c>
      <c r="M26" s="454" t="str">
        <f t="shared" si="21"/>
        <v/>
      </c>
      <c r="N26" s="455" t="str">
        <f t="shared" si="9"/>
        <v/>
      </c>
      <c r="O26" s="454" t="str">
        <f t="shared" si="22"/>
        <v/>
      </c>
      <c r="P26" s="456" t="str">
        <f t="shared" si="11"/>
        <v/>
      </c>
      <c r="Q26" s="460" t="str">
        <f t="shared" si="12"/>
        <v/>
      </c>
      <c r="R26" s="461" t="str">
        <f t="shared" si="3"/>
        <v/>
      </c>
      <c r="S26" s="464" t="str">
        <f t="shared" si="13"/>
        <v/>
      </c>
      <c r="T26" s="465" t="str">
        <f t="shared" si="23"/>
        <v/>
      </c>
      <c r="U26" s="466" t="str">
        <f t="shared" si="15"/>
        <v/>
      </c>
      <c r="V26" s="454" t="str">
        <f t="shared" si="24"/>
        <v/>
      </c>
      <c r="W26" s="456" t="str">
        <f t="shared" si="17"/>
        <v/>
      </c>
      <c r="X26" s="457" t="str">
        <f t="shared" si="19"/>
        <v/>
      </c>
      <c r="Y26" s="459" t="str">
        <f t="shared" si="20"/>
        <v/>
      </c>
      <c r="Z26" s="631" t="str">
        <f t="shared" si="5"/>
        <v/>
      </c>
      <c r="AA26" s="632"/>
    </row>
    <row r="27" spans="1:27" ht="24" customHeight="1" thickBot="1">
      <c r="A27" s="134"/>
      <c r="B27" s="633" t="str">
        <f t="shared" si="0"/>
        <v/>
      </c>
      <c r="C27" s="634" t="str">
        <f t="shared" si="1"/>
        <v/>
      </c>
      <c r="D27" s="635" t="str">
        <f t="shared" si="2"/>
        <v/>
      </c>
      <c r="E27" s="697"/>
      <c r="F27" s="698"/>
      <c r="G27" s="669" t="str">
        <f t="shared" si="18"/>
        <v/>
      </c>
      <c r="H27" s="670"/>
      <c r="I27" s="701"/>
      <c r="J27" s="636"/>
      <c r="K27" s="703" t="str">
        <f t="shared" si="6"/>
        <v/>
      </c>
      <c r="L27" s="704" t="str">
        <f t="shared" si="7"/>
        <v/>
      </c>
      <c r="M27" s="705" t="str">
        <f t="shared" si="21"/>
        <v/>
      </c>
      <c r="N27" s="706" t="str">
        <f t="shared" si="9"/>
        <v/>
      </c>
      <c r="O27" s="705" t="str">
        <f t="shared" si="22"/>
        <v/>
      </c>
      <c r="P27" s="707" t="str">
        <f t="shared" si="11"/>
        <v/>
      </c>
      <c r="Q27" s="708" t="str">
        <f t="shared" si="12"/>
        <v/>
      </c>
      <c r="R27" s="709" t="str">
        <f t="shared" si="3"/>
        <v/>
      </c>
      <c r="S27" s="464" t="str">
        <f t="shared" si="13"/>
        <v/>
      </c>
      <c r="T27" s="710" t="str">
        <f t="shared" si="23"/>
        <v/>
      </c>
      <c r="U27" s="466" t="str">
        <f t="shared" si="15"/>
        <v/>
      </c>
      <c r="V27" s="711" t="str">
        <f t="shared" si="24"/>
        <v/>
      </c>
      <c r="W27" s="712" t="str">
        <f t="shared" si="17"/>
        <v/>
      </c>
      <c r="X27" s="713" t="str">
        <f t="shared" si="19"/>
        <v/>
      </c>
      <c r="Y27" s="714" t="str">
        <f t="shared" si="20"/>
        <v/>
      </c>
      <c r="Z27" s="715" t="str">
        <f t="shared" si="5"/>
        <v/>
      </c>
      <c r="AA27" s="637"/>
    </row>
    <row r="28" spans="1:27" ht="36" customHeight="1" thickBot="1">
      <c r="E28" s="638"/>
      <c r="F28" s="917" t="s">
        <v>104</v>
      </c>
      <c r="G28" s="918"/>
      <c r="H28" s="923"/>
      <c r="I28" s="677">
        <f>SUM(I6:I27)</f>
        <v>0</v>
      </c>
      <c r="J28" s="639"/>
      <c r="K28" s="639"/>
      <c r="L28" s="639"/>
      <c r="M28" s="639"/>
      <c r="N28" s="639"/>
      <c r="O28" s="639"/>
      <c r="P28" s="639"/>
      <c r="Q28" s="639"/>
      <c r="R28" s="639"/>
      <c r="S28" s="640"/>
      <c r="T28" s="641"/>
      <c r="U28" s="641"/>
      <c r="V28" s="924" t="s">
        <v>164</v>
      </c>
      <c r="W28" s="918"/>
      <c r="X28" s="918"/>
      <c r="Y28" s="918"/>
      <c r="Z28" s="676">
        <f>SUM(Z6:Z27)</f>
        <v>0</v>
      </c>
      <c r="AA28" s="639"/>
    </row>
    <row r="29" spans="1:27" ht="49.15" customHeight="1">
      <c r="B29" s="897" t="s">
        <v>165</v>
      </c>
      <c r="C29" s="897"/>
      <c r="D29" s="897"/>
      <c r="E29" s="897"/>
      <c r="F29" s="897"/>
      <c r="G29" s="897"/>
      <c r="H29" s="897"/>
      <c r="I29" s="897"/>
      <c r="J29" s="897"/>
      <c r="K29" s="897"/>
      <c r="L29" s="897"/>
      <c r="M29" s="897"/>
      <c r="N29" s="897"/>
      <c r="O29" s="897"/>
      <c r="P29" s="897"/>
      <c r="Q29" s="897"/>
      <c r="R29" s="897"/>
      <c r="S29" s="897"/>
      <c r="T29" s="897"/>
      <c r="U29" s="897"/>
      <c r="V29" s="897"/>
      <c r="W29" s="897"/>
      <c r="X29" s="897"/>
      <c r="Y29" s="897"/>
      <c r="Z29" s="897"/>
    </row>
  </sheetData>
  <mergeCells count="15">
    <mergeCell ref="B2:Z2"/>
    <mergeCell ref="B4:B5"/>
    <mergeCell ref="C4:C5"/>
    <mergeCell ref="D4:D5"/>
    <mergeCell ref="E4:G4"/>
    <mergeCell ref="H4:H5"/>
    <mergeCell ref="J4:J5"/>
    <mergeCell ref="K4:Y4"/>
    <mergeCell ref="Z4:Z5"/>
    <mergeCell ref="B29:Z29"/>
    <mergeCell ref="AA4:AA5"/>
    <mergeCell ref="K5:Q5"/>
    <mergeCell ref="R5:X5"/>
    <mergeCell ref="F28:H28"/>
    <mergeCell ref="V28:Y28"/>
  </mergeCells>
  <phoneticPr fontId="1"/>
  <dataValidations count="1">
    <dataValidation type="date" operator="greaterThanOrEqual" allowBlank="1" showInputMessage="1" showErrorMessage="1" errorTitle="日付を入力願います。" error="2014/4/1のように入力してください。" sqref="E6:F27" xr:uid="{00000000-0002-0000-0700-000000000000}">
      <formula1>40269</formula1>
    </dataValidation>
  </dataValidations>
  <pageMargins left="0.70866141732283472" right="0.70866141732283472" top="0.74803149606299213" bottom="0.74803149606299213" header="0.31496062992125984" footer="0.31496062992125984"/>
  <pageSetup paperSize="9" scale="40" orientation="landscape" r:id="rId1"/>
  <headerFooter>
    <oddHeader>&amp;R（2023.06版）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32"/>
  <sheetViews>
    <sheetView zoomScaleNormal="100" zoomScaleSheetLayoutView="90" zoomScalePageLayoutView="80" workbookViewId="0">
      <selection activeCell="G7" sqref="G7:G9"/>
    </sheetView>
  </sheetViews>
  <sheetFormatPr defaultColWidth="9" defaultRowHeight="14"/>
  <cols>
    <col min="1" max="1" width="2.08203125" customWidth="1"/>
    <col min="2" max="2" width="16.58203125" style="544" customWidth="1"/>
    <col min="3" max="3" width="14.08203125" style="544" customWidth="1"/>
    <col min="4" max="4" width="12.58203125" style="544" customWidth="1"/>
    <col min="5" max="5" width="7.83203125" style="544" customWidth="1"/>
    <col min="6" max="6" width="3.33203125" style="544" customWidth="1"/>
    <col min="7" max="7" width="21.83203125" style="544" customWidth="1"/>
    <col min="8" max="8" width="9.33203125" style="544" customWidth="1"/>
    <col min="9" max="9" width="20.75" style="544" customWidth="1"/>
    <col min="10" max="10" width="2.08203125" customWidth="1"/>
  </cols>
  <sheetData>
    <row r="1" spans="2:10" ht="15" customHeight="1">
      <c r="G1" s="594"/>
      <c r="H1" s="594"/>
      <c r="I1" s="595" t="s">
        <v>166</v>
      </c>
      <c r="J1" s="3"/>
    </row>
    <row r="2" spans="2:10" ht="30" customHeight="1">
      <c r="B2" s="823" t="s">
        <v>167</v>
      </c>
      <c r="C2" s="823"/>
      <c r="D2" s="823"/>
      <c r="E2" s="823"/>
      <c r="F2" s="823"/>
      <c r="G2" s="823"/>
      <c r="H2" s="823"/>
      <c r="I2" s="823"/>
    </row>
    <row r="3" spans="2:10" ht="18" customHeight="1">
      <c r="H3" s="595" t="s">
        <v>168</v>
      </c>
      <c r="I3" s="596"/>
    </row>
    <row r="4" spans="2:10" ht="18" customHeight="1"/>
    <row r="5" spans="2:10" ht="18" customHeight="1">
      <c r="B5" s="597" t="s">
        <v>169</v>
      </c>
      <c r="C5" s="597"/>
      <c r="D5" s="597"/>
      <c r="E5" s="597"/>
      <c r="F5" s="597"/>
      <c r="G5" s="598"/>
      <c r="H5" s="595"/>
    </row>
    <row r="6" spans="2:10" ht="18" customHeight="1">
      <c r="B6" s="544" t="s">
        <v>170</v>
      </c>
    </row>
    <row r="7" spans="2:10" ht="18" customHeight="1">
      <c r="B7" s="544" t="s">
        <v>171</v>
      </c>
      <c r="F7" s="595" t="s">
        <v>172</v>
      </c>
      <c r="G7" s="598"/>
      <c r="H7" s="599"/>
      <c r="I7" s="600"/>
    </row>
    <row r="8" spans="2:10" ht="18" customHeight="1">
      <c r="C8" s="595"/>
      <c r="F8" s="595" t="s">
        <v>173</v>
      </c>
      <c r="G8" s="598"/>
      <c r="H8" s="599"/>
      <c r="I8" s="600"/>
    </row>
    <row r="9" spans="2:10" ht="18" customHeight="1">
      <c r="F9" s="595" t="s">
        <v>174</v>
      </c>
      <c r="G9" s="598"/>
      <c r="H9" s="599"/>
      <c r="I9" s="600"/>
    </row>
    <row r="10" spans="2:10" ht="18" customHeight="1">
      <c r="I10" s="601"/>
    </row>
    <row r="11" spans="2:10" ht="18" customHeight="1">
      <c r="H11" s="595"/>
      <c r="I11" s="601"/>
    </row>
    <row r="12" spans="2:10" ht="18" customHeight="1">
      <c r="B12" s="544" t="s">
        <v>175</v>
      </c>
      <c r="D12" s="927" t="s">
        <v>176</v>
      </c>
      <c r="E12" s="927"/>
      <c r="F12" s="927"/>
      <c r="G12" s="927"/>
      <c r="H12" s="927"/>
      <c r="I12" s="927"/>
    </row>
    <row r="13" spans="2:10" ht="35.5" customHeight="1">
      <c r="B13" s="930" t="s">
        <v>177</v>
      </c>
      <c r="C13" s="930"/>
      <c r="D13" s="928" t="s">
        <v>178</v>
      </c>
      <c r="E13" s="928"/>
      <c r="F13" s="602" t="s">
        <v>179</v>
      </c>
      <c r="G13" s="929" t="s">
        <v>180</v>
      </c>
      <c r="H13" s="929"/>
      <c r="I13" s="929"/>
    </row>
    <row r="14" spans="2:10" ht="18" customHeight="1">
      <c r="B14" s="941" t="s">
        <v>181</v>
      </c>
      <c r="C14" s="934"/>
      <c r="D14" s="931" t="s">
        <v>414</v>
      </c>
      <c r="E14" s="932"/>
      <c r="I14" s="603"/>
    </row>
    <row r="15" spans="2:10" ht="18" customHeight="1">
      <c r="B15" s="935"/>
      <c r="C15" s="936"/>
      <c r="D15" s="544" t="s">
        <v>183</v>
      </c>
      <c r="G15" s="594"/>
      <c r="H15" s="594"/>
      <c r="I15" s="603"/>
    </row>
    <row r="16" spans="2:10" ht="18" customHeight="1">
      <c r="B16" s="935"/>
      <c r="C16" s="936"/>
      <c r="E16" s="594"/>
      <c r="F16" s="594"/>
      <c r="G16" s="594"/>
      <c r="H16" s="594"/>
      <c r="J16" s="39"/>
    </row>
    <row r="17" spans="2:9" ht="18" customHeight="1">
      <c r="B17" s="937"/>
      <c r="C17" s="938"/>
      <c r="D17" s="597"/>
      <c r="E17" s="597"/>
      <c r="F17" s="597"/>
      <c r="G17" s="597"/>
      <c r="H17" s="597"/>
      <c r="I17" s="604"/>
    </row>
    <row r="18" spans="2:9" ht="18" customHeight="1">
      <c r="B18" s="941" t="s">
        <v>184</v>
      </c>
      <c r="C18" s="942"/>
      <c r="D18" s="931" t="s">
        <v>182</v>
      </c>
      <c r="E18" s="932"/>
      <c r="I18" s="605"/>
    </row>
    <row r="19" spans="2:9" ht="18" customHeight="1">
      <c r="B19" s="943"/>
      <c r="C19" s="944"/>
      <c r="D19" s="606" t="s">
        <v>185</v>
      </c>
      <c r="I19" s="603"/>
    </row>
    <row r="20" spans="2:9" ht="18" customHeight="1">
      <c r="B20" s="943"/>
      <c r="C20" s="944"/>
      <c r="D20" s="606"/>
      <c r="I20" s="603"/>
    </row>
    <row r="21" spans="2:9" ht="18" customHeight="1">
      <c r="B21" s="945"/>
      <c r="C21" s="946"/>
      <c r="D21" s="597"/>
      <c r="E21" s="597"/>
      <c r="F21" s="597"/>
      <c r="G21" s="597"/>
      <c r="H21" s="597"/>
      <c r="I21" s="604"/>
    </row>
    <row r="22" spans="2:9" ht="18" customHeight="1">
      <c r="B22" s="941" t="s">
        <v>186</v>
      </c>
      <c r="C22" s="942"/>
      <c r="D22" s="931" t="s">
        <v>414</v>
      </c>
      <c r="E22" s="932"/>
      <c r="F22" s="544" t="s">
        <v>187</v>
      </c>
      <c r="I22" s="603"/>
    </row>
    <row r="23" spans="2:9" ht="18" customHeight="1">
      <c r="B23" s="945"/>
      <c r="C23" s="946"/>
      <c r="D23" s="597"/>
      <c r="E23" s="597"/>
      <c r="F23" s="597"/>
      <c r="G23" s="597"/>
      <c r="H23" s="597"/>
      <c r="I23" s="604"/>
    </row>
    <row r="24" spans="2:9">
      <c r="B24" s="941" t="s">
        <v>188</v>
      </c>
      <c r="C24" s="942"/>
      <c r="D24" s="931" t="s">
        <v>182</v>
      </c>
      <c r="E24" s="932"/>
      <c r="F24" s="607" t="s">
        <v>189</v>
      </c>
      <c r="G24" s="608"/>
      <c r="H24" s="608"/>
      <c r="I24" s="609"/>
    </row>
    <row r="25" spans="2:9" ht="18" customHeight="1">
      <c r="B25" s="943"/>
      <c r="C25" s="944"/>
      <c r="D25" s="610" t="s">
        <v>190</v>
      </c>
      <c r="E25" s="611"/>
      <c r="F25" s="611"/>
      <c r="G25" s="611"/>
      <c r="H25" s="611"/>
      <c r="I25" s="612"/>
    </row>
    <row r="26" spans="2:9" ht="18" customHeight="1">
      <c r="B26" s="943"/>
      <c r="C26" s="944"/>
      <c r="D26" s="610"/>
      <c r="E26" s="611"/>
      <c r="F26" s="611"/>
      <c r="G26" s="611"/>
      <c r="H26" s="611"/>
      <c r="I26" s="612"/>
    </row>
    <row r="27" spans="2:9" ht="18" customHeight="1">
      <c r="B27" s="945"/>
      <c r="C27" s="946"/>
      <c r="D27" s="613"/>
      <c r="E27" s="614"/>
      <c r="F27" s="614"/>
      <c r="G27" s="614"/>
      <c r="H27" s="614"/>
      <c r="I27" s="615"/>
    </row>
    <row r="28" spans="2:9" ht="18" customHeight="1">
      <c r="B28" s="933" t="s">
        <v>191</v>
      </c>
      <c r="C28" s="934"/>
      <c r="I28" s="603"/>
    </row>
    <row r="29" spans="2:9" ht="18" customHeight="1">
      <c r="B29" s="935"/>
      <c r="C29" s="936"/>
      <c r="I29" s="603"/>
    </row>
    <row r="30" spans="2:9" ht="18" customHeight="1">
      <c r="B30" s="937"/>
      <c r="C30" s="938"/>
      <c r="D30" s="597"/>
      <c r="E30" s="597"/>
      <c r="F30" s="597"/>
      <c r="G30" s="597"/>
      <c r="H30" s="597"/>
      <c r="I30" s="604"/>
    </row>
    <row r="31" spans="2:9" ht="18" customHeight="1"/>
    <row r="32" spans="2:9" ht="156" customHeight="1">
      <c r="B32" s="939" t="s">
        <v>192</v>
      </c>
      <c r="C32" s="940"/>
      <c r="D32" s="940"/>
      <c r="E32" s="940"/>
      <c r="F32" s="940"/>
      <c r="G32" s="940"/>
      <c r="H32" s="940"/>
      <c r="I32" s="940"/>
    </row>
  </sheetData>
  <mergeCells count="15">
    <mergeCell ref="D24:E24"/>
    <mergeCell ref="B28:C30"/>
    <mergeCell ref="B32:I32"/>
    <mergeCell ref="B14:C17"/>
    <mergeCell ref="D14:E14"/>
    <mergeCell ref="B18:C21"/>
    <mergeCell ref="D18:E18"/>
    <mergeCell ref="B22:C23"/>
    <mergeCell ref="D22:E22"/>
    <mergeCell ref="B24:C27"/>
    <mergeCell ref="B2:I2"/>
    <mergeCell ref="D12:I12"/>
    <mergeCell ref="D13:E13"/>
    <mergeCell ref="G13:I13"/>
    <mergeCell ref="B13:C13"/>
  </mergeCells>
  <phoneticPr fontId="1"/>
  <dataValidations count="1">
    <dataValidation type="list" allowBlank="1" showInputMessage="1" showErrorMessage="1" sqref="D14:E14 D18:E18 D22:E22 D24:E24" xr:uid="{00000000-0002-0000-0800-000000000000}">
      <formula1>"なし,有"</formula1>
    </dataValidation>
  </dataValidations>
  <pageMargins left="0.70866141732283472" right="0.70866141732283472" top="0.74803149606299213" bottom="0.74803149606299213" header="0.31496062992125984" footer="0.31496062992125984"/>
  <pageSetup paperSize="9" scale="71" orientation="landscape" r:id="rId1"/>
  <headerFooter>
    <oddHeader>&amp;R（2023.06版）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25</vt:i4>
      </vt:variant>
    </vt:vector>
  </HeadingPairs>
  <TitlesOfParts>
    <vt:vector size="48" baseType="lpstr">
      <vt:lpstr>従事者基礎情報</vt:lpstr>
      <vt:lpstr>様式４ 内訳書</vt:lpstr>
      <vt:lpstr>様式５欠番</vt:lpstr>
      <vt:lpstr>様式６ 直接人件費明細書 </vt:lpstr>
      <vt:lpstr>様式７ 業務従事者名簿 </vt:lpstr>
      <vt:lpstr>様式８ その他原価及び管理費等</vt:lpstr>
      <vt:lpstr>様式９（航空賃 、旅費（その他））</vt:lpstr>
      <vt:lpstr>様式９（航空賃 、旅費（その他）） 特例</vt:lpstr>
      <vt:lpstr>様式10 証拠書類（航空賃） </vt:lpstr>
      <vt:lpstr>様式11 欠番</vt:lpstr>
      <vt:lpstr>様式12 戦争特約保険料</vt:lpstr>
      <vt:lpstr>様式13 一般業務費</vt:lpstr>
      <vt:lpstr>様式14 一般業務費出納簿 </vt:lpstr>
      <vt:lpstr>様式15 欠番</vt:lpstr>
      <vt:lpstr>様式16 成果品作成費 </vt:lpstr>
      <vt:lpstr>様式17 機材費</vt:lpstr>
      <vt:lpstr>様式18 再委託費 </vt:lpstr>
      <vt:lpstr>様式19 国内業務費（技術研修費）</vt:lpstr>
      <vt:lpstr>様式20 国内業務費（招へい費） </vt:lpstr>
      <vt:lpstr>様式21　現地一時隔離関連費</vt:lpstr>
      <vt:lpstr>様式22　本邦一時隔離関連費 </vt:lpstr>
      <vt:lpstr>【参考】様式2３ 証書添付台紙 </vt:lpstr>
      <vt:lpstr>変更内容</vt:lpstr>
      <vt:lpstr>'【参考】様式2３ 証書添付台紙 '!Print_Area</vt:lpstr>
      <vt:lpstr>変更内容!Print_Area</vt:lpstr>
      <vt:lpstr>'様式10 証拠書類（航空賃） '!Print_Area</vt:lpstr>
      <vt:lpstr>'様式11 欠番'!Print_Area</vt:lpstr>
      <vt:lpstr>'様式14 一般業務費出納簿 '!Print_Area</vt:lpstr>
      <vt:lpstr>'様式17 機材費'!Print_Area</vt:lpstr>
      <vt:lpstr>'様式18 再委託費 '!Print_Area</vt:lpstr>
      <vt:lpstr>'様式21　現地一時隔離関連費'!Print_Area</vt:lpstr>
      <vt:lpstr>'様式22　本邦一時隔離関連費 '!Print_Area</vt:lpstr>
      <vt:lpstr>'様式４ 内訳書'!Print_Area</vt:lpstr>
      <vt:lpstr>'様式６ 直接人件費明細書 '!Print_Area</vt:lpstr>
      <vt:lpstr>'様式７ 業務従事者名簿 '!Print_Area</vt:lpstr>
      <vt:lpstr>'様式９（航空賃 、旅費（その他））'!Print_Area</vt:lpstr>
      <vt:lpstr>'様式９（航空賃 、旅費（その他）） 特例'!Print_Area</vt:lpstr>
      <vt:lpstr>'【参考】様式2３ 証書添付台紙 '!従事者基礎情報</vt:lpstr>
      <vt:lpstr>'様式９（航空賃 、旅費（その他））'!従事者基礎情報</vt:lpstr>
      <vt:lpstr>'様式９（航空賃 、旅費（その他）） 特例'!従事者基礎情報</vt:lpstr>
      <vt:lpstr>従事者基礎情報</vt:lpstr>
      <vt:lpstr>'【参考】様式2３ 証書添付台紙 '!単価表</vt:lpstr>
      <vt:lpstr>'様式９（航空賃 、旅費（その他））'!単価表</vt:lpstr>
      <vt:lpstr>'様式９（航空賃 、旅費（その他）） 特例'!単価表</vt:lpstr>
      <vt:lpstr>単価表</vt:lpstr>
      <vt:lpstr>'様式９（航空賃 、旅費（その他））'!年度毎月額単価表</vt:lpstr>
      <vt:lpstr>'様式９（航空賃 、旅費（その他）） 特例'!年度毎月額単価表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Ohnishi, Kenichiro[大西 健一朗]</cp:lastModifiedBy>
  <cp:revision/>
  <cp:lastPrinted>2024-07-08T09:37:51Z</cp:lastPrinted>
  <dcterms:created xsi:type="dcterms:W3CDTF">2015-09-16T23:33:35Z</dcterms:created>
  <dcterms:modified xsi:type="dcterms:W3CDTF">2024-07-10T09:36:05Z</dcterms:modified>
  <cp:category/>
  <cp:contentStatus/>
</cp:coreProperties>
</file>