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https://jica365-my.sharepoint.com/personal/onedrive-opesupportdept_jica_go_jp/Documents/330_調達・派遣業務部/2_部内全員/300_契約第一課/02_マニュアル・執務参考資料/02_様式/03_見積・契約金額内訳・精算様式/202307　千円未満切捨て廃止に伴う修正/業務実施様式/04_精算報告書/●【チェック済】04_精算報告書/"/>
    </mc:Choice>
  </mc:AlternateContent>
  <xr:revisionPtr revIDLastSave="117" documentId="13_ncr:1_{DCF509BC-4B69-4301-8905-A2EB008A0CBA}" xr6:coauthVersionLast="47" xr6:coauthVersionMax="47" xr10:uidLastSave="{BDEA2F1F-A521-41A8-A19A-29DA6003D469}"/>
  <bookViews>
    <workbookView xWindow="-110" yWindow="-110" windowWidth="19420" windowHeight="10560" tabRatio="879" xr2:uid="{6C58226A-CE98-4287-8512-1ADDDED40AF4}"/>
  </bookViews>
  <sheets>
    <sheet name="従事者基礎情報" sheetId="27" r:id="rId1"/>
    <sheet name="様式４ 内訳書" sheetId="1" r:id="rId2"/>
    <sheet name="様式５ 流用明細" sheetId="28" r:id="rId3"/>
    <sheet name="様式６ 直接人件費明細書 " sheetId="35" r:id="rId4"/>
    <sheet name="様式７ 業務従事者名簿 " sheetId="34" r:id="rId5"/>
    <sheet name="様式８ その他原価及び管理費等" sheetId="29" r:id="rId6"/>
    <sheet name="様式９（航空賃 、旅費（その他））" sheetId="37" r:id="rId7"/>
    <sheet name="様式９（航空賃 、旅費（その他）） 特例" sheetId="49" r:id="rId8"/>
    <sheet name="様式10 証拠書類（航空賃） " sheetId="47" r:id="rId9"/>
    <sheet name="様式11　戦争特約保険料" sheetId="54" r:id="rId10"/>
    <sheet name="様式12 一般業務費" sheetId="13" r:id="rId11"/>
    <sheet name="様式13一般業務費出納簿 " sheetId="46" r:id="rId12"/>
    <sheet name="様式14 通訳傭上費・報告書作成費" sheetId="55" r:id="rId13"/>
    <sheet name="様式15 機材費" sheetId="56" r:id="rId14"/>
    <sheet name="様式16 再委託費" sheetId="57" r:id="rId15"/>
    <sheet name="様式17 国内業務費" sheetId="58" r:id="rId16"/>
    <sheet name="様式18　現地一時隔離関連費" sheetId="59" r:id="rId17"/>
    <sheet name="様式19　本邦一時隔離関連費 " sheetId="60" r:id="rId18"/>
    <sheet name="【参考】様式20 証書添付台紙 " sheetId="61" r:id="rId19"/>
    <sheet name="変更の内容" sheetId="62"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at15cl2it1" localSheetId="15">'様式17 国内業務費'!$A$28</definedName>
    <definedName name="at15cl2it1" localSheetId="16">'様式18　現地一時隔離関連費'!#REF!</definedName>
    <definedName name="at15cl2it1" localSheetId="17">'様式19　本邦一時隔離関連費 '!#REF!</definedName>
    <definedName name="at15cl2it2" localSheetId="15">'様式17 国内業務費'!#REF!</definedName>
    <definedName name="at15cl2it2" localSheetId="16">'様式18　現地一時隔離関連費'!#REF!</definedName>
    <definedName name="at15cl2it2" localSheetId="17">'様式19　本邦一時隔離関連費 '!#REF!</definedName>
    <definedName name="at15cl3" localSheetId="15">'様式17 国内業務費'!#REF!</definedName>
    <definedName name="at15cl3" localSheetId="16">'様式18　現地一時隔離関連費'!#REF!</definedName>
    <definedName name="at15cl3" localSheetId="17">'様式19　本邦一時隔離関連費 '!#REF!</definedName>
    <definedName name="DATA" localSheetId="18">#REF!</definedName>
    <definedName name="DATA" localSheetId="9">#REF!</definedName>
    <definedName name="DATA" localSheetId="12">#REF!</definedName>
    <definedName name="DATA">#REF!</definedName>
    <definedName name="_xlnm.Print_Area" localSheetId="18">'【参考】様式20 証書添付台紙 '!$A$1:$E$15</definedName>
    <definedName name="_xlnm.Print_Area" localSheetId="19">変更の内容!$A$1:$B$7</definedName>
    <definedName name="_xlnm.Print_Area" localSheetId="8">'様式10 証拠書類（航空賃） '!$A$1:$J$32</definedName>
    <definedName name="_xlnm.Print_Area" localSheetId="9">'様式11　戦争特約保険料'!$A$1:$G$7</definedName>
    <definedName name="_xlnm.Print_Area" localSheetId="11">'様式13一般業務費出納簿 '!$A$1:$H$37</definedName>
    <definedName name="_xlnm.Print_Area" localSheetId="12">'様式14 通訳傭上費・報告書作成費'!$A$1:$F$25</definedName>
    <definedName name="_xlnm.Print_Area" localSheetId="13">'様式15 機材費'!$A$1:$H$37</definedName>
    <definedName name="_xlnm.Print_Area" localSheetId="14">'様式16 再委託費'!$A$1:$H$36</definedName>
    <definedName name="_xlnm.Print_Area" localSheetId="15">'様式17 国内業務費'!$A$1:$E$38</definedName>
    <definedName name="_xlnm.Print_Area" localSheetId="16">'様式18　現地一時隔離関連費'!$B$1:$I$40</definedName>
    <definedName name="_xlnm.Print_Area" localSheetId="17">'様式19　本邦一時隔離関連費 '!$A$1:$J$27</definedName>
    <definedName name="_xlnm.Print_Area" localSheetId="1">'様式４ 内訳書'!$A$1:$J$24</definedName>
    <definedName name="_xlnm.Print_Area" localSheetId="3">'様式６ 直接人件費明細書 '!$A$1:$J$29</definedName>
    <definedName name="_xlnm.Print_Area" localSheetId="4">'様式７ 業務従事者名簿 '!$A$1:$G$25</definedName>
    <definedName name="_xlnm.Print_Area" localSheetId="6">'様式９（航空賃 、旅費（その他））'!$B$1:$AA$30</definedName>
    <definedName name="_xlnm.Print_Area" localSheetId="7">'様式９（航空賃 、旅費（その他）） 特例'!$A$1:$AA$29</definedName>
    <definedName name="ドルレート" localSheetId="18">#REF!</definedName>
    <definedName name="ドルレート" localSheetId="9">#REF!</definedName>
    <definedName name="ドルレート" localSheetId="12">#REF!</definedName>
    <definedName name="ドルレート">#REF!</definedName>
    <definedName name="間接費合計" localSheetId="18">#REF!</definedName>
    <definedName name="間接費合計" localSheetId="9">#REF!</definedName>
    <definedName name="間接費合計" localSheetId="12">#REF!</definedName>
    <definedName name="間接費合計">#REF!</definedName>
    <definedName name="基礎情報">[1]従事者基礎情報!$A$4:$G$23</definedName>
    <definedName name="基盤整備費合計" localSheetId="18">'[2]3.一般業務費（２）'!#REF!</definedName>
    <definedName name="基盤整備費合計" localSheetId="9">'[2]3.一般業務費（２）'!#REF!</definedName>
    <definedName name="基盤整備費合計" localSheetId="12">'[2]3.一般業務費（２）'!#REF!</definedName>
    <definedName name="基盤整備費合計">'[2]3.一般業務費（２）'!#REF!</definedName>
    <definedName name="基本人件費" localSheetId="18">#REF!</definedName>
    <definedName name="基本人件費" localSheetId="9">#REF!</definedName>
    <definedName name="基本人件費" localSheetId="12">#REF!</definedName>
    <definedName name="基本人件費">#REF!</definedName>
    <definedName name="技術交換費合計" localSheetId="18">#REF!</definedName>
    <definedName name="技術交換費合計" localSheetId="9">#REF!</definedName>
    <definedName name="技術交換費合計" localSheetId="12">#REF!</definedName>
    <definedName name="技術交換費合計">#REF!</definedName>
    <definedName name="勤務地">[3]月報2!$X$2:$X$4</definedName>
    <definedName name="契約">[4]様式1!$O$4:$O$6</definedName>
    <definedName name="契約年度" localSheetId="18">#REF!</definedName>
    <definedName name="契約年度" localSheetId="9">#REF!</definedName>
    <definedName name="契約年度" localSheetId="12">#REF!</definedName>
    <definedName name="契約年度">#REF!</definedName>
    <definedName name="経路">[4]様式2_4旅費!$C$26:$C$29</definedName>
    <definedName name="現地業務費合計" localSheetId="18">'[2]3.一般業務費（１）'!#REF!</definedName>
    <definedName name="現地業務費合計" localSheetId="9">'[2]3.一般業務費（１）'!#REF!</definedName>
    <definedName name="現地業務費合計" localSheetId="12">'[2]3.一般業務費（１）'!#REF!</definedName>
    <definedName name="現地業務費合計">'[2]3.一般業務費（１）'!#REF!</definedName>
    <definedName name="現地通貨">[5]LookUp!$B$3</definedName>
    <definedName name="現地通貨レート" localSheetId="18">#REF!</definedName>
    <definedName name="現地通貨レート" localSheetId="9">#REF!</definedName>
    <definedName name="現地通貨レート" localSheetId="12">#REF!</definedName>
    <definedName name="現地通貨レート">#REF!</definedName>
    <definedName name="口座種別">[3]入力シート!$G$2:$G$4</definedName>
    <definedName name="航空賃C" localSheetId="18">#REF!</definedName>
    <definedName name="航空賃C" localSheetId="9">#REF!</definedName>
    <definedName name="航空賃C" localSheetId="12">#REF!</definedName>
    <definedName name="航空賃C">#REF!</definedName>
    <definedName name="航空賃Y" localSheetId="18">#REF!</definedName>
    <definedName name="航空賃Y" localSheetId="9">#REF!</definedName>
    <definedName name="航空賃Y" localSheetId="12">#REF!</definedName>
    <definedName name="航空賃Y">#REF!</definedName>
    <definedName name="国内旅費" localSheetId="18">#REF!</definedName>
    <definedName name="国内旅費" localSheetId="9">#REF!</definedName>
    <definedName name="国内旅費" localSheetId="12">#REF!</definedName>
    <definedName name="国内旅費">#REF!</definedName>
    <definedName name="資機材費合計" localSheetId="18">#REF!</definedName>
    <definedName name="資機材費合計" localSheetId="9">#REF!</definedName>
    <definedName name="資機材費合計" localSheetId="12">#REF!</definedName>
    <definedName name="資機材費合計">#REF!</definedName>
    <definedName name="従事者基礎情報" localSheetId="18">[6]従事者基礎情報!$A$4:$G$23</definedName>
    <definedName name="従事者基礎情報" localSheetId="8">[7]従事者基礎情報!$A$4:$G$23</definedName>
    <definedName name="従事者基礎情報" localSheetId="9">[1]従事者基礎情報!$A$4:$G$23</definedName>
    <definedName name="従事者基礎情報" localSheetId="12">[8]従事者基礎情報!$A$4:$G$23</definedName>
    <definedName name="従事者基礎情報" localSheetId="6">従事者基礎情報!$A$4:$G$23</definedName>
    <definedName name="従事者基礎情報" localSheetId="7">従事者基礎情報!$A$4:$G$23</definedName>
    <definedName name="従事者基礎情報">従事者基礎情報!$A$4:$G$23</definedName>
    <definedName name="処理">[9]単価!$G$3:$G$6</definedName>
    <definedName name="前払">'[3]別紙前払請求内訳 '!$K$2:$K$3</definedName>
    <definedName name="打合簿" localSheetId="18">#REF!</definedName>
    <definedName name="打合簿" localSheetId="9">#REF!</definedName>
    <definedName name="打合簿" localSheetId="12">#REF!</definedName>
    <definedName name="打合簿" localSheetId="15">#REF!</definedName>
    <definedName name="打合簿" localSheetId="17">#REF!</definedName>
    <definedName name="打合簿">#REF!</definedName>
    <definedName name="単価表" localSheetId="18">[6]従事者基礎情報!$I$5:$L$10</definedName>
    <definedName name="単価表" localSheetId="8">[7]従事者基礎情報!$I$5:$L$10</definedName>
    <definedName name="単価表" localSheetId="9">[1]従事者基礎情報!$I$6:$L$11</definedName>
    <definedName name="単価表" localSheetId="12">[8]従事者基礎情報!$I$5:$L$10</definedName>
    <definedName name="単価表" localSheetId="6">従事者基礎情報!$I$5:$L$10</definedName>
    <definedName name="単価表" localSheetId="7">従事者基礎情報!$I$5:$L$10</definedName>
    <definedName name="単価表">従事者基礎情報!$I$5:$L$10</definedName>
    <definedName name="地域" localSheetId="18">#REF!</definedName>
    <definedName name="地域" localSheetId="9">#REF!</definedName>
    <definedName name="地域" localSheetId="12">#REF!</definedName>
    <definedName name="地域">#REF!</definedName>
    <definedName name="調査旅費合計" localSheetId="18">#REF!</definedName>
    <definedName name="調査旅費合計" localSheetId="9">#REF!</definedName>
    <definedName name="調査旅費合計" localSheetId="12">#REF!</definedName>
    <definedName name="調査旅費合計">#REF!</definedName>
    <definedName name="直人費コンサル" localSheetId="18">#REF!</definedName>
    <definedName name="直人費コンサル" localSheetId="9">#REF!</definedName>
    <definedName name="直人費コンサル" localSheetId="12">#REF!</definedName>
    <definedName name="直人費コンサル">#REF!</definedName>
    <definedName name="直人費合計" localSheetId="18">#REF!</definedName>
    <definedName name="直人費合計" localSheetId="9">#REF!</definedName>
    <definedName name="直人費合計" localSheetId="12">#REF!</definedName>
    <definedName name="直人費合計">#REF!</definedName>
    <definedName name="通訳単価" localSheetId="18">#REF!</definedName>
    <definedName name="通訳単価" localSheetId="9">#REF!</definedName>
    <definedName name="通訳単価" localSheetId="12">#REF!</definedName>
    <definedName name="通訳単価">#REF!</definedName>
    <definedName name="内外選択">[9]単価!$F$3:$F$4</definedName>
    <definedName name="年度毎月額単価表" localSheetId="6">従事者基礎情報!$I$14:$N$20</definedName>
    <definedName name="年度毎月額単価表" localSheetId="7">従事者基礎情報!$I$14:$N$20</definedName>
    <definedName name="年度毎月額単価表">従事者基礎情報!$I$14:$N$20</definedName>
    <definedName name="分類">[4]従事者明細!$K$4:$K$7</definedName>
    <definedName name="報告書作成費合計" localSheetId="18">#REF!</definedName>
    <definedName name="報告書作成費合計" localSheetId="9">#REF!</definedName>
    <definedName name="報告書作成費合計" localSheetId="12">#REF!</definedName>
    <definedName name="報告書作成費合計">#REF!</definedName>
    <definedName name="様式番号" localSheetId="18">#REF!</definedName>
    <definedName name="様式番号" localSheetId="9">#REF!</definedName>
    <definedName name="様式番号" localSheetId="12">#REF!</definedName>
    <definedName name="様式番号" localSheetId="15">#REF!</definedName>
    <definedName name="様式番号" localSheetId="17">#REF!</definedName>
    <definedName name="様式番号">#REF!</definedName>
  </definedNames>
  <calcPr calcId="191028"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7" i="49" l="1"/>
  <c r="Y26" i="49"/>
  <c r="Y25" i="49"/>
  <c r="Y24" i="49"/>
  <c r="Y23" i="49"/>
  <c r="Y22" i="49"/>
  <c r="Y21" i="49"/>
  <c r="Y20" i="49"/>
  <c r="Y19" i="49"/>
  <c r="Y18" i="49"/>
  <c r="Y17" i="49"/>
  <c r="Y16" i="49"/>
  <c r="Y14" i="49"/>
  <c r="Y13" i="49"/>
  <c r="Y12" i="49"/>
  <c r="Y11" i="49"/>
  <c r="Y10" i="49"/>
  <c r="Y9" i="49"/>
  <c r="Y8" i="49"/>
  <c r="Y7" i="49"/>
  <c r="Y6" i="49"/>
  <c r="E8" i="35"/>
  <c r="E7" i="35"/>
  <c r="E6" i="35"/>
  <c r="E5" i="35"/>
  <c r="I5" i="35"/>
  <c r="H24" i="35"/>
  <c r="D6" i="37" l="1"/>
  <c r="K6" i="37" s="1"/>
  <c r="D5" i="54" l="1"/>
  <c r="C14" i="59"/>
  <c r="I22" i="60"/>
  <c r="D22" i="60"/>
  <c r="C22" i="60"/>
  <c r="I21" i="60"/>
  <c r="D21" i="60"/>
  <c r="C21" i="60"/>
  <c r="I20" i="60"/>
  <c r="D20" i="60"/>
  <c r="C20" i="60"/>
  <c r="I19" i="60"/>
  <c r="D19" i="60"/>
  <c r="C19" i="60"/>
  <c r="I18" i="60"/>
  <c r="D18" i="60"/>
  <c r="C18" i="60"/>
  <c r="I17" i="60"/>
  <c r="D17" i="60"/>
  <c r="C17" i="60"/>
  <c r="E12" i="60"/>
  <c r="I35" i="59"/>
  <c r="D35" i="59"/>
  <c r="C35" i="59"/>
  <c r="I34" i="59"/>
  <c r="D34" i="59"/>
  <c r="C34" i="59"/>
  <c r="I33" i="59"/>
  <c r="D33" i="59"/>
  <c r="C33" i="59"/>
  <c r="I32" i="59"/>
  <c r="D32" i="59"/>
  <c r="C32" i="59"/>
  <c r="I31" i="59"/>
  <c r="D31" i="59"/>
  <c r="C31" i="59"/>
  <c r="I30" i="59"/>
  <c r="I36" i="59" s="1"/>
  <c r="D30" i="59"/>
  <c r="C30" i="59"/>
  <c r="E25" i="59"/>
  <c r="D14" i="59"/>
  <c r="I14" i="59" s="1"/>
  <c r="E14" i="59" s="1"/>
  <c r="G14" i="59" s="1"/>
  <c r="B14" i="59"/>
  <c r="D13" i="59"/>
  <c r="I13" i="59" s="1"/>
  <c r="E13" i="59" s="1"/>
  <c r="G13" i="59" s="1"/>
  <c r="C13" i="59"/>
  <c r="B13" i="59"/>
  <c r="D12" i="59"/>
  <c r="I12" i="59" s="1"/>
  <c r="E12" i="59" s="1"/>
  <c r="G12" i="59" s="1"/>
  <c r="C12" i="59"/>
  <c r="B12" i="59"/>
  <c r="D11" i="59"/>
  <c r="I11" i="59" s="1"/>
  <c r="E11" i="59" s="1"/>
  <c r="G11" i="59" s="1"/>
  <c r="C11" i="59"/>
  <c r="B11" i="59"/>
  <c r="D10" i="59"/>
  <c r="I10" i="59" s="1"/>
  <c r="E10" i="59" s="1"/>
  <c r="G10" i="59" s="1"/>
  <c r="C10" i="59"/>
  <c r="B10" i="59"/>
  <c r="D9" i="59"/>
  <c r="I9" i="59" s="1"/>
  <c r="E9" i="59" s="1"/>
  <c r="G9" i="59" s="1"/>
  <c r="C9" i="59"/>
  <c r="B9" i="59"/>
  <c r="D8" i="59"/>
  <c r="I8" i="59" s="1"/>
  <c r="E8" i="59" s="1"/>
  <c r="G8" i="59" s="1"/>
  <c r="C8" i="59"/>
  <c r="B8" i="59"/>
  <c r="D7" i="59"/>
  <c r="I7" i="59" s="1"/>
  <c r="E7" i="59" s="1"/>
  <c r="G7" i="59" s="1"/>
  <c r="C7" i="59"/>
  <c r="B7" i="59"/>
  <c r="D6" i="59"/>
  <c r="I6" i="59" s="1"/>
  <c r="E6" i="59" s="1"/>
  <c r="G6" i="59" s="1"/>
  <c r="C6" i="59"/>
  <c r="B6" i="59"/>
  <c r="C33" i="58"/>
  <c r="C24" i="58"/>
  <c r="C21" i="58"/>
  <c r="C17" i="58"/>
  <c r="C10" i="58"/>
  <c r="D30" i="57"/>
  <c r="D27" i="57"/>
  <c r="G18" i="57"/>
  <c r="G15" i="57"/>
  <c r="G12" i="57"/>
  <c r="G9" i="57"/>
  <c r="E33" i="56"/>
  <c r="E22" i="56"/>
  <c r="E21" i="56"/>
  <c r="E20" i="56"/>
  <c r="E19" i="56"/>
  <c r="E18" i="56"/>
  <c r="E13" i="56"/>
  <c r="E21" i="55"/>
  <c r="E22" i="55" s="1"/>
  <c r="E9" i="55"/>
  <c r="E8" i="55"/>
  <c r="E7" i="55"/>
  <c r="E6" i="55"/>
  <c r="E5" i="55"/>
  <c r="D6" i="54"/>
  <c r="D7" i="54" s="1"/>
  <c r="I23" i="60" l="1"/>
  <c r="G25" i="60" s="1"/>
  <c r="C25" i="58"/>
  <c r="C35" i="58" s="1"/>
  <c r="D31" i="57"/>
  <c r="D32" i="57" s="1"/>
  <c r="G19" i="57"/>
  <c r="E23" i="56"/>
  <c r="H34" i="56" s="1"/>
  <c r="E10" i="55"/>
  <c r="E11" i="55" s="1"/>
  <c r="G15" i="59"/>
  <c r="G34" i="57" l="1"/>
  <c r="G38" i="59"/>
  <c r="F11" i="28"/>
  <c r="E11" i="28"/>
  <c r="F6" i="1"/>
  <c r="D6" i="1"/>
  <c r="F13" i="28"/>
  <c r="E13" i="28"/>
  <c r="F14" i="28"/>
  <c r="E14" i="28"/>
  <c r="B6" i="49" l="1"/>
  <c r="I28" i="37"/>
  <c r="Y15" i="49"/>
  <c r="Y8" i="37"/>
  <c r="Y9" i="37"/>
  <c r="Y10" i="37"/>
  <c r="Y11" i="37"/>
  <c r="Y12" i="37"/>
  <c r="Y13" i="37"/>
  <c r="Y14" i="37"/>
  <c r="Y15" i="37"/>
  <c r="Y16" i="37"/>
  <c r="Y17" i="37"/>
  <c r="Y18" i="37"/>
  <c r="Y19" i="37"/>
  <c r="Y20" i="37"/>
  <c r="Y21" i="37"/>
  <c r="Y22" i="37"/>
  <c r="Y23" i="37"/>
  <c r="Y24" i="37"/>
  <c r="Y25" i="37"/>
  <c r="Y26" i="37"/>
  <c r="Y27" i="37"/>
  <c r="Y6" i="37"/>
  <c r="Y7" i="37"/>
  <c r="I28" i="49"/>
  <c r="G27" i="49"/>
  <c r="W27" i="49" s="1"/>
  <c r="D27" i="49"/>
  <c r="R27" i="49" s="1"/>
  <c r="C27" i="49"/>
  <c r="B27" i="49"/>
  <c r="G26" i="49"/>
  <c r="L26" i="49" s="1"/>
  <c r="D26" i="49"/>
  <c r="K26" i="49" s="1"/>
  <c r="C26" i="49"/>
  <c r="B26" i="49"/>
  <c r="G25" i="49"/>
  <c r="W25" i="49" s="1"/>
  <c r="D25" i="49"/>
  <c r="R25" i="49" s="1"/>
  <c r="C25" i="49"/>
  <c r="B25" i="49"/>
  <c r="G24" i="49"/>
  <c r="W24" i="49" s="1"/>
  <c r="D24" i="49"/>
  <c r="K24" i="49" s="1"/>
  <c r="C24" i="49"/>
  <c r="B24" i="49"/>
  <c r="G23" i="49"/>
  <c r="W23" i="49" s="1"/>
  <c r="D23" i="49"/>
  <c r="K23" i="49" s="1"/>
  <c r="C23" i="49"/>
  <c r="B23" i="49"/>
  <c r="G22" i="49"/>
  <c r="W22" i="49" s="1"/>
  <c r="D22" i="49"/>
  <c r="R22" i="49" s="1"/>
  <c r="C22" i="49"/>
  <c r="B22" i="49"/>
  <c r="G21" i="49"/>
  <c r="W21" i="49" s="1"/>
  <c r="D21" i="49"/>
  <c r="R21" i="49" s="1"/>
  <c r="T21" i="49" s="1"/>
  <c r="C21" i="49"/>
  <c r="B21" i="49"/>
  <c r="G20" i="49"/>
  <c r="W20" i="49" s="1"/>
  <c r="D20" i="49"/>
  <c r="R20" i="49" s="1"/>
  <c r="C20" i="49"/>
  <c r="B20" i="49"/>
  <c r="G19" i="49"/>
  <c r="W19" i="49" s="1"/>
  <c r="D19" i="49"/>
  <c r="R19" i="49" s="1"/>
  <c r="C19" i="49"/>
  <c r="B19" i="49"/>
  <c r="G18" i="49"/>
  <c r="W18" i="49" s="1"/>
  <c r="D18" i="49"/>
  <c r="R18" i="49" s="1"/>
  <c r="C18" i="49"/>
  <c r="B18" i="49"/>
  <c r="G17" i="49"/>
  <c r="W17" i="49" s="1"/>
  <c r="D17" i="49"/>
  <c r="R17" i="49" s="1"/>
  <c r="C17" i="49"/>
  <c r="B17" i="49"/>
  <c r="G16" i="49"/>
  <c r="W16" i="49" s="1"/>
  <c r="D16" i="49"/>
  <c r="R16" i="49" s="1"/>
  <c r="C16" i="49"/>
  <c r="B16" i="49"/>
  <c r="G15" i="49"/>
  <c r="W15" i="49" s="1"/>
  <c r="D15" i="49"/>
  <c r="R15" i="49" s="1"/>
  <c r="C15" i="49"/>
  <c r="B15" i="49"/>
  <c r="G14" i="49"/>
  <c r="L14" i="49" s="1"/>
  <c r="D14" i="49"/>
  <c r="S14" i="49" s="1"/>
  <c r="C14" i="49"/>
  <c r="B14" i="49"/>
  <c r="G13" i="49"/>
  <c r="D13" i="49"/>
  <c r="K13" i="49" s="1"/>
  <c r="C13" i="49"/>
  <c r="B13" i="49"/>
  <c r="G12" i="49"/>
  <c r="L12" i="49" s="1"/>
  <c r="D12" i="49"/>
  <c r="N12" i="49" s="1"/>
  <c r="C12" i="49"/>
  <c r="B12" i="49"/>
  <c r="G11" i="49"/>
  <c r="W11" i="49"/>
  <c r="D11" i="49"/>
  <c r="P11" i="49" s="1"/>
  <c r="C11" i="49"/>
  <c r="B11" i="49"/>
  <c r="G10" i="49"/>
  <c r="W10" i="49" s="1"/>
  <c r="D10" i="49"/>
  <c r="R10" i="49" s="1"/>
  <c r="T10" i="49" s="1"/>
  <c r="C10" i="49"/>
  <c r="B10" i="49"/>
  <c r="G9" i="49"/>
  <c r="L9" i="49" s="1"/>
  <c r="D9" i="49"/>
  <c r="S9" i="49" s="1"/>
  <c r="C9" i="49"/>
  <c r="B9" i="49"/>
  <c r="G8" i="49"/>
  <c r="L8" i="49" s="1"/>
  <c r="D8" i="49"/>
  <c r="P8" i="49" s="1"/>
  <c r="C8" i="49"/>
  <c r="B8" i="49"/>
  <c r="G7" i="49"/>
  <c r="W7" i="49" s="1"/>
  <c r="D7" i="49"/>
  <c r="S7" i="49" s="1"/>
  <c r="C7" i="49"/>
  <c r="B7" i="49"/>
  <c r="G6" i="49"/>
  <c r="W6" i="49" s="1"/>
  <c r="D6" i="49"/>
  <c r="C6" i="49"/>
  <c r="G6" i="37"/>
  <c r="L6" i="37" s="1"/>
  <c r="G7" i="37"/>
  <c r="K21" i="49"/>
  <c r="W9" i="49"/>
  <c r="L11" i="49"/>
  <c r="S13" i="49"/>
  <c r="W12" i="49"/>
  <c r="W8" i="49"/>
  <c r="W14" i="49"/>
  <c r="S10" i="49"/>
  <c r="S11" i="49"/>
  <c r="W6" i="37"/>
  <c r="K12" i="49"/>
  <c r="O12" i="49" s="1"/>
  <c r="R13" i="49"/>
  <c r="C34" i="46"/>
  <c r="D29" i="46"/>
  <c r="D30" i="46" s="1"/>
  <c r="E29" i="46"/>
  <c r="E30" i="46" s="1"/>
  <c r="C33" i="46"/>
  <c r="G3" i="46"/>
  <c r="F29" i="46"/>
  <c r="F24" i="35"/>
  <c r="F7" i="28"/>
  <c r="F8" i="28"/>
  <c r="F9" i="28"/>
  <c r="F10" i="28"/>
  <c r="F12" i="28"/>
  <c r="F15" i="28"/>
  <c r="F6" i="28"/>
  <c r="G27" i="37"/>
  <c r="L27" i="37" s="1"/>
  <c r="D27" i="37"/>
  <c r="R27" i="37" s="1"/>
  <c r="C27" i="37"/>
  <c r="B27" i="37"/>
  <c r="G26" i="37"/>
  <c r="L26" i="37" s="1"/>
  <c r="D26" i="37"/>
  <c r="R26" i="37" s="1"/>
  <c r="C26" i="37"/>
  <c r="B26" i="37"/>
  <c r="G25" i="37"/>
  <c r="W25" i="37" s="1"/>
  <c r="D25" i="37"/>
  <c r="R25" i="37" s="1"/>
  <c r="C25" i="37"/>
  <c r="B25" i="37"/>
  <c r="G24" i="37"/>
  <c r="L24" i="37" s="1"/>
  <c r="D24" i="37"/>
  <c r="R24" i="37" s="1"/>
  <c r="C24" i="37"/>
  <c r="B24" i="37"/>
  <c r="G23" i="37"/>
  <c r="L23" i="37" s="1"/>
  <c r="D23" i="37"/>
  <c r="R23" i="37" s="1"/>
  <c r="C23" i="37"/>
  <c r="B23" i="37"/>
  <c r="G22" i="37"/>
  <c r="W22" i="37" s="1"/>
  <c r="D22" i="37"/>
  <c r="R22" i="37" s="1"/>
  <c r="C22" i="37"/>
  <c r="B22" i="37"/>
  <c r="G21" i="37"/>
  <c r="W21" i="37" s="1"/>
  <c r="D21" i="37"/>
  <c r="R21" i="37" s="1"/>
  <c r="C21" i="37"/>
  <c r="B21" i="37"/>
  <c r="G20" i="37"/>
  <c r="L20" i="37" s="1"/>
  <c r="D20" i="37"/>
  <c r="R20" i="37" s="1"/>
  <c r="C20" i="37"/>
  <c r="B20" i="37"/>
  <c r="G19" i="37"/>
  <c r="L19" i="37" s="1"/>
  <c r="D19" i="37"/>
  <c r="R19" i="37" s="1"/>
  <c r="C19" i="37"/>
  <c r="B19" i="37"/>
  <c r="G18" i="37"/>
  <c r="W18" i="37" s="1"/>
  <c r="D18" i="37"/>
  <c r="R18" i="37" s="1"/>
  <c r="C18" i="37"/>
  <c r="B18" i="37"/>
  <c r="G17" i="37"/>
  <c r="W17" i="37" s="1"/>
  <c r="D17" i="37"/>
  <c r="R17" i="37" s="1"/>
  <c r="C17" i="37"/>
  <c r="B17" i="37"/>
  <c r="G16" i="37"/>
  <c r="L16" i="37" s="1"/>
  <c r="D16" i="37"/>
  <c r="R16" i="37" s="1"/>
  <c r="C16" i="37"/>
  <c r="B16" i="37"/>
  <c r="G15" i="37"/>
  <c r="W15" i="37" s="1"/>
  <c r="D15" i="37"/>
  <c r="R15" i="37" s="1"/>
  <c r="C15" i="37"/>
  <c r="B15" i="37"/>
  <c r="G14" i="37"/>
  <c r="W14" i="37" s="1"/>
  <c r="D14" i="37"/>
  <c r="R14" i="37" s="1"/>
  <c r="V14" i="37" s="1"/>
  <c r="C14" i="37"/>
  <c r="B14" i="37"/>
  <c r="G13" i="37"/>
  <c r="W13" i="37" s="1"/>
  <c r="D13" i="37"/>
  <c r="P13" i="37" s="1"/>
  <c r="C13" i="37"/>
  <c r="B13" i="37"/>
  <c r="G12" i="37"/>
  <c r="W12" i="37" s="1"/>
  <c r="D12" i="37"/>
  <c r="P12" i="37" s="1"/>
  <c r="C12" i="37"/>
  <c r="B12" i="37"/>
  <c r="G11" i="37"/>
  <c r="W11" i="37" s="1"/>
  <c r="D11" i="37"/>
  <c r="P11" i="37" s="1"/>
  <c r="C11" i="37"/>
  <c r="B11" i="37"/>
  <c r="G10" i="37"/>
  <c r="W10" i="37" s="1"/>
  <c r="D10" i="37"/>
  <c r="K10" i="37" s="1"/>
  <c r="C10" i="37"/>
  <c r="B10" i="37"/>
  <c r="G9" i="37"/>
  <c r="W9" i="37" s="1"/>
  <c r="D9" i="37"/>
  <c r="U9" i="37" s="1"/>
  <c r="C9" i="37"/>
  <c r="B9" i="37"/>
  <c r="G8" i="37"/>
  <c r="W8" i="37" s="1"/>
  <c r="D8" i="37"/>
  <c r="N8" i="37" s="1"/>
  <c r="C8" i="37"/>
  <c r="B8" i="37"/>
  <c r="D7" i="37"/>
  <c r="U7" i="37" s="1"/>
  <c r="C7" i="37"/>
  <c r="B7" i="37"/>
  <c r="N6" i="37"/>
  <c r="C6" i="37"/>
  <c r="B6" i="37"/>
  <c r="G24" i="34"/>
  <c r="G23" i="34"/>
  <c r="G22" i="34"/>
  <c r="G21" i="34"/>
  <c r="G20" i="34"/>
  <c r="G19" i="34"/>
  <c r="G18" i="34"/>
  <c r="G17" i="34"/>
  <c r="G16" i="34"/>
  <c r="G15" i="34"/>
  <c r="G14" i="34"/>
  <c r="G13" i="34"/>
  <c r="G12" i="34"/>
  <c r="G11" i="34"/>
  <c r="G10" i="34"/>
  <c r="G9" i="34"/>
  <c r="G8" i="34"/>
  <c r="G7" i="34"/>
  <c r="G6" i="34"/>
  <c r="G5" i="34"/>
  <c r="F5" i="1"/>
  <c r="F20" i="1" s="1"/>
  <c r="D5" i="1"/>
  <c r="D20" i="1" s="1"/>
  <c r="D21" i="1" s="1"/>
  <c r="B6" i="35"/>
  <c r="B7" i="35"/>
  <c r="B8" i="35"/>
  <c r="B9" i="35"/>
  <c r="B10" i="35"/>
  <c r="B11" i="35"/>
  <c r="B12" i="35"/>
  <c r="B13" i="35"/>
  <c r="B14" i="35"/>
  <c r="B15" i="35"/>
  <c r="B16" i="35"/>
  <c r="B17" i="35"/>
  <c r="B18" i="35"/>
  <c r="B19" i="35"/>
  <c r="B20" i="35"/>
  <c r="B21" i="35"/>
  <c r="B22" i="35"/>
  <c r="B23" i="35"/>
  <c r="E6" i="28"/>
  <c r="F23" i="34"/>
  <c r="E23" i="34"/>
  <c r="D23" i="34"/>
  <c r="C23" i="34"/>
  <c r="B23" i="34"/>
  <c r="F14" i="34"/>
  <c r="E14" i="34"/>
  <c r="D14" i="34"/>
  <c r="C14" i="34"/>
  <c r="B14" i="34"/>
  <c r="F13" i="34"/>
  <c r="E13" i="34"/>
  <c r="D13" i="34"/>
  <c r="C13" i="34"/>
  <c r="B13" i="34"/>
  <c r="F12" i="34"/>
  <c r="E12" i="34"/>
  <c r="D12" i="34"/>
  <c r="C12" i="34"/>
  <c r="B12" i="34"/>
  <c r="F11" i="34"/>
  <c r="E11" i="34"/>
  <c r="D11" i="34"/>
  <c r="C11" i="34"/>
  <c r="B11" i="34"/>
  <c r="F10" i="34"/>
  <c r="E10" i="34"/>
  <c r="D10" i="34"/>
  <c r="C10" i="34"/>
  <c r="B10" i="34"/>
  <c r="F9" i="34"/>
  <c r="E9" i="34"/>
  <c r="D9" i="34"/>
  <c r="C9" i="34"/>
  <c r="B9" i="34"/>
  <c r="F18" i="34"/>
  <c r="E18" i="34"/>
  <c r="D18" i="34"/>
  <c r="C18" i="34"/>
  <c r="B18" i="34"/>
  <c r="F17" i="34"/>
  <c r="E17" i="34"/>
  <c r="D17" i="34"/>
  <c r="C17" i="34"/>
  <c r="B17" i="34"/>
  <c r="F16" i="34"/>
  <c r="E16" i="34"/>
  <c r="D16" i="34"/>
  <c r="C16" i="34"/>
  <c r="B16" i="34"/>
  <c r="F15" i="34"/>
  <c r="E15" i="34"/>
  <c r="D15" i="34"/>
  <c r="C15" i="34"/>
  <c r="B15" i="34"/>
  <c r="D5" i="35"/>
  <c r="D6" i="35"/>
  <c r="D7" i="35"/>
  <c r="G7" i="35" s="1"/>
  <c r="I7" i="35"/>
  <c r="D8" i="35"/>
  <c r="G8" i="35" s="1"/>
  <c r="I8" i="35"/>
  <c r="I23" i="35"/>
  <c r="G23" i="35"/>
  <c r="J23" i="35" s="1"/>
  <c r="G22" i="35"/>
  <c r="G21" i="35"/>
  <c r="G20" i="35"/>
  <c r="G19" i="35"/>
  <c r="G18" i="35"/>
  <c r="G17" i="35"/>
  <c r="G16" i="35"/>
  <c r="G14" i="35"/>
  <c r="G13" i="35"/>
  <c r="G12" i="35"/>
  <c r="G11" i="35"/>
  <c r="G10" i="35"/>
  <c r="G15" i="35"/>
  <c r="D15" i="35"/>
  <c r="C15" i="35"/>
  <c r="D14" i="35"/>
  <c r="C14" i="35"/>
  <c r="D13" i="35"/>
  <c r="C13" i="35"/>
  <c r="D12" i="35"/>
  <c r="C12" i="35"/>
  <c r="D11" i="35"/>
  <c r="C11" i="35"/>
  <c r="D10" i="35"/>
  <c r="C10" i="35"/>
  <c r="D19" i="35"/>
  <c r="C19" i="35"/>
  <c r="D18" i="35"/>
  <c r="C18" i="35"/>
  <c r="D17" i="35"/>
  <c r="C17" i="35"/>
  <c r="D16" i="35"/>
  <c r="C16" i="35"/>
  <c r="D21" i="35"/>
  <c r="C21" i="35"/>
  <c r="D20" i="35"/>
  <c r="C20" i="35"/>
  <c r="D22" i="35"/>
  <c r="C22" i="35"/>
  <c r="D23" i="35"/>
  <c r="E23" i="35" s="1"/>
  <c r="C23" i="35"/>
  <c r="D9" i="35"/>
  <c r="C9" i="35"/>
  <c r="C8" i="35"/>
  <c r="C7" i="35"/>
  <c r="C6" i="35"/>
  <c r="C5" i="35"/>
  <c r="B5" i="35"/>
  <c r="F24" i="34"/>
  <c r="E24" i="34"/>
  <c r="D24" i="34"/>
  <c r="C24" i="34"/>
  <c r="B24" i="34"/>
  <c r="F22" i="34"/>
  <c r="E22" i="34"/>
  <c r="D22" i="34"/>
  <c r="C22" i="34"/>
  <c r="B22" i="34"/>
  <c r="F21" i="34"/>
  <c r="E21" i="34"/>
  <c r="D21" i="34"/>
  <c r="C21" i="34"/>
  <c r="B21" i="34"/>
  <c r="F20" i="34"/>
  <c r="E20" i="34"/>
  <c r="D20" i="34"/>
  <c r="C20" i="34"/>
  <c r="B20" i="34"/>
  <c r="F19" i="34"/>
  <c r="E19" i="34"/>
  <c r="D19" i="34"/>
  <c r="C19" i="34"/>
  <c r="B19" i="34"/>
  <c r="F8" i="34"/>
  <c r="E8" i="34"/>
  <c r="D8" i="34"/>
  <c r="C8" i="34"/>
  <c r="B8" i="34"/>
  <c r="F7" i="34"/>
  <c r="E7" i="34"/>
  <c r="D7" i="34"/>
  <c r="C7" i="34"/>
  <c r="B7" i="34"/>
  <c r="F6" i="34"/>
  <c r="E6" i="34"/>
  <c r="D6" i="34"/>
  <c r="C6" i="34"/>
  <c r="B6" i="34"/>
  <c r="F5" i="34"/>
  <c r="E5" i="34"/>
  <c r="D5" i="34"/>
  <c r="C5" i="34"/>
  <c r="B5" i="34"/>
  <c r="M13" i="13"/>
  <c r="M12" i="13"/>
  <c r="M11" i="13"/>
  <c r="M10" i="13"/>
  <c r="M9" i="13"/>
  <c r="M8" i="13"/>
  <c r="M6" i="13"/>
  <c r="M7" i="13"/>
  <c r="D16" i="28"/>
  <c r="B16" i="28"/>
  <c r="E15" i="28"/>
  <c r="E12" i="28"/>
  <c r="E10" i="28"/>
  <c r="E9" i="28"/>
  <c r="E8" i="28"/>
  <c r="E7" i="28"/>
  <c r="L8" i="37"/>
  <c r="L9" i="37"/>
  <c r="L10" i="37"/>
  <c r="L11" i="37"/>
  <c r="L12" i="37"/>
  <c r="L13" i="37"/>
  <c r="L14" i="37"/>
  <c r="U6" i="37"/>
  <c r="S11" i="37"/>
  <c r="N13" i="37"/>
  <c r="G9" i="35"/>
  <c r="D31" i="46" l="1"/>
  <c r="L21" i="49"/>
  <c r="R24" i="49"/>
  <c r="R26" i="49"/>
  <c r="R7" i="49"/>
  <c r="R23" i="49"/>
  <c r="K13" i="37"/>
  <c r="M13" i="37" s="1"/>
  <c r="N11" i="37"/>
  <c r="R9" i="37"/>
  <c r="V9" i="37" s="1"/>
  <c r="I22" i="35"/>
  <c r="E22" i="35"/>
  <c r="I21" i="35"/>
  <c r="J21" i="35" s="1"/>
  <c r="E21" i="35"/>
  <c r="I20" i="35"/>
  <c r="E20" i="35"/>
  <c r="I19" i="35"/>
  <c r="E19" i="35"/>
  <c r="I18" i="35"/>
  <c r="E18" i="35"/>
  <c r="I17" i="35"/>
  <c r="E17" i="35"/>
  <c r="I16" i="35"/>
  <c r="E16" i="35"/>
  <c r="I15" i="35"/>
  <c r="E15" i="35"/>
  <c r="I14" i="35"/>
  <c r="E14" i="35"/>
  <c r="I13" i="35"/>
  <c r="J13" i="35" s="1"/>
  <c r="E13" i="35"/>
  <c r="I12" i="35"/>
  <c r="E12" i="35"/>
  <c r="I11" i="35"/>
  <c r="E11" i="35"/>
  <c r="I10" i="35"/>
  <c r="E10" i="35"/>
  <c r="I9" i="35"/>
  <c r="E9" i="35"/>
  <c r="J22" i="35"/>
  <c r="J20" i="35"/>
  <c r="J19" i="35"/>
  <c r="J18" i="35"/>
  <c r="J17" i="35"/>
  <c r="J16" i="35"/>
  <c r="J15" i="35"/>
  <c r="J14" i="35"/>
  <c r="J12" i="35"/>
  <c r="J11" i="35"/>
  <c r="J10" i="35"/>
  <c r="J9" i="35"/>
  <c r="L20" i="49"/>
  <c r="W26" i="49"/>
  <c r="V25" i="49"/>
  <c r="L16" i="49"/>
  <c r="L25" i="49"/>
  <c r="L18" i="49"/>
  <c r="L22" i="49"/>
  <c r="L17" i="49"/>
  <c r="L24" i="49"/>
  <c r="L15" i="49"/>
  <c r="L19" i="49"/>
  <c r="L23" i="49"/>
  <c r="L27" i="49"/>
  <c r="U15" i="49"/>
  <c r="U16" i="49"/>
  <c r="U20" i="49"/>
  <c r="U21" i="49"/>
  <c r="S22" i="49"/>
  <c r="V26" i="49"/>
  <c r="N26" i="49"/>
  <c r="T26" i="49"/>
  <c r="U26" i="49"/>
  <c r="S24" i="49"/>
  <c r="U24" i="49"/>
  <c r="P24" i="49"/>
  <c r="O24" i="49"/>
  <c r="N22" i="49"/>
  <c r="K22" i="49"/>
  <c r="O22" i="49" s="1"/>
  <c r="W19" i="37"/>
  <c r="L15" i="37"/>
  <c r="W23" i="37"/>
  <c r="W27" i="37"/>
  <c r="W26" i="37"/>
  <c r="P16" i="37"/>
  <c r="L25" i="37"/>
  <c r="L21" i="37"/>
  <c r="W20" i="37"/>
  <c r="W24" i="37"/>
  <c r="L18" i="37"/>
  <c r="L22" i="37"/>
  <c r="L17" i="37"/>
  <c r="W16" i="37"/>
  <c r="S16" i="37"/>
  <c r="P18" i="37"/>
  <c r="S20" i="37"/>
  <c r="N22" i="37"/>
  <c r="S24" i="37"/>
  <c r="U26" i="37"/>
  <c r="S15" i="37"/>
  <c r="P17" i="37"/>
  <c r="P19" i="37"/>
  <c r="P21" i="37"/>
  <c r="P23" i="37"/>
  <c r="P25" i="37"/>
  <c r="U27" i="37"/>
  <c r="T27" i="37"/>
  <c r="N27" i="37"/>
  <c r="U25" i="37"/>
  <c r="K25" i="37"/>
  <c r="P24" i="37"/>
  <c r="N23" i="37"/>
  <c r="V21" i="37"/>
  <c r="U21" i="37"/>
  <c r="N19" i="37"/>
  <c r="U17" i="37"/>
  <c r="V17" i="37"/>
  <c r="N15" i="37"/>
  <c r="F21" i="1"/>
  <c r="F22" i="1" s="1"/>
  <c r="J22" i="1" s="1"/>
  <c r="W13" i="49"/>
  <c r="L13" i="49"/>
  <c r="J8" i="35"/>
  <c r="J7" i="35"/>
  <c r="D22" i="1"/>
  <c r="R7" i="37"/>
  <c r="T7" i="37" s="1"/>
  <c r="N25" i="49"/>
  <c r="M26" i="49"/>
  <c r="P20" i="49"/>
  <c r="V21" i="49"/>
  <c r="V24" i="49"/>
  <c r="N24" i="49"/>
  <c r="T17" i="49"/>
  <c r="U14" i="49"/>
  <c r="U23" i="49"/>
  <c r="K7" i="37"/>
  <c r="O7" i="37" s="1"/>
  <c r="N21" i="49"/>
  <c r="P26" i="49"/>
  <c r="U22" i="49"/>
  <c r="T25" i="49"/>
  <c r="K20" i="49"/>
  <c r="O20" i="49" s="1"/>
  <c r="T24" i="49"/>
  <c r="S26" i="49"/>
  <c r="P20" i="37"/>
  <c r="K14" i="49"/>
  <c r="M14" i="49" s="1"/>
  <c r="P8" i="37"/>
  <c r="T24" i="37"/>
  <c r="R6" i="37"/>
  <c r="T6" i="37" s="1"/>
  <c r="T16" i="37"/>
  <c r="S6" i="37"/>
  <c r="N20" i="49"/>
  <c r="M24" i="49"/>
  <c r="T22" i="49"/>
  <c r="S20" i="49"/>
  <c r="U25" i="49"/>
  <c r="V22" i="49"/>
  <c r="R12" i="37"/>
  <c r="T12" i="37" s="1"/>
  <c r="N26" i="37"/>
  <c r="U18" i="37"/>
  <c r="R14" i="49"/>
  <c r="T14" i="49" s="1"/>
  <c r="P22" i="49"/>
  <c r="V20" i="49"/>
  <c r="S25" i="49"/>
  <c r="U22" i="37"/>
  <c r="U14" i="37"/>
  <c r="P14" i="49"/>
  <c r="T20" i="37"/>
  <c r="R10" i="37"/>
  <c r="V10" i="37" s="1"/>
  <c r="O13" i="49"/>
  <c r="N14" i="49"/>
  <c r="N7" i="37"/>
  <c r="S21" i="49"/>
  <c r="T20" i="49"/>
  <c r="M14" i="13"/>
  <c r="S16" i="49"/>
  <c r="L7" i="49"/>
  <c r="U10" i="49"/>
  <c r="S7" i="37"/>
  <c r="L7" i="37"/>
  <c r="L6" i="49"/>
  <c r="U7" i="49"/>
  <c r="N10" i="49"/>
  <c r="K9" i="49"/>
  <c r="M9" i="49" s="1"/>
  <c r="L10" i="49"/>
  <c r="P7" i="37"/>
  <c r="W7" i="37"/>
  <c r="S8" i="49"/>
  <c r="S12" i="49"/>
  <c r="K24" i="37"/>
  <c r="O24" i="37" s="1"/>
  <c r="V23" i="37"/>
  <c r="T22" i="37"/>
  <c r="K20" i="37"/>
  <c r="O20" i="37" s="1"/>
  <c r="V19" i="37"/>
  <c r="T18" i="37"/>
  <c r="K16" i="37"/>
  <c r="O16" i="37" s="1"/>
  <c r="V15" i="37"/>
  <c r="V27" i="37"/>
  <c r="T26" i="37"/>
  <c r="O25" i="37"/>
  <c r="S27" i="37"/>
  <c r="S26" i="37"/>
  <c r="N25" i="37"/>
  <c r="U24" i="37"/>
  <c r="U23" i="37"/>
  <c r="S22" i="37"/>
  <c r="N21" i="37"/>
  <c r="U20" i="37"/>
  <c r="S19" i="37"/>
  <c r="N18" i="37"/>
  <c r="N17" i="37"/>
  <c r="U16" i="37"/>
  <c r="P15" i="37"/>
  <c r="P14" i="37"/>
  <c r="S14" i="37"/>
  <c r="R13" i="37"/>
  <c r="V13" i="37" s="1"/>
  <c r="U12" i="37"/>
  <c r="R11" i="37"/>
  <c r="V11" i="37" s="1"/>
  <c r="P10" i="37"/>
  <c r="U10" i="37"/>
  <c r="R8" i="37"/>
  <c r="V8" i="37" s="1"/>
  <c r="N17" i="49"/>
  <c r="R8" i="49"/>
  <c r="T8" i="49" s="1"/>
  <c r="T16" i="49"/>
  <c r="P12" i="49"/>
  <c r="P10" i="49"/>
  <c r="U17" i="49"/>
  <c r="V16" i="49"/>
  <c r="U12" i="49"/>
  <c r="K8" i="49"/>
  <c r="O8" i="49" s="1"/>
  <c r="K22" i="37"/>
  <c r="O22" i="37" s="1"/>
  <c r="K21" i="37"/>
  <c r="M21" i="37" s="1"/>
  <c r="T19" i="37"/>
  <c r="K17" i="37"/>
  <c r="O17" i="37" s="1"/>
  <c r="T14" i="37"/>
  <c r="K8" i="37"/>
  <c r="M8" i="37" s="1"/>
  <c r="V26" i="37"/>
  <c r="T25" i="37"/>
  <c r="P26" i="37"/>
  <c r="S23" i="37"/>
  <c r="N20" i="37"/>
  <c r="S18" i="37"/>
  <c r="U15" i="37"/>
  <c r="S13" i="37"/>
  <c r="S12" i="37"/>
  <c r="S10" i="37"/>
  <c r="S9" i="37"/>
  <c r="U8" i="37"/>
  <c r="N16" i="49"/>
  <c r="R12" i="49"/>
  <c r="T12" i="49" s="1"/>
  <c r="N8" i="49"/>
  <c r="P16" i="49"/>
  <c r="K17" i="49"/>
  <c r="O17" i="49" s="1"/>
  <c r="S17" i="49"/>
  <c r="S15" i="49"/>
  <c r="T23" i="37"/>
  <c r="V22" i="37"/>
  <c r="V18" i="37"/>
  <c r="T15" i="37"/>
  <c r="K12" i="37"/>
  <c r="O12" i="37" s="1"/>
  <c r="K27" i="37"/>
  <c r="M27" i="37" s="1"/>
  <c r="P27" i="37"/>
  <c r="S25" i="37"/>
  <c r="N24" i="37"/>
  <c r="P22" i="37"/>
  <c r="S21" i="37"/>
  <c r="U19" i="37"/>
  <c r="S17" i="37"/>
  <c r="N16" i="37"/>
  <c r="N14" i="37"/>
  <c r="U13" i="37"/>
  <c r="U11" i="37"/>
  <c r="V24" i="37"/>
  <c r="K23" i="37"/>
  <c r="O23" i="37" s="1"/>
  <c r="T21" i="37"/>
  <c r="V20" i="37"/>
  <c r="K19" i="37"/>
  <c r="O19" i="37" s="1"/>
  <c r="K18" i="37"/>
  <c r="M18" i="37" s="1"/>
  <c r="T17" i="37"/>
  <c r="V16" i="37"/>
  <c r="K15" i="37"/>
  <c r="O15" i="37" s="1"/>
  <c r="K14" i="37"/>
  <c r="M14" i="37" s="1"/>
  <c r="K11" i="37"/>
  <c r="O11" i="37" s="1"/>
  <c r="K26" i="37"/>
  <c r="O26" i="37" s="1"/>
  <c r="V25" i="37"/>
  <c r="M25" i="37"/>
  <c r="N12" i="37"/>
  <c r="N10" i="37"/>
  <c r="N9" i="37"/>
  <c r="S8" i="37"/>
  <c r="T18" i="49"/>
  <c r="T15" i="49"/>
  <c r="K16" i="49"/>
  <c r="M16" i="49" s="1"/>
  <c r="K15" i="49"/>
  <c r="M15" i="49" s="1"/>
  <c r="M12" i="49"/>
  <c r="V17" i="49"/>
  <c r="V15" i="49"/>
  <c r="K10" i="49"/>
  <c r="O10" i="49" s="1"/>
  <c r="U8" i="49"/>
  <c r="S18" i="49"/>
  <c r="G6" i="35"/>
  <c r="I6" i="35"/>
  <c r="O10" i="37"/>
  <c r="M10" i="37"/>
  <c r="T7" i="49"/>
  <c r="N13" i="49"/>
  <c r="R9" i="49"/>
  <c r="V9" i="49" s="1"/>
  <c r="P18" i="49"/>
  <c r="P7" i="49"/>
  <c r="U9" i="49"/>
  <c r="U18" i="49"/>
  <c r="V7" i="49"/>
  <c r="N18" i="49"/>
  <c r="P13" i="49"/>
  <c r="K7" i="49"/>
  <c r="M7" i="49" s="1"/>
  <c r="V18" i="49"/>
  <c r="T9" i="37"/>
  <c r="U13" i="49"/>
  <c r="K18" i="49"/>
  <c r="O18" i="49" s="1"/>
  <c r="P9" i="49"/>
  <c r="G5" i="35"/>
  <c r="M13" i="49"/>
  <c r="R6" i="49"/>
  <c r="T6" i="49" s="1"/>
  <c r="K6" i="49"/>
  <c r="O6" i="49" s="1"/>
  <c r="P6" i="49"/>
  <c r="S6" i="49"/>
  <c r="U6" i="49"/>
  <c r="N6" i="49"/>
  <c r="K27" i="49"/>
  <c r="O27" i="49" s="1"/>
  <c r="S27" i="49"/>
  <c r="P27" i="49"/>
  <c r="N27" i="49"/>
  <c r="U27" i="49"/>
  <c r="T27" i="49"/>
  <c r="K19" i="49"/>
  <c r="O19" i="49" s="1"/>
  <c r="V19" i="49"/>
  <c r="P19" i="49"/>
  <c r="N19" i="49"/>
  <c r="S19" i="49"/>
  <c r="T19" i="49"/>
  <c r="U19" i="49"/>
  <c r="O13" i="37"/>
  <c r="Q13" i="37" s="1"/>
  <c r="P6" i="37"/>
  <c r="V27" i="49"/>
  <c r="K11" i="49"/>
  <c r="M11" i="49" s="1"/>
  <c r="U11" i="49"/>
  <c r="N11" i="49"/>
  <c r="R11" i="49"/>
  <c r="T11" i="49" s="1"/>
  <c r="O23" i="49"/>
  <c r="S23" i="49"/>
  <c r="P23" i="49"/>
  <c r="N23" i="49"/>
  <c r="T23" i="49"/>
  <c r="V23" i="49"/>
  <c r="M23" i="49"/>
  <c r="O16" i="49"/>
  <c r="O21" i="49"/>
  <c r="O26" i="49"/>
  <c r="K9" i="37"/>
  <c r="P9" i="37"/>
  <c r="T13" i="49"/>
  <c r="N15" i="49"/>
  <c r="V13" i="49"/>
  <c r="V10" i="49"/>
  <c r="N9" i="49"/>
  <c r="N7" i="49"/>
  <c r="M21" i="49"/>
  <c r="P25" i="49"/>
  <c r="P21" i="49"/>
  <c r="P17" i="49"/>
  <c r="P15" i="49"/>
  <c r="K25" i="49"/>
  <c r="O25" i="49" s="1"/>
  <c r="I24" i="35" l="1"/>
  <c r="M25" i="49"/>
  <c r="Q25" i="49" s="1"/>
  <c r="M22" i="49"/>
  <c r="Q22" i="49" s="1"/>
  <c r="M17" i="49"/>
  <c r="Q17" i="49" s="1"/>
  <c r="X25" i="37"/>
  <c r="X21" i="49"/>
  <c r="X21" i="37"/>
  <c r="M7" i="37"/>
  <c r="Q24" i="49"/>
  <c r="X25" i="49"/>
  <c r="X24" i="49"/>
  <c r="M26" i="37"/>
  <c r="Q26" i="37" s="1"/>
  <c r="Q23" i="49"/>
  <c r="X27" i="49"/>
  <c r="X16" i="49"/>
  <c r="Q21" i="49"/>
  <c r="Q16" i="49"/>
  <c r="Z16" i="49" s="1"/>
  <c r="X22" i="49"/>
  <c r="X20" i="49"/>
  <c r="X23" i="49"/>
  <c r="X15" i="49"/>
  <c r="X17" i="49"/>
  <c r="X26" i="49"/>
  <c r="X19" i="49"/>
  <c r="X18" i="49"/>
  <c r="Q26" i="49"/>
  <c r="M27" i="49"/>
  <c r="Q27" i="49" s="1"/>
  <c r="M20" i="49"/>
  <c r="Q20" i="49" s="1"/>
  <c r="M19" i="49"/>
  <c r="Q19" i="49" s="1"/>
  <c r="M18" i="49"/>
  <c r="Q18" i="49" s="1"/>
  <c r="O15" i="49"/>
  <c r="Q15" i="49" s="1"/>
  <c r="X17" i="37"/>
  <c r="X22" i="37"/>
  <c r="X20" i="37"/>
  <c r="X18" i="37"/>
  <c r="X24" i="37"/>
  <c r="Q25" i="37"/>
  <c r="Z25" i="37" s="1"/>
  <c r="X16" i="37"/>
  <c r="X23" i="37"/>
  <c r="X15" i="37"/>
  <c r="X19" i="37"/>
  <c r="X27" i="37"/>
  <c r="X26" i="37"/>
  <c r="O27" i="37"/>
  <c r="Q27" i="37" s="1"/>
  <c r="M24" i="37"/>
  <c r="Q24" i="37" s="1"/>
  <c r="M23" i="37"/>
  <c r="Q23" i="37" s="1"/>
  <c r="M22" i="37"/>
  <c r="Q22" i="37" s="1"/>
  <c r="O21" i="37"/>
  <c r="Q21" i="37" s="1"/>
  <c r="Z21" i="37" s="1"/>
  <c r="M20" i="37"/>
  <c r="Q20" i="37" s="1"/>
  <c r="M19" i="37"/>
  <c r="Q19" i="37" s="1"/>
  <c r="O18" i="37"/>
  <c r="Q18" i="37" s="1"/>
  <c r="Z18" i="37" s="1"/>
  <c r="M17" i="37"/>
  <c r="Q17" i="37" s="1"/>
  <c r="M16" i="37"/>
  <c r="Q16" i="37" s="1"/>
  <c r="M15" i="37"/>
  <c r="Q15" i="37" s="1"/>
  <c r="J5" i="35"/>
  <c r="G24" i="35"/>
  <c r="J6" i="35"/>
  <c r="V14" i="49"/>
  <c r="X14" i="49" s="1"/>
  <c r="V7" i="37"/>
  <c r="X7" i="37" s="1"/>
  <c r="V8" i="49"/>
  <c r="X8" i="49" s="1"/>
  <c r="O9" i="49"/>
  <c r="Q9" i="49" s="1"/>
  <c r="V12" i="37"/>
  <c r="X12" i="37" s="1"/>
  <c r="V12" i="49"/>
  <c r="X12" i="49" s="1"/>
  <c r="O14" i="49"/>
  <c r="Q14" i="49" s="1"/>
  <c r="M10" i="49"/>
  <c r="Q10" i="49" s="1"/>
  <c r="X9" i="37"/>
  <c r="Q7" i="37"/>
  <c r="Q13" i="49"/>
  <c r="V6" i="37"/>
  <c r="X6" i="37" s="1"/>
  <c r="Q12" i="49"/>
  <c r="T10" i="37"/>
  <c r="X10" i="37" s="1"/>
  <c r="Q10" i="37"/>
  <c r="T9" i="49"/>
  <c r="X9" i="49" s="1"/>
  <c r="T8" i="37"/>
  <c r="X8" i="37" s="1"/>
  <c r="X14" i="37"/>
  <c r="O8" i="37"/>
  <c r="Q8" i="37" s="1"/>
  <c r="T11" i="37"/>
  <c r="X11" i="37" s="1"/>
  <c r="M8" i="49"/>
  <c r="Q8" i="49" s="1"/>
  <c r="T13" i="37"/>
  <c r="X13" i="37" s="1"/>
  <c r="Z13" i="37" s="1"/>
  <c r="X10" i="49"/>
  <c r="X13" i="49"/>
  <c r="M11" i="37"/>
  <c r="Q11" i="37" s="1"/>
  <c r="O14" i="37"/>
  <c r="Q14" i="37" s="1"/>
  <c r="M12" i="37"/>
  <c r="Q12" i="37" s="1"/>
  <c r="X7" i="49"/>
  <c r="O7" i="49"/>
  <c r="Q7" i="49" s="1"/>
  <c r="V11" i="49"/>
  <c r="X11" i="49" s="1"/>
  <c r="O6" i="37"/>
  <c r="M6" i="37"/>
  <c r="M9" i="37"/>
  <c r="O9" i="37"/>
  <c r="O11" i="49"/>
  <c r="Q11" i="49" s="1"/>
  <c r="M6" i="49"/>
  <c r="Q6" i="49" s="1"/>
  <c r="Z6" i="49" s="1"/>
  <c r="V6" i="49"/>
  <c r="X6" i="49" s="1"/>
  <c r="Z24" i="49" l="1"/>
  <c r="Z20" i="37"/>
  <c r="Z16" i="37"/>
  <c r="Z17" i="37"/>
  <c r="Z20" i="49"/>
  <c r="Z25" i="49"/>
  <c r="Z19" i="37"/>
  <c r="Z21" i="49"/>
  <c r="Z22" i="37"/>
  <c r="Z15" i="37"/>
  <c r="Z19" i="49"/>
  <c r="Z22" i="49"/>
  <c r="Z23" i="37"/>
  <c r="Z23" i="49"/>
  <c r="Z26" i="37"/>
  <c r="Z27" i="49"/>
  <c r="Z26" i="49"/>
  <c r="Z15" i="49"/>
  <c r="Z17" i="49"/>
  <c r="Z18" i="49"/>
  <c r="Z24" i="37"/>
  <c r="Z27" i="37"/>
  <c r="J24" i="35"/>
  <c r="J27" i="35" s="1"/>
  <c r="J28" i="35" s="1"/>
  <c r="Z10" i="49"/>
  <c r="Z13" i="49"/>
  <c r="Z7" i="49"/>
  <c r="Z14" i="49"/>
  <c r="Z7" i="37"/>
  <c r="Z10" i="37"/>
  <c r="Z12" i="49"/>
  <c r="Z8" i="37"/>
  <c r="Z8" i="49"/>
  <c r="Z9" i="49"/>
  <c r="Z14" i="37"/>
  <c r="Z11" i="37"/>
  <c r="Q9" i="37"/>
  <c r="Z9" i="37" s="1"/>
  <c r="Z12" i="37"/>
  <c r="Q6" i="37"/>
  <c r="Z6" i="37" s="1"/>
  <c r="Z11" i="49"/>
  <c r="B14" i="29" l="1"/>
  <c r="B6" i="29"/>
  <c r="H6" i="29" s="1"/>
  <c r="H8" i="29" s="1"/>
  <c r="Z28" i="37"/>
  <c r="Z28" i="49"/>
  <c r="F14" i="29" l="1"/>
  <c r="K14" i="29" s="1"/>
  <c r="K16"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JICA</author>
    <author>kmn</author>
  </authors>
  <commentList>
    <comment ref="G3" authorId="0" shapeId="0" xr:uid="{00000000-0006-0000-0000-000001000000}">
      <text>
        <r>
          <rPr>
            <sz val="9"/>
            <color indexed="81"/>
            <rFont val="ＭＳ Ｐゴシック"/>
            <family val="3"/>
            <charset val="128"/>
          </rPr>
          <t xml:space="preserve">大学卒、大学院卒の２項目ある方がいらっしますので、セルの書式は設定していません。
</t>
        </r>
      </text>
    </comment>
    <comment ref="J4" authorId="1" shapeId="0" xr:uid="{00000000-0006-0000-0000-000002000000}">
      <text>
        <r>
          <rPr>
            <b/>
            <sz val="9"/>
            <color indexed="81"/>
            <rFont val="MS P ゴシック"/>
            <family val="3"/>
            <charset val="128"/>
          </rPr>
          <t>月額単価を入力下さい。各シートに自動で単価が反映されます。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YAMAGUCHI Naotaka/PR</author>
  </authors>
  <commentList>
    <comment ref="A5" authorId="0" shapeId="0" xr:uid="{00000000-0006-0000-0300-000001000000}">
      <text>
        <r>
          <rPr>
            <sz val="10"/>
            <color indexed="81"/>
            <rFont val="ＭＳ Ｐゴシック"/>
            <family val="3"/>
            <charset val="128"/>
          </rPr>
          <t>最初に「従事者基礎情報」シートに入力されている従事者キー番号を入力してください。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YAMAGUCHI Naotaka/PR</author>
    <author>Shimodaira</author>
  </authors>
  <commentList>
    <comment ref="A5" authorId="0" shapeId="0" xr:uid="{00000000-0006-0000-0400-000001000000}">
      <text>
        <r>
          <rPr>
            <sz val="10"/>
            <color indexed="81"/>
            <rFont val="ＭＳ Ｐゴシック"/>
            <family val="3"/>
            <charset val="128"/>
          </rPr>
          <t>最初に「従事者基礎情報シート」の従事者キーを入力してください。</t>
        </r>
      </text>
    </comment>
    <comment ref="A24" authorId="1" shapeId="0" xr:uid="{00000000-0006-0000-0400-000002000000}">
      <text>
        <r>
          <rPr>
            <b/>
            <u/>
            <sz val="9"/>
            <color indexed="81"/>
            <rFont val="ＭＳ Ｐゴシック"/>
            <family val="3"/>
            <charset val="128"/>
          </rPr>
          <t>業務従事者の追加</t>
        </r>
        <r>
          <rPr>
            <b/>
            <sz val="9"/>
            <color indexed="81"/>
            <rFont val="ＭＳ Ｐゴシック"/>
            <family val="3"/>
            <charset val="128"/>
          </rPr>
          <t xml:space="preserve">
</t>
        </r>
        <r>
          <rPr>
            <sz val="9"/>
            <color indexed="81"/>
            <rFont val="ＭＳ Ｐゴシック"/>
            <family val="3"/>
            <charset val="128"/>
          </rPr>
          <t>更に行を追加する必要がある場合は、非表示になっている行を再表示させて行を増やしてください。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YAMAGUCHI Naotaka/PR</author>
  </authors>
  <commentList>
    <comment ref="A6" authorId="0" shapeId="0" xr:uid="{00000000-0006-0000-0600-000001000000}">
      <text>
        <r>
          <rPr>
            <b/>
            <sz val="10"/>
            <color indexed="81"/>
            <rFont val="ＭＳ Ｐゴシック"/>
            <family val="3"/>
            <charset val="128"/>
          </rPr>
          <t>最初に「従事者基礎情報シート」の従事者キーを入力願います。同一人複数回の渡航回数まで同一の従事者キーを入力して増やしてください。</t>
        </r>
      </text>
    </comment>
    <comment ref="R6" authorId="0" shapeId="0" xr:uid="{00000000-0006-0000-0600-000002000000}">
      <text>
        <r>
          <rPr>
            <b/>
            <sz val="11"/>
            <color indexed="81"/>
            <rFont val="ＭＳ Ｐゴシック"/>
            <family val="3"/>
            <charset val="128"/>
          </rPr>
          <t>通常単価適用期間と特別単価適用が混在する場合は記入行を別行とし、特別単価は手入力で修正してください。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YAMAGUCHI Naotaka/PR</author>
  </authors>
  <commentList>
    <comment ref="A6" authorId="0" shapeId="0" xr:uid="{00000000-0006-0000-0700-000001000000}">
      <text>
        <r>
          <rPr>
            <b/>
            <sz val="10"/>
            <color indexed="81"/>
            <rFont val="ＭＳ Ｐゴシック"/>
            <family val="3"/>
            <charset val="128"/>
          </rPr>
          <t>最初に「従事者基礎情報シート」の従事者キーを入力願います。同一人複数回の渡航回数まで同一の従事者キーを入力して増やしてください。</t>
        </r>
      </text>
    </comment>
    <comment ref="R6" authorId="0" shapeId="0" xr:uid="{00000000-0006-0000-0700-000002000000}">
      <text>
        <r>
          <rPr>
            <b/>
            <sz val="11"/>
            <color indexed="81"/>
            <rFont val="ＭＳ Ｐゴシック"/>
            <family val="3"/>
            <charset val="128"/>
          </rPr>
          <t>通常単価適用期間と特別単価適用が混在する場合は記入行を別行とし、特別単価は手入力で修正してください。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YAMAGUCHI Naotaka/PR</author>
    <author>津田</author>
  </authors>
  <commentList>
    <comment ref="I3" authorId="0" shapeId="0" xr:uid="{00000000-0006-0000-0800-000001000000}">
      <text>
        <r>
          <rPr>
            <b/>
            <sz val="10"/>
            <color indexed="81"/>
            <rFont val="ＭＳ Ｐゴシック"/>
            <family val="3"/>
            <charset val="128"/>
          </rPr>
          <t>航空賃の証拠書類は「様式21証書貼付台紙」に貼付し、本「証書番号」欄に「証書貼付台紙」の証書番号を記入の上、本紙を当該証書貼付台紙に添付してください。</t>
        </r>
      </text>
    </comment>
    <comment ref="D14" authorId="1" shapeId="0" xr:uid="{00000000-0006-0000-0800-000002000000}">
      <text>
        <r>
          <rPr>
            <b/>
            <sz val="9"/>
            <color indexed="81"/>
            <rFont val="MS P ゴシック"/>
            <family val="3"/>
            <charset val="128"/>
          </rPr>
          <t>プルダウンから選択してください。</t>
        </r>
        <r>
          <rPr>
            <sz val="9"/>
            <color indexed="81"/>
            <rFont val="MS P 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八千代エンジニヤリング　関</author>
  </authors>
  <commentList>
    <comment ref="G3" authorId="0" shapeId="0" xr:uid="{00000000-0006-0000-0C00-000001000000}">
      <text>
        <r>
          <rPr>
            <b/>
            <sz val="9"/>
            <color indexed="81"/>
            <rFont val="MS P ゴシック"/>
            <family val="3"/>
            <charset val="128"/>
          </rPr>
          <t>A6 入力情報からの自動入力されます。</t>
        </r>
        <r>
          <rPr>
            <sz val="9"/>
            <color indexed="81"/>
            <rFont val="MS P ゴシック"/>
            <family val="3"/>
            <charset val="128"/>
          </rPr>
          <t xml:space="preserve">
</t>
        </r>
      </text>
    </comment>
    <comment ref="G34" authorId="0" shapeId="0" xr:uid="{00000000-0006-0000-0C00-000002000000}">
      <text>
        <r>
          <rPr>
            <b/>
            <sz val="9"/>
            <color indexed="81"/>
            <rFont val="MS P ゴシック"/>
            <family val="3"/>
            <charset val="128"/>
          </rPr>
          <t xml:space="preserve">該当するレートを選択してください。
</t>
        </r>
        <r>
          <rPr>
            <sz val="9"/>
            <color indexed="81"/>
            <rFont val="MS P ゴシック"/>
            <family val="3"/>
            <charset val="128"/>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契約第1課</author>
  </authors>
  <commentList>
    <comment ref="F6" authorId="0" shapeId="0" xr:uid="{85398F1F-7192-4009-AD89-57ABDE4462AA}">
      <text>
        <r>
          <rPr>
            <b/>
            <sz val="9"/>
            <color indexed="81"/>
            <rFont val="MS P ゴシック"/>
            <family val="3"/>
            <charset val="128"/>
          </rPr>
          <t xml:space="preserve">プルダウンから選択してください。
</t>
        </r>
      </text>
    </comment>
    <comment ref="G6" authorId="0" shapeId="0" xr:uid="{80397E15-4175-45E5-9582-A04037B313E4}">
      <text>
        <r>
          <rPr>
            <b/>
            <sz val="9"/>
            <color indexed="81"/>
            <rFont val="MS P ゴシック"/>
            <family val="3"/>
            <charset val="128"/>
          </rPr>
          <t>プルダウンから選択してください。</t>
        </r>
      </text>
    </comment>
  </commentList>
</comments>
</file>

<file path=xl/sharedStrings.xml><?xml version="1.0" encoding="utf-8"?>
<sst xmlns="http://schemas.openxmlformats.org/spreadsheetml/2006/main" count="475" uniqueCount="345">
  <si>
    <t>従事者基礎情報</t>
    <rPh sb="0" eb="3">
      <t>ジュウジシャ</t>
    </rPh>
    <rPh sb="3" eb="5">
      <t>キソ</t>
    </rPh>
    <rPh sb="5" eb="7">
      <t>ジョウホウ</t>
    </rPh>
    <phoneticPr fontId="1"/>
  </si>
  <si>
    <t>最初に入力してください。</t>
    <rPh sb="0" eb="2">
      <t>サイショ</t>
    </rPh>
    <rPh sb="3" eb="5">
      <t>ニュウリョク</t>
    </rPh>
    <phoneticPr fontId="1"/>
  </si>
  <si>
    <t>従事者キー</t>
    <rPh sb="0" eb="2">
      <t>ジュウジ</t>
    </rPh>
    <rPh sb="2" eb="3">
      <t>シャ</t>
    </rPh>
    <phoneticPr fontId="8"/>
  </si>
  <si>
    <t>従事者名（居住地）</t>
    <rPh sb="0" eb="2">
      <t>ジュウジ</t>
    </rPh>
    <rPh sb="2" eb="3">
      <t>シャ</t>
    </rPh>
    <rPh sb="3" eb="4">
      <t>メイ</t>
    </rPh>
    <rPh sb="5" eb="8">
      <t>キョジュウチ</t>
    </rPh>
    <phoneticPr fontId="2"/>
  </si>
  <si>
    <t>担当業務</t>
    <rPh sb="0" eb="2">
      <t>タントウ</t>
    </rPh>
    <rPh sb="2" eb="4">
      <t>ギョウム</t>
    </rPh>
    <phoneticPr fontId="1"/>
  </si>
  <si>
    <t>所属先</t>
    <rPh sb="0" eb="2">
      <t>ショゾク</t>
    </rPh>
    <rPh sb="2" eb="3">
      <t>サキ</t>
    </rPh>
    <phoneticPr fontId="1"/>
  </si>
  <si>
    <t>格付</t>
    <rPh sb="0" eb="1">
      <t>カク</t>
    </rPh>
    <rPh sb="1" eb="2">
      <t>ヅ</t>
    </rPh>
    <phoneticPr fontId="8"/>
  </si>
  <si>
    <r>
      <t>最終学歴</t>
    </r>
    <r>
      <rPr>
        <vertAlign val="superscript"/>
        <sz val="10"/>
        <rFont val="ＭＳ ゴシック"/>
        <family val="3"/>
        <charset val="128"/>
      </rPr>
      <t xml:space="preserve"> (注1)</t>
    </r>
    <rPh sb="6" eb="7">
      <t>チュウ</t>
    </rPh>
    <phoneticPr fontId="8"/>
  </si>
  <si>
    <r>
      <t>卒業年月</t>
    </r>
    <r>
      <rPr>
        <vertAlign val="superscript"/>
        <sz val="10"/>
        <rFont val="ＭＳ ゴシック"/>
        <family val="3"/>
        <charset val="128"/>
      </rPr>
      <t>(注1)</t>
    </r>
    <phoneticPr fontId="8"/>
  </si>
  <si>
    <t>直接人件費月額単価</t>
    <rPh sb="0" eb="2">
      <t>チョクセツ</t>
    </rPh>
    <rPh sb="2" eb="5">
      <t>ジンケンヒ</t>
    </rPh>
    <rPh sb="5" eb="7">
      <t>ゲツガク</t>
    </rPh>
    <rPh sb="7" eb="9">
      <t>タンカ</t>
    </rPh>
    <phoneticPr fontId="1"/>
  </si>
  <si>
    <t>□原　×子</t>
    <rPh sb="1" eb="2">
      <t>ハラ</t>
    </rPh>
    <rPh sb="4" eb="5">
      <t>コ</t>
    </rPh>
    <phoneticPr fontId="8"/>
  </si>
  <si>
    <t>交差点設計</t>
    <rPh sb="0" eb="3">
      <t>コウサテン</t>
    </rPh>
    <rPh sb="3" eb="5">
      <t>セッケイ</t>
    </rPh>
    <phoneticPr fontId="8"/>
  </si>
  <si>
    <t>新宿プラニング</t>
    <rPh sb="0" eb="2">
      <t>シンジュク</t>
    </rPh>
    <phoneticPr fontId="8"/>
  </si>
  <si>
    <t>　○○工業大学卒
　△△△大学院修了</t>
    <rPh sb="5" eb="7">
      <t>ダイガク</t>
    </rPh>
    <rPh sb="13" eb="16">
      <t>ダイガクイン</t>
    </rPh>
    <rPh sb="16" eb="18">
      <t>シュウリョウ</t>
    </rPh>
    <phoneticPr fontId="8"/>
  </si>
  <si>
    <t>19**年3月
200*年9月</t>
    <phoneticPr fontId="1"/>
  </si>
  <si>
    <t>号数</t>
    <rPh sb="0" eb="2">
      <t>ゴウスウ</t>
    </rPh>
    <phoneticPr fontId="8"/>
  </si>
  <si>
    <t>月額単価</t>
    <rPh sb="0" eb="4">
      <t>ゲツガクタンカ</t>
    </rPh>
    <phoneticPr fontId="8"/>
  </si>
  <si>
    <r>
      <rPr>
        <sz val="12"/>
        <color theme="1"/>
        <rFont val="ＭＳ ゴシック"/>
        <family val="3"/>
        <charset val="128"/>
      </rPr>
      <t>日当</t>
    </r>
    <rPh sb="0" eb="2">
      <t>ニットウ</t>
    </rPh>
    <phoneticPr fontId="8"/>
  </si>
  <si>
    <r>
      <rPr>
        <sz val="12"/>
        <color theme="1"/>
        <rFont val="ＭＳ ゴシック"/>
        <family val="3"/>
        <charset val="128"/>
      </rPr>
      <t>宿泊費</t>
    </r>
    <rPh sb="0" eb="3">
      <t>シュクハクヒ</t>
    </rPh>
    <phoneticPr fontId="8"/>
  </si>
  <si>
    <t>○山　△男</t>
    <rPh sb="1" eb="2">
      <t>ヤマ</t>
    </rPh>
    <rPh sb="4" eb="5">
      <t>オトコ</t>
    </rPh>
    <phoneticPr fontId="8"/>
  </si>
  <si>
    <t>交通計画Ⅱ</t>
    <rPh sb="0" eb="2">
      <t>コウツウ</t>
    </rPh>
    <rPh sb="2" eb="4">
      <t>ケイカク</t>
    </rPh>
    <phoneticPr fontId="8"/>
  </si>
  <si>
    <t>麹町設計(補強：○×企画)</t>
    <rPh sb="0" eb="2">
      <t>コウジマチ</t>
    </rPh>
    <rPh sb="2" eb="4">
      <t>セッケイ</t>
    </rPh>
    <rPh sb="5" eb="7">
      <t>ホキョウ</t>
    </rPh>
    <rPh sb="10" eb="12">
      <t>キカク</t>
    </rPh>
    <phoneticPr fontId="8"/>
  </si>
  <si>
    <t>　○○工業高校卒</t>
    <rPh sb="3" eb="5">
      <t>コウギョウ</t>
    </rPh>
    <rPh sb="5" eb="7">
      <t>コウコウ</t>
    </rPh>
    <rPh sb="7" eb="8">
      <t>ソツ</t>
    </rPh>
    <phoneticPr fontId="8"/>
  </si>
  <si>
    <t>19**年3月</t>
    <phoneticPr fontId="1"/>
  </si>
  <si>
    <t>○野　△子（前任）</t>
    <rPh sb="6" eb="8">
      <t>ゼンニン</t>
    </rPh>
    <phoneticPr fontId="1"/>
  </si>
  <si>
    <t>ジェンダー分析</t>
    <phoneticPr fontId="1"/>
  </si>
  <si>
    <t>３Ｊコンサルタンツ（株）</t>
    <phoneticPr fontId="1"/>
  </si>
  <si>
    <t xml:space="preserve"> ○○○○○○大学卒</t>
  </si>
  <si>
    <t>▽田　□美（後任）</t>
    <rPh sb="1" eb="2">
      <t>タ</t>
    </rPh>
    <rPh sb="6" eb="8">
      <t>コウニン</t>
    </rPh>
    <phoneticPr fontId="1"/>
  </si>
  <si>
    <t>道路計画</t>
    <phoneticPr fontId="1"/>
  </si>
  <si>
    <t>×木　〇子</t>
    <phoneticPr fontId="1"/>
  </si>
  <si>
    <t>新宿プラニング</t>
    <phoneticPr fontId="1"/>
  </si>
  <si>
    <t>○○○○○○大学卒</t>
    <phoneticPr fontId="1"/>
  </si>
  <si>
    <t>道路計画（D枠）</t>
  </si>
  <si>
    <t>□川　×代</t>
    <phoneticPr fontId="1"/>
  </si>
  <si>
    <t>200*年3月</t>
    <phoneticPr fontId="1"/>
  </si>
  <si>
    <t>法西　●子</t>
    <rPh sb="0" eb="1">
      <t>ホウ</t>
    </rPh>
    <rPh sb="1" eb="2">
      <t>ニシ</t>
    </rPh>
    <rPh sb="4" eb="5">
      <t>コ</t>
    </rPh>
    <phoneticPr fontId="1"/>
  </si>
  <si>
    <t>通訳</t>
    <rPh sb="0" eb="2">
      <t>ツウヤク</t>
    </rPh>
    <phoneticPr fontId="1"/>
  </si>
  <si>
    <t>通訳センター株式会社</t>
    <rPh sb="0" eb="2">
      <t>ツウヤク</t>
    </rPh>
    <rPh sb="6" eb="10">
      <t>カブ</t>
    </rPh>
    <phoneticPr fontId="1"/>
  </si>
  <si>
    <t>（注1）業務従事者の最終学歴（卒業年月）が大学院卒以上の場合、大学学歴と大学卒業年月もあわせて記載してください。</t>
    <rPh sb="1" eb="2">
      <t>チュウ</t>
    </rPh>
    <rPh sb="4" eb="6">
      <t>ギョウム</t>
    </rPh>
    <rPh sb="6" eb="9">
      <t>ジュウジシャ</t>
    </rPh>
    <rPh sb="10" eb="12">
      <t>サイシュウ</t>
    </rPh>
    <rPh sb="12" eb="14">
      <t>ガクレキ</t>
    </rPh>
    <rPh sb="15" eb="17">
      <t>ソツギョウ</t>
    </rPh>
    <rPh sb="17" eb="19">
      <t>ネンゲツ</t>
    </rPh>
    <rPh sb="21" eb="23">
      <t>ダイガク</t>
    </rPh>
    <rPh sb="23" eb="24">
      <t>イン</t>
    </rPh>
    <rPh sb="24" eb="25">
      <t>ソツ</t>
    </rPh>
    <rPh sb="25" eb="27">
      <t>イジョウ</t>
    </rPh>
    <rPh sb="28" eb="30">
      <t>バアイ</t>
    </rPh>
    <rPh sb="31" eb="33">
      <t>ダイガク</t>
    </rPh>
    <rPh sb="33" eb="35">
      <t>ガクレキ</t>
    </rPh>
    <rPh sb="36" eb="38">
      <t>ダイガク</t>
    </rPh>
    <rPh sb="38" eb="40">
      <t>ソツギョウ</t>
    </rPh>
    <rPh sb="40" eb="42">
      <t>ネンゲツ</t>
    </rPh>
    <rPh sb="47" eb="49">
      <t>キサイ</t>
    </rPh>
    <phoneticPr fontId="8"/>
  </si>
  <si>
    <r>
      <t>このシートは様式６直接人件費、様式７業務従事者名簿、様式９航空賃、様式12戦争特約保険料の入力を省略するものであり、</t>
    </r>
    <r>
      <rPr>
        <u/>
        <sz val="14"/>
        <color rgb="FFFF0000"/>
        <rFont val="ＭＳ ゴシック"/>
        <family val="3"/>
        <charset val="128"/>
      </rPr>
      <t>印刷は不要</t>
    </r>
    <r>
      <rPr>
        <sz val="14"/>
        <color rgb="FFFF0000"/>
        <rFont val="ＭＳ ゴシック"/>
        <family val="3"/>
        <charset val="128"/>
      </rPr>
      <t>です。</t>
    </r>
    <rPh sb="6" eb="8">
      <t>ヨウシキ</t>
    </rPh>
    <rPh sb="9" eb="11">
      <t>チョクセツ</t>
    </rPh>
    <rPh sb="11" eb="14">
      <t>ジンケンヒ</t>
    </rPh>
    <rPh sb="15" eb="17">
      <t>ヨウシキ</t>
    </rPh>
    <rPh sb="18" eb="20">
      <t>ギョウム</t>
    </rPh>
    <rPh sb="20" eb="23">
      <t>ジュウジシャ</t>
    </rPh>
    <rPh sb="23" eb="25">
      <t>メイボ</t>
    </rPh>
    <rPh sb="26" eb="28">
      <t>ヨウシキ</t>
    </rPh>
    <rPh sb="29" eb="31">
      <t>コウクウ</t>
    </rPh>
    <rPh sb="31" eb="32">
      <t>チン</t>
    </rPh>
    <rPh sb="33" eb="35">
      <t>ヨウシキ</t>
    </rPh>
    <rPh sb="37" eb="39">
      <t>センソウ</t>
    </rPh>
    <rPh sb="39" eb="41">
      <t>トクヤク</t>
    </rPh>
    <rPh sb="41" eb="44">
      <t>ホケンリョウ</t>
    </rPh>
    <rPh sb="45" eb="47">
      <t>ニュウリョク</t>
    </rPh>
    <rPh sb="48" eb="50">
      <t>ショウリャク</t>
    </rPh>
    <rPh sb="58" eb="60">
      <t>インサツ</t>
    </rPh>
    <rPh sb="61" eb="63">
      <t>フヨウ</t>
    </rPh>
    <phoneticPr fontId="1"/>
  </si>
  <si>
    <t>様式４</t>
    <rPh sb="0" eb="2">
      <t>ヨウシキ</t>
    </rPh>
    <phoneticPr fontId="1"/>
  </si>
  <si>
    <t>契約金額精算報告内訳書</t>
    <rPh sb="0" eb="2">
      <t>ケイヤク</t>
    </rPh>
    <rPh sb="2" eb="4">
      <t>キンガク</t>
    </rPh>
    <rPh sb="4" eb="6">
      <t>セイサン</t>
    </rPh>
    <phoneticPr fontId="1"/>
  </si>
  <si>
    <t>（単位：円）</t>
  </si>
  <si>
    <r>
      <t>費　目</t>
    </r>
    <r>
      <rPr>
        <vertAlign val="superscript"/>
        <sz val="10.5"/>
        <color indexed="8"/>
        <rFont val="ＭＳ ゴシック"/>
        <family val="3"/>
        <charset val="128"/>
      </rPr>
      <t>注1</t>
    </r>
    <phoneticPr fontId="1"/>
  </si>
  <si>
    <r>
      <t>契約金額(A)</t>
    </r>
    <r>
      <rPr>
        <vertAlign val="superscript"/>
        <sz val="10.5"/>
        <color indexed="8"/>
        <rFont val="ＭＳ ゴシック"/>
        <family val="3"/>
        <charset val="128"/>
      </rPr>
      <t>注2</t>
    </r>
    <phoneticPr fontId="1"/>
  </si>
  <si>
    <r>
      <t>契約金額
（流用後）(B)</t>
    </r>
    <r>
      <rPr>
        <vertAlign val="superscript"/>
        <sz val="10.5"/>
        <color indexed="8"/>
        <rFont val="ＭＳ ゴシック"/>
        <family val="3"/>
        <charset val="128"/>
      </rPr>
      <t>注3</t>
    </r>
    <rPh sb="13" eb="14">
      <t>チュウ</t>
    </rPh>
    <phoneticPr fontId="1"/>
  </si>
  <si>
    <r>
      <t>精算額(C)</t>
    </r>
    <r>
      <rPr>
        <vertAlign val="superscript"/>
        <sz val="10.5"/>
        <color indexed="8"/>
        <rFont val="ＭＳ ゴシック"/>
        <family val="3"/>
        <charset val="128"/>
      </rPr>
      <t>注4</t>
    </r>
    <phoneticPr fontId="1"/>
  </si>
  <si>
    <t>前払額(D)</t>
    <phoneticPr fontId="1"/>
  </si>
  <si>
    <r>
      <t>部分払額(E)</t>
    </r>
    <r>
      <rPr>
        <vertAlign val="superscript"/>
        <sz val="10.5"/>
        <color indexed="8"/>
        <rFont val="ＭＳ ゴシック"/>
        <family val="3"/>
        <charset val="128"/>
      </rPr>
      <t>注5</t>
    </r>
    <phoneticPr fontId="1"/>
  </si>
  <si>
    <t>概算払額(F)</t>
    <phoneticPr fontId="1"/>
  </si>
  <si>
    <r>
      <t>請求額(G)=(C)-(D)-(E)-(F)</t>
    </r>
    <r>
      <rPr>
        <vertAlign val="superscript"/>
        <sz val="10.5"/>
        <color indexed="8"/>
        <rFont val="ＭＳ ゴシック"/>
        <family val="3"/>
        <charset val="128"/>
      </rPr>
      <t>注6</t>
    </r>
    <rPh sb="2" eb="3">
      <t>ガク</t>
    </rPh>
    <rPh sb="22" eb="23">
      <t>チュウ</t>
    </rPh>
    <phoneticPr fontId="1"/>
  </si>
  <si>
    <t>Ⅰ．業務原価</t>
    <rPh sb="2" eb="4">
      <t>ギョウム</t>
    </rPh>
    <rPh sb="4" eb="6">
      <t>ゲンカ</t>
    </rPh>
    <phoneticPr fontId="1"/>
  </si>
  <si>
    <t>（１）直接経費</t>
    <phoneticPr fontId="82"/>
  </si>
  <si>
    <t>　１　旅費（航空賃）</t>
    <phoneticPr fontId="82"/>
  </si>
  <si>
    <t>　２　旅費（その他）</t>
    <phoneticPr fontId="82"/>
  </si>
  <si>
    <t>　３　一般業務費</t>
    <phoneticPr fontId="82"/>
  </si>
  <si>
    <t>　４　通訳傭上費</t>
    <phoneticPr fontId="82"/>
  </si>
  <si>
    <t>　５　報告書作成費</t>
    <phoneticPr fontId="82"/>
  </si>
  <si>
    <t>　６　機材費</t>
    <phoneticPr fontId="82"/>
  </si>
  <si>
    <t>　７　再委託費</t>
    <phoneticPr fontId="82"/>
  </si>
  <si>
    <t>　８　国内業務費</t>
    <phoneticPr fontId="82"/>
  </si>
  <si>
    <t>　９　現地一時隔離関連費</t>
    <phoneticPr fontId="82"/>
  </si>
  <si>
    <t>　１０　本邦一時隔離関連費</t>
    <phoneticPr fontId="82"/>
  </si>
  <si>
    <t>（２）直接人件費</t>
    <rPh sb="3" eb="8">
      <t>チョクセツジンケンヒ</t>
    </rPh>
    <phoneticPr fontId="82"/>
  </si>
  <si>
    <t>（３）その他原価</t>
    <rPh sb="5" eb="8">
      <t>タゲンカ</t>
    </rPh>
    <phoneticPr fontId="82"/>
  </si>
  <si>
    <t>Ⅱ.一般管理費等</t>
    <rPh sb="2" eb="4">
      <t>イッパン</t>
    </rPh>
    <rPh sb="4" eb="7">
      <t>カンリヒ</t>
    </rPh>
    <rPh sb="7" eb="8">
      <t>ラ</t>
    </rPh>
    <phoneticPr fontId="1"/>
  </si>
  <si>
    <t>Ⅲ.小計(I.＋II.)</t>
    <rPh sb="2" eb="4">
      <t>ショウケイ</t>
    </rPh>
    <phoneticPr fontId="1"/>
  </si>
  <si>
    <t>Ⅳ</t>
    <phoneticPr fontId="1"/>
  </si>
  <si>
    <t>消費税及び地方消費税10%</t>
    <phoneticPr fontId="1"/>
  </si>
  <si>
    <t>合　計(Ⅲ.＋Ⅳ.)</t>
    <phoneticPr fontId="1"/>
  </si>
  <si>
    <t>千円未満切捨て廃止により、契約金額を超える精算額となる場合は、コロナ関連経費なども含めて超過額が契約金額（税込）の50万円以内において打合簿不要で精算対象となります。該当する場合は、左記のチェックボックスに「レ」を入れてください。なお、50万円を超える場合は変更契約が必要となりますので予めご注意ください。</t>
  </si>
  <si>
    <t xml:space="preserve">
注１）費目については、契約締結時期により、別の費目構成となっている場合があります。契約金額内訳書に記載されている費目を使用してください。
注２）契約変更している場合は、最終契約変更後の契約金額内訳を記載してください。
注３）費目間流用を行った後の契約金額内訳を記載してください。また、費目間流用に係る打合簿（写）を添付してください。
注４）直接経費に係る精算額は、直接経費費目間流用計算表（様式５）で計算された額を記載してください。直接人件費、その他原価及び一般管理費等については、精算報告明細書の精算額を記載してください。
　　　また、支出実績中間確認を行った場合は、確認済みの経費も精算額に含め、最新の「支出実績中間確認通知書」（写）を添付ください。
注５）複数の部分払がある場合はその合計額を記載してください。また、必要に応じ消費税額を明記することも可能です。
注６）請求額には、精算額から前払額、部分払額及び概算払額を控除した数字を記載してください。
</t>
    <rPh sb="318" eb="319">
      <t>ウツ</t>
    </rPh>
    <rPh sb="362" eb="364">
      <t>ヒツヨウ</t>
    </rPh>
    <rPh sb="365" eb="366">
      <t>オウ</t>
    </rPh>
    <rPh sb="367" eb="370">
      <t>ショウヒゼイ</t>
    </rPh>
    <rPh sb="370" eb="371">
      <t>ガク</t>
    </rPh>
    <rPh sb="372" eb="374">
      <t>メイキ</t>
    </rPh>
    <rPh sb="379" eb="381">
      <t>カノウ</t>
    </rPh>
    <rPh sb="385" eb="386">
      <t>チュウ</t>
    </rPh>
    <phoneticPr fontId="1"/>
  </si>
  <si>
    <t>様式５</t>
    <phoneticPr fontId="1"/>
  </si>
  <si>
    <t>直接経費費目間流用計算表
（打合簿なしの費目間流用に関する計算表）</t>
    <rPh sb="14" eb="16">
      <t>ウチアワ</t>
    </rPh>
    <rPh sb="16" eb="17">
      <t>ボ</t>
    </rPh>
    <phoneticPr fontId="1"/>
  </si>
  <si>
    <r>
      <t>費目（中項目）</t>
    </r>
    <r>
      <rPr>
        <vertAlign val="superscript"/>
        <sz val="10.5"/>
        <rFont val="ＭＳ ゴシック"/>
        <family val="3"/>
        <charset val="128"/>
      </rPr>
      <t>注１</t>
    </r>
  </si>
  <si>
    <r>
      <t>契約金額
（流用後）</t>
    </r>
    <r>
      <rPr>
        <vertAlign val="superscript"/>
        <sz val="10.5"/>
        <color indexed="8"/>
        <rFont val="ＭＳ ゴシック"/>
        <family val="3"/>
        <charset val="128"/>
      </rPr>
      <t>注２</t>
    </r>
    <phoneticPr fontId="1"/>
  </si>
  <si>
    <r>
      <t>支出額</t>
    </r>
    <r>
      <rPr>
        <vertAlign val="superscript"/>
        <sz val="10.5"/>
        <color indexed="8"/>
        <rFont val="ＭＳ ゴシック"/>
        <family val="3"/>
        <charset val="128"/>
      </rPr>
      <t>注３</t>
    </r>
  </si>
  <si>
    <r>
      <t>精算額</t>
    </r>
    <r>
      <rPr>
        <vertAlign val="superscript"/>
        <sz val="10.5"/>
        <color indexed="8"/>
        <rFont val="ＭＳ ゴシック"/>
        <family val="3"/>
        <charset val="128"/>
      </rPr>
      <t>注４</t>
    </r>
  </si>
  <si>
    <r>
      <t>差額</t>
    </r>
    <r>
      <rPr>
        <vertAlign val="superscript"/>
        <sz val="10.5"/>
        <color indexed="8"/>
        <rFont val="ＭＳ ゴシック"/>
        <family val="3"/>
        <charset val="128"/>
      </rPr>
      <t>注５</t>
    </r>
  </si>
  <si>
    <r>
      <t>参考上限値</t>
    </r>
    <r>
      <rPr>
        <vertAlign val="superscript"/>
        <sz val="10.5"/>
        <color indexed="8"/>
        <rFont val="ＭＳ ゴシック"/>
        <family val="3"/>
        <charset val="128"/>
      </rPr>
      <t>注６</t>
    </r>
  </si>
  <si>
    <r>
      <t>備　考</t>
    </r>
    <r>
      <rPr>
        <vertAlign val="superscript"/>
        <sz val="10.5"/>
        <color indexed="8"/>
        <rFont val="ＭＳ ゴシック"/>
        <family val="3"/>
        <charset val="128"/>
      </rPr>
      <t>注７</t>
    </r>
  </si>
  <si>
    <t>(A)</t>
  </si>
  <si>
    <t>(B)</t>
  </si>
  <si>
    <t>(C)</t>
  </si>
  <si>
    <t>(A)-(C)</t>
  </si>
  <si>
    <t>(A)×5%</t>
  </si>
  <si>
    <t>直接経費合計額</t>
  </si>
  <si>
    <t>注）打合簿なしの費目間流用が発生した場合のみ添付してください。</t>
    <rPh sb="0" eb="1">
      <t>チュウ</t>
    </rPh>
    <rPh sb="2" eb="4">
      <t>ウチアワ</t>
    </rPh>
    <rPh sb="4" eb="5">
      <t>ボ</t>
    </rPh>
    <rPh sb="8" eb="10">
      <t>ヒモク</t>
    </rPh>
    <rPh sb="10" eb="11">
      <t>カン</t>
    </rPh>
    <rPh sb="11" eb="13">
      <t>リュウヨウ</t>
    </rPh>
    <rPh sb="14" eb="16">
      <t>ハッセイ</t>
    </rPh>
    <rPh sb="18" eb="20">
      <t>バアイ</t>
    </rPh>
    <rPh sb="22" eb="24">
      <t>テンプ</t>
    </rPh>
    <phoneticPr fontId="1"/>
  </si>
  <si>
    <r>
      <t>注１）費目については、契約締結時期により、別の費目構成となっている場合があります。契約金額内訳書に記載されている費目を使用してください。
注２）「打合簿あり」での費目間流用を行った後の契約金額内訳を記載してください。
注３）それぞれの費目の「精算報告明細書」に記載されている支出実績をそのまま記載してください。
注４）精算額の確定に当たっては、当該費目の契約金額（流用後）の5％か50万円のいずれか低い金額の範囲内まで、「打合簿なし」の流用を認めています。この運用を反映して、精算額を記載してください。なお、直接経費精算額の合計額は、決して契約金額（流用後）の合計額を超えることは認められませんので、契約金額（流用後）の合計額の範囲内で、「打合簿なし」の流用をしてください。
注５）契約金額（流用後）と精算額の差額を記載してください。この差額が50万円か次欄の参考上限値のいずれか低い金額以下であれば、打合簿なしの流用が認められます。
注６）差額と比較するための参考値として、「(A)×5%」の計算結果を記載してください。差額が０である場合は、記載の必要はありません。
注７）5%か50万円のいずれか低い金額の範囲内の増額であれば、「打合簿なし」の流用可能ですので、理由の記載は不要です。特記すべき事項がありましたら、記載ください。
注８）新型コロナウィルス対策にかかる費用（PCR検査関連費用、コロナ対策関連経費、一時隔離関連経費）については、特例措置のため</t>
    </r>
    <r>
      <rPr>
        <u/>
        <sz val="10"/>
        <rFont val="ＭＳ ゴシック"/>
        <family val="3"/>
        <charset val="128"/>
      </rPr>
      <t>他の目的への費目間流用は認められません。</t>
    </r>
    <rPh sb="509" eb="511">
      <t>ゾウガク</t>
    </rPh>
    <phoneticPr fontId="1"/>
  </si>
  <si>
    <t>精算報告明細書（直接人件費）</t>
    <phoneticPr fontId="1"/>
  </si>
  <si>
    <t>従事者キー</t>
    <rPh sb="0" eb="3">
      <t>ジュウジシャ</t>
    </rPh>
    <phoneticPr fontId="1"/>
  </si>
  <si>
    <t>氏名</t>
    <rPh sb="0" eb="2">
      <t>シメイ</t>
    </rPh>
    <phoneticPr fontId="1"/>
  </si>
  <si>
    <t>格付</t>
    <rPh sb="0" eb="1">
      <t>カク</t>
    </rPh>
    <rPh sb="1" eb="2">
      <t>ヅ</t>
    </rPh>
    <phoneticPr fontId="1"/>
  </si>
  <si>
    <t>月額単価</t>
    <rPh sb="0" eb="2">
      <t>ゲツガク</t>
    </rPh>
    <rPh sb="2" eb="4">
      <t>タンカ</t>
    </rPh>
    <phoneticPr fontId="1"/>
  </si>
  <si>
    <t>現地業務</t>
    <rPh sb="0" eb="2">
      <t>ゲンチ</t>
    </rPh>
    <rPh sb="2" eb="4">
      <t>ギョウム</t>
    </rPh>
    <phoneticPr fontId="1"/>
  </si>
  <si>
    <t>国内業務</t>
    <rPh sb="0" eb="2">
      <t>コクナイ</t>
    </rPh>
    <rPh sb="2" eb="4">
      <t>ギョウム</t>
    </rPh>
    <phoneticPr fontId="1"/>
  </si>
  <si>
    <t>合計金額</t>
    <rPh sb="0" eb="2">
      <t>ゴウケイ</t>
    </rPh>
    <rPh sb="2" eb="4">
      <t>キンガク</t>
    </rPh>
    <phoneticPr fontId="1"/>
  </si>
  <si>
    <t>人月</t>
    <rPh sb="0" eb="2">
      <t>ニンゲツ</t>
    </rPh>
    <phoneticPr fontId="1"/>
  </si>
  <si>
    <t>金額</t>
    <rPh sb="0" eb="2">
      <t>キンガク</t>
    </rPh>
    <phoneticPr fontId="1"/>
  </si>
  <si>
    <t>合計額</t>
    <phoneticPr fontId="1"/>
  </si>
  <si>
    <t>契約金額</t>
    <rPh sb="0" eb="4">
      <t>ケイヤクキンガク</t>
    </rPh>
    <phoneticPr fontId="1"/>
  </si>
  <si>
    <r>
      <t>実績額</t>
    </r>
    <r>
      <rPr>
        <vertAlign val="superscript"/>
        <sz val="12"/>
        <color theme="1"/>
        <rFont val="ＭＳ ゴシック"/>
        <family val="3"/>
        <charset val="128"/>
      </rPr>
      <t>注１</t>
    </r>
    <rPh sb="0" eb="3">
      <t>ジッセキガク</t>
    </rPh>
    <rPh sb="3" eb="4">
      <t>チュウ</t>
    </rPh>
    <phoneticPr fontId="1"/>
  </si>
  <si>
    <r>
      <t>精算額</t>
    </r>
    <r>
      <rPr>
        <b/>
        <vertAlign val="superscript"/>
        <sz val="12"/>
        <color theme="1"/>
        <rFont val="ＭＳ ゴシック"/>
        <family val="3"/>
        <charset val="128"/>
      </rPr>
      <t>注２</t>
    </r>
    <rPh sb="0" eb="3">
      <t>セイサンガク</t>
    </rPh>
    <rPh sb="3" eb="4">
      <t>チュウ</t>
    </rPh>
    <phoneticPr fontId="1"/>
  </si>
  <si>
    <t>注１）実績額は、合計額が転記されます。
注２）精算額は、契約金額と実績額の何れか低い方を精算額とします。</t>
  </si>
  <si>
    <t>様式７</t>
    <phoneticPr fontId="1"/>
  </si>
  <si>
    <t>業務従事者名簿</t>
    <phoneticPr fontId="8"/>
  </si>
  <si>
    <t>従事者
キー</t>
    <rPh sb="0" eb="3">
      <t>ジュウジシャ</t>
    </rPh>
    <phoneticPr fontId="1"/>
  </si>
  <si>
    <t>氏名</t>
    <rPh sb="0" eb="2">
      <t>シメイ</t>
    </rPh>
    <phoneticPr fontId="8"/>
  </si>
  <si>
    <t>担当業務</t>
    <rPh sb="2" eb="4">
      <t>ギョウイム</t>
    </rPh>
    <phoneticPr fontId="8"/>
  </si>
  <si>
    <t>所属先</t>
  </si>
  <si>
    <t>格付</t>
  </si>
  <si>
    <r>
      <t>最終学歴</t>
    </r>
    <r>
      <rPr>
        <vertAlign val="superscript"/>
        <sz val="12"/>
        <rFont val="ＭＳ ゴシック"/>
        <family val="3"/>
        <charset val="128"/>
      </rPr>
      <t xml:space="preserve"> (注1)</t>
    </r>
    <rPh sb="6" eb="7">
      <t>チュウ</t>
    </rPh>
    <phoneticPr fontId="8"/>
  </si>
  <si>
    <r>
      <t>卒業年月</t>
    </r>
    <r>
      <rPr>
        <vertAlign val="superscript"/>
        <sz val="12"/>
        <rFont val="ＭＳ ゴシック"/>
        <family val="3"/>
        <charset val="128"/>
      </rPr>
      <t>(注1)</t>
    </r>
    <phoneticPr fontId="8"/>
  </si>
  <si>
    <t xml:space="preserve">注１）業務従事者の最終学歴（卒業年月）が大学院卒以上の場合、大学学歴と大学卒業年月もあわせて記載してください。
注２）通訳については、最終学歴の記載は不要です。
</t>
    <rPh sb="0" eb="1">
      <t>チュウ</t>
    </rPh>
    <rPh sb="3" eb="5">
      <t>ギョウム</t>
    </rPh>
    <rPh sb="5" eb="8">
      <t>ジュウジシャ</t>
    </rPh>
    <rPh sb="9" eb="11">
      <t>サイシュウ</t>
    </rPh>
    <rPh sb="11" eb="13">
      <t>ガクレキ</t>
    </rPh>
    <rPh sb="14" eb="16">
      <t>ソツギョウ</t>
    </rPh>
    <rPh sb="16" eb="18">
      <t>ネンゲツ</t>
    </rPh>
    <rPh sb="20" eb="23">
      <t>ダイガクイン</t>
    </rPh>
    <rPh sb="23" eb="24">
      <t>ソツ</t>
    </rPh>
    <rPh sb="24" eb="26">
      <t>イ</t>
    </rPh>
    <rPh sb="27" eb="29">
      <t>バアイ</t>
    </rPh>
    <rPh sb="30" eb="32">
      <t>ダイガク</t>
    </rPh>
    <rPh sb="32" eb="34">
      <t>ガクレキ</t>
    </rPh>
    <rPh sb="35" eb="37">
      <t>ダイガク</t>
    </rPh>
    <rPh sb="37" eb="39">
      <t>ソツギョウ</t>
    </rPh>
    <rPh sb="39" eb="41">
      <t>ネンゲツ</t>
    </rPh>
    <rPh sb="46" eb="48">
      <t>キサイ</t>
    </rPh>
    <rPh sb="56" eb="57">
      <t>チュウ</t>
    </rPh>
    <rPh sb="59" eb="61">
      <t>ツウヤク</t>
    </rPh>
    <rPh sb="67" eb="69">
      <t>サイシュウ</t>
    </rPh>
    <rPh sb="69" eb="71">
      <t>ガクレキ</t>
    </rPh>
    <rPh sb="72" eb="74">
      <t>キサイ</t>
    </rPh>
    <rPh sb="75" eb="77">
      <t>フヨウ</t>
    </rPh>
    <phoneticPr fontId="1"/>
  </si>
  <si>
    <t>様式８</t>
    <rPh sb="0" eb="2">
      <t>ヨウシキ</t>
    </rPh>
    <phoneticPr fontId="1"/>
  </si>
  <si>
    <r>
      <t>精算報告明細書（その他原価及び一般管理費等</t>
    </r>
    <r>
      <rPr>
        <b/>
        <sz val="18"/>
        <rFont val="ＭＳ Ｐゴシック"/>
        <family val="3"/>
        <charset val="128"/>
      </rPr>
      <t>）</t>
    </r>
    <rPh sb="0" eb="2">
      <t>セイサン</t>
    </rPh>
    <rPh sb="2" eb="4">
      <t>ホウコク</t>
    </rPh>
    <rPh sb="4" eb="7">
      <t>メイサイショ</t>
    </rPh>
    <rPh sb="10" eb="11">
      <t>タ</t>
    </rPh>
    <rPh sb="11" eb="13">
      <t>ゲンカ</t>
    </rPh>
    <rPh sb="13" eb="14">
      <t>オヨ</t>
    </rPh>
    <rPh sb="15" eb="17">
      <t>イッパン</t>
    </rPh>
    <rPh sb="17" eb="20">
      <t>カンリヒ</t>
    </rPh>
    <rPh sb="20" eb="21">
      <t>トウ</t>
    </rPh>
    <phoneticPr fontId="8"/>
  </si>
  <si>
    <t>１．その他原価</t>
    <rPh sb="4" eb="5">
      <t>タ</t>
    </rPh>
    <rPh sb="5" eb="7">
      <t>ゲンカ</t>
    </rPh>
    <phoneticPr fontId="8"/>
  </si>
  <si>
    <t>直接人件費(円)</t>
    <rPh sb="0" eb="2">
      <t>チョクセツ</t>
    </rPh>
    <rPh sb="2" eb="5">
      <t>ジンケンヒ</t>
    </rPh>
    <rPh sb="6" eb="7">
      <t>エン</t>
    </rPh>
    <phoneticPr fontId="8"/>
  </si>
  <si>
    <t>その他原価率%</t>
    <phoneticPr fontId="1"/>
  </si>
  <si>
    <t xml:space="preserve">　× </t>
    <phoneticPr fontId="8"/>
  </si>
  <si>
    <t>÷</t>
    <phoneticPr fontId="1"/>
  </si>
  <si>
    <t>　（１－その他原価率%）</t>
    <rPh sb="6" eb="10">
      <t>タゲンカリツ</t>
    </rPh>
    <phoneticPr fontId="8"/>
  </si>
  <si>
    <t>＝</t>
    <phoneticPr fontId="1"/>
  </si>
  <si>
    <t>円</t>
    <rPh sb="0" eb="1">
      <t>エン</t>
    </rPh>
    <phoneticPr fontId="8"/>
  </si>
  <si>
    <t>精算額</t>
    <rPh sb="0" eb="3">
      <t>セイサンガク</t>
    </rPh>
    <phoneticPr fontId="8"/>
  </si>
  <si>
    <t>２．一般管理費等</t>
    <rPh sb="2" eb="4">
      <t>イッパン</t>
    </rPh>
    <rPh sb="4" eb="7">
      <t>カンリヒ</t>
    </rPh>
    <rPh sb="7" eb="8">
      <t>トウ</t>
    </rPh>
    <phoneticPr fontId="8"/>
  </si>
  <si>
    <t>直接経費（円）</t>
    <rPh sb="0" eb="4">
      <t>チョクセツケイヒ</t>
    </rPh>
    <rPh sb="5" eb="6">
      <t>エン</t>
    </rPh>
    <phoneticPr fontId="1"/>
  </si>
  <si>
    <t>その他原価（円）</t>
    <rPh sb="2" eb="5">
      <t>タゲンカ</t>
    </rPh>
    <rPh sb="6" eb="7">
      <t>エン</t>
    </rPh>
    <phoneticPr fontId="1"/>
  </si>
  <si>
    <t>　一般管理費等率%</t>
    <phoneticPr fontId="1"/>
  </si>
  <si>
    <t>（</t>
    <phoneticPr fontId="1"/>
  </si>
  <si>
    <t>＋</t>
    <phoneticPr fontId="1"/>
  </si>
  <si>
    <t>×（</t>
    <phoneticPr fontId="1"/>
  </si>
  <si>
    <t>(1-（一般管理費等率％）)=</t>
    <rPh sb="4" eb="6">
      <t>イッパン</t>
    </rPh>
    <rPh sb="6" eb="9">
      <t>カンリヒ</t>
    </rPh>
    <rPh sb="9" eb="10">
      <t>ナド</t>
    </rPh>
    <rPh sb="10" eb="11">
      <t>リツ</t>
    </rPh>
    <phoneticPr fontId="8"/>
  </si>
  <si>
    <t>様式９</t>
    <rPh sb="0" eb="2">
      <t>ヨウシキ</t>
    </rPh>
    <phoneticPr fontId="1"/>
  </si>
  <si>
    <t>精算報告明細書（旅費（航空賃、日当・宿泊料等、特別手当）)</t>
    <rPh sb="0" eb="2">
      <t>セイサン</t>
    </rPh>
    <rPh sb="2" eb="4">
      <t>ホウコク</t>
    </rPh>
    <rPh sb="4" eb="7">
      <t>メイサイショ</t>
    </rPh>
    <rPh sb="8" eb="10">
      <t>リョヒ</t>
    </rPh>
    <rPh sb="11" eb="13">
      <t>コウクウ</t>
    </rPh>
    <rPh sb="13" eb="14">
      <t>チン</t>
    </rPh>
    <phoneticPr fontId="1"/>
  </si>
  <si>
    <r>
      <t>現地業務期間</t>
    </r>
    <r>
      <rPr>
        <vertAlign val="superscript"/>
        <sz val="12"/>
        <rFont val="ＭＳ ゴシック"/>
        <family val="3"/>
        <charset val="128"/>
      </rPr>
      <t>注２</t>
    </r>
    <rPh sb="0" eb="2">
      <t>ゲンチ</t>
    </rPh>
    <rPh sb="2" eb="4">
      <t>ギョウム</t>
    </rPh>
    <rPh sb="4" eb="6">
      <t>キカン</t>
    </rPh>
    <rPh sb="6" eb="7">
      <t>チュウ</t>
    </rPh>
    <phoneticPr fontId="1"/>
  </si>
  <si>
    <t>航空券
クラス
（実績）</t>
    <rPh sb="0" eb="3">
      <t>コウクウケン</t>
    </rPh>
    <rPh sb="9" eb="11">
      <t>ジッセキ</t>
    </rPh>
    <phoneticPr fontId="1"/>
  </si>
  <si>
    <t>航空賃</t>
    <rPh sb="0" eb="3">
      <t>コウクウチン</t>
    </rPh>
    <phoneticPr fontId="1"/>
  </si>
  <si>
    <t>証書
番号</t>
    <rPh sb="0" eb="2">
      <t>ショウショ</t>
    </rPh>
    <rPh sb="3" eb="5">
      <t>バンゴウ</t>
    </rPh>
    <phoneticPr fontId="1"/>
  </si>
  <si>
    <r>
      <t>旅費（その他）</t>
    </r>
    <r>
      <rPr>
        <vertAlign val="superscript"/>
        <sz val="12"/>
        <rFont val="ＭＳ ゴシック"/>
        <family val="3"/>
        <charset val="128"/>
      </rPr>
      <t>脚注３</t>
    </r>
    <rPh sb="0" eb="2">
      <t>リョヒ</t>
    </rPh>
    <rPh sb="5" eb="6">
      <t>タ</t>
    </rPh>
    <rPh sb="7" eb="9">
      <t>キャクチュウ</t>
    </rPh>
    <phoneticPr fontId="1"/>
  </si>
  <si>
    <r>
      <t>備　考</t>
    </r>
    <r>
      <rPr>
        <vertAlign val="superscript"/>
        <sz val="14"/>
        <rFont val="ＭＳ ゴシック"/>
        <family val="3"/>
        <charset val="128"/>
      </rPr>
      <t>注７</t>
    </r>
    <rPh sb="0" eb="1">
      <t>ビ</t>
    </rPh>
    <rPh sb="2" eb="3">
      <t>コウ</t>
    </rPh>
    <rPh sb="3" eb="4">
      <t>チュウ</t>
    </rPh>
    <phoneticPr fontId="1"/>
  </si>
  <si>
    <r>
      <t>出発日</t>
    </r>
    <r>
      <rPr>
        <vertAlign val="superscript"/>
        <sz val="12"/>
        <rFont val="ＭＳ ゴシック"/>
        <family val="3"/>
        <charset val="128"/>
      </rPr>
      <t>注１</t>
    </r>
    <rPh sb="0" eb="2">
      <t>シュッパツ</t>
    </rPh>
    <rPh sb="2" eb="3">
      <t>ビ</t>
    </rPh>
    <rPh sb="3" eb="4">
      <t>チュウ</t>
    </rPh>
    <phoneticPr fontId="1"/>
  </si>
  <si>
    <t>帰国日</t>
    <rPh sb="0" eb="3">
      <t>キコクビ</t>
    </rPh>
    <phoneticPr fontId="1"/>
  </si>
  <si>
    <t>日数</t>
    <rPh sb="0" eb="2">
      <t>ニッスウ</t>
    </rPh>
    <phoneticPr fontId="1"/>
  </si>
  <si>
    <t>精算額</t>
    <rPh sb="0" eb="3">
      <t>セイサンガク</t>
    </rPh>
    <phoneticPr fontId="1"/>
  </si>
  <si>
    <r>
      <rPr>
        <sz val="12"/>
        <rFont val="ＭＳ ゴシック"/>
        <family val="3"/>
        <charset val="128"/>
      </rPr>
      <t>　日　当</t>
    </r>
    <phoneticPr fontId="1"/>
  </si>
  <si>
    <r>
      <t>宿泊料</t>
    </r>
    <r>
      <rPr>
        <vertAlign val="superscript"/>
        <sz val="12"/>
        <rFont val="ＭＳ ゴシック"/>
        <family val="3"/>
        <charset val="128"/>
      </rPr>
      <t>注４、注５</t>
    </r>
    <rPh sb="3" eb="4">
      <t>チュウ</t>
    </rPh>
    <rPh sb="6" eb="7">
      <t>チュウ</t>
    </rPh>
    <phoneticPr fontId="1"/>
  </si>
  <si>
    <t>内国旅費</t>
    <rPh sb="0" eb="2">
      <t>ナイコク</t>
    </rPh>
    <rPh sb="2" eb="4">
      <t>リョヒ</t>
    </rPh>
    <phoneticPr fontId="1"/>
  </si>
  <si>
    <r>
      <rPr>
        <b/>
        <sz val="14"/>
        <rFont val="ＭＳ ゴシック"/>
        <family val="3"/>
        <charset val="128"/>
      </rPr>
      <t>合　計</t>
    </r>
    <rPh sb="0" eb="1">
      <t>ア</t>
    </rPh>
    <rPh sb="2" eb="3">
      <t>ケイ</t>
    </rPh>
    <phoneticPr fontId="1"/>
  </si>
  <si>
    <t>合計額（航空賃）</t>
    <rPh sb="4" eb="6">
      <t>コウクウ</t>
    </rPh>
    <rPh sb="6" eb="7">
      <t>チン</t>
    </rPh>
    <phoneticPr fontId="1"/>
  </si>
  <si>
    <t>合計額（旅費（その他））</t>
    <rPh sb="0" eb="2">
      <t>ゴウケイ</t>
    </rPh>
    <rPh sb="2" eb="3">
      <t>ガク</t>
    </rPh>
    <rPh sb="4" eb="6">
      <t>リョヒ</t>
    </rPh>
    <rPh sb="9" eb="10">
      <t>タ</t>
    </rPh>
    <phoneticPr fontId="1"/>
  </si>
  <si>
    <t>注１）出発日、帰国日は航空券の出発日と帰国日と一致させてください。ただし、別案件国業務との継続従事の場合は、別国から/別国への移動日を記入することも可とします。
注２）現地業務期間中に他の業務や自社負担による業務が含まれる場合、航空賃、日当・宿泊料をどのように折半するかについての打合簿の写を添付してください。また、原則、自社負担業務の期間を含まないものとします。ただし、打合簿により、日当・宿泊料等の支出を監督職員が承諾している場合は、承諾された期間を含んで現地業務期間を記載し、当該打合簿の写を添付してください。
注３）日当及び宿泊費の計算欄への記載方式については、変更可能です。（例：3,800×（30+0.9×2）＝120,840)
注４）特別宿泊単価が設定されている場合はセルの関数を削除し、単価を直接入力してください。特別宿泊単価の場合、30泊超、60泊超の場合の逓減率は適用されません。
注５）宿泊数は現地業務期間から「２」を引いた泊数を計上するよう関数が設定されていますが、中国、韓国、モンゴル、フィリピン、ブルネイ、ミクロネシア、マーシャル諸島への渡航は、機中泊がないため「１」を引いた泊数を計上します。このため、これら対象国への渡航の場合や宿泊料が折半される場合等については、泊数等を直接入力してください。なお、関数設定を「－１」で設定しているものを別途用意していますので、参照してください。
注６）アフガニスタンを対象国とする場合の「特別手当」の計上が可能な欄を非表示で設けています。特別手当の対象はアフガニスタンへの入国日から出国日までの滞在日数で、単価は一律3,000円／日です。必要に応じ、計上してください。
注７）旅費折半などの特記事項を備考へ記載してください。
注８）With コロナ下における新しい渡航管理体系に基づき業務地へ渡航する場合、緊急移送が含まれている旅行保険に加入している場合、その保険料の一部費用の計上を認めます。具体的には、１日当たり税抜２００円を発注者として負担します。本経費の計上については、打合簿の作成は不要です。この費用は、精算・検算の簡素化のため、日当単価に２００円を加算して、旅費（その他）に計上・精算してください（日当単価が４,５００円の場合４,７００円として計上、30 日等を超える場合の日当については低減させた額に２００円を加算し、４,０５０円の場合４,２５０円として計上）。精算報告書提出時においては、加入している旅行保険の付保期間及び緊急移送が当該保険に含まれていることが分かる内訳書等を明示してください。</t>
    <rPh sb="86" eb="88">
      <t>ギョウム</t>
    </rPh>
    <rPh sb="118" eb="120">
      <t>ニットウ</t>
    </rPh>
    <rPh sb="121" eb="123">
      <t>シュクハク</t>
    </rPh>
    <rPh sb="123" eb="124">
      <t>リョウ</t>
    </rPh>
    <rPh sb="262" eb="264">
      <t>ニットウ</t>
    </rPh>
    <rPh sb="264" eb="265">
      <t>オヨ</t>
    </rPh>
    <rPh sb="270" eb="272">
      <t>ケイサン</t>
    </rPh>
    <rPh sb="272" eb="273">
      <t>ラン</t>
    </rPh>
    <rPh sb="275" eb="277">
      <t>キサイ</t>
    </rPh>
    <rPh sb="277" eb="279">
      <t>ホウシキ</t>
    </rPh>
    <rPh sb="285" eb="287">
      <t>ヘンコウ</t>
    </rPh>
    <rPh sb="287" eb="289">
      <t>カノウ</t>
    </rPh>
    <rPh sb="293" eb="294">
      <t>レイ</t>
    </rPh>
    <rPh sb="722" eb="724">
      <t>リョヒ</t>
    </rPh>
    <rPh sb="724" eb="726">
      <t>セッパン</t>
    </rPh>
    <rPh sb="729" eb="731">
      <t>トッキ</t>
    </rPh>
    <rPh sb="731" eb="733">
      <t>ジコウ</t>
    </rPh>
    <rPh sb="734" eb="736">
      <t>ビコウ</t>
    </rPh>
    <rPh sb="737" eb="739">
      <t>キサイ</t>
    </rPh>
    <phoneticPr fontId="1"/>
  </si>
  <si>
    <t>現地業務期間</t>
    <rPh sb="0" eb="2">
      <t>ゲンチ</t>
    </rPh>
    <rPh sb="2" eb="4">
      <t>ギョウム</t>
    </rPh>
    <rPh sb="4" eb="6">
      <t>キカン</t>
    </rPh>
    <phoneticPr fontId="1"/>
  </si>
  <si>
    <t>航空賃</t>
    <phoneticPr fontId="1"/>
  </si>
  <si>
    <t>旅費（その他）</t>
    <rPh sb="0" eb="2">
      <t>リョヒ</t>
    </rPh>
    <rPh sb="5" eb="6">
      <t>タ</t>
    </rPh>
    <phoneticPr fontId="1"/>
  </si>
  <si>
    <t>合　計</t>
    <rPh sb="0" eb="1">
      <t>ア</t>
    </rPh>
    <rPh sb="2" eb="3">
      <t>ケイ</t>
    </rPh>
    <phoneticPr fontId="1"/>
  </si>
  <si>
    <t>　日　当</t>
    <phoneticPr fontId="1"/>
  </si>
  <si>
    <t>合計額（旅費（その他））</t>
    <phoneticPr fontId="1"/>
  </si>
  <si>
    <t>注）本シートは、宿泊数を「現地業務期間－「１」」泊として計算する関数が設定されています。主に、中国、韓国、モンゴル、フィリピン、ブルネイ、ミクロネシア、マーシャル諸島を対象としたものです。ご注意ください。</t>
    <phoneticPr fontId="1"/>
  </si>
  <si>
    <t>様式10</t>
    <rPh sb="0" eb="2">
      <t>ヨウシキ</t>
    </rPh>
    <phoneticPr fontId="1"/>
  </si>
  <si>
    <t>証拠書類附属書（航空費）</t>
    <rPh sb="0" eb="2">
      <t>ショウコ</t>
    </rPh>
    <rPh sb="2" eb="4">
      <t>ショルイ</t>
    </rPh>
    <rPh sb="4" eb="7">
      <t>フゾクショ</t>
    </rPh>
    <phoneticPr fontId="1"/>
  </si>
  <si>
    <t>証書番号</t>
    <rPh sb="0" eb="2">
      <t>ショウショ</t>
    </rPh>
    <rPh sb="2" eb="4">
      <t>バンゴウ</t>
    </rPh>
    <phoneticPr fontId="1"/>
  </si>
  <si>
    <r>
      <t>航空賃精算額（税抜）</t>
    </r>
    <r>
      <rPr>
        <vertAlign val="superscript"/>
        <sz val="12"/>
        <rFont val="ＭＳ ゴシック"/>
        <family val="3"/>
        <charset val="128"/>
      </rPr>
      <t>注１</t>
    </r>
    <rPh sb="0" eb="2">
      <t>コウクウ</t>
    </rPh>
    <rPh sb="2" eb="3">
      <t>チン</t>
    </rPh>
    <rPh sb="3" eb="5">
      <t>セイサン</t>
    </rPh>
    <rPh sb="5" eb="6">
      <t>ガク</t>
    </rPh>
    <rPh sb="7" eb="9">
      <t>ゼイヌキ</t>
    </rPh>
    <rPh sb="10" eb="11">
      <t>チュウ</t>
    </rPh>
    <phoneticPr fontId="1"/>
  </si>
  <si>
    <t>　</t>
    <phoneticPr fontId="1"/>
  </si>
  <si>
    <r>
      <t>税抜対象額内訳</t>
    </r>
    <r>
      <rPr>
        <vertAlign val="superscript"/>
        <sz val="12"/>
        <rFont val="ＭＳ ゴシック"/>
        <family val="3"/>
        <charset val="128"/>
      </rPr>
      <t>注２</t>
    </r>
    <rPh sb="0" eb="1">
      <t>ゼイ</t>
    </rPh>
    <rPh sb="1" eb="2">
      <t>ヌ</t>
    </rPh>
    <rPh sb="2" eb="4">
      <t>タイショウ</t>
    </rPh>
    <rPh sb="4" eb="5">
      <t>ガク</t>
    </rPh>
    <rPh sb="5" eb="7">
      <t>ウチワケ</t>
    </rPh>
    <rPh sb="7" eb="8">
      <t>チュウ</t>
    </rPh>
    <phoneticPr fontId="1"/>
  </si>
  <si>
    <t xml:space="preserve"> 旅客サービス施設使用料（税抜）</t>
  </si>
  <si>
    <t>旅客サービス保安料（税抜）</t>
  </si>
  <si>
    <t>発券手数料（税抜）</t>
  </si>
  <si>
    <r>
      <t>支払年月日</t>
    </r>
    <r>
      <rPr>
        <vertAlign val="superscript"/>
        <sz val="12"/>
        <rFont val="ＭＳ ゴシック"/>
        <family val="3"/>
        <charset val="128"/>
      </rPr>
      <t>注３</t>
    </r>
    <rPh sb="5" eb="6">
      <t>チュウ</t>
    </rPh>
    <phoneticPr fontId="1"/>
  </si>
  <si>
    <t>20○○年○○月○○日</t>
    <rPh sb="4" eb="5">
      <t>ネン</t>
    </rPh>
    <rPh sb="7" eb="8">
      <t>ガツ</t>
    </rPh>
    <rPh sb="10" eb="11">
      <t>ニチ</t>
    </rPh>
    <phoneticPr fontId="1"/>
  </si>
  <si>
    <r>
      <t>（自社負担期間・当該案件以外の業務の業務期間</t>
    </r>
    <r>
      <rPr>
        <vertAlign val="superscript"/>
        <sz val="12"/>
        <rFont val="ＭＳ ゴシック"/>
        <family val="3"/>
        <charset val="128"/>
      </rPr>
      <t>注４</t>
    </r>
    <r>
      <rPr>
        <sz val="12"/>
        <rFont val="ＭＳ ゴシック"/>
        <family val="3"/>
        <charset val="128"/>
      </rPr>
      <t>）</t>
    </r>
    <rPh sb="22" eb="23">
      <t>チュウ</t>
    </rPh>
    <phoneticPr fontId="1"/>
  </si>
  <si>
    <t>20○○年○月○○日</t>
    <phoneticPr fontId="1"/>
  </si>
  <si>
    <t>～</t>
    <phoneticPr fontId="1"/>
  </si>
  <si>
    <t>20○○年○○月○○日）</t>
    <phoneticPr fontId="1"/>
  </si>
  <si>
    <t>経路変更の有無
（出発地／帰着地 の変更を含む）</t>
    <rPh sb="0" eb="2">
      <t>ケイロ</t>
    </rPh>
    <rPh sb="2" eb="4">
      <t>ヘンコウ</t>
    </rPh>
    <rPh sb="5" eb="7">
      <t>ウム</t>
    </rPh>
    <rPh sb="13" eb="15">
      <t>キチャク</t>
    </rPh>
    <phoneticPr fontId="1"/>
  </si>
  <si>
    <t>なし</t>
  </si>
  <si>
    <r>
      <t>（有の場合、変更後経路</t>
    </r>
    <r>
      <rPr>
        <vertAlign val="superscript"/>
        <sz val="10"/>
        <rFont val="ＭＳ ゴシック"/>
        <family val="3"/>
        <charset val="128"/>
      </rPr>
      <t>注５</t>
    </r>
    <r>
      <rPr>
        <sz val="12"/>
        <rFont val="ＭＳ ゴシック"/>
        <family val="3"/>
        <charset val="128"/>
      </rPr>
      <t>および変更理由）</t>
    </r>
    <rPh sb="11" eb="12">
      <t>チュウ</t>
    </rPh>
    <phoneticPr fontId="1"/>
  </si>
  <si>
    <t>予約変更による
追加経費発生の有無</t>
    <phoneticPr fontId="1"/>
  </si>
  <si>
    <t>（有の場合、変更理由）</t>
    <phoneticPr fontId="1"/>
  </si>
  <si>
    <t>他業務との
航空賃分担の有無</t>
    <phoneticPr fontId="1"/>
  </si>
  <si>
    <t>（有の場合、打合簿を添付）</t>
    <rPh sb="1" eb="2">
      <t>アリ</t>
    </rPh>
    <rPh sb="3" eb="5">
      <t>バアイ</t>
    </rPh>
    <rPh sb="6" eb="8">
      <t>ウチアワ</t>
    </rPh>
    <rPh sb="8" eb="9">
      <t>ボ</t>
    </rPh>
    <rPh sb="10" eb="12">
      <t>テンプ</t>
    </rPh>
    <phoneticPr fontId="1"/>
  </si>
  <si>
    <t>受注者による経費の
一部／差額負担の有無</t>
    <phoneticPr fontId="1"/>
  </si>
  <si>
    <t>（有の場合、全体金額が確認できる運賃証明書を添付）</t>
    <phoneticPr fontId="1"/>
  </si>
  <si>
    <r>
      <t xml:space="preserve">（有の場合、その内容）　
</t>
    </r>
    <r>
      <rPr>
        <i/>
        <sz val="12"/>
        <rFont val="ＭＳ ゴシック"/>
        <family val="3"/>
        <charset val="128"/>
      </rPr>
      <t>例：社内規定によるビジネスクラスの利用　</t>
    </r>
    <r>
      <rPr>
        <sz val="12"/>
        <rFont val="ＭＳ ゴシック"/>
        <family val="3"/>
        <charset val="128"/>
      </rPr>
      <t>　　</t>
    </r>
    <phoneticPr fontId="1"/>
  </si>
  <si>
    <r>
      <t>備考</t>
    </r>
    <r>
      <rPr>
        <vertAlign val="superscript"/>
        <sz val="12"/>
        <rFont val="ＭＳ ゴシック"/>
        <family val="3"/>
        <charset val="128"/>
      </rPr>
      <t>注６</t>
    </r>
    <rPh sb="0" eb="2">
      <t>ビコウ</t>
    </rPh>
    <rPh sb="2" eb="3">
      <t>チュウ</t>
    </rPh>
    <phoneticPr fontId="1"/>
  </si>
  <si>
    <r>
      <t xml:space="preserve">注１）航空券代、週末・特定曜日料金加算、航空保険料、燃油特別付加運賃、現地空港諸税、旅客サービス施設使用料（税抜）、旅客サービス保安料（税抜）、発券手数料（税抜）、航空会社規定の変更手数料/取消料、旅行代理店の取扱変更手数料/取扱取消手数料（税抜）の合計額を記載してください。
　＊発券手数料は、税抜で航空券代の5％までを上限とします。
　＊旅行代理店の取扱変更手数料/取扱取消料は、1件につき5,000円（税抜）を上限とします。
注２）税抜の精算額を検算するため、提示されている３つの経費の内訳額を記載してください。
注３）支出年月日は、領収書の日付あるいは振込み実行の日付です。原則として、契約履行期間内の日付である必要があります。
注４）自社負担期間・当該案件以外の業務に従事する期間がある場合は、その期間も括弧書きで記載してください。ただし、別案件国業務との継続従事の場合は、別国から/別国への移動日を記入することも可とします。
注５）発着地及び経由地を記載してください。
注６）外貨建ての航空券を購入した場合・現地空港利用税を徴収された場合は、この欄にその旨を記し、あわせて円換算額算出式を記載してください。
</t>
    </r>
    <r>
      <rPr>
        <sz val="10"/>
        <color rgb="FFFF0000"/>
        <rFont val="ＭＳ ゴシック"/>
        <family val="3"/>
        <charset val="128"/>
      </rPr>
      <t>注７）円貨換算額は小数点第一位を切り捨てしてください。</t>
    </r>
    <rPh sb="216" eb="217">
      <t>チュウ</t>
    </rPh>
    <rPh sb="260" eb="261">
      <t>チュウ</t>
    </rPh>
    <rPh sb="291" eb="293">
      <t>ゲンソク</t>
    </rPh>
    <rPh sb="319" eb="320">
      <t>チュウ</t>
    </rPh>
    <rPh sb="375" eb="376">
      <t>ベツ</t>
    </rPh>
    <rPh sb="376" eb="378">
      <t>アンケン</t>
    </rPh>
    <rPh sb="378" eb="379">
      <t>コク</t>
    </rPh>
    <rPh sb="379" eb="381">
      <t>ギョウム</t>
    </rPh>
    <rPh sb="383" eb="385">
      <t>ケイゾク</t>
    </rPh>
    <rPh sb="385" eb="387">
      <t>ジュウジ</t>
    </rPh>
    <rPh sb="388" eb="390">
      <t>バアイ</t>
    </rPh>
    <rPh sb="392" eb="393">
      <t>ベツ</t>
    </rPh>
    <rPh sb="393" eb="394">
      <t>クニ</t>
    </rPh>
    <rPh sb="401" eb="403">
      <t>イドウ</t>
    </rPh>
    <rPh sb="403" eb="404">
      <t>ビ</t>
    </rPh>
    <rPh sb="405" eb="407">
      <t>キニュウ</t>
    </rPh>
    <rPh sb="412" eb="413">
      <t>カ</t>
    </rPh>
    <rPh sb="419" eb="420">
      <t>チュウ</t>
    </rPh>
    <rPh sb="441" eb="442">
      <t>チュウ</t>
    </rPh>
    <rPh sb="513" eb="515">
      <t>エンカ</t>
    </rPh>
    <phoneticPr fontId="1"/>
  </si>
  <si>
    <t>様式11</t>
    <phoneticPr fontId="1"/>
  </si>
  <si>
    <t>精算報告明細書（戦争特約保険料）</t>
    <phoneticPr fontId="1"/>
  </si>
  <si>
    <t>細目</t>
  </si>
  <si>
    <t>単価</t>
    <rPh sb="0" eb="2">
      <t>タンカ</t>
    </rPh>
    <phoneticPr fontId="1"/>
  </si>
  <si>
    <t>数量
（現地業務人月）</t>
    <rPh sb="0" eb="2">
      <t>スウリョウ</t>
    </rPh>
    <rPh sb="4" eb="6">
      <t>ゲンチ</t>
    </rPh>
    <rPh sb="6" eb="8">
      <t>ギョウム</t>
    </rPh>
    <rPh sb="8" eb="10">
      <t>ニンゲツ</t>
    </rPh>
    <phoneticPr fontId="1"/>
  </si>
  <si>
    <t>支出金額</t>
  </si>
  <si>
    <t>備　　考</t>
    <phoneticPr fontId="1"/>
  </si>
  <si>
    <t>戦争特約保険料</t>
    <phoneticPr fontId="1"/>
  </si>
  <si>
    <t>合　計（税抜）</t>
    <rPh sb="0" eb="2">
      <t>ゴウケイ</t>
    </rPh>
    <rPh sb="2" eb="3">
      <t>ケイ</t>
    </rPh>
    <phoneticPr fontId="8"/>
  </si>
  <si>
    <t>様式12</t>
    <phoneticPr fontId="1"/>
  </si>
  <si>
    <t>精算報告明細書（一般業務費）</t>
    <rPh sb="0" eb="2">
      <t>セイサン</t>
    </rPh>
    <rPh sb="2" eb="4">
      <t>ホウコク</t>
    </rPh>
    <rPh sb="4" eb="7">
      <t>メイサイショ</t>
    </rPh>
    <rPh sb="8" eb="10">
      <t>イッパン</t>
    </rPh>
    <rPh sb="10" eb="12">
      <t>ギョウム</t>
    </rPh>
    <rPh sb="12" eb="13">
      <t>ヒ</t>
    </rPh>
    <phoneticPr fontId="1"/>
  </si>
  <si>
    <r>
      <t>費目（小項目）</t>
    </r>
    <r>
      <rPr>
        <b/>
        <vertAlign val="superscript"/>
        <sz val="14"/>
        <color theme="1"/>
        <rFont val="ＭＳ ゴシック"/>
        <family val="3"/>
        <charset val="128"/>
      </rPr>
      <t>注</t>
    </r>
    <rPh sb="0" eb="2">
      <t>ヒモク</t>
    </rPh>
    <rPh sb="3" eb="6">
      <t>ショウコウモク</t>
    </rPh>
    <rPh sb="7" eb="8">
      <t>チュウ</t>
    </rPh>
    <phoneticPr fontId="1"/>
  </si>
  <si>
    <t>精算額（月額）</t>
    <rPh sb="0" eb="3">
      <t>セイサンガク</t>
    </rPh>
    <rPh sb="4" eb="5">
      <t>ゲツ</t>
    </rPh>
    <rPh sb="5" eb="6">
      <t>ガク</t>
    </rPh>
    <phoneticPr fontId="21"/>
  </si>
  <si>
    <t>合計額</t>
    <rPh sb="0" eb="2">
      <t>ゴウケイ</t>
    </rPh>
    <rPh sb="2" eb="3">
      <t>ガク</t>
    </rPh>
    <phoneticPr fontId="1"/>
  </si>
  <si>
    <t xml:space="preserve"> 特殊傭人費</t>
    <phoneticPr fontId="1"/>
  </si>
  <si>
    <t xml:space="preserve"> 車両関連費</t>
    <phoneticPr fontId="1"/>
  </si>
  <si>
    <t>セミナー等実施関連費</t>
  </si>
  <si>
    <t>事務所関連費</t>
  </si>
  <si>
    <t xml:space="preserve"> 旅費・交通費</t>
  </si>
  <si>
    <t xml:space="preserve"> 施設・設備等関連費</t>
  </si>
  <si>
    <t xml:space="preserve"> 資料等作成費</t>
  </si>
  <si>
    <t xml:space="preserve"> 雑費</t>
    <phoneticPr fontId="1"/>
  </si>
  <si>
    <t>合計</t>
    <phoneticPr fontId="21"/>
  </si>
  <si>
    <t>注）契約時の費目名が本様式と異なる場合は、契約時の費目名に修正の上、記載してください。</t>
    <rPh sb="0" eb="1">
      <t>チュウ</t>
    </rPh>
    <rPh sb="2" eb="4">
      <t>ケイヤク</t>
    </rPh>
    <rPh sb="4" eb="5">
      <t>ジ</t>
    </rPh>
    <rPh sb="6" eb="8">
      <t>ヒモク</t>
    </rPh>
    <rPh sb="8" eb="9">
      <t>メイ</t>
    </rPh>
    <rPh sb="10" eb="11">
      <t>ホン</t>
    </rPh>
    <rPh sb="11" eb="13">
      <t>ヨウシキ</t>
    </rPh>
    <rPh sb="14" eb="15">
      <t>コト</t>
    </rPh>
    <rPh sb="17" eb="19">
      <t>バアイ</t>
    </rPh>
    <rPh sb="21" eb="23">
      <t>ケイヤク</t>
    </rPh>
    <rPh sb="23" eb="24">
      <t>ジ</t>
    </rPh>
    <rPh sb="25" eb="27">
      <t>ヒモク</t>
    </rPh>
    <rPh sb="27" eb="28">
      <t>メイ</t>
    </rPh>
    <rPh sb="29" eb="31">
      <t>シュウセイ</t>
    </rPh>
    <rPh sb="32" eb="33">
      <t>ウエ</t>
    </rPh>
    <rPh sb="34" eb="36">
      <t>キサイ</t>
    </rPh>
    <phoneticPr fontId="1"/>
  </si>
  <si>
    <t>様式13</t>
    <phoneticPr fontId="1"/>
  </si>
  <si>
    <t>一般業務費出納簿</t>
    <rPh sb="0" eb="2">
      <t>イッパン</t>
    </rPh>
    <rPh sb="2" eb="4">
      <t>ギョウム</t>
    </rPh>
    <rPh sb="4" eb="5">
      <t>ヒ</t>
    </rPh>
    <rPh sb="5" eb="8">
      <t>スイトウボ</t>
    </rPh>
    <phoneticPr fontId="8"/>
  </si>
  <si>
    <t>費目（小項目）名：　　　　　　　　　　</t>
    <rPh sb="0" eb="2">
      <t>ヒモク</t>
    </rPh>
    <rPh sb="3" eb="6">
      <t>ショウコウモク</t>
    </rPh>
    <rPh sb="7" eb="8">
      <t>メイ</t>
    </rPh>
    <phoneticPr fontId="21"/>
  </si>
  <si>
    <t>日付</t>
    <rPh sb="0" eb="2">
      <t>ヒヅケ</t>
    </rPh>
    <phoneticPr fontId="8"/>
  </si>
  <si>
    <t>細　目</t>
    <rPh sb="0" eb="1">
      <t>ホソ</t>
    </rPh>
    <rPh sb="2" eb="3">
      <t>メ</t>
    </rPh>
    <phoneticPr fontId="8"/>
  </si>
  <si>
    <t>証憑
番号</t>
    <rPh sb="0" eb="2">
      <t>ショウヒョウ</t>
    </rPh>
    <rPh sb="3" eb="5">
      <t>バンゴウ</t>
    </rPh>
    <phoneticPr fontId="8"/>
  </si>
  <si>
    <t>支出金額</t>
    <rPh sb="0" eb="2">
      <t>シシュツ</t>
    </rPh>
    <rPh sb="2" eb="4">
      <t>キンガク</t>
    </rPh>
    <phoneticPr fontId="8"/>
  </si>
  <si>
    <t>備　　考</t>
    <rPh sb="0" eb="4">
      <t>ビコウ</t>
    </rPh>
    <phoneticPr fontId="8"/>
  </si>
  <si>
    <t>US$</t>
    <phoneticPr fontId="8"/>
  </si>
  <si>
    <r>
      <t>現地通貨</t>
    </r>
    <r>
      <rPr>
        <vertAlign val="superscript"/>
        <sz val="11"/>
        <rFont val="ＭＳ ゴシック"/>
        <family val="3"/>
        <charset val="128"/>
      </rPr>
      <t>注４</t>
    </r>
    <rPh sb="0" eb="2">
      <t>ゲンチ</t>
    </rPh>
    <rPh sb="2" eb="4">
      <t>ツウカ</t>
    </rPh>
    <rPh sb="4" eb="5">
      <t>チュウ</t>
    </rPh>
    <phoneticPr fontId="8"/>
  </si>
  <si>
    <t>円貨</t>
    <rPh sb="0" eb="2">
      <t>エンカ</t>
    </rPh>
    <phoneticPr fontId="8"/>
  </si>
  <si>
    <t>月額合計</t>
    <rPh sb="0" eb="1">
      <t>ガツ</t>
    </rPh>
    <rPh sb="1" eb="2">
      <t>ガク</t>
    </rPh>
    <rPh sb="2" eb="4">
      <t>ゴウケイ</t>
    </rPh>
    <rPh sb="3" eb="4">
      <t>ケイ</t>
    </rPh>
    <phoneticPr fontId="8"/>
  </si>
  <si>
    <t>円貨換算支出額
（小数点第一位を切り捨て）</t>
    <rPh sb="0" eb="2">
      <t>エンカ</t>
    </rPh>
    <rPh sb="2" eb="4">
      <t>カンザン</t>
    </rPh>
    <rPh sb="4" eb="7">
      <t>シシュツガク</t>
    </rPh>
    <rPh sb="9" eb="12">
      <t>ショウスウテン</t>
    </rPh>
    <rPh sb="12" eb="13">
      <t>ダイ</t>
    </rPh>
    <rPh sb="13" eb="14">
      <t>イチ</t>
    </rPh>
    <rPh sb="14" eb="15">
      <t>イ</t>
    </rPh>
    <rPh sb="16" eb="17">
      <t>キ</t>
    </rPh>
    <rPh sb="18" eb="19">
      <t>ス</t>
    </rPh>
    <phoneticPr fontId="8"/>
  </si>
  <si>
    <t>円貨換算支出合計額</t>
    <rPh sb="0" eb="2">
      <t>エンカ</t>
    </rPh>
    <rPh sb="2" eb="4">
      <t>カンザン</t>
    </rPh>
    <rPh sb="4" eb="6">
      <t>シシュツ</t>
    </rPh>
    <rPh sb="6" eb="8">
      <t>ゴウケイ</t>
    </rPh>
    <rPh sb="8" eb="9">
      <t>ガク</t>
    </rPh>
    <phoneticPr fontId="8"/>
  </si>
  <si>
    <t>＝</t>
    <phoneticPr fontId="64"/>
  </si>
  <si>
    <t>円</t>
    <rPh sb="0" eb="1">
      <t>エン</t>
    </rPh>
    <phoneticPr fontId="64"/>
  </si>
  <si>
    <t>JICA指定レート</t>
    <rPh sb="4" eb="6">
      <t>シテイ</t>
    </rPh>
    <phoneticPr fontId="64"/>
  </si>
  <si>
    <t>JICA指定レート</t>
  </si>
  <si>
    <t>注１）契約時の費目名が本様式と異なる場合は、契約時の費目名に基づき、記載してください。
注２）一般業務費出納簿は、月毎に作成してください。
注３）領収書等は、細目ごとに一連の番号を付けて、その番号を「証憑番号」欄に記入してください。
注４）現地通貨は、固有名称を特定して記載してください。
注５）OANDAレート、またはその他のレートの場合、レートを証明する証拠書類を添付してください。</t>
    <rPh sb="44" eb="45">
      <t>チュウ</t>
    </rPh>
    <rPh sb="70" eb="71">
      <t>チュウ</t>
    </rPh>
    <rPh sb="96" eb="98">
      <t>バンゴウ</t>
    </rPh>
    <rPh sb="117" eb="118">
      <t>チュウ</t>
    </rPh>
    <rPh sb="145" eb="146">
      <t>チュウ</t>
    </rPh>
    <phoneticPr fontId="1"/>
  </si>
  <si>
    <t>様式14</t>
    <rPh sb="0" eb="2">
      <t>ヨウシキ</t>
    </rPh>
    <phoneticPr fontId="1"/>
  </si>
  <si>
    <t>精算報告明細書（通訳傭上費）</t>
    <rPh sb="0" eb="2">
      <t>セイサン</t>
    </rPh>
    <rPh sb="2" eb="4">
      <t>ホウコク</t>
    </rPh>
    <rPh sb="4" eb="7">
      <t>メイサイショ</t>
    </rPh>
    <rPh sb="8" eb="10">
      <t>ツウヤク</t>
    </rPh>
    <rPh sb="10" eb="12">
      <t>ヨウジョウ</t>
    </rPh>
    <rPh sb="12" eb="13">
      <t>ヒ</t>
    </rPh>
    <phoneticPr fontId="8"/>
  </si>
  <si>
    <t>数量（日）</t>
    <rPh sb="0" eb="2">
      <t>スウリョウ</t>
    </rPh>
    <rPh sb="3" eb="4">
      <t>ヒ</t>
    </rPh>
    <phoneticPr fontId="8"/>
  </si>
  <si>
    <r>
      <t>支出金額</t>
    </r>
    <r>
      <rPr>
        <vertAlign val="superscript"/>
        <sz val="11"/>
        <rFont val="ＭＳ ゴシック"/>
        <family val="3"/>
        <charset val="128"/>
      </rPr>
      <t>注１</t>
    </r>
    <rPh sb="0" eb="2">
      <t>シシュツ</t>
    </rPh>
    <rPh sb="2" eb="4">
      <t>キンガク</t>
    </rPh>
    <rPh sb="4" eb="5">
      <t>チュウ</t>
    </rPh>
    <phoneticPr fontId="8"/>
  </si>
  <si>
    <r>
      <t>合計（税込）</t>
    </r>
    <r>
      <rPr>
        <vertAlign val="superscript"/>
        <sz val="12"/>
        <rFont val="ＭＳ ゴシック"/>
        <family val="3"/>
        <charset val="128"/>
      </rPr>
      <t>注２</t>
    </r>
    <rPh sb="0" eb="2">
      <t>ゴウケイ</t>
    </rPh>
    <rPh sb="1" eb="2">
      <t>ケイ</t>
    </rPh>
    <rPh sb="3" eb="5">
      <t>ゼイコミ</t>
    </rPh>
    <rPh sb="6" eb="7">
      <t>チュウ</t>
    </rPh>
    <phoneticPr fontId="8"/>
  </si>
  <si>
    <r>
      <t>合計（税抜）</t>
    </r>
    <r>
      <rPr>
        <vertAlign val="superscript"/>
        <sz val="12"/>
        <rFont val="ＭＳ ゴシック"/>
        <family val="3"/>
        <charset val="128"/>
      </rPr>
      <t>注３</t>
    </r>
    <rPh sb="0" eb="2">
      <t>ゴウケイ</t>
    </rPh>
    <rPh sb="1" eb="2">
      <t>ケイ</t>
    </rPh>
    <rPh sb="3" eb="5">
      <t>ゼイヌキ</t>
    </rPh>
    <rPh sb="6" eb="7">
      <t>チュウ</t>
    </rPh>
    <phoneticPr fontId="8"/>
  </si>
  <si>
    <t>精算報告明細書（報告書作成費）</t>
    <rPh sb="0" eb="2">
      <t>セイサン</t>
    </rPh>
    <rPh sb="2" eb="4">
      <t>ホウコク</t>
    </rPh>
    <rPh sb="4" eb="7">
      <t>メイサイショ</t>
    </rPh>
    <rPh sb="8" eb="11">
      <t>ホウコクショ</t>
    </rPh>
    <rPh sb="11" eb="13">
      <t>サクセイ</t>
    </rPh>
    <rPh sb="13" eb="14">
      <t>ヒ</t>
    </rPh>
    <phoneticPr fontId="8"/>
  </si>
  <si>
    <t xml:space="preserve">注１）支出は日本国内において円貨で支出することを想定しています。円貨以外の通貨で支出されている場合は、「備考」欄または証書貼付台紙に換算式を記入してください。その際、交換レート（JICA指定レート／OANDAレート／その他のレート）を明示してください。
注２）支出金額に税抜金額を記載する場合は、「合計（税込）」の金額に斜線を入れてください。
注３）本シートでは、報告書作成費はすべて日本国内で支出され、消費税課税対象取引であることを前提に、税込合計金額に100/110を乗じて税抜金額とする設定となっています。また、海外で支出される経費等（消費税の対象取引ではない場合）については、この税額控除手続きが不要ですので、100/110を乗じる必要はありません。
</t>
    <rPh sb="6" eb="8">
      <t>ニホン</t>
    </rPh>
    <rPh sb="8" eb="10">
      <t>コクナイ</t>
    </rPh>
    <rPh sb="17" eb="19">
      <t>シシュツ</t>
    </rPh>
    <rPh sb="24" eb="26">
      <t>ソウテイ</t>
    </rPh>
    <rPh sb="172" eb="173">
      <t>チュウ</t>
    </rPh>
    <rPh sb="175" eb="176">
      <t>ホン</t>
    </rPh>
    <rPh sb="182" eb="185">
      <t>ホウコクショ</t>
    </rPh>
    <rPh sb="185" eb="187">
      <t>サクセイ</t>
    </rPh>
    <rPh sb="192" eb="194">
      <t>ニホン</t>
    </rPh>
    <rPh sb="194" eb="196">
      <t>コクナイ</t>
    </rPh>
    <rPh sb="197" eb="199">
      <t>シシュツ</t>
    </rPh>
    <rPh sb="202" eb="205">
      <t>ショウヒゼイ</t>
    </rPh>
    <rPh sb="205" eb="207">
      <t>カゼイ</t>
    </rPh>
    <rPh sb="207" eb="209">
      <t>タイショウ</t>
    </rPh>
    <rPh sb="209" eb="211">
      <t>トリヒキ</t>
    </rPh>
    <rPh sb="217" eb="219">
      <t>ゼンテイ</t>
    </rPh>
    <rPh sb="221" eb="223">
      <t>ゼイコミ</t>
    </rPh>
    <rPh sb="223" eb="225">
      <t>ゴウケイ</t>
    </rPh>
    <rPh sb="225" eb="227">
      <t>キンガク</t>
    </rPh>
    <rPh sb="236" eb="237">
      <t>ジョウ</t>
    </rPh>
    <rPh sb="239" eb="241">
      <t>ゼイヌキ</t>
    </rPh>
    <rPh sb="241" eb="243">
      <t>キンガク</t>
    </rPh>
    <rPh sb="246" eb="248">
      <t>セッテイ</t>
    </rPh>
    <rPh sb="259" eb="261">
      <t>カイガイ</t>
    </rPh>
    <rPh sb="262" eb="264">
      <t>シシュツ</t>
    </rPh>
    <rPh sb="267" eb="269">
      <t>ケイヒ</t>
    </rPh>
    <rPh sb="269" eb="270">
      <t>トウ</t>
    </rPh>
    <rPh sb="271" eb="274">
      <t>ショウヒゼイ</t>
    </rPh>
    <rPh sb="275" eb="277">
      <t>タイショウ</t>
    </rPh>
    <rPh sb="277" eb="279">
      <t>トリヒキ</t>
    </rPh>
    <rPh sb="283" eb="285">
      <t>バアイ</t>
    </rPh>
    <rPh sb="294" eb="296">
      <t>ゼイガク</t>
    </rPh>
    <rPh sb="296" eb="298">
      <t>コウジョ</t>
    </rPh>
    <rPh sb="298" eb="300">
      <t>テツヅ</t>
    </rPh>
    <rPh sb="302" eb="304">
      <t>フヨウ</t>
    </rPh>
    <rPh sb="317" eb="318">
      <t>ジョウ</t>
    </rPh>
    <rPh sb="320" eb="322">
      <t>ヒツヨウ</t>
    </rPh>
    <phoneticPr fontId="1"/>
  </si>
  <si>
    <t>様式15</t>
    <phoneticPr fontId="1"/>
  </si>
  <si>
    <t>精算報告明細書（機材費）</t>
  </si>
  <si>
    <t>（１）機材購入費</t>
  </si>
  <si>
    <t>日付</t>
  </si>
  <si>
    <t>証憑
番号</t>
  </si>
  <si>
    <r>
      <t>支出金額</t>
    </r>
    <r>
      <rPr>
        <vertAlign val="superscript"/>
        <sz val="11"/>
        <rFont val="ＭＳ ゴシック"/>
        <family val="3"/>
        <charset val="128"/>
      </rPr>
      <t>注１</t>
    </r>
  </si>
  <si>
    <t>打合簿の
添付有無</t>
  </si>
  <si>
    <r>
      <t>調達地</t>
    </r>
    <r>
      <rPr>
        <vertAlign val="superscript"/>
        <sz val="11"/>
        <rFont val="ＭＳ ゴシック"/>
        <family val="3"/>
        <charset val="128"/>
      </rPr>
      <t>注２</t>
    </r>
  </si>
  <si>
    <t>備　　考</t>
  </si>
  <si>
    <r>
      <t>合　計（税抜）</t>
    </r>
    <r>
      <rPr>
        <b/>
        <vertAlign val="superscript"/>
        <sz val="12"/>
        <rFont val="ＭＳ ゴシック"/>
        <family val="3"/>
        <charset val="128"/>
      </rPr>
      <t>注３</t>
    </r>
    <rPh sb="0" eb="2">
      <t>ゴウケイ</t>
    </rPh>
    <rPh sb="2" eb="3">
      <t>ケイ</t>
    </rPh>
    <rPh sb="7" eb="8">
      <t>チュウ</t>
    </rPh>
    <phoneticPr fontId="8"/>
  </si>
  <si>
    <r>
      <t>（２）機材損料・借料</t>
    </r>
    <r>
      <rPr>
        <vertAlign val="superscript"/>
        <sz val="12"/>
        <color rgb="FFFF0000"/>
        <rFont val="ＭＳ ゴシック"/>
        <family val="3"/>
        <charset val="128"/>
      </rPr>
      <t>注５</t>
    </r>
    <rPh sb="10" eb="11">
      <t>チュウ</t>
    </rPh>
    <phoneticPr fontId="1"/>
  </si>
  <si>
    <t>数量</t>
    <rPh sb="0" eb="2">
      <t>スウリョウ</t>
    </rPh>
    <phoneticPr fontId="1"/>
  </si>
  <si>
    <t>（３）機材送料</t>
  </si>
  <si>
    <t>機材費合計</t>
  </si>
  <si>
    <t>注１）支出額の表示は円貨（又は円貨相当）で統一してください。円貨以外の通貨で支出されている場合は、
　　「備考」欄または証書貼付台紙に換算式を記入してください。その際、交換レート（JICA指定レート／
　　　OANDAレート／その他のレート／海外送金レート）を明示してください。
注２）調達地は、「本邦調達」、「現地調達」、「第三国調達」の中から選択し、記載してください。
注３）調達地が「本邦調達」の場合、適切に消費税額を控除し、「税抜価格」を記載してください。
注４）前払、部分払等で、支払が複数となっている調達については、小計を記載してください。
注５）損料は単価×数量を記載して下さい。</t>
    <rPh sb="5" eb="6">
      <t>ガク</t>
    </rPh>
    <rPh sb="7" eb="9">
      <t>ヒョウジ</t>
    </rPh>
    <rPh sb="13" eb="14">
      <t>マタ</t>
    </rPh>
    <rPh sb="15" eb="17">
      <t>エンカ</t>
    </rPh>
    <rPh sb="17" eb="19">
      <t>ソウトウ</t>
    </rPh>
    <rPh sb="21" eb="23">
      <t>トウイツ</t>
    </rPh>
    <rPh sb="121" eb="123">
      <t>カイガイ</t>
    </rPh>
    <rPh sb="123" eb="125">
      <t>ソウキン</t>
    </rPh>
    <rPh sb="140" eb="141">
      <t>チュウ</t>
    </rPh>
    <rPh sb="187" eb="188">
      <t>チュウ</t>
    </rPh>
    <rPh sb="190" eb="192">
      <t>チョウタツ</t>
    </rPh>
    <rPh sb="192" eb="193">
      <t>チ</t>
    </rPh>
    <rPh sb="195" eb="197">
      <t>ホンポウ</t>
    </rPh>
    <rPh sb="197" eb="199">
      <t>チョウタツ</t>
    </rPh>
    <rPh sb="201" eb="203">
      <t>バアイ</t>
    </rPh>
    <rPh sb="204" eb="206">
      <t>テキセツ</t>
    </rPh>
    <rPh sb="207" eb="210">
      <t>ショウヒゼイ</t>
    </rPh>
    <rPh sb="210" eb="211">
      <t>ガク</t>
    </rPh>
    <rPh sb="212" eb="214">
      <t>コウジョ</t>
    </rPh>
    <rPh sb="217" eb="219">
      <t>ゼイヌキ</t>
    </rPh>
    <rPh sb="219" eb="221">
      <t>カカク</t>
    </rPh>
    <rPh sb="280" eb="282">
      <t>ソンリョウ</t>
    </rPh>
    <rPh sb="283" eb="285">
      <t>タンカ</t>
    </rPh>
    <rPh sb="286" eb="288">
      <t>スウリョウ</t>
    </rPh>
    <rPh sb="289" eb="291">
      <t>キサイ</t>
    </rPh>
    <rPh sb="293" eb="294">
      <t>クダ</t>
    </rPh>
    <phoneticPr fontId="1"/>
  </si>
  <si>
    <t>様式16</t>
    <phoneticPr fontId="1"/>
  </si>
  <si>
    <t>精算報告明細書（再委託費）</t>
  </si>
  <si>
    <t>（１）再委託費（現地再委託費）</t>
  </si>
  <si>
    <t>細　目</t>
  </si>
  <si>
    <r>
      <rPr>
        <sz val="11"/>
        <rFont val="ＭＳ ゴシック"/>
        <family val="3"/>
        <charset val="128"/>
      </rPr>
      <t>支出金額</t>
    </r>
    <r>
      <rPr>
        <vertAlign val="superscript"/>
        <sz val="11"/>
        <rFont val="ＭＳ ゴシック"/>
        <family val="3"/>
        <charset val="128"/>
      </rPr>
      <t>注１</t>
    </r>
  </si>
  <si>
    <t>US$</t>
  </si>
  <si>
    <t>現地通貨</t>
  </si>
  <si>
    <t>円貨</t>
  </si>
  <si>
    <t>円貨換算</t>
  </si>
  <si>
    <t>小計</t>
  </si>
  <si>
    <t>合　計</t>
  </si>
  <si>
    <t>（２）再委託費（国内再委託費）</t>
  </si>
  <si>
    <t>支出金額
（円）</t>
  </si>
  <si>
    <r>
      <t>合計（税込）</t>
    </r>
    <r>
      <rPr>
        <vertAlign val="superscript"/>
        <sz val="12"/>
        <rFont val="ＭＳ ゴシック"/>
        <family val="3"/>
        <charset val="128"/>
      </rPr>
      <t>注３</t>
    </r>
    <rPh sb="3" eb="5">
      <t>ゼイコミ</t>
    </rPh>
    <rPh sb="6" eb="7">
      <t>チュウ</t>
    </rPh>
    <phoneticPr fontId="1"/>
  </si>
  <si>
    <r>
      <t>合計（税抜）</t>
    </r>
    <r>
      <rPr>
        <vertAlign val="superscript"/>
        <sz val="12"/>
        <rFont val="ＭＳ ゴシック"/>
        <family val="3"/>
        <charset val="128"/>
      </rPr>
      <t>注4</t>
    </r>
    <rPh sb="0" eb="2">
      <t>ゴウケイ</t>
    </rPh>
    <rPh sb="3" eb="5">
      <t>ゼイヌキ</t>
    </rPh>
    <rPh sb="6" eb="7">
      <t>チュウ</t>
    </rPh>
    <phoneticPr fontId="1"/>
  </si>
  <si>
    <t>再委託費合計額</t>
  </si>
  <si>
    <t>（１）再委託費（現地再委託費）と（２）再委託費（国内再委託費）の合計額</t>
    <phoneticPr fontId="1"/>
  </si>
  <si>
    <t>注１）円貨以外の通貨で支出されている場合は、「備考」欄または証書貼付台紙に換算式を記載してください。その際、交換レート（JICA指定レート／OANDAレート／その他のレート／海外送金レート）を明示してください。
注２）前払、部分払等で、支払が複数となっている調達については、小計を記載してください。
注３）支出金額に税抜金額を記載する場合は、「合計（税込）」の金額に斜線を入れてください。
注４）再委託費（国内再委託費）では、経費はすべて日本国内で支出され、消費税課税対象取引であることを前提に、税込合計金額に100/110を乗じて税抜金額とする設定となっています。</t>
    <rPh sb="0" eb="1">
      <t>チュウ</t>
    </rPh>
    <rPh sb="41" eb="43">
      <t>キサイ</t>
    </rPh>
    <rPh sb="106" eb="107">
      <t>チュウ</t>
    </rPh>
    <rPh sb="150" eb="151">
      <t>チュウ</t>
    </rPh>
    <rPh sb="195" eb="196">
      <t>チュウ</t>
    </rPh>
    <rPh sb="198" eb="201">
      <t>サイイタク</t>
    </rPh>
    <rPh sb="201" eb="202">
      <t>ヒ</t>
    </rPh>
    <rPh sb="203" eb="205">
      <t>コクナイ</t>
    </rPh>
    <rPh sb="205" eb="208">
      <t>サイイタク</t>
    </rPh>
    <rPh sb="208" eb="209">
      <t>ヒ</t>
    </rPh>
    <rPh sb="213" eb="215">
      <t>ケイヒ</t>
    </rPh>
    <phoneticPr fontId="40"/>
  </si>
  <si>
    <t>様式17</t>
    <phoneticPr fontId="1"/>
  </si>
  <si>
    <t>精算報告明細書（国内業務費）</t>
  </si>
  <si>
    <r>
      <rPr>
        <sz val="12"/>
        <rFont val="ＭＳ ゴシック"/>
        <family val="3"/>
        <charset val="128"/>
      </rPr>
      <t>（１）技術研修費／招へい費</t>
    </r>
    <r>
      <rPr>
        <vertAlign val="superscript"/>
        <sz val="12"/>
        <rFont val="ＭＳ ゴシック"/>
        <family val="3"/>
        <charset val="128"/>
      </rPr>
      <t>注１</t>
    </r>
  </si>
  <si>
    <t>備　考</t>
  </si>
  <si>
    <t>諸謝金</t>
  </si>
  <si>
    <t>講師謝金</t>
  </si>
  <si>
    <t>検討会等参加謝金</t>
  </si>
  <si>
    <t>原稿謝金</t>
  </si>
  <si>
    <t>見学謝金</t>
  </si>
  <si>
    <t>実施諸費</t>
  </si>
  <si>
    <t>翻訳費</t>
  </si>
  <si>
    <t>会場借上費</t>
  </si>
  <si>
    <t>参考資料等作成・購入費</t>
  </si>
  <si>
    <t>機材借料・損料</t>
  </si>
  <si>
    <t>消耗品等購入費</t>
  </si>
  <si>
    <t>同行者等旅費</t>
  </si>
  <si>
    <t>再委託費</t>
  </si>
  <si>
    <r>
      <t>合計（税抜）</t>
    </r>
    <r>
      <rPr>
        <b/>
        <vertAlign val="superscript"/>
        <sz val="12"/>
        <color rgb="FFFF0000"/>
        <rFont val="ＭＳ ゴシック"/>
        <family val="3"/>
        <charset val="128"/>
      </rPr>
      <t>注２</t>
    </r>
    <rPh sb="0" eb="2">
      <t>ゴウケイ</t>
    </rPh>
    <rPh sb="3" eb="5">
      <t>ゼイヌキ</t>
    </rPh>
    <rPh sb="6" eb="7">
      <t>チュウ</t>
    </rPh>
    <phoneticPr fontId="1"/>
  </si>
  <si>
    <t>（２）諸雑費</t>
    <rPh sb="3" eb="4">
      <t>ショ</t>
    </rPh>
    <rPh sb="4" eb="6">
      <t>ザッピ</t>
    </rPh>
    <phoneticPr fontId="1"/>
  </si>
  <si>
    <t>細　目</t>
    <rPh sb="0" eb="1">
      <t>ホソ</t>
    </rPh>
    <rPh sb="2" eb="3">
      <t>メ</t>
    </rPh>
    <phoneticPr fontId="1"/>
  </si>
  <si>
    <t>支出金額</t>
    <phoneticPr fontId="1"/>
  </si>
  <si>
    <t>備考</t>
    <rPh sb="0" eb="2">
      <t>ビコウ</t>
    </rPh>
    <phoneticPr fontId="1"/>
  </si>
  <si>
    <t>証憑
番号</t>
    <rPh sb="0" eb="2">
      <t>ショウヒョウ</t>
    </rPh>
    <rPh sb="3" eb="5">
      <t>バンゴウ</t>
    </rPh>
    <phoneticPr fontId="1"/>
  </si>
  <si>
    <r>
      <t>合計（税抜）</t>
    </r>
    <r>
      <rPr>
        <b/>
        <vertAlign val="superscript"/>
        <sz val="12"/>
        <rFont val="ＭＳ ゴシック"/>
        <family val="3"/>
        <charset val="128"/>
      </rPr>
      <t>注２</t>
    </r>
    <rPh sb="0" eb="2">
      <t>ゴウケイ</t>
    </rPh>
    <rPh sb="3" eb="5">
      <t>ゼイヌキ</t>
    </rPh>
    <rPh sb="6" eb="7">
      <t>チュウ</t>
    </rPh>
    <phoneticPr fontId="1"/>
  </si>
  <si>
    <t>国内業務費合計額</t>
  </si>
  <si>
    <t>注１）国内業務費は、「技術研修費」、「招へい費」及び「諸雑費」の合計額となります。「招へい費」については、別の精算報告明細書にまとめられていますので、適切に合算してください。
注２）国内業務費明細書の税抜金額を記入してください。
注３）複数の研修コースを実施した場合、コース毎に精算報告明細書を作成してください。
注４）諸雑費の計上がない場合は、諸雑費の表を削除しても構いません。</t>
    <rPh sb="0" eb="1">
      <t>チュウ</t>
    </rPh>
    <rPh sb="3" eb="5">
      <t>コクナイ</t>
    </rPh>
    <rPh sb="5" eb="7">
      <t>ギョウム</t>
    </rPh>
    <rPh sb="7" eb="8">
      <t>ヒ</t>
    </rPh>
    <rPh sb="11" eb="13">
      <t>ギジュツ</t>
    </rPh>
    <rPh sb="13" eb="15">
      <t>ケンシュウ</t>
    </rPh>
    <rPh sb="15" eb="16">
      <t>ヒ</t>
    </rPh>
    <rPh sb="19" eb="20">
      <t>ショウ</t>
    </rPh>
    <rPh sb="22" eb="23">
      <t>ヒ</t>
    </rPh>
    <rPh sb="24" eb="25">
      <t>オヨ</t>
    </rPh>
    <rPh sb="27" eb="28">
      <t>ショ</t>
    </rPh>
    <rPh sb="28" eb="30">
      <t>ザッピ</t>
    </rPh>
    <rPh sb="32" eb="34">
      <t>ゴウケイ</t>
    </rPh>
    <rPh sb="34" eb="35">
      <t>ガク</t>
    </rPh>
    <rPh sb="42" eb="43">
      <t>ショウ</t>
    </rPh>
    <rPh sb="45" eb="46">
      <t>ヒ</t>
    </rPh>
    <rPh sb="53" eb="54">
      <t>ベツ</t>
    </rPh>
    <rPh sb="55" eb="57">
      <t>セイサン</t>
    </rPh>
    <rPh sb="57" eb="59">
      <t>ホウコク</t>
    </rPh>
    <rPh sb="59" eb="62">
      <t>メイサイショ</t>
    </rPh>
    <rPh sb="75" eb="77">
      <t>テキセツ</t>
    </rPh>
    <rPh sb="88" eb="89">
      <t>チュウ</t>
    </rPh>
    <rPh sb="115" eb="116">
      <t>チュウ</t>
    </rPh>
    <rPh sb="118" eb="120">
      <t>フクスウ</t>
    </rPh>
    <rPh sb="121" eb="123">
      <t>ケンシュウ</t>
    </rPh>
    <rPh sb="127" eb="129">
      <t>ジッシ</t>
    </rPh>
    <rPh sb="131" eb="133">
      <t>バアイ</t>
    </rPh>
    <rPh sb="137" eb="138">
      <t>ゴト</t>
    </rPh>
    <rPh sb="139" eb="141">
      <t>セイサン</t>
    </rPh>
    <rPh sb="141" eb="143">
      <t>ホウコク</t>
    </rPh>
    <rPh sb="143" eb="146">
      <t>メイサイショ</t>
    </rPh>
    <rPh sb="147" eb="149">
      <t>サクセイ</t>
    </rPh>
    <rPh sb="157" eb="158">
      <t>チュウ</t>
    </rPh>
    <rPh sb="160" eb="161">
      <t>ショ</t>
    </rPh>
    <rPh sb="161" eb="163">
      <t>ザッピ</t>
    </rPh>
    <rPh sb="164" eb="166">
      <t>ケイジョウ</t>
    </rPh>
    <rPh sb="169" eb="171">
      <t>バアイ</t>
    </rPh>
    <rPh sb="179" eb="181">
      <t>サクジョ</t>
    </rPh>
    <rPh sb="184" eb="185">
      <t>カマ</t>
    </rPh>
    <phoneticPr fontId="1"/>
  </si>
  <si>
    <t>様式18</t>
    <phoneticPr fontId="1"/>
  </si>
  <si>
    <t>精算報告明細書（現地一時隔離関連費）</t>
    <rPh sb="8" eb="10">
      <t>ゲンチ</t>
    </rPh>
    <rPh sb="10" eb="12">
      <t>イチジ</t>
    </rPh>
    <rPh sb="12" eb="14">
      <t>カクリ</t>
    </rPh>
    <rPh sb="14" eb="16">
      <t>カンレン</t>
    </rPh>
    <rPh sb="16" eb="17">
      <t>ヒ</t>
    </rPh>
    <phoneticPr fontId="1"/>
  </si>
  <si>
    <t>（１）直接人件費相当額の待機費用</t>
    <phoneticPr fontId="1"/>
  </si>
  <si>
    <t>担当分野</t>
  </si>
  <si>
    <t>氏　名</t>
  </si>
  <si>
    <t>月額単価</t>
    <rPh sb="0" eb="2">
      <t>ゲツガク</t>
    </rPh>
    <phoneticPr fontId="1"/>
  </si>
  <si>
    <t>業務人月</t>
  </si>
  <si>
    <t>合計金額</t>
  </si>
  <si>
    <t>現地</t>
  </si>
  <si>
    <r>
      <t>参考（報酬月額）</t>
    </r>
    <r>
      <rPr>
        <vertAlign val="superscript"/>
        <sz val="12"/>
        <color rgb="FFFF0000"/>
        <rFont val="ＭＳ ゴシック"/>
        <family val="3"/>
        <charset val="128"/>
      </rPr>
      <t>注１</t>
    </r>
    <rPh sb="0" eb="2">
      <t>サンコウ</t>
    </rPh>
    <rPh sb="3" eb="5">
      <t>ホウシュウ</t>
    </rPh>
    <rPh sb="5" eb="7">
      <t>ゲツガク</t>
    </rPh>
    <rPh sb="8" eb="9">
      <t>チュウ</t>
    </rPh>
    <phoneticPr fontId="1"/>
  </si>
  <si>
    <t>合計</t>
    <rPh sb="0" eb="1">
      <t>ゴウ</t>
    </rPh>
    <phoneticPr fontId="1"/>
  </si>
  <si>
    <t>注１）待機費用の月額単価は報酬額（月額単価）を3.08で除した金額にて計算式を入れています。契約で定めた月額単価と異なる場合は、参考（報酬月額）欄は使用せず、直接入力してください。</t>
    <rPh sb="0" eb="1">
      <t>チュウ</t>
    </rPh>
    <rPh sb="31" eb="33">
      <t>キンガク</t>
    </rPh>
    <rPh sb="35" eb="38">
      <t>ケイサンシキ</t>
    </rPh>
    <rPh sb="39" eb="40">
      <t>イ</t>
    </rPh>
    <rPh sb="46" eb="48">
      <t>ケイヤク</t>
    </rPh>
    <rPh sb="49" eb="50">
      <t>サダ</t>
    </rPh>
    <rPh sb="52" eb="53">
      <t>ツキ</t>
    </rPh>
    <rPh sb="53" eb="54">
      <t>ガク</t>
    </rPh>
    <rPh sb="54" eb="56">
      <t>タンカ</t>
    </rPh>
    <rPh sb="57" eb="58">
      <t>コト</t>
    </rPh>
    <rPh sb="60" eb="62">
      <t>バアイ</t>
    </rPh>
    <rPh sb="64" eb="66">
      <t>サンコウ</t>
    </rPh>
    <rPh sb="72" eb="73">
      <t>ラン</t>
    </rPh>
    <rPh sb="74" eb="76">
      <t>シヨウ</t>
    </rPh>
    <rPh sb="79" eb="81">
      <t>チョクセツ</t>
    </rPh>
    <rPh sb="81" eb="83">
      <t>ニュウリョク</t>
    </rPh>
    <phoneticPr fontId="1"/>
  </si>
  <si>
    <t>（２）隔離施設までのタクシー代等の経費</t>
    <rPh sb="3" eb="5">
      <t>カクリ</t>
    </rPh>
    <rPh sb="5" eb="7">
      <t>シセツ</t>
    </rPh>
    <rPh sb="14" eb="15">
      <t>ダイ</t>
    </rPh>
    <rPh sb="15" eb="16">
      <t>ナド</t>
    </rPh>
    <rPh sb="17" eb="19">
      <t>ケイヒ</t>
    </rPh>
    <phoneticPr fontId="1"/>
  </si>
  <si>
    <t>合　計</t>
    <rPh sb="0" eb="2">
      <t>ゴウケイ</t>
    </rPh>
    <rPh sb="2" eb="3">
      <t>ケイ</t>
    </rPh>
    <phoneticPr fontId="8"/>
  </si>
  <si>
    <t>（３）別契約への従事期間中に発生する「日当・宿泊費」</t>
    <rPh sb="3" eb="4">
      <t>ベツ</t>
    </rPh>
    <rPh sb="4" eb="6">
      <t>ケイヤク</t>
    </rPh>
    <rPh sb="8" eb="10">
      <t>ジュウジ</t>
    </rPh>
    <rPh sb="10" eb="12">
      <t>キカン</t>
    </rPh>
    <rPh sb="12" eb="13">
      <t>チュウ</t>
    </rPh>
    <rPh sb="14" eb="16">
      <t>ハッセイ</t>
    </rPh>
    <rPh sb="19" eb="21">
      <t>ニットウ</t>
    </rPh>
    <rPh sb="22" eb="25">
      <t>シュクハクヒ</t>
    </rPh>
    <phoneticPr fontId="1"/>
  </si>
  <si>
    <t>従事期間</t>
    <phoneticPr fontId="1"/>
  </si>
  <si>
    <t>氏　名</t>
    <phoneticPr fontId="1"/>
  </si>
  <si>
    <t>日当</t>
    <rPh sb="0" eb="2">
      <t>ニットウ</t>
    </rPh>
    <phoneticPr fontId="1"/>
  </si>
  <si>
    <t>宿泊費</t>
    <rPh sb="0" eb="3">
      <t>シュクハクヒ</t>
    </rPh>
    <phoneticPr fontId="1"/>
  </si>
  <si>
    <t>2021/〇/〇～2021/〇/〇</t>
    <phoneticPr fontId="1"/>
  </si>
  <si>
    <t>合計</t>
    <rPh sb="0" eb="2">
      <t>ゴウケイ</t>
    </rPh>
    <phoneticPr fontId="1"/>
  </si>
  <si>
    <t>現地一時隔離費合計　　　　　　</t>
    <rPh sb="0" eb="2">
      <t>ゲンチ</t>
    </rPh>
    <rPh sb="2" eb="4">
      <t>イチジ</t>
    </rPh>
    <rPh sb="4" eb="6">
      <t>カクリ</t>
    </rPh>
    <rPh sb="6" eb="7">
      <t>ヒ</t>
    </rPh>
    <rPh sb="7" eb="9">
      <t>ゴウケイ</t>
    </rPh>
    <phoneticPr fontId="1"/>
  </si>
  <si>
    <t>注１）本費目について、契約書に計上していない場合は、打合簿を添付してください。
注２）支出額の表示は円貨（又は円貨相当）で統一してください。円貨以外の通貨で支出されている場合は、「備考」欄または証書貼付台紙に換算式を記入してください。その際、交換レート（JICA指定レート／OANDAレート／その他のレート／海外送金レート）を明示してください。</t>
    <rPh sb="0" eb="1">
      <t>チュウ</t>
    </rPh>
    <rPh sb="3" eb="4">
      <t>ホン</t>
    </rPh>
    <rPh sb="4" eb="6">
      <t>ヒモク</t>
    </rPh>
    <rPh sb="11" eb="13">
      <t>ケイヤク</t>
    </rPh>
    <rPh sb="13" eb="14">
      <t>ショ</t>
    </rPh>
    <rPh sb="15" eb="17">
      <t>ケイジョウ</t>
    </rPh>
    <rPh sb="22" eb="24">
      <t>バアイ</t>
    </rPh>
    <rPh sb="26" eb="28">
      <t>ウチアワ</t>
    </rPh>
    <rPh sb="28" eb="29">
      <t>ボ</t>
    </rPh>
    <rPh sb="30" eb="32">
      <t>テンプ</t>
    </rPh>
    <phoneticPr fontId="1"/>
  </si>
  <si>
    <t>様式19</t>
    <phoneticPr fontId="1"/>
  </si>
  <si>
    <t>精算報告明細書（本邦一時隔離関連費）</t>
    <rPh sb="8" eb="10">
      <t>ホンポウ</t>
    </rPh>
    <rPh sb="10" eb="12">
      <t>イチジ</t>
    </rPh>
    <rPh sb="12" eb="14">
      <t>カクリ</t>
    </rPh>
    <rPh sb="14" eb="16">
      <t>カンレン</t>
    </rPh>
    <rPh sb="16" eb="17">
      <t>ヒ</t>
    </rPh>
    <phoneticPr fontId="1"/>
  </si>
  <si>
    <t>（１）隔離施設までのハイヤー代等の経費</t>
    <rPh sb="3" eb="5">
      <t>カクリ</t>
    </rPh>
    <rPh sb="5" eb="7">
      <t>シセツ</t>
    </rPh>
    <rPh sb="14" eb="15">
      <t>ダイ</t>
    </rPh>
    <rPh sb="15" eb="16">
      <t>ナド</t>
    </rPh>
    <rPh sb="17" eb="19">
      <t>ケイヒ</t>
    </rPh>
    <phoneticPr fontId="1"/>
  </si>
  <si>
    <r>
      <t>（２）帰国時隔離施設（ホテル等）滞在費 「日当・宿泊料」</t>
    </r>
    <r>
      <rPr>
        <vertAlign val="superscript"/>
        <sz val="12"/>
        <rFont val="ＭＳ ゴシック"/>
        <family val="3"/>
        <charset val="128"/>
      </rPr>
      <t>注１</t>
    </r>
    <rPh sb="3" eb="5">
      <t>キコク</t>
    </rPh>
    <rPh sb="5" eb="6">
      <t>ジ</t>
    </rPh>
    <rPh sb="6" eb="8">
      <t>カクリ</t>
    </rPh>
    <rPh sb="8" eb="10">
      <t>シセツ</t>
    </rPh>
    <rPh sb="14" eb="15">
      <t>ナド</t>
    </rPh>
    <rPh sb="16" eb="19">
      <t>タイザイヒ</t>
    </rPh>
    <rPh sb="21" eb="23">
      <t>ニットウ</t>
    </rPh>
    <rPh sb="24" eb="26">
      <t>シュクハク</t>
    </rPh>
    <rPh sb="26" eb="27">
      <t>リョウ</t>
    </rPh>
    <rPh sb="28" eb="29">
      <t>チュウ</t>
    </rPh>
    <phoneticPr fontId="1"/>
  </si>
  <si>
    <t>期間</t>
    <phoneticPr fontId="1"/>
  </si>
  <si>
    <t>合計金額</t>
    <phoneticPr fontId="1"/>
  </si>
  <si>
    <r>
      <t xml:space="preserve">証憑
番号 </t>
    </r>
    <r>
      <rPr>
        <sz val="8"/>
        <rFont val="ＭＳ ゴシック"/>
        <family val="3"/>
        <charset val="128"/>
      </rPr>
      <t>注1</t>
    </r>
    <rPh sb="6" eb="7">
      <t>チュウ</t>
    </rPh>
    <phoneticPr fontId="1"/>
  </si>
  <si>
    <t>本邦一時隔離費合計　　　　　　</t>
    <rPh sb="0" eb="2">
      <t>ホンポウ</t>
    </rPh>
    <rPh sb="2" eb="4">
      <t>イチジ</t>
    </rPh>
    <rPh sb="4" eb="6">
      <t>カクリ</t>
    </rPh>
    <rPh sb="6" eb="7">
      <t>ヒ</t>
    </rPh>
    <rPh sb="7" eb="9">
      <t>ゴウケイ</t>
    </rPh>
    <phoneticPr fontId="1"/>
  </si>
  <si>
    <t>注）本費目について、契約書に計上していない場合は、打合簿を添付してください。
注１）宿泊の事実を確認するため、宿泊期間が記載された宿泊施設の領収書の写しを提出してください。</t>
    <rPh sb="0" eb="1">
      <t>チュウ</t>
    </rPh>
    <rPh sb="2" eb="3">
      <t>ホン</t>
    </rPh>
    <rPh sb="3" eb="5">
      <t>ヒモク</t>
    </rPh>
    <rPh sb="10" eb="12">
      <t>ケイヤク</t>
    </rPh>
    <rPh sb="12" eb="13">
      <t>ショ</t>
    </rPh>
    <rPh sb="14" eb="16">
      <t>ケイジョウ</t>
    </rPh>
    <rPh sb="21" eb="23">
      <t>バアイ</t>
    </rPh>
    <rPh sb="25" eb="27">
      <t>ウチアワ</t>
    </rPh>
    <rPh sb="27" eb="28">
      <t>ボ</t>
    </rPh>
    <rPh sb="29" eb="31">
      <t>テンプ</t>
    </rPh>
    <rPh sb="39" eb="40">
      <t>チュウ</t>
    </rPh>
    <rPh sb="42" eb="44">
      <t>シュクハク</t>
    </rPh>
    <rPh sb="45" eb="47">
      <t>ジジツ</t>
    </rPh>
    <rPh sb="48" eb="50">
      <t>カクニン</t>
    </rPh>
    <rPh sb="55" eb="57">
      <t>シュクハク</t>
    </rPh>
    <rPh sb="57" eb="59">
      <t>キカン</t>
    </rPh>
    <rPh sb="60" eb="62">
      <t>キサイ</t>
    </rPh>
    <rPh sb="65" eb="69">
      <t>シュクハクシセツ</t>
    </rPh>
    <rPh sb="70" eb="73">
      <t>リョウシュウショ</t>
    </rPh>
    <rPh sb="74" eb="75">
      <t>ウツ</t>
    </rPh>
    <rPh sb="77" eb="79">
      <t>テイシュツ</t>
    </rPh>
    <phoneticPr fontId="1"/>
  </si>
  <si>
    <t>様式20</t>
    <phoneticPr fontId="1"/>
  </si>
  <si>
    <t>証拠書類附属書</t>
    <rPh sb="0" eb="7">
      <t>ショウコショルイフゾクショ</t>
    </rPh>
    <phoneticPr fontId="1"/>
  </si>
  <si>
    <r>
      <t>証書番号</t>
    </r>
    <r>
      <rPr>
        <vertAlign val="superscript"/>
        <sz val="12"/>
        <rFont val="ＭＳ ゴシック"/>
        <family val="3"/>
        <charset val="128"/>
      </rPr>
      <t>(注1)</t>
    </r>
    <rPh sb="5" eb="6">
      <t>チュウ</t>
    </rPh>
    <phoneticPr fontId="1"/>
  </si>
  <si>
    <r>
      <t>【備考　</t>
    </r>
    <r>
      <rPr>
        <vertAlign val="superscript"/>
        <sz val="12"/>
        <rFont val="ＭＳ ゴシック"/>
        <family val="3"/>
        <charset val="128"/>
      </rPr>
      <t>注2</t>
    </r>
    <r>
      <rPr>
        <sz val="12"/>
        <rFont val="ＭＳ ゴシック"/>
        <family val="3"/>
        <charset val="128"/>
      </rPr>
      <t>】</t>
    </r>
    <rPh sb="1" eb="3">
      <t>ビコウ</t>
    </rPh>
    <phoneticPr fontId="1"/>
  </si>
  <si>
    <t>注意事項</t>
    <rPh sb="0" eb="2">
      <t>チュウイ</t>
    </rPh>
    <rPh sb="2" eb="4">
      <t>ジコウ</t>
    </rPh>
    <phoneticPr fontId="1"/>
  </si>
  <si>
    <t>注1）本台紙を使用しないA4サイズの領収書の場合にも証書番号を記載して下さい。</t>
    <phoneticPr fontId="1"/>
  </si>
  <si>
    <t>注2）以下の場合は証憑添付台紙の備考に理由を補記してください。
　  ①領収書の要件（日付 ・宛名・発行者・支出内容・領収書印又はサイン）を満たさない場合。
  　②履行期限外の場合。</t>
    <rPh sb="19" eb="21">
      <t>リユウ</t>
    </rPh>
    <phoneticPr fontId="1"/>
  </si>
  <si>
    <t>注3）領収書が電子発行の場合は電子領収書であることを備考に補記して下さい。（精算報告書を電子ファイル（PDF形式）で提出する場合は補記不要になります。）</t>
    <rPh sb="9" eb="11">
      <t>ハッコウ</t>
    </rPh>
    <rPh sb="38" eb="40">
      <t>セイサン</t>
    </rPh>
    <rPh sb="40" eb="43">
      <t>ホウコクショ</t>
    </rPh>
    <phoneticPr fontId="1"/>
  </si>
  <si>
    <t>注4)日本語・英語以外で書かれた領収書等には和訳もしくは英訳を補記して下さい。</t>
    <rPh sb="0" eb="1">
      <t>チュウ</t>
    </rPh>
    <rPh sb="3" eb="6">
      <t>ニホンゴ</t>
    </rPh>
    <rPh sb="7" eb="9">
      <t>エイゴ</t>
    </rPh>
    <rPh sb="9" eb="11">
      <t>イガイ</t>
    </rPh>
    <rPh sb="12" eb="13">
      <t>カ</t>
    </rPh>
    <rPh sb="16" eb="20">
      <t>リョウシュウショナド</t>
    </rPh>
    <rPh sb="22" eb="24">
      <t>ワヤク</t>
    </rPh>
    <rPh sb="28" eb="30">
      <t>エイヤク</t>
    </rPh>
    <rPh sb="31" eb="33">
      <t>ホキ</t>
    </rPh>
    <rPh sb="35" eb="36">
      <t>クダ</t>
    </rPh>
    <phoneticPr fontId="1"/>
  </si>
  <si>
    <t>2023/</t>
    <phoneticPr fontId="1"/>
  </si>
  <si>
    <t>様式一式</t>
    <rPh sb="0" eb="2">
      <t>ヨウシキ</t>
    </rPh>
    <rPh sb="2" eb="4">
      <t>イッシキ</t>
    </rPh>
    <phoneticPr fontId="1"/>
  </si>
  <si>
    <t>千円未満切捨てを削除しました。</t>
    <rPh sb="0" eb="4">
      <t>センエンミマン</t>
    </rPh>
    <rPh sb="4" eb="6">
      <t>キリス</t>
    </rPh>
    <rPh sb="8" eb="10">
      <t>サクジョ</t>
    </rPh>
    <phoneticPr fontId="1"/>
  </si>
  <si>
    <t>様式４消費税</t>
    <rPh sb="0" eb="2">
      <t>ヨウシキ</t>
    </rPh>
    <rPh sb="3" eb="6">
      <t>ショウヒゼイ</t>
    </rPh>
    <phoneticPr fontId="1"/>
  </si>
  <si>
    <t>小数点第一位を切捨てに修正しました。</t>
    <rPh sb="0" eb="6">
      <t>ショウスウテンダイイチイ</t>
    </rPh>
    <rPh sb="7" eb="9">
      <t>キリス</t>
    </rPh>
    <rPh sb="11" eb="13">
      <t>シュウセイ</t>
    </rPh>
    <phoneticPr fontId="1"/>
  </si>
  <si>
    <t>有</t>
  </si>
  <si>
    <t>第三国調達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</si>
</sst>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quot;円&quot;"/>
    <numFmt numFmtId="177" formatCode="yyyy&quot;年&quot;m&quot;月&quot;d&quot;日&quot;;@"/>
    <numFmt numFmtId="178" formatCode="[$-F800]dddd\,\ mmmm\ dd\,\ yyyy"/>
    <numFmt numFmtId="179" formatCode="#,##0_ "/>
    <numFmt numFmtId="180" formatCode="yyyy&quot;年&quot;m&quot;月&quot;;@"/>
    <numFmt numFmtId="181" formatCode="#,##0.00_ "/>
    <numFmt numFmtId="182" formatCode="#,##0_ &quot;円&quot;"/>
    <numFmt numFmtId="183" formatCode="\+#,##0\x;[Red]\+\-#,##0\x"/>
    <numFmt numFmtId="184" formatCode="\x#,##0;[Red]\-#,##0"/>
    <numFmt numFmtId="185" formatCode="#,##0\="/>
    <numFmt numFmtId="186" formatCode="0;;;@"/>
    <numFmt numFmtId="187" formatCode="0.00;;;@"/>
    <numFmt numFmtId="188" formatCode="yy&quot;年&quot;m&quot;月&quot;;@"/>
    <numFmt numFmtId="189" formatCode="yyyy&quot;年&quot;m&quot;月&quot;&quot;分&quot;"/>
    <numFmt numFmtId="190" formatCode="#,##0_);[Red]\(#,##0\)"/>
  </numFmts>
  <fonts count="90">
    <font>
      <sz val="12"/>
      <color theme="1"/>
      <name val="ＭＳ ゴシック"/>
      <family val="3"/>
      <charset val="128"/>
    </font>
    <font>
      <sz val="6"/>
      <name val="ＭＳ ゴシック"/>
      <family val="3"/>
      <charset val="128"/>
    </font>
    <font>
      <vertAlign val="superscript"/>
      <sz val="9"/>
      <color indexed="8"/>
      <name val="ＭＳ ゴシック"/>
      <family val="3"/>
      <charset val="128"/>
    </font>
    <font>
      <sz val="9"/>
      <name val="ＭＳ ゴシック"/>
      <family val="3"/>
      <charset val="128"/>
    </font>
    <font>
      <b/>
      <sz val="12"/>
      <name val="ＭＳ ゴシック"/>
      <family val="3"/>
      <charset val="128"/>
    </font>
    <font>
      <sz val="12"/>
      <name val="Osaka"/>
      <family val="3"/>
      <charset val="128"/>
    </font>
    <font>
      <b/>
      <sz val="11"/>
      <name val="ＭＳ ゴシック"/>
      <family val="3"/>
      <charset val="128"/>
    </font>
    <font>
      <sz val="11"/>
      <name val="ＭＳ ゴシック"/>
      <family val="3"/>
      <charset val="128"/>
    </font>
    <font>
      <sz val="6"/>
      <name val="Osaka"/>
      <family val="3"/>
      <charset val="128"/>
    </font>
    <font>
      <u/>
      <sz val="12"/>
      <color indexed="12"/>
      <name val="ＭＳ ゴシック"/>
      <family val="3"/>
      <charset val="128"/>
    </font>
    <font>
      <sz val="12"/>
      <name val="平成明朝"/>
      <family val="3"/>
      <charset val="128"/>
    </font>
    <font>
      <sz val="12"/>
      <name val="ＭＳ ゴシック"/>
      <family val="3"/>
      <charset val="128"/>
    </font>
    <font>
      <u/>
      <sz val="12"/>
      <color indexed="20"/>
      <name val="ＭＳ ゴシック"/>
      <family val="3"/>
      <charset val="128"/>
    </font>
    <font>
      <sz val="12"/>
      <name val="細明朝体"/>
      <family val="3"/>
      <charset val="128"/>
    </font>
    <font>
      <vertAlign val="superscript"/>
      <sz val="12"/>
      <name val="ＭＳ ゴシック"/>
      <family val="3"/>
      <charset val="128"/>
    </font>
    <font>
      <sz val="10"/>
      <name val="ＭＳ ゴシック"/>
      <family val="3"/>
      <charset val="128"/>
    </font>
    <font>
      <sz val="11"/>
      <name val="ＭＳ 明朝"/>
      <family val="1"/>
      <charset val="128"/>
    </font>
    <font>
      <sz val="12"/>
      <name val="ＭＳ Ｐゴシック"/>
      <family val="3"/>
      <charset val="128"/>
    </font>
    <font>
      <b/>
      <sz val="14"/>
      <name val="ＭＳ Ｐゴシック"/>
      <family val="3"/>
      <charset val="128"/>
    </font>
    <font>
      <b/>
      <u/>
      <sz val="14"/>
      <name val="ＭＳ Ｐゴシック"/>
      <family val="3"/>
      <charset val="128"/>
    </font>
    <font>
      <sz val="12"/>
      <name val="Arial"/>
      <family val="2"/>
    </font>
    <font>
      <sz val="6"/>
      <name val="ＭＳ ゴシック"/>
      <family val="3"/>
      <charset val="128"/>
    </font>
    <font>
      <b/>
      <sz val="14"/>
      <name val="ＭＳ ゴシック"/>
      <family val="3"/>
      <charset val="128"/>
    </font>
    <font>
      <u/>
      <sz val="12"/>
      <name val="ＭＳ ゴシック"/>
      <family val="3"/>
      <charset val="128"/>
    </font>
    <font>
      <u val="double"/>
      <sz val="12"/>
      <name val="ＭＳ ゴシック"/>
      <family val="3"/>
      <charset val="128"/>
    </font>
    <font>
      <b/>
      <sz val="9"/>
      <color indexed="81"/>
      <name val="ＭＳ Ｐゴシック"/>
      <family val="3"/>
      <charset val="128"/>
    </font>
    <font>
      <sz val="9"/>
      <color indexed="81"/>
      <name val="ＭＳ Ｐゴシック"/>
      <family val="3"/>
      <charset val="128"/>
    </font>
    <font>
      <vertAlign val="superscript"/>
      <sz val="10.5"/>
      <color indexed="8"/>
      <name val="ＭＳ ゴシック"/>
      <family val="3"/>
      <charset val="128"/>
    </font>
    <font>
      <sz val="10.5"/>
      <name val="ＭＳ ゴシック"/>
      <family val="3"/>
      <charset val="128"/>
    </font>
    <font>
      <vertAlign val="superscript"/>
      <sz val="10.5"/>
      <name val="ＭＳ ゴシック"/>
      <family val="3"/>
      <charset val="128"/>
    </font>
    <font>
      <b/>
      <sz val="10"/>
      <color indexed="81"/>
      <name val="ＭＳ Ｐゴシック"/>
      <family val="3"/>
      <charset val="128"/>
    </font>
    <font>
      <b/>
      <sz val="9"/>
      <color indexed="81"/>
      <name val="MS P ゴシック"/>
      <family val="3"/>
      <charset val="128"/>
    </font>
    <font>
      <b/>
      <u/>
      <sz val="9"/>
      <color indexed="81"/>
      <name val="ＭＳ Ｐゴシック"/>
      <family val="3"/>
      <charset val="128"/>
    </font>
    <font>
      <b/>
      <sz val="11"/>
      <color indexed="81"/>
      <name val="ＭＳ Ｐゴシック"/>
      <family val="3"/>
      <charset val="128"/>
    </font>
    <font>
      <sz val="10"/>
      <color indexed="81"/>
      <name val="ＭＳ Ｐゴシック"/>
      <family val="3"/>
      <charset val="128"/>
    </font>
    <font>
      <sz val="12"/>
      <color theme="1"/>
      <name val="ＭＳ ゴシック"/>
      <family val="3"/>
      <charset val="128"/>
    </font>
    <font>
      <sz val="11"/>
      <color theme="1"/>
      <name val="ＭＳ Ｐゴシック"/>
      <family val="3"/>
      <charset val="128"/>
      <scheme val="minor"/>
    </font>
    <font>
      <b/>
      <sz val="12"/>
      <color rgb="FFFF00FF"/>
      <name val="ＭＳ ゴシック"/>
      <family val="3"/>
      <charset val="128"/>
    </font>
    <font>
      <u/>
      <sz val="12"/>
      <color indexed="12"/>
      <name val="ＭＳ Ｐゴシック"/>
      <family val="3"/>
      <charset val="128"/>
      <scheme val="minor"/>
    </font>
    <font>
      <u/>
      <sz val="12"/>
      <color indexed="20"/>
      <name val="ＭＳ Ｐゴシック"/>
      <family val="3"/>
      <charset val="128"/>
      <scheme val="minor"/>
    </font>
    <font>
      <b/>
      <sz val="14"/>
      <color theme="1"/>
      <name val="ＭＳ ゴシック"/>
      <family val="3"/>
      <charset val="128"/>
    </font>
    <font>
      <sz val="10.5"/>
      <color theme="1"/>
      <name val="ＭＳ ゴシック"/>
      <family val="3"/>
      <charset val="128"/>
    </font>
    <font>
      <sz val="9"/>
      <color theme="1"/>
      <name val="ＭＳ ゴシック"/>
      <family val="3"/>
      <charset val="128"/>
    </font>
    <font>
      <b/>
      <sz val="16"/>
      <color theme="1"/>
      <name val="ＭＳ ゴシック"/>
      <family val="3"/>
      <charset val="128"/>
    </font>
    <font>
      <sz val="11"/>
      <color theme="1"/>
      <name val="ＭＳ ゴシック"/>
      <family val="3"/>
      <charset val="128"/>
    </font>
    <font>
      <sz val="12"/>
      <color rgb="FFFF0000"/>
      <name val="ＭＳ ゴシック"/>
      <family val="3"/>
      <charset val="128"/>
    </font>
    <font>
      <sz val="10"/>
      <color theme="1"/>
      <name val="ＭＳ ゴシック"/>
      <family val="3"/>
      <charset val="128"/>
    </font>
    <font>
      <b/>
      <sz val="12"/>
      <color theme="1"/>
      <name val="ＭＳ ゴシック"/>
      <family val="3"/>
      <charset val="128"/>
    </font>
    <font>
      <b/>
      <sz val="10.5"/>
      <color theme="1"/>
      <name val="ＭＳ ゴシック"/>
      <family val="3"/>
      <charset val="128"/>
    </font>
    <font>
      <sz val="12"/>
      <color theme="1"/>
      <name val="Arial"/>
      <family val="2"/>
    </font>
    <font>
      <sz val="12"/>
      <color rgb="FFFF0000"/>
      <name val="Osaka"/>
      <family val="3"/>
      <charset val="128"/>
    </font>
    <font>
      <sz val="10.5"/>
      <color rgb="FFFF0000"/>
      <name val="ＭＳ ゴシック"/>
      <family val="3"/>
      <charset val="128"/>
    </font>
    <font>
      <sz val="14"/>
      <color theme="1"/>
      <name val="ＭＳ ゴシック"/>
      <family val="3"/>
      <charset val="128"/>
    </font>
    <font>
      <sz val="12"/>
      <name val="ＭＳ Ｐゴシック"/>
      <family val="3"/>
      <charset val="128"/>
      <scheme val="major"/>
    </font>
    <font>
      <sz val="12"/>
      <color theme="1"/>
      <name val="ＭＳ Ｐゴシック"/>
      <family val="3"/>
      <charset val="128"/>
      <scheme val="major"/>
    </font>
    <font>
      <sz val="16"/>
      <color rgb="FFFF0000"/>
      <name val="ＭＳ ゴシック"/>
      <family val="3"/>
      <charset val="128"/>
    </font>
    <font>
      <b/>
      <sz val="18"/>
      <color theme="1"/>
      <name val="ＭＳ ゴシック"/>
      <family val="3"/>
      <charset val="128"/>
    </font>
    <font>
      <b/>
      <sz val="18"/>
      <name val="ＭＳ Ｐゴシック"/>
      <family val="3"/>
      <charset val="128"/>
    </font>
    <font>
      <b/>
      <vertAlign val="superscript"/>
      <sz val="14"/>
      <color theme="1"/>
      <name val="ＭＳ ゴシック"/>
      <family val="3"/>
      <charset val="128"/>
    </font>
    <font>
      <b/>
      <sz val="16"/>
      <name val="ＭＳ ゴシック"/>
      <family val="3"/>
      <charset val="128"/>
    </font>
    <font>
      <vertAlign val="superscript"/>
      <sz val="11"/>
      <name val="ＭＳ ゴシック"/>
      <family val="3"/>
      <charset val="128"/>
    </font>
    <font>
      <sz val="9"/>
      <color indexed="81"/>
      <name val="MS P ゴシック"/>
      <family val="3"/>
      <charset val="128"/>
    </font>
    <font>
      <sz val="10"/>
      <color rgb="FFFF0000"/>
      <name val="ＭＳ ゴシック"/>
      <family val="3"/>
      <charset val="128"/>
    </font>
    <font>
      <vertAlign val="superscript"/>
      <sz val="10"/>
      <name val="ＭＳ ゴシック"/>
      <family val="3"/>
      <charset val="128"/>
    </font>
    <font>
      <sz val="6"/>
      <name val="ＭＳ Ｐゴシック"/>
      <family val="3"/>
      <charset val="128"/>
    </font>
    <font>
      <strike/>
      <sz val="12"/>
      <name val="ＭＳ ゴシック"/>
      <family val="3"/>
      <charset val="128"/>
    </font>
    <font>
      <vertAlign val="superscript"/>
      <sz val="12"/>
      <color rgb="FFFF0000"/>
      <name val="ＭＳ ゴシック"/>
      <family val="3"/>
      <charset val="128"/>
    </font>
    <font>
      <sz val="14"/>
      <color rgb="FFFF0000"/>
      <name val="ＭＳ ゴシック"/>
      <family val="3"/>
      <charset val="128"/>
    </font>
    <font>
      <u/>
      <sz val="14"/>
      <color rgb="FFFF0000"/>
      <name val="ＭＳ ゴシック"/>
      <family val="3"/>
      <charset val="128"/>
    </font>
    <font>
      <sz val="14"/>
      <name val="ＭＳ ゴシック"/>
      <family val="3"/>
      <charset val="128"/>
    </font>
    <font>
      <sz val="12"/>
      <name val="Osaka"/>
      <charset val="128"/>
    </font>
    <font>
      <sz val="8"/>
      <name val="ＭＳ ゴシック"/>
      <family val="3"/>
      <charset val="128"/>
    </font>
    <font>
      <b/>
      <vertAlign val="superscript"/>
      <sz val="12"/>
      <name val="ＭＳ ゴシック"/>
      <family val="3"/>
      <charset val="128"/>
    </font>
    <font>
      <i/>
      <sz val="12"/>
      <name val="ＭＳ ゴシック"/>
      <family val="3"/>
      <charset val="128"/>
    </font>
    <font>
      <vertAlign val="superscript"/>
      <sz val="14"/>
      <name val="ＭＳ ゴシック"/>
      <family val="3"/>
      <charset val="128"/>
    </font>
    <font>
      <sz val="14"/>
      <name val="Arial"/>
      <family val="2"/>
    </font>
    <font>
      <sz val="16"/>
      <name val="ＭＳ ゴシック"/>
      <family val="3"/>
      <charset val="128"/>
    </font>
    <font>
      <b/>
      <sz val="14"/>
      <name val="Arial"/>
      <family val="2"/>
    </font>
    <font>
      <b/>
      <sz val="16"/>
      <name val="Arial"/>
      <family val="2"/>
    </font>
    <font>
      <b/>
      <sz val="16"/>
      <name val="ＭＳ Ｐゴシック"/>
      <family val="3"/>
      <charset val="128"/>
    </font>
    <font>
      <sz val="16"/>
      <name val="Arial"/>
      <family val="2"/>
    </font>
    <font>
      <b/>
      <sz val="10.5"/>
      <name val="ＭＳ ゴシック"/>
      <family val="3"/>
      <charset val="128"/>
    </font>
    <font>
      <sz val="6"/>
      <name val="Osaka"/>
      <charset val="128"/>
    </font>
    <font>
      <b/>
      <sz val="12"/>
      <name val="ＭＳ Ｐゴシック"/>
      <family val="3"/>
      <charset val="128"/>
    </font>
    <font>
      <sz val="12"/>
      <color rgb="FF000000"/>
      <name val="ＭＳ ゴシック"/>
      <family val="3"/>
      <charset val="128"/>
    </font>
    <font>
      <b/>
      <vertAlign val="superscript"/>
      <sz val="12"/>
      <color rgb="FFFF0000"/>
      <name val="ＭＳ ゴシック"/>
      <family val="3"/>
      <charset val="128"/>
    </font>
    <font>
      <vertAlign val="superscript"/>
      <sz val="12"/>
      <color theme="1"/>
      <name val="ＭＳ ゴシック"/>
      <family val="3"/>
      <charset val="128"/>
    </font>
    <font>
      <b/>
      <vertAlign val="superscript"/>
      <sz val="12"/>
      <color theme="1"/>
      <name val="ＭＳ ゴシック"/>
      <family val="3"/>
      <charset val="128"/>
    </font>
    <font>
      <u/>
      <sz val="10"/>
      <name val="ＭＳ ゴシック"/>
      <family val="3"/>
      <charset val="128"/>
    </font>
    <font>
      <b/>
      <sz val="10"/>
      <color rgb="FFFF0000"/>
      <name val="ＭＳ ゴシック"/>
      <family val="3"/>
      <charset val="128"/>
    </font>
  </fonts>
  <fills count="5">
    <fill>
      <patternFill patternType="none"/>
    </fill>
    <fill>
      <patternFill patternType="gray125"/>
    </fill>
    <fill>
      <patternFill patternType="solid">
        <fgColor rgb="FFFFFF66"/>
        <bgColor indexed="64"/>
      </patternFill>
    </fill>
    <fill>
      <patternFill patternType="solid">
        <fgColor rgb="FFFFFF00"/>
        <bgColor indexed="64"/>
      </patternFill>
    </fill>
    <fill>
      <patternFill patternType="solid">
        <fgColor theme="0"/>
        <bgColor indexed="64"/>
      </patternFill>
    </fill>
  </fills>
  <borders count="155">
    <border>
      <left/>
      <right/>
      <top/>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diagonal/>
    </border>
    <border>
      <left style="medium">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bottom style="double">
        <color indexed="64"/>
      </bottom>
      <diagonal/>
    </border>
    <border>
      <left/>
      <right/>
      <top/>
      <bottom style="double">
        <color indexed="64"/>
      </bottom>
      <diagonal/>
    </border>
    <border>
      <left style="thin">
        <color indexed="64"/>
      </left>
      <right style="medium">
        <color indexed="64"/>
      </right>
      <top/>
      <bottom style="double">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thin">
        <color indexed="64"/>
      </bottom>
      <diagonal/>
    </border>
    <border>
      <left/>
      <right style="medium">
        <color indexed="64"/>
      </right>
      <top style="thin">
        <color indexed="64"/>
      </top>
      <bottom style="double">
        <color indexed="64"/>
      </bottom>
      <diagonal/>
    </border>
    <border diagonalUp="1">
      <left style="medium">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double">
        <color indexed="64"/>
      </top>
      <bottom/>
      <diagonal/>
    </border>
    <border>
      <left style="thin">
        <color indexed="64"/>
      </left>
      <right style="double">
        <color indexed="64"/>
      </right>
      <top style="thin">
        <color indexed="64"/>
      </top>
      <bottom style="double">
        <color indexed="64"/>
      </bottom>
      <diagonal/>
    </border>
    <border>
      <left style="medium">
        <color indexed="64"/>
      </left>
      <right style="medium">
        <color indexed="64"/>
      </right>
      <top style="thin">
        <color indexed="64"/>
      </top>
      <bottom/>
      <diagonal/>
    </border>
    <border diagonalUp="1">
      <left/>
      <right style="medium">
        <color indexed="64"/>
      </right>
      <top style="thin">
        <color indexed="64"/>
      </top>
      <bottom style="medium">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medium">
        <color indexed="64"/>
      </right>
      <top/>
      <bottom/>
      <diagonal/>
    </border>
    <border>
      <left style="thin">
        <color indexed="64"/>
      </left>
      <right style="double">
        <color indexed="64"/>
      </right>
      <top style="thin">
        <color indexed="64"/>
      </top>
      <bottom style="thin">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style="double">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thin">
        <color indexed="64"/>
      </right>
      <top style="double">
        <color indexed="64"/>
      </top>
      <bottom/>
      <diagonal/>
    </border>
    <border>
      <left/>
      <right style="thin">
        <color indexed="64"/>
      </right>
      <top/>
      <bottom style="medium">
        <color indexed="64"/>
      </bottom>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medium">
        <color indexed="64"/>
      </top>
      <bottom style="double">
        <color indexed="64"/>
      </bottom>
      <diagonal/>
    </border>
    <border>
      <left style="medium">
        <color indexed="64"/>
      </left>
      <right/>
      <top/>
      <bottom style="double">
        <color indexed="64"/>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double">
        <color indexed="64"/>
      </right>
      <top style="double">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double">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bottom style="double">
        <color indexed="64"/>
      </bottom>
      <diagonal/>
    </border>
    <border>
      <left style="medium">
        <color indexed="64"/>
      </left>
      <right style="thin">
        <color indexed="64"/>
      </right>
      <top style="double">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double">
        <color indexed="64"/>
      </top>
      <bottom/>
      <diagonal/>
    </border>
    <border diagonalUp="1">
      <left style="thin">
        <color indexed="64"/>
      </left>
      <right style="thin">
        <color indexed="64"/>
      </right>
      <top/>
      <bottom style="medium">
        <color indexed="64"/>
      </bottom>
      <diagonal style="thin">
        <color indexed="64"/>
      </diagonal>
    </border>
    <border>
      <left/>
      <right style="thin">
        <color auto="1"/>
      </right>
      <top style="medium">
        <color auto="1"/>
      </top>
      <bottom style="double">
        <color auto="1"/>
      </bottom>
      <diagonal/>
    </border>
    <border>
      <left/>
      <right style="thin">
        <color auto="1"/>
      </right>
      <top style="double">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s>
  <cellStyleXfs count="105">
    <xf numFmtId="0" fontId="0" fillId="0" borderId="0">
      <alignment vertical="center"/>
    </xf>
    <xf numFmtId="38" fontId="37" fillId="2" borderId="143" applyFill="0">
      <alignment horizontal="center"/>
    </xf>
    <xf numFmtId="9" fontId="5" fillId="0" borderId="0" applyFont="0" applyFill="0" applyBorder="0" applyAlignment="0" applyProtection="0"/>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38" fillId="0" borderId="0" applyNumberFormat="0" applyFill="0" applyBorder="0" applyAlignment="0" applyProtection="0"/>
    <xf numFmtId="0" fontId="38" fillId="0" borderId="0" applyNumberFormat="0" applyFill="0" applyBorder="0" applyAlignment="0" applyProtection="0"/>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38" fontId="35" fillId="0" borderId="0" applyFont="0" applyFill="0" applyBorder="0" applyAlignment="0" applyProtection="0">
      <alignment vertical="center"/>
    </xf>
    <xf numFmtId="38" fontId="35" fillId="0" borderId="0" applyFont="0" applyFill="0" applyBorder="0" applyAlignment="0" applyProtection="0">
      <alignment vertical="center"/>
    </xf>
    <xf numFmtId="38" fontId="3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xf numFmtId="38" fontId="11" fillId="0" borderId="0" applyFont="0" applyFill="0" applyBorder="0" applyAlignment="0" applyProtection="0">
      <alignment vertical="center"/>
    </xf>
    <xf numFmtId="0" fontId="35" fillId="0" borderId="0">
      <alignment vertical="center"/>
    </xf>
    <xf numFmtId="0" fontId="5" fillId="0" borderId="0"/>
    <xf numFmtId="0" fontId="11" fillId="0" borderId="0">
      <alignment vertical="center"/>
    </xf>
    <xf numFmtId="0" fontId="35" fillId="0" borderId="0">
      <alignment vertical="center"/>
    </xf>
    <xf numFmtId="0" fontId="36" fillId="0" borderId="0">
      <alignment vertical="center"/>
    </xf>
    <xf numFmtId="0" fontId="36" fillId="0" borderId="0">
      <alignment vertical="center"/>
    </xf>
    <xf numFmtId="0" fontId="10" fillId="0" borderId="0"/>
    <xf numFmtId="0" fontId="11" fillId="0" borderId="0">
      <alignment vertical="center"/>
    </xf>
    <xf numFmtId="0" fontId="16" fillId="0" borderId="0">
      <alignment vertical="center"/>
    </xf>
    <xf numFmtId="0" fontId="35" fillId="0" borderId="0">
      <alignment vertical="center"/>
    </xf>
    <xf numFmtId="0" fontId="35" fillId="0" borderId="0">
      <alignment vertical="center"/>
    </xf>
    <xf numFmtId="0" fontId="5" fillId="0" borderId="0"/>
    <xf numFmtId="0" fontId="13" fillId="0" borderId="0"/>
    <xf numFmtId="0" fontId="5" fillId="0" borderId="0"/>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39" fillId="0" borderId="0" applyNumberFormat="0" applyFill="0" applyBorder="0" applyAlignment="0" applyProtection="0"/>
    <xf numFmtId="0" fontId="39" fillId="0" borderId="0" applyNumberFormat="0" applyFill="0" applyBorder="0" applyAlignment="0" applyProtection="0"/>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70" fillId="0" borderId="0"/>
    <xf numFmtId="0" fontId="5" fillId="0" borderId="0"/>
    <xf numFmtId="0" fontId="35" fillId="0" borderId="0">
      <alignment vertical="center"/>
    </xf>
    <xf numFmtId="0" fontId="35" fillId="0" borderId="0">
      <alignment vertical="center"/>
    </xf>
    <xf numFmtId="0" fontId="35" fillId="0" borderId="0">
      <alignment vertical="center"/>
    </xf>
    <xf numFmtId="38" fontId="35" fillId="0" borderId="0" applyFont="0" applyFill="0" applyBorder="0" applyAlignment="0" applyProtection="0">
      <alignment vertical="center"/>
    </xf>
  </cellStyleXfs>
  <cellXfs count="944">
    <xf numFmtId="0" fontId="0" fillId="0" borderId="0" xfId="0">
      <alignment vertical="center"/>
    </xf>
    <xf numFmtId="0" fontId="41" fillId="0" borderId="1" xfId="0" applyFont="1" applyBorder="1">
      <alignment vertical="center"/>
    </xf>
    <xf numFmtId="0" fontId="41" fillId="0" borderId="0" xfId="0" applyFont="1">
      <alignment vertical="center"/>
    </xf>
    <xf numFmtId="0" fontId="41" fillId="0" borderId="2" xfId="0" applyFont="1" applyBorder="1" applyAlignment="1">
      <alignment horizontal="right" vertical="center" wrapText="1"/>
    </xf>
    <xf numFmtId="0" fontId="0" fillId="0" borderId="0" xfId="0" applyAlignment="1">
      <alignment horizontal="right" vertical="center"/>
    </xf>
    <xf numFmtId="0" fontId="42" fillId="0" borderId="0" xfId="0" applyFont="1">
      <alignment vertical="center"/>
    </xf>
    <xf numFmtId="0" fontId="11" fillId="0" borderId="0" xfId="48" applyFont="1" applyAlignment="1">
      <alignment vertical="center"/>
    </xf>
    <xf numFmtId="0" fontId="11" fillId="0" borderId="5" xfId="48" applyFont="1" applyBorder="1" applyAlignment="1">
      <alignment horizontal="center" vertical="center"/>
    </xf>
    <xf numFmtId="0" fontId="11" fillId="0" borderId="6" xfId="48" applyFont="1" applyBorder="1" applyAlignment="1">
      <alignment horizontal="center" vertical="center"/>
    </xf>
    <xf numFmtId="0" fontId="11" fillId="0" borderId="7" xfId="48" applyFont="1" applyBorder="1" applyAlignment="1">
      <alignment horizontal="center" vertical="center"/>
    </xf>
    <xf numFmtId="0" fontId="11" fillId="0" borderId="0" xfId="48" applyFont="1" applyAlignment="1">
      <alignment horizontal="center" vertical="center"/>
    </xf>
    <xf numFmtId="0" fontId="11" fillId="0" borderId="0" xfId="48" applyFont="1" applyAlignment="1">
      <alignment horizontal="left" vertical="center"/>
    </xf>
    <xf numFmtId="0" fontId="17" fillId="0" borderId="0" xfId="48" applyFont="1"/>
    <xf numFmtId="0" fontId="17" fillId="0" borderId="0" xfId="48" applyFont="1" applyAlignment="1">
      <alignment vertical="center"/>
    </xf>
    <xf numFmtId="0" fontId="18" fillId="0" borderId="0" xfId="48" applyFont="1"/>
    <xf numFmtId="0" fontId="19" fillId="0" borderId="0" xfId="48" applyFont="1" applyAlignment="1">
      <alignment vertical="center"/>
    </xf>
    <xf numFmtId="38" fontId="17" fillId="0" borderId="0" xfId="45" applyFont="1" applyFill="1" applyBorder="1" applyAlignment="1">
      <alignment vertical="center"/>
    </xf>
    <xf numFmtId="0" fontId="17" fillId="0" borderId="0" xfId="48" applyFont="1" applyAlignment="1">
      <alignment horizontal="right" vertical="center"/>
    </xf>
    <xf numFmtId="176" fontId="17" fillId="0" borderId="0" xfId="48" applyNumberFormat="1" applyFont="1" applyAlignment="1">
      <alignment horizontal="left" vertical="center"/>
    </xf>
    <xf numFmtId="0" fontId="17" fillId="0" borderId="0" xfId="48" applyFont="1" applyAlignment="1">
      <alignment horizontal="center" vertical="center"/>
    </xf>
    <xf numFmtId="38" fontId="17" fillId="0" borderId="0" xfId="45" applyFont="1" applyFill="1" applyAlignment="1">
      <alignment horizontal="right" vertical="center"/>
    </xf>
    <xf numFmtId="176" fontId="17" fillId="0" borderId="0" xfId="48" applyNumberFormat="1" applyFont="1" applyAlignment="1">
      <alignment horizontal="right" vertical="center"/>
    </xf>
    <xf numFmtId="0" fontId="44" fillId="0" borderId="12" xfId="0" applyFont="1" applyBorder="1" applyAlignment="1">
      <alignment horizontal="left" vertical="center"/>
    </xf>
    <xf numFmtId="38" fontId="20" fillId="0" borderId="32" xfId="41" applyFont="1" applyBorder="1" applyAlignment="1">
      <alignment horizontal="right" vertical="center"/>
    </xf>
    <xf numFmtId="38" fontId="20" fillId="0" borderId="20" xfId="41" applyFont="1" applyBorder="1" applyAlignment="1">
      <alignment horizontal="right" vertical="center"/>
    </xf>
    <xf numFmtId="38" fontId="20" fillId="0" borderId="33" xfId="41" applyFont="1" applyBorder="1" applyAlignment="1">
      <alignment horizontal="right" vertical="center"/>
    </xf>
    <xf numFmtId="38" fontId="20" fillId="0" borderId="20" xfId="41" applyFont="1" applyBorder="1" applyAlignment="1">
      <alignment vertical="center"/>
    </xf>
    <xf numFmtId="38" fontId="20" fillId="0" borderId="3" xfId="41" applyFont="1" applyBorder="1" applyAlignment="1">
      <alignment horizontal="right" vertical="center"/>
    </xf>
    <xf numFmtId="38" fontId="20" fillId="0" borderId="33" xfId="41" applyFont="1" applyBorder="1" applyAlignment="1">
      <alignment vertical="center"/>
    </xf>
    <xf numFmtId="38" fontId="20" fillId="0" borderId="3" xfId="41" applyFont="1" applyBorder="1" applyAlignment="1">
      <alignment vertical="center"/>
    </xf>
    <xf numFmtId="38" fontId="20" fillId="0" borderId="34" xfId="41" applyFont="1" applyBorder="1" applyAlignment="1">
      <alignment horizontal="right" vertical="center"/>
    </xf>
    <xf numFmtId="38" fontId="20" fillId="0" borderId="35" xfId="41" applyFont="1" applyBorder="1" applyAlignment="1">
      <alignment horizontal="center" vertical="center"/>
    </xf>
    <xf numFmtId="38" fontId="20" fillId="0" borderId="1" xfId="41" applyFont="1" applyBorder="1" applyAlignment="1">
      <alignment horizontal="center" vertical="center"/>
    </xf>
    <xf numFmtId="38" fontId="20" fillId="0" borderId="23" xfId="41" applyFont="1" applyBorder="1" applyAlignment="1">
      <alignment horizontal="right" vertical="center"/>
    </xf>
    <xf numFmtId="38" fontId="20" fillId="0" borderId="14" xfId="41" applyFont="1" applyBorder="1" applyAlignment="1">
      <alignment vertical="center"/>
    </xf>
    <xf numFmtId="0" fontId="35" fillId="0" borderId="0" xfId="56">
      <alignment vertical="center"/>
    </xf>
    <xf numFmtId="0" fontId="35" fillId="0" borderId="45" xfId="56" applyBorder="1" applyAlignment="1">
      <alignment horizontal="justify" vertical="center"/>
    </xf>
    <xf numFmtId="179" fontId="35" fillId="0" borderId="46" xfId="56" applyNumberFormat="1" applyBorder="1" applyAlignment="1">
      <alignment horizontal="right" vertical="center"/>
    </xf>
    <xf numFmtId="0" fontId="35" fillId="0" borderId="47" xfId="56" applyBorder="1">
      <alignment vertical="center"/>
    </xf>
    <xf numFmtId="179" fontId="35" fillId="0" borderId="48" xfId="56" applyNumberFormat="1" applyBorder="1" applyAlignment="1">
      <alignment horizontal="right" vertical="center"/>
    </xf>
    <xf numFmtId="0" fontId="40" fillId="0" borderId="0" xfId="56" applyFont="1" applyAlignment="1">
      <alignment horizontal="center" vertical="center"/>
    </xf>
    <xf numFmtId="179" fontId="40" fillId="0" borderId="40" xfId="56" applyNumberFormat="1" applyFont="1" applyBorder="1" applyAlignment="1">
      <alignment horizontal="right" vertical="center"/>
    </xf>
    <xf numFmtId="0" fontId="40" fillId="0" borderId="0" xfId="0" applyFont="1" applyAlignment="1">
      <alignment horizontal="centerContinuous" vertical="center" wrapText="1"/>
    </xf>
    <xf numFmtId="0" fontId="7" fillId="0" borderId="0" xfId="58" applyFont="1" applyAlignment="1">
      <alignment vertical="center"/>
    </xf>
    <xf numFmtId="0" fontId="7" fillId="0" borderId="0" xfId="57" applyFont="1">
      <alignment vertical="center"/>
    </xf>
    <xf numFmtId="0" fontId="44" fillId="0" borderId="0" xfId="57" applyFont="1">
      <alignment vertical="center"/>
    </xf>
    <xf numFmtId="0" fontId="0" fillId="0" borderId="0" xfId="0" applyAlignment="1">
      <alignment horizontal="centerContinuous" vertical="center" wrapText="1"/>
    </xf>
    <xf numFmtId="0" fontId="35" fillId="0" borderId="0" xfId="47">
      <alignment vertical="center"/>
    </xf>
    <xf numFmtId="0" fontId="0" fillId="0" borderId="0" xfId="0" applyAlignment="1">
      <alignment horizontal="center" vertical="center"/>
    </xf>
    <xf numFmtId="179" fontId="0" fillId="0" borderId="89" xfId="0" applyNumberFormat="1" applyBorder="1" applyAlignment="1">
      <alignment horizontal="right" vertical="center"/>
    </xf>
    <xf numFmtId="179" fontId="0" fillId="0" borderId="2" xfId="0" applyNumberFormat="1" applyBorder="1" applyAlignment="1">
      <alignment horizontal="right" vertical="center"/>
    </xf>
    <xf numFmtId="179" fontId="0" fillId="0" borderId="64" xfId="0" applyNumberFormat="1" applyBorder="1" applyAlignment="1">
      <alignment horizontal="right" vertical="center"/>
    </xf>
    <xf numFmtId="179" fontId="0" fillId="0" borderId="90" xfId="0" applyNumberFormat="1" applyBorder="1" applyAlignment="1">
      <alignment horizontal="right" vertical="center"/>
    </xf>
    <xf numFmtId="179" fontId="0" fillId="0" borderId="43" xfId="0" applyNumberFormat="1" applyBorder="1">
      <alignment vertical="center"/>
    </xf>
    <xf numFmtId="179" fontId="0" fillId="0" borderId="81" xfId="0" applyNumberFormat="1" applyBorder="1">
      <alignment vertical="center"/>
    </xf>
    <xf numFmtId="179" fontId="0" fillId="0" borderId="45" xfId="0" applyNumberFormat="1" applyBorder="1">
      <alignment vertical="center"/>
    </xf>
    <xf numFmtId="179" fontId="0" fillId="0" borderId="92" xfId="0" applyNumberFormat="1" applyBorder="1">
      <alignment vertical="center"/>
    </xf>
    <xf numFmtId="38" fontId="20" fillId="4" borderId="26" xfId="41" applyFont="1" applyFill="1" applyBorder="1" applyAlignment="1">
      <alignment horizontal="center" vertical="center"/>
    </xf>
    <xf numFmtId="38" fontId="20" fillId="4" borderId="1" xfId="41" applyFont="1" applyFill="1" applyBorder="1" applyAlignment="1">
      <alignment horizontal="center" vertical="center"/>
    </xf>
    <xf numFmtId="183" fontId="20" fillId="0" borderId="26" xfId="41" applyNumberFormat="1" applyFont="1" applyBorder="1" applyAlignment="1">
      <alignment horizontal="center" vertical="center"/>
    </xf>
    <xf numFmtId="38" fontId="49" fillId="0" borderId="3" xfId="44" applyFont="1" applyBorder="1" applyAlignment="1">
      <alignment horizontal="center"/>
    </xf>
    <xf numFmtId="38" fontId="20" fillId="0" borderId="3" xfId="44" applyFont="1" applyFill="1" applyBorder="1" applyAlignment="1">
      <alignment horizontal="right"/>
    </xf>
    <xf numFmtId="183" fontId="20" fillId="0" borderId="35" xfId="41" applyNumberFormat="1" applyFont="1" applyBorder="1" applyAlignment="1">
      <alignment horizontal="center" vertical="center"/>
    </xf>
    <xf numFmtId="0" fontId="47" fillId="0" borderId="0" xfId="0" applyFont="1">
      <alignment vertical="center"/>
    </xf>
    <xf numFmtId="0" fontId="50" fillId="0" borderId="0" xfId="48" applyFont="1"/>
    <xf numFmtId="0" fontId="5" fillId="0" borderId="0" xfId="48"/>
    <xf numFmtId="0" fontId="5" fillId="0" borderId="0" xfId="48" applyAlignment="1">
      <alignment horizontal="center"/>
    </xf>
    <xf numFmtId="0" fontId="15" fillId="0" borderId="21" xfId="48" applyFont="1" applyBorder="1" applyAlignment="1">
      <alignment horizontal="center" vertical="center"/>
    </xf>
    <xf numFmtId="0" fontId="11" fillId="3" borderId="2" xfId="48" applyFont="1" applyFill="1" applyBorder="1" applyAlignment="1">
      <alignment horizontal="center" vertical="center"/>
    </xf>
    <xf numFmtId="0" fontId="41" fillId="0" borderId="0" xfId="0" applyFont="1" applyAlignment="1">
      <alignment horizontal="right" vertical="center"/>
    </xf>
    <xf numFmtId="0" fontId="42" fillId="0" borderId="0" xfId="0" applyFont="1" applyAlignment="1">
      <alignment horizontal="justify" vertical="center"/>
    </xf>
    <xf numFmtId="0" fontId="41" fillId="0" borderId="88" xfId="0" applyFont="1" applyBorder="1" applyAlignment="1">
      <alignment horizontal="center" vertical="center" wrapText="1"/>
    </xf>
    <xf numFmtId="0" fontId="41" fillId="0" borderId="83" xfId="0" applyFont="1" applyBorder="1" applyAlignment="1">
      <alignment horizontal="right" vertical="center" wrapText="1"/>
    </xf>
    <xf numFmtId="0" fontId="46" fillId="0" borderId="0" xfId="0" applyFont="1">
      <alignment vertical="center"/>
    </xf>
    <xf numFmtId="0" fontId="41" fillId="0" borderId="51" xfId="0" applyFont="1" applyBorder="1" applyAlignment="1">
      <alignment horizontal="center" vertical="center" wrapText="1"/>
    </xf>
    <xf numFmtId="0" fontId="41" fillId="0" borderId="50" xfId="0" applyFont="1" applyBorder="1" applyAlignment="1">
      <alignment horizontal="center" vertical="center" wrapText="1"/>
    </xf>
    <xf numFmtId="0" fontId="41" fillId="0" borderId="20" xfId="0" applyFont="1" applyBorder="1" applyAlignment="1">
      <alignment horizontal="center" vertical="center" wrapText="1"/>
    </xf>
    <xf numFmtId="0" fontId="51" fillId="0" borderId="79" xfId="0" applyFont="1" applyBorder="1" applyAlignment="1">
      <alignment horizontal="center" vertical="center" wrapText="1"/>
    </xf>
    <xf numFmtId="0" fontId="28" fillId="0" borderId="98" xfId="0" applyFont="1" applyBorder="1" applyAlignment="1">
      <alignment horizontal="center" vertical="center" wrapText="1"/>
    </xf>
    <xf numFmtId="0" fontId="11" fillId="0" borderId="0" xfId="47" applyFont="1">
      <alignment vertical="center"/>
    </xf>
    <xf numFmtId="0" fontId="17" fillId="0" borderId="0" xfId="48" applyFont="1" applyAlignment="1">
      <alignment horizontal="left" vertical="center"/>
    </xf>
    <xf numFmtId="0" fontId="18" fillId="0" borderId="0" xfId="48" applyFont="1" applyAlignment="1">
      <alignment horizontal="center" vertical="center" wrapText="1"/>
    </xf>
    <xf numFmtId="0" fontId="45" fillId="0" borderId="0" xfId="0" applyFont="1" applyAlignment="1">
      <alignment horizontal="centerContinuous" vertical="center" wrapText="1"/>
    </xf>
    <xf numFmtId="38" fontId="17" fillId="3" borderId="3" xfId="45" applyFont="1" applyFill="1" applyBorder="1" applyAlignment="1">
      <alignment vertical="center"/>
    </xf>
    <xf numFmtId="0" fontId="0" fillId="3" borderId="0" xfId="0" applyFill="1">
      <alignment vertical="center"/>
    </xf>
    <xf numFmtId="38" fontId="20" fillId="3" borderId="3" xfId="60" applyNumberFormat="1" applyFont="1" applyFill="1" applyBorder="1"/>
    <xf numFmtId="0" fontId="46" fillId="3" borderId="0" xfId="0" applyFont="1" applyFill="1">
      <alignment vertical="center"/>
    </xf>
    <xf numFmtId="0" fontId="46" fillId="3" borderId="0" xfId="0" applyFont="1" applyFill="1" applyAlignment="1">
      <alignment horizontal="center" vertical="center"/>
    </xf>
    <xf numFmtId="178" fontId="46" fillId="3" borderId="0" xfId="0" applyNumberFormat="1" applyFont="1" applyFill="1" applyAlignment="1">
      <alignment horizontal="center" vertical="center" wrapText="1"/>
    </xf>
    <xf numFmtId="0" fontId="46" fillId="3" borderId="0" xfId="0" applyFont="1" applyFill="1" applyAlignment="1">
      <alignment horizontal="center" vertical="center" wrapText="1"/>
    </xf>
    <xf numFmtId="178" fontId="46" fillId="3" borderId="0" xfId="0" applyNumberFormat="1" applyFont="1" applyFill="1" applyAlignment="1">
      <alignment horizontal="center" vertical="center"/>
    </xf>
    <xf numFmtId="0" fontId="0" fillId="3" borderId="0" xfId="0" applyFill="1" applyAlignment="1">
      <alignment vertical="center" wrapText="1"/>
    </xf>
    <xf numFmtId="38" fontId="49" fillId="0" borderId="3" xfId="44" applyFont="1" applyFill="1" applyBorder="1" applyAlignment="1"/>
    <xf numFmtId="184" fontId="20" fillId="4" borderId="26" xfId="41" applyNumberFormat="1" applyFont="1" applyFill="1" applyBorder="1" applyAlignment="1">
      <alignment horizontal="center" vertical="center"/>
    </xf>
    <xf numFmtId="184" fontId="20" fillId="4" borderId="1" xfId="41" applyNumberFormat="1" applyFont="1" applyFill="1" applyBorder="1" applyAlignment="1">
      <alignment horizontal="center" vertical="center"/>
    </xf>
    <xf numFmtId="185" fontId="20" fillId="0" borderId="26" xfId="41" applyNumberFormat="1" applyFont="1" applyBorder="1" applyAlignment="1">
      <alignment horizontal="center" vertical="center"/>
    </xf>
    <xf numFmtId="0" fontId="15" fillId="0" borderId="58" xfId="48" applyFont="1" applyBorder="1" applyAlignment="1">
      <alignment horizontal="center" vertical="center" wrapText="1"/>
    </xf>
    <xf numFmtId="0" fontId="11" fillId="0" borderId="79" xfId="48" applyFont="1" applyBorder="1" applyAlignment="1">
      <alignment horizontal="left" vertical="center"/>
    </xf>
    <xf numFmtId="0" fontId="11" fillId="0" borderId="19" xfId="48" applyFont="1" applyBorder="1" applyAlignment="1">
      <alignment horizontal="left" vertical="center"/>
    </xf>
    <xf numFmtId="0" fontId="11" fillId="0" borderId="19" xfId="48" applyFont="1" applyBorder="1" applyAlignment="1">
      <alignment horizontal="center" vertical="center"/>
    </xf>
    <xf numFmtId="0" fontId="11" fillId="0" borderId="19" xfId="48" applyFont="1" applyBorder="1" applyAlignment="1">
      <alignment horizontal="left" vertical="center" wrapText="1"/>
    </xf>
    <xf numFmtId="0" fontId="11" fillId="0" borderId="79" xfId="48" applyFont="1" applyBorder="1" applyAlignment="1">
      <alignment horizontal="left" vertical="center" wrapText="1"/>
    </xf>
    <xf numFmtId="181" fontId="0" fillId="0" borderId="0" xfId="0" applyNumberFormat="1">
      <alignment vertical="center"/>
    </xf>
    <xf numFmtId="181" fontId="40" fillId="0" borderId="0" xfId="0" applyNumberFormat="1" applyFont="1">
      <alignment vertical="center"/>
    </xf>
    <xf numFmtId="181" fontId="0" fillId="0" borderId="0" xfId="0" applyNumberFormat="1" applyAlignment="1">
      <alignment horizontal="center" vertical="center"/>
    </xf>
    <xf numFmtId="181" fontId="0" fillId="0" borderId="21" xfId="0" applyNumberFormat="1" applyBorder="1">
      <alignment vertical="center"/>
    </xf>
    <xf numFmtId="181" fontId="0" fillId="0" borderId="64" xfId="0" applyNumberFormat="1" applyBorder="1" applyAlignment="1">
      <alignment horizontal="center" vertical="center"/>
    </xf>
    <xf numFmtId="181" fontId="0" fillId="0" borderId="79" xfId="0" applyNumberFormat="1" applyBorder="1" applyAlignment="1">
      <alignment horizontal="left" vertical="center" shrinkToFit="1"/>
    </xf>
    <xf numFmtId="181" fontId="0" fillId="0" borderId="20" xfId="0" applyNumberFormat="1" applyBorder="1" applyAlignment="1">
      <alignment horizontal="left" vertical="center"/>
    </xf>
    <xf numFmtId="181" fontId="0" fillId="0" borderId="74" xfId="0" applyNumberFormat="1" applyBorder="1" applyAlignment="1">
      <alignment horizontal="left" vertical="center" shrinkToFit="1"/>
    </xf>
    <xf numFmtId="181" fontId="0" fillId="0" borderId="3" xfId="0" applyNumberFormat="1" applyBorder="1" applyAlignment="1">
      <alignment horizontal="left" vertical="center"/>
    </xf>
    <xf numFmtId="181" fontId="0" fillId="0" borderId="62" xfId="0" applyNumberFormat="1" applyBorder="1" applyAlignment="1">
      <alignment horizontal="left" vertical="center" shrinkToFit="1"/>
    </xf>
    <xf numFmtId="181" fontId="0" fillId="0" borderId="63" xfId="0" applyNumberFormat="1" applyBorder="1" applyAlignment="1">
      <alignment horizontal="left" vertical="center"/>
    </xf>
    <xf numFmtId="181" fontId="40" fillId="0" borderId="113" xfId="0" applyNumberFormat="1" applyFont="1" applyBorder="1" applyAlignment="1">
      <alignment horizontal="centerContinuous" vertical="center" wrapText="1"/>
    </xf>
    <xf numFmtId="181" fontId="0" fillId="0" borderId="1" xfId="0" applyNumberFormat="1" applyBorder="1" applyAlignment="1">
      <alignment horizontal="centerContinuous" vertical="center" wrapText="1"/>
    </xf>
    <xf numFmtId="179" fontId="0" fillId="3" borderId="2" xfId="0" applyNumberFormat="1" applyFill="1" applyBorder="1" applyAlignment="1">
      <alignment horizontal="center" vertical="center"/>
    </xf>
    <xf numFmtId="179" fontId="0" fillId="0" borderId="0" xfId="0" applyNumberFormat="1" applyAlignment="1">
      <alignment horizontal="center" vertical="center"/>
    </xf>
    <xf numFmtId="179" fontId="0" fillId="0" borderId="20" xfId="0" applyNumberFormat="1" applyBorder="1" applyAlignment="1">
      <alignment horizontal="center" vertical="center"/>
    </xf>
    <xf numFmtId="179" fontId="0" fillId="0" borderId="3" xfId="0" applyNumberFormat="1" applyBorder="1" applyAlignment="1">
      <alignment horizontal="center" vertical="center"/>
    </xf>
    <xf numFmtId="179" fontId="0" fillId="0" borderId="63" xfId="0" applyNumberFormat="1" applyBorder="1" applyAlignment="1">
      <alignment horizontal="center" vertical="center"/>
    </xf>
    <xf numFmtId="179" fontId="40" fillId="0" borderId="114" xfId="0" applyNumberFormat="1" applyFont="1" applyBorder="1" applyAlignment="1">
      <alignment horizontal="centerContinuous" vertical="center" wrapText="1"/>
    </xf>
    <xf numFmtId="179" fontId="40" fillId="0" borderId="115" xfId="0" applyNumberFormat="1" applyFont="1" applyBorder="1" applyAlignment="1">
      <alignment horizontal="centerContinuous" vertical="center" wrapText="1"/>
    </xf>
    <xf numFmtId="179" fontId="0" fillId="0" borderId="73" xfId="0" applyNumberFormat="1" applyBorder="1">
      <alignment vertical="center"/>
    </xf>
    <xf numFmtId="179" fontId="0" fillId="0" borderId="21" xfId="0" applyNumberFormat="1" applyBorder="1" applyAlignment="1">
      <alignment horizontal="right" vertical="center"/>
    </xf>
    <xf numFmtId="186" fontId="11" fillId="0" borderId="79" xfId="48" applyNumberFormat="1" applyFont="1" applyBorder="1" applyAlignment="1">
      <alignment horizontal="left" vertical="center" wrapText="1"/>
    </xf>
    <xf numFmtId="186" fontId="11" fillId="0" borderId="19" xfId="48" applyNumberFormat="1" applyFont="1" applyBorder="1" applyAlignment="1">
      <alignment horizontal="left" vertical="center"/>
    </xf>
    <xf numFmtId="186" fontId="11" fillId="0" borderId="19" xfId="48" applyNumberFormat="1" applyFont="1" applyBorder="1" applyAlignment="1">
      <alignment horizontal="center" vertical="center"/>
    </xf>
    <xf numFmtId="186" fontId="11" fillId="0" borderId="19" xfId="48" applyNumberFormat="1" applyFont="1" applyBorder="1" applyAlignment="1">
      <alignment horizontal="left" vertical="center" wrapText="1"/>
    </xf>
    <xf numFmtId="187" fontId="0" fillId="0" borderId="0" xfId="0" applyNumberFormat="1">
      <alignment vertical="center"/>
    </xf>
    <xf numFmtId="187" fontId="0" fillId="0" borderId="117" xfId="0" applyNumberFormat="1" applyBorder="1" applyAlignment="1">
      <alignment horizontal="center" vertical="center"/>
    </xf>
    <xf numFmtId="187" fontId="0" fillId="3" borderId="32" xfId="0" applyNumberFormat="1" applyFill="1" applyBorder="1" applyAlignment="1">
      <alignment horizontal="center" vertical="center"/>
    </xf>
    <xf numFmtId="187" fontId="0" fillId="0" borderId="113" xfId="0" applyNumberFormat="1" applyBorder="1" applyAlignment="1">
      <alignment horizontal="center" vertical="center"/>
    </xf>
    <xf numFmtId="0" fontId="0" fillId="0" borderId="0" xfId="0" applyAlignment="1">
      <alignment horizontal="right" vertical="center" wrapText="1"/>
    </xf>
    <xf numFmtId="0" fontId="41" fillId="0" borderId="57" xfId="0" applyFont="1" applyBorder="1" applyAlignment="1">
      <alignment horizontal="center" vertical="center" wrapText="1"/>
    </xf>
    <xf numFmtId="38" fontId="41" fillId="0" borderId="3" xfId="41" applyFont="1" applyBorder="1" applyAlignment="1">
      <alignment horizontal="right" vertical="center" wrapText="1"/>
    </xf>
    <xf numFmtId="179" fontId="41" fillId="0" borderId="49" xfId="0" applyNumberFormat="1" applyFont="1" applyBorder="1" applyAlignment="1">
      <alignment horizontal="right" vertical="center" wrapText="1"/>
    </xf>
    <xf numFmtId="179" fontId="41" fillId="0" borderId="118" xfId="0" applyNumberFormat="1" applyFont="1" applyBorder="1" applyAlignment="1">
      <alignment horizontal="right" vertical="center" wrapText="1"/>
    </xf>
    <xf numFmtId="179" fontId="41" fillId="3" borderId="16" xfId="0" applyNumberFormat="1" applyFont="1" applyFill="1" applyBorder="1" applyAlignment="1">
      <alignment horizontal="right" vertical="center" wrapText="1"/>
    </xf>
    <xf numFmtId="0" fontId="41" fillId="0" borderId="59" xfId="0" applyFont="1" applyBorder="1" applyAlignment="1">
      <alignment horizontal="centerContinuous" vertical="center" wrapText="1"/>
    </xf>
    <xf numFmtId="0" fontId="41" fillId="0" borderId="8" xfId="0" applyFont="1" applyBorder="1" applyAlignment="1">
      <alignment horizontal="centerContinuous" vertical="center" wrapText="1"/>
    </xf>
    <xf numFmtId="0" fontId="41" fillId="0" borderId="120" xfId="0" applyFont="1" applyBorder="1" applyAlignment="1">
      <alignment horizontal="centerContinuous" vertical="center" wrapText="1"/>
    </xf>
    <xf numFmtId="0" fontId="41" fillId="0" borderId="49" xfId="0" applyFont="1" applyBorder="1" applyAlignment="1">
      <alignment horizontal="center" vertical="center" wrapText="1"/>
    </xf>
    <xf numFmtId="0" fontId="41" fillId="0" borderId="121" xfId="0" applyFont="1" applyBorder="1" applyAlignment="1">
      <alignment horizontal="left" vertical="center"/>
    </xf>
    <xf numFmtId="0" fontId="41" fillId="0" borderId="49" xfId="0" applyFont="1" applyBorder="1" applyAlignment="1">
      <alignment horizontal="left" vertical="center"/>
    </xf>
    <xf numFmtId="0" fontId="41" fillId="0" borderId="103" xfId="0" applyFont="1" applyBorder="1">
      <alignment vertical="center"/>
    </xf>
    <xf numFmtId="0" fontId="41" fillId="0" borderId="4" xfId="0" applyFont="1" applyBorder="1">
      <alignment vertical="center"/>
    </xf>
    <xf numFmtId="0" fontId="41" fillId="0" borderId="22" xfId="0" applyFont="1" applyBorder="1">
      <alignment vertical="center"/>
    </xf>
    <xf numFmtId="0" fontId="41" fillId="0" borderId="4" xfId="0" applyFont="1" applyBorder="1" applyAlignment="1">
      <alignment horizontal="left" vertical="center"/>
    </xf>
    <xf numFmtId="0" fontId="41" fillId="0" borderId="87" xfId="0" applyFont="1" applyBorder="1">
      <alignment vertical="center"/>
    </xf>
    <xf numFmtId="0" fontId="41" fillId="0" borderId="10" xfId="0" applyFont="1" applyBorder="1" applyAlignment="1">
      <alignment horizontal="left" vertical="center"/>
    </xf>
    <xf numFmtId="0" fontId="41" fillId="0" borderId="27" xfId="0" applyFont="1" applyBorder="1" applyAlignment="1">
      <alignment horizontal="left" vertical="center" wrapText="1"/>
    </xf>
    <xf numFmtId="0" fontId="41" fillId="0" borderId="37" xfId="0" applyFont="1" applyBorder="1" applyAlignment="1">
      <alignment horizontal="left" vertical="center"/>
    </xf>
    <xf numFmtId="0" fontId="41" fillId="0" borderId="38" xfId="0" applyFont="1" applyBorder="1" applyAlignment="1">
      <alignment horizontal="left" vertical="center"/>
    </xf>
    <xf numFmtId="0" fontId="41" fillId="0" borderId="122" xfId="0" applyFont="1" applyBorder="1" applyAlignment="1">
      <alignment horizontal="left" vertical="center" wrapText="1"/>
    </xf>
    <xf numFmtId="38" fontId="41" fillId="3" borderId="3" xfId="41" applyFont="1" applyFill="1" applyBorder="1" applyAlignment="1">
      <alignment horizontal="right" vertical="center" wrapText="1"/>
    </xf>
    <xf numFmtId="179" fontId="41" fillId="0" borderId="3" xfId="0" applyNumberFormat="1" applyFont="1" applyBorder="1" applyAlignment="1">
      <alignment horizontal="right" vertical="center" wrapText="1"/>
    </xf>
    <xf numFmtId="179" fontId="41" fillId="0" borderId="123" xfId="0" applyNumberFormat="1" applyFont="1" applyBorder="1" applyAlignment="1">
      <alignment horizontal="right" vertical="center" wrapText="1"/>
    </xf>
    <xf numFmtId="179" fontId="41" fillId="0" borderId="124" xfId="0" applyNumberFormat="1" applyFont="1" applyBorder="1" applyAlignment="1">
      <alignment horizontal="right" vertical="center" wrapText="1"/>
    </xf>
    <xf numFmtId="179" fontId="41" fillId="0" borderId="119" xfId="0" applyNumberFormat="1" applyFont="1" applyBorder="1" applyAlignment="1">
      <alignment horizontal="right" vertical="center" wrapText="1"/>
    </xf>
    <xf numFmtId="179" fontId="41" fillId="0" borderId="125" xfId="0" applyNumberFormat="1" applyFont="1" applyBorder="1" applyAlignment="1">
      <alignment horizontal="right" vertical="center" wrapText="1"/>
    </xf>
    <xf numFmtId="38" fontId="41" fillId="0" borderId="23" xfId="41" applyFont="1" applyBorder="1" applyAlignment="1">
      <alignment horizontal="right" vertical="center" wrapText="1"/>
    </xf>
    <xf numFmtId="38" fontId="41" fillId="0" borderId="126" xfId="41" applyFont="1" applyBorder="1" applyAlignment="1">
      <alignment horizontal="right" vertical="center" wrapText="1"/>
    </xf>
    <xf numFmtId="38" fontId="48" fillId="0" borderId="23" xfId="41" applyFont="1" applyBorder="1" applyAlignment="1">
      <alignment horizontal="right" vertical="center" wrapText="1"/>
    </xf>
    <xf numFmtId="55" fontId="46" fillId="3" borderId="0" xfId="0" applyNumberFormat="1" applyFont="1" applyFill="1" applyAlignment="1">
      <alignment horizontal="center" vertical="center" wrapText="1"/>
    </xf>
    <xf numFmtId="38" fontId="17" fillId="0" borderId="0" xfId="41" applyFont="1" applyFill="1" applyAlignment="1"/>
    <xf numFmtId="38" fontId="18" fillId="0" borderId="0" xfId="41" applyFont="1" applyFill="1" applyAlignment="1"/>
    <xf numFmtId="38" fontId="17" fillId="0" borderId="0" xfId="41" applyFont="1" applyFill="1" applyBorder="1" applyAlignment="1">
      <alignment vertical="center"/>
    </xf>
    <xf numFmtId="38" fontId="17" fillId="0" borderId="0" xfId="41" applyFont="1" applyFill="1" applyAlignment="1">
      <alignment vertical="center"/>
    </xf>
    <xf numFmtId="38" fontId="17" fillId="0" borderId="0" xfId="41" applyFont="1" applyFill="1" applyAlignment="1">
      <alignment horizontal="center" vertical="center"/>
    </xf>
    <xf numFmtId="38" fontId="17" fillId="0" borderId="0" xfId="41" applyFont="1" applyFill="1" applyBorder="1" applyAlignment="1">
      <alignment horizontal="left" vertical="center"/>
    </xf>
    <xf numFmtId="38" fontId="17" fillId="0" borderId="0" xfId="41" applyFont="1" applyFill="1" applyAlignment="1">
      <alignment horizontal="left" vertical="center"/>
    </xf>
    <xf numFmtId="0" fontId="51" fillId="0" borderId="0" xfId="0" applyFont="1" applyAlignment="1">
      <alignment horizontal="center" vertical="center" wrapText="1"/>
    </xf>
    <xf numFmtId="0" fontId="35" fillId="0" borderId="0" xfId="57">
      <alignment vertical="center"/>
    </xf>
    <xf numFmtId="0" fontId="53" fillId="0" borderId="3" xfId="59" applyFont="1" applyBorder="1" applyAlignment="1">
      <alignment horizontal="center"/>
    </xf>
    <xf numFmtId="179" fontId="41" fillId="0" borderId="141" xfId="0" applyNumberFormat="1" applyFont="1" applyBorder="1" applyAlignment="1">
      <alignment horizontal="right" vertical="center" wrapText="1"/>
    </xf>
    <xf numFmtId="179" fontId="41" fillId="0" borderId="142" xfId="0" applyNumberFormat="1" applyFont="1" applyBorder="1" applyAlignment="1">
      <alignment horizontal="right" vertical="center" wrapText="1"/>
    </xf>
    <xf numFmtId="179" fontId="41" fillId="0" borderId="68" xfId="0" applyNumberFormat="1" applyFont="1" applyBorder="1" applyAlignment="1">
      <alignment horizontal="right" vertical="center" wrapText="1"/>
    </xf>
    <xf numFmtId="0" fontId="11" fillId="0" borderId="0" xfId="48" applyFont="1" applyAlignment="1">
      <alignment horizontal="right" vertical="center"/>
    </xf>
    <xf numFmtId="180" fontId="11" fillId="0" borderId="21" xfId="48" applyNumberFormat="1" applyFont="1" applyBorder="1" applyAlignment="1">
      <alignment horizontal="center" vertical="center" wrapText="1"/>
    </xf>
    <xf numFmtId="0" fontId="52" fillId="0" borderId="0" xfId="56" applyFont="1" applyAlignment="1">
      <alignment horizontal="right" vertical="center"/>
    </xf>
    <xf numFmtId="188" fontId="46" fillId="0" borderId="42" xfId="56" applyNumberFormat="1" applyFont="1" applyBorder="1" applyAlignment="1">
      <alignment horizontal="center" vertical="center"/>
    </xf>
    <xf numFmtId="0" fontId="23" fillId="0" borderId="0" xfId="58" applyFont="1" applyAlignment="1">
      <alignment horizontal="left" vertical="center"/>
    </xf>
    <xf numFmtId="0" fontId="3" fillId="0" borderId="0" xfId="58" applyFont="1"/>
    <xf numFmtId="0" fontId="7" fillId="0" borderId="62" xfId="58" applyFont="1" applyBorder="1" applyAlignment="1">
      <alignment horizontal="center" vertical="center"/>
    </xf>
    <xf numFmtId="0" fontId="7" fillId="0" borderId="64" xfId="58" applyFont="1" applyBorder="1" applyAlignment="1">
      <alignment horizontal="center" vertical="center"/>
    </xf>
    <xf numFmtId="0" fontId="3" fillId="0" borderId="20" xfId="58" applyFont="1" applyBorder="1" applyAlignment="1">
      <alignment horizontal="left" vertical="center"/>
    </xf>
    <xf numFmtId="0" fontId="3" fillId="0" borderId="33" xfId="58" applyFont="1" applyBorder="1" applyAlignment="1">
      <alignment horizontal="center" vertical="center"/>
    </xf>
    <xf numFmtId="181" fontId="11" fillId="0" borderId="79" xfId="58" applyNumberFormat="1" applyFont="1" applyBorder="1" applyAlignment="1">
      <alignment horizontal="right" vertical="center"/>
    </xf>
    <xf numFmtId="179" fontId="11" fillId="0" borderId="21" xfId="58" applyNumberFormat="1" applyFont="1" applyBorder="1" applyAlignment="1">
      <alignment horizontal="right" vertical="center"/>
    </xf>
    <xf numFmtId="0" fontId="3" fillId="0" borderId="44" xfId="58" applyFont="1" applyBorder="1" applyAlignment="1">
      <alignment horizontal="left" vertical="center"/>
    </xf>
    <xf numFmtId="0" fontId="3" fillId="0" borderId="3" xfId="58" applyFont="1" applyBorder="1" applyAlignment="1">
      <alignment horizontal="left" vertical="center"/>
    </xf>
    <xf numFmtId="0" fontId="3" fillId="0" borderId="65" xfId="58" applyFont="1" applyBorder="1" applyAlignment="1">
      <alignment horizontal="center" vertical="center"/>
    </xf>
    <xf numFmtId="0" fontId="3" fillId="0" borderId="46" xfId="58" applyFont="1" applyBorder="1" applyAlignment="1">
      <alignment horizontal="left" vertical="center"/>
    </xf>
    <xf numFmtId="0" fontId="3" fillId="0" borderId="65" xfId="58" applyFont="1" applyBorder="1" applyAlignment="1">
      <alignment vertical="center"/>
    </xf>
    <xf numFmtId="0" fontId="3" fillId="0" borderId="63" xfId="58" applyFont="1" applyBorder="1" applyAlignment="1">
      <alignment horizontal="left" vertical="center"/>
    </xf>
    <xf numFmtId="0" fontId="3" fillId="0" borderId="85" xfId="58" applyFont="1" applyBorder="1" applyAlignment="1">
      <alignment vertical="center"/>
    </xf>
    <xf numFmtId="0" fontId="3" fillId="0" borderId="66" xfId="58" applyFont="1" applyBorder="1" applyAlignment="1">
      <alignment horizontal="left" vertical="center"/>
    </xf>
    <xf numFmtId="0" fontId="11" fillId="0" borderId="99" xfId="58" applyFont="1" applyBorder="1" applyAlignment="1">
      <alignment horizontal="centerContinuous" vertical="center" wrapText="1"/>
    </xf>
    <xf numFmtId="0" fontId="11" fillId="0" borderId="100" xfId="58" applyFont="1" applyBorder="1" applyAlignment="1">
      <alignment horizontal="centerContinuous" vertical="center" wrapText="1"/>
    </xf>
    <xf numFmtId="0" fontId="11" fillId="0" borderId="101" xfId="58" applyFont="1" applyBorder="1" applyAlignment="1">
      <alignment horizontal="centerContinuous" vertical="center" wrapText="1"/>
    </xf>
    <xf numFmtId="0" fontId="3" fillId="0" borderId="67" xfId="58" applyFont="1" applyBorder="1" applyAlignment="1">
      <alignment horizontal="left" vertical="center"/>
    </xf>
    <xf numFmtId="179" fontId="11" fillId="0" borderId="104" xfId="58" applyNumberFormat="1" applyFont="1" applyBorder="1" applyAlignment="1">
      <alignment horizontal="right" vertical="center"/>
    </xf>
    <xf numFmtId="179" fontId="11" fillId="0" borderId="16" xfId="58" applyNumberFormat="1" applyFont="1" applyBorder="1" applyAlignment="1">
      <alignment horizontal="right" vertical="center"/>
    </xf>
    <xf numFmtId="179" fontId="11" fillId="0" borderId="68" xfId="58" applyNumberFormat="1" applyFont="1" applyBorder="1" applyAlignment="1">
      <alignment horizontal="right" vertical="center"/>
    </xf>
    <xf numFmtId="0" fontId="3" fillId="0" borderId="69" xfId="58" applyFont="1" applyBorder="1" applyAlignment="1">
      <alignment horizontal="left" vertical="center"/>
    </xf>
    <xf numFmtId="0" fontId="3" fillId="0" borderId="102" xfId="58" applyFont="1" applyBorder="1" applyAlignment="1">
      <alignment horizontal="left" vertical="center"/>
    </xf>
    <xf numFmtId="0" fontId="55" fillId="0" borderId="0" xfId="0" applyFont="1" applyAlignment="1">
      <alignment horizontal="left" vertical="center" wrapText="1"/>
    </xf>
    <xf numFmtId="0" fontId="53" fillId="0" borderId="0" xfId="59" applyFont="1" applyAlignment="1">
      <alignment horizontal="center"/>
    </xf>
    <xf numFmtId="38" fontId="54" fillId="0" borderId="0" xfId="44" applyFont="1" applyFill="1" applyBorder="1" applyAlignment="1">
      <alignment horizontal="center"/>
    </xf>
    <xf numFmtId="38" fontId="20" fillId="0" borderId="0" xfId="44" applyFont="1" applyFill="1" applyBorder="1" applyAlignment="1">
      <alignment horizontal="right"/>
    </xf>
    <xf numFmtId="38" fontId="20" fillId="0" borderId="0" xfId="60" applyNumberFormat="1" applyFont="1"/>
    <xf numFmtId="38" fontId="49" fillId="0" borderId="0" xfId="44" applyFont="1" applyFill="1" applyBorder="1" applyAlignment="1"/>
    <xf numFmtId="0" fontId="11" fillId="0" borderId="0" xfId="48" applyFont="1" applyAlignment="1">
      <alignment horizontal="center"/>
    </xf>
    <xf numFmtId="0" fontId="4" fillId="0" borderId="0" xfId="48" applyFont="1" applyAlignment="1">
      <alignment horizontal="center" vertical="center"/>
    </xf>
    <xf numFmtId="14" fontId="3" fillId="0" borderId="32" xfId="58" applyNumberFormat="1" applyFont="1" applyBorder="1" applyAlignment="1">
      <alignment horizontal="center" vertical="center"/>
    </xf>
    <xf numFmtId="14" fontId="3" fillId="0" borderId="103" xfId="58" applyNumberFormat="1" applyFont="1" applyBorder="1" applyAlignment="1">
      <alignment horizontal="center" vertical="center"/>
    </xf>
    <xf numFmtId="14" fontId="3" fillId="0" borderId="93" xfId="58" applyNumberFormat="1" applyFont="1" applyBorder="1" applyAlignment="1">
      <alignment horizontal="center" vertical="center"/>
    </xf>
    <xf numFmtId="0" fontId="4" fillId="0" borderId="0" xfId="58" applyFont="1" applyAlignment="1">
      <alignment horizontal="centerContinuous" vertical="center" wrapText="1"/>
    </xf>
    <xf numFmtId="179" fontId="11" fillId="0" borderId="0" xfId="58" applyNumberFormat="1" applyFont="1" applyAlignment="1">
      <alignment horizontal="right" vertical="center"/>
    </xf>
    <xf numFmtId="0" fontId="3" fillId="0" borderId="0" xfId="58" applyFont="1" applyAlignment="1">
      <alignment horizontal="left" vertical="center"/>
    </xf>
    <xf numFmtId="181" fontId="11" fillId="0" borderId="20" xfId="58" applyNumberFormat="1" applyFont="1" applyBorder="1" applyAlignment="1">
      <alignment vertical="center"/>
    </xf>
    <xf numFmtId="0" fontId="65" fillId="0" borderId="0" xfId="48" applyFont="1" applyAlignment="1">
      <alignment horizontal="center" vertical="center" wrapText="1"/>
    </xf>
    <xf numFmtId="38" fontId="20" fillId="0" borderId="26" xfId="41" applyFont="1" applyBorder="1" applyAlignment="1">
      <alignment horizontal="center" vertical="center"/>
    </xf>
    <xf numFmtId="185" fontId="20" fillId="0" borderId="1" xfId="41" applyNumberFormat="1" applyFont="1" applyBorder="1" applyAlignment="1">
      <alignment horizontal="center" vertical="center"/>
    </xf>
    <xf numFmtId="0" fontId="11" fillId="4" borderId="18" xfId="0" applyFont="1" applyFill="1" applyBorder="1" applyAlignment="1">
      <alignment horizontal="center" vertical="center"/>
    </xf>
    <xf numFmtId="0" fontId="11" fillId="4" borderId="3" xfId="0" applyFont="1" applyFill="1" applyBorder="1">
      <alignment vertical="center"/>
    </xf>
    <xf numFmtId="38" fontId="11" fillId="0" borderId="32" xfId="41" applyFont="1" applyBorder="1" applyAlignment="1">
      <alignment horizontal="right" vertical="center"/>
    </xf>
    <xf numFmtId="184" fontId="11" fillId="4" borderId="26" xfId="41" applyNumberFormat="1" applyFont="1" applyFill="1" applyBorder="1" applyAlignment="1">
      <alignment horizontal="center" vertical="center"/>
    </xf>
    <xf numFmtId="183" fontId="11" fillId="0" borderId="26" xfId="41" applyNumberFormat="1" applyFont="1" applyBorder="1" applyAlignment="1">
      <alignment horizontal="center" vertical="center"/>
    </xf>
    <xf numFmtId="38" fontId="11" fillId="0" borderId="26" xfId="41" applyFont="1" applyBorder="1" applyAlignment="1">
      <alignment horizontal="center" vertical="center"/>
    </xf>
    <xf numFmtId="185" fontId="11" fillId="0" borderId="26" xfId="41" applyNumberFormat="1" applyFont="1" applyBorder="1" applyAlignment="1">
      <alignment horizontal="center" vertical="center"/>
    </xf>
    <xf numFmtId="38" fontId="11" fillId="0" borderId="20" xfId="41" applyFont="1" applyBorder="1" applyAlignment="1">
      <alignment horizontal="right" vertical="center"/>
    </xf>
    <xf numFmtId="38" fontId="11" fillId="0" borderId="33" xfId="41" applyFont="1" applyBorder="1" applyAlignment="1">
      <alignment horizontal="right" vertical="center"/>
    </xf>
    <xf numFmtId="38" fontId="11" fillId="0" borderId="20" xfId="41" applyFont="1" applyBorder="1" applyAlignment="1">
      <alignment vertical="center"/>
    </xf>
    <xf numFmtId="38" fontId="11" fillId="0" borderId="3" xfId="41" applyFont="1" applyBorder="1" applyAlignment="1">
      <alignment horizontal="right" vertical="center"/>
    </xf>
    <xf numFmtId="38" fontId="11" fillId="0" borderId="33" xfId="41" applyFont="1" applyBorder="1" applyAlignment="1">
      <alignment vertical="center"/>
    </xf>
    <xf numFmtId="38" fontId="11" fillId="0" borderId="3" xfId="41" applyFont="1" applyBorder="1" applyAlignment="1">
      <alignment vertical="center"/>
    </xf>
    <xf numFmtId="184" fontId="11" fillId="0" borderId="26" xfId="41" applyNumberFormat="1" applyFont="1" applyFill="1" applyBorder="1" applyAlignment="1">
      <alignment horizontal="center" vertical="center"/>
    </xf>
    <xf numFmtId="183" fontId="11" fillId="0" borderId="26" xfId="41" applyNumberFormat="1" applyFont="1" applyFill="1" applyBorder="1" applyAlignment="1">
      <alignment horizontal="center" vertical="center"/>
    </xf>
    <xf numFmtId="38" fontId="11" fillId="0" borderId="26" xfId="41" applyFont="1" applyFill="1" applyBorder="1" applyAlignment="1">
      <alignment horizontal="center" vertical="center"/>
    </xf>
    <xf numFmtId="181" fontId="0" fillId="0" borderId="58" xfId="0" applyNumberFormat="1" applyBorder="1" applyAlignment="1">
      <alignment horizontal="center" vertical="center" wrapText="1"/>
    </xf>
    <xf numFmtId="0" fontId="11" fillId="0" borderId="2" xfId="48" applyFont="1" applyBorder="1" applyAlignment="1">
      <alignment horizontal="center" vertical="center" wrapText="1"/>
    </xf>
    <xf numFmtId="0" fontId="35" fillId="3" borderId="0" xfId="0" applyFont="1" applyFill="1">
      <alignment vertical="center"/>
    </xf>
    <xf numFmtId="0" fontId="7" fillId="0" borderId="63" xfId="58" applyFont="1" applyBorder="1" applyAlignment="1">
      <alignment horizontal="center" vertical="center"/>
    </xf>
    <xf numFmtId="38" fontId="11" fillId="0" borderId="0" xfId="41" applyFont="1" applyFill="1">
      <alignment vertical="center"/>
    </xf>
    <xf numFmtId="179" fontId="0" fillId="0" borderId="12" xfId="0" applyNumberFormat="1" applyBorder="1">
      <alignment vertical="center"/>
    </xf>
    <xf numFmtId="0" fontId="35" fillId="3" borderId="0" xfId="47" applyFill="1">
      <alignment vertical="center"/>
    </xf>
    <xf numFmtId="38" fontId="35" fillId="0" borderId="81" xfId="41" applyFill="1" applyBorder="1">
      <alignment vertical="center"/>
    </xf>
    <xf numFmtId="38" fontId="35" fillId="0" borderId="45" xfId="41" applyFill="1" applyBorder="1">
      <alignment vertical="center"/>
    </xf>
    <xf numFmtId="38" fontId="35" fillId="0" borderId="47" xfId="41" applyFill="1" applyBorder="1">
      <alignment vertical="center"/>
    </xf>
    <xf numFmtId="38" fontId="0" fillId="0" borderId="0" xfId="41" applyFont="1" applyFill="1">
      <alignment vertical="center"/>
    </xf>
    <xf numFmtId="0" fontId="11" fillId="0" borderId="0" xfId="57" applyFont="1">
      <alignment vertical="center"/>
    </xf>
    <xf numFmtId="0" fontId="11" fillId="0" borderId="0" xfId="57" applyFont="1" applyAlignment="1">
      <alignment horizontal="right" vertical="center"/>
    </xf>
    <xf numFmtId="189" fontId="24" fillId="0" borderId="0" xfId="58" applyNumberFormat="1" applyFont="1" applyAlignment="1">
      <alignment horizontal="right" vertical="center"/>
    </xf>
    <xf numFmtId="0" fontId="11" fillId="0" borderId="0" xfId="0" applyFont="1" applyAlignment="1">
      <alignment horizontal="right"/>
    </xf>
    <xf numFmtId="0" fontId="11" fillId="0" borderId="0" xfId="0" applyFont="1" applyAlignment="1">
      <alignment horizontal="left"/>
    </xf>
    <xf numFmtId="0" fontId="11" fillId="0" borderId="0" xfId="0" applyFont="1" applyAlignment="1">
      <alignment horizontal="center"/>
    </xf>
    <xf numFmtId="190" fontId="11" fillId="0" borderId="0" xfId="0" applyNumberFormat="1" applyFont="1" applyAlignment="1"/>
    <xf numFmtId="0" fontId="11" fillId="0" borderId="0" xfId="0" applyFont="1" applyAlignment="1"/>
    <xf numFmtId="190" fontId="11" fillId="0" borderId="0" xfId="0" applyNumberFormat="1" applyFont="1" applyAlignment="1">
      <alignment horizontal="left"/>
    </xf>
    <xf numFmtId="0" fontId="11" fillId="0" borderId="0" xfId="57" applyFont="1" applyAlignment="1">
      <alignment horizontal="left" vertical="center"/>
    </xf>
    <xf numFmtId="0" fontId="11" fillId="0" borderId="8" xfId="47" applyFont="1" applyBorder="1">
      <alignment vertical="center"/>
    </xf>
    <xf numFmtId="0" fontId="11" fillId="0" borderId="0" xfId="0" applyFont="1">
      <alignment vertical="center"/>
    </xf>
    <xf numFmtId="0" fontId="11" fillId="0" borderId="0" xfId="0" applyFont="1" applyAlignment="1">
      <alignment horizontal="left" vertical="center"/>
    </xf>
    <xf numFmtId="0" fontId="11" fillId="0" borderId="0" xfId="0" applyFont="1" applyAlignment="1">
      <alignment horizontal="right" vertical="center"/>
    </xf>
    <xf numFmtId="0" fontId="11" fillId="3" borderId="26" xfId="0" applyFont="1" applyFill="1" applyBorder="1">
      <alignment vertical="center"/>
    </xf>
    <xf numFmtId="0" fontId="11" fillId="0" borderId="26" xfId="0" applyFont="1" applyBorder="1">
      <alignment vertical="center"/>
    </xf>
    <xf numFmtId="182" fontId="11" fillId="3" borderId="26" xfId="0" applyNumberFormat="1" applyFont="1" applyFill="1" applyBorder="1" applyAlignment="1">
      <alignment horizontal="right" vertical="center"/>
    </xf>
    <xf numFmtId="0" fontId="65" fillId="0" borderId="0" xfId="0" applyFont="1" applyAlignment="1">
      <alignment horizontal="right" vertical="center"/>
    </xf>
    <xf numFmtId="182" fontId="65" fillId="0" borderId="0" xfId="0" applyNumberFormat="1" applyFont="1" applyAlignment="1">
      <alignment horizontal="right" vertical="center"/>
    </xf>
    <xf numFmtId="182" fontId="11" fillId="0" borderId="0" xfId="0" applyNumberFormat="1" applyFont="1" applyAlignment="1">
      <alignment horizontal="right" vertical="center"/>
    </xf>
    <xf numFmtId="0" fontId="11" fillId="4" borderId="4" xfId="0" applyFont="1" applyFill="1" applyBorder="1" applyAlignment="1">
      <alignment horizontal="center" vertical="center"/>
    </xf>
    <xf numFmtId="0" fontId="11" fillId="0" borderId="28" xfId="0" applyFont="1" applyBorder="1">
      <alignment vertical="center"/>
    </xf>
    <xf numFmtId="0" fontId="11" fillId="0" borderId="19" xfId="0" applyFont="1" applyBorder="1">
      <alignment vertical="center"/>
    </xf>
    <xf numFmtId="0" fontId="11" fillId="0" borderId="27" xfId="0" applyFont="1" applyBorder="1">
      <alignment vertical="center"/>
    </xf>
    <xf numFmtId="0" fontId="11" fillId="0" borderId="12" xfId="0" applyFont="1" applyBorder="1">
      <alignment vertical="center"/>
    </xf>
    <xf numFmtId="0" fontId="11" fillId="0" borderId="10" xfId="0" applyFont="1" applyBorder="1">
      <alignment vertical="center"/>
    </xf>
    <xf numFmtId="0" fontId="11" fillId="0" borderId="10" xfId="0" applyFont="1" applyBorder="1" applyAlignment="1">
      <alignment vertical="center" wrapText="1"/>
    </xf>
    <xf numFmtId="0" fontId="11" fillId="0" borderId="27" xfId="0" applyFont="1" applyBorder="1" applyAlignment="1">
      <alignment vertical="center" wrapText="1"/>
    </xf>
    <xf numFmtId="0" fontId="11" fillId="0" borderId="12" xfId="0" applyFont="1" applyBorder="1" applyAlignment="1">
      <alignment vertical="top"/>
    </xf>
    <xf numFmtId="0" fontId="11" fillId="0" borderId="0" xfId="0" applyFont="1" applyAlignment="1">
      <alignment vertical="top"/>
    </xf>
    <xf numFmtId="0" fontId="11" fillId="0" borderId="28" xfId="0" applyFont="1" applyBorder="1" applyAlignment="1">
      <alignment vertical="top"/>
    </xf>
    <xf numFmtId="0" fontId="11" fillId="0" borderId="33" xfId="0" applyFont="1" applyBorder="1" applyAlignment="1">
      <alignment vertical="top"/>
    </xf>
    <xf numFmtId="0" fontId="11" fillId="0" borderId="26" xfId="0" applyFont="1" applyBorder="1" applyAlignment="1">
      <alignment vertical="top"/>
    </xf>
    <xf numFmtId="0" fontId="11" fillId="0" borderId="19" xfId="0" applyFont="1" applyBorder="1" applyAlignment="1">
      <alignment vertical="top"/>
    </xf>
    <xf numFmtId="0" fontId="11" fillId="0" borderId="49" xfId="0" applyFont="1" applyBorder="1" applyAlignment="1">
      <alignment horizontal="center" vertical="center"/>
    </xf>
    <xf numFmtId="0" fontId="11" fillId="0" borderId="29"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32" xfId="0" applyFont="1" applyBorder="1" applyAlignment="1">
      <alignment horizontal="left" vertical="center"/>
    </xf>
    <xf numFmtId="0" fontId="11" fillId="0" borderId="97" xfId="0" applyFont="1" applyBorder="1" applyAlignment="1">
      <alignment horizontal="left" vertical="center"/>
    </xf>
    <xf numFmtId="0" fontId="11" fillId="0" borderId="33" xfId="0" applyFont="1" applyBorder="1" applyAlignment="1">
      <alignment horizontal="center" vertical="center"/>
    </xf>
    <xf numFmtId="0" fontId="11" fillId="0" borderId="21" xfId="0" applyFont="1" applyBorder="1" applyAlignment="1">
      <alignment horizontal="center" vertical="center"/>
    </xf>
    <xf numFmtId="0" fontId="11" fillId="0" borderId="21" xfId="0" applyFont="1" applyBorder="1">
      <alignment vertical="center"/>
    </xf>
    <xf numFmtId="179" fontId="11" fillId="0" borderId="81" xfId="0" applyNumberFormat="1" applyFont="1" applyBorder="1">
      <alignment vertical="center"/>
    </xf>
    <xf numFmtId="0" fontId="11" fillId="0" borderId="74" xfId="0" applyFont="1" applyBorder="1" applyAlignment="1">
      <alignment horizontal="left" vertical="center"/>
    </xf>
    <xf numFmtId="0" fontId="11" fillId="0" borderId="3" xfId="0" applyFont="1" applyBorder="1" applyAlignment="1">
      <alignment horizontal="left" vertical="center"/>
    </xf>
    <xf numFmtId="0" fontId="11" fillId="0" borderId="65" xfId="0" applyFont="1" applyBorder="1" applyAlignment="1">
      <alignment horizontal="center" vertical="center"/>
    </xf>
    <xf numFmtId="0" fontId="11" fillId="0" borderId="2" xfId="0" applyFont="1" applyBorder="1" applyAlignment="1">
      <alignment horizontal="center" vertical="center"/>
    </xf>
    <xf numFmtId="0" fontId="11" fillId="0" borderId="2" xfId="0" applyFont="1" applyBorder="1">
      <alignment vertical="center"/>
    </xf>
    <xf numFmtId="179" fontId="11" fillId="0" borderId="103" xfId="0" applyNumberFormat="1" applyFont="1" applyBorder="1">
      <alignment vertical="center"/>
    </xf>
    <xf numFmtId="0" fontId="11" fillId="0" borderId="45" xfId="0" applyFont="1" applyBorder="1">
      <alignment vertical="center"/>
    </xf>
    <xf numFmtId="0" fontId="11" fillId="0" borderId="88" xfId="0" applyFont="1" applyBorder="1" applyAlignment="1">
      <alignment horizontal="left" vertical="center"/>
    </xf>
    <xf numFmtId="0" fontId="11" fillId="0" borderId="23" xfId="0" applyFont="1" applyBorder="1" applyAlignment="1">
      <alignment horizontal="left" vertical="center"/>
    </xf>
    <xf numFmtId="0" fontId="11" fillId="0" borderId="61" xfId="0" applyFont="1" applyBorder="1" applyAlignment="1">
      <alignment horizontal="center" vertical="center"/>
    </xf>
    <xf numFmtId="0" fontId="11" fillId="0" borderId="24" xfId="0" applyFont="1" applyBorder="1">
      <alignment vertical="center"/>
    </xf>
    <xf numFmtId="0" fontId="11" fillId="0" borderId="47" xfId="0" applyFont="1" applyBorder="1">
      <alignment vertical="center"/>
    </xf>
    <xf numFmtId="0" fontId="59" fillId="0" borderId="0" xfId="0" applyFont="1">
      <alignment vertical="center"/>
    </xf>
    <xf numFmtId="0" fontId="4" fillId="0" borderId="0" xfId="0" applyFont="1">
      <alignment vertical="center"/>
    </xf>
    <xf numFmtId="0" fontId="59" fillId="0" borderId="8" xfId="0" applyFont="1" applyBorder="1" applyAlignment="1">
      <alignment horizontal="centerContinuous" vertical="center" wrapText="1"/>
    </xf>
    <xf numFmtId="0" fontId="22" fillId="0" borderId="8" xfId="0" applyFont="1" applyBorder="1" applyAlignment="1">
      <alignment horizontal="centerContinuous" vertical="center" wrapText="1"/>
    </xf>
    <xf numFmtId="0" fontId="22" fillId="0" borderId="0" xfId="0" applyFont="1">
      <alignment vertical="center"/>
    </xf>
    <xf numFmtId="0" fontId="11" fillId="0" borderId="0" xfId="0" applyFont="1" applyAlignment="1">
      <alignment horizontal="center" vertical="center"/>
    </xf>
    <xf numFmtId="0" fontId="77" fillId="0" borderId="106" xfId="0" applyFont="1" applyBorder="1" applyAlignment="1">
      <alignment horizontal="center" vertical="center"/>
    </xf>
    <xf numFmtId="179" fontId="20" fillId="0" borderId="81" xfId="0" applyNumberFormat="1" applyFont="1" applyBorder="1">
      <alignment vertical="center"/>
    </xf>
    <xf numFmtId="179" fontId="20" fillId="0" borderId="45" xfId="0" applyNumberFormat="1" applyFont="1" applyBorder="1">
      <alignment vertical="center"/>
    </xf>
    <xf numFmtId="0" fontId="69" fillId="0" borderId="0" xfId="0" applyFont="1">
      <alignment vertical="center"/>
    </xf>
    <xf numFmtId="0" fontId="75" fillId="0" borderId="0" xfId="0" applyFont="1">
      <alignment vertical="center"/>
    </xf>
    <xf numFmtId="0" fontId="77" fillId="0" borderId="0" xfId="0" applyFont="1" applyAlignment="1">
      <alignment horizontal="centerContinuous" vertical="center" wrapText="1"/>
    </xf>
    <xf numFmtId="0" fontId="18" fillId="0" borderId="0" xfId="0" applyFont="1" applyAlignment="1">
      <alignment horizontal="centerContinuous" vertical="center" wrapText="1"/>
    </xf>
    <xf numFmtId="0" fontId="22" fillId="0" borderId="0" xfId="0" applyFont="1" applyAlignment="1">
      <alignment horizontal="right" vertical="center"/>
    </xf>
    <xf numFmtId="179" fontId="22" fillId="0" borderId="0" xfId="0" applyNumberFormat="1" applyFont="1" applyAlignment="1">
      <alignment horizontal="right" vertical="center"/>
    </xf>
    <xf numFmtId="0" fontId="20" fillId="0" borderId="0" xfId="0" applyFont="1">
      <alignment vertical="center"/>
    </xf>
    <xf numFmtId="0" fontId="78" fillId="0" borderId="0" xfId="0" applyFont="1" applyAlignment="1">
      <alignment horizontal="centerContinuous" vertical="center" wrapText="1"/>
    </xf>
    <xf numFmtId="0" fontId="79" fillId="0" borderId="0" xfId="0" applyFont="1" applyAlignment="1">
      <alignment horizontal="right" vertical="center"/>
    </xf>
    <xf numFmtId="179" fontId="80" fillId="0" borderId="0" xfId="0" applyNumberFormat="1" applyFont="1">
      <alignment vertical="center"/>
    </xf>
    <xf numFmtId="0" fontId="3" fillId="0" borderId="0" xfId="0" applyFont="1">
      <alignment vertical="center"/>
    </xf>
    <xf numFmtId="0" fontId="28" fillId="0" borderId="111" xfId="0" applyFont="1" applyBorder="1" applyAlignment="1">
      <alignment horizontal="left" vertical="center" wrapText="1"/>
    </xf>
    <xf numFmtId="179" fontId="28" fillId="0" borderId="36" xfId="0" applyNumberFormat="1" applyFont="1" applyBorder="1" applyAlignment="1">
      <alignment horizontal="right" vertical="center" wrapText="1"/>
    </xf>
    <xf numFmtId="179" fontId="28" fillId="0" borderId="145" xfId="0" applyNumberFormat="1" applyFont="1" applyBorder="1" applyAlignment="1">
      <alignment horizontal="right" vertical="center" wrapText="1"/>
    </xf>
    <xf numFmtId="179" fontId="28" fillId="0" borderId="119" xfId="0" applyNumberFormat="1" applyFont="1" applyBorder="1" applyAlignment="1">
      <alignment horizontal="right" vertical="center" wrapText="1"/>
    </xf>
    <xf numFmtId="179" fontId="28" fillId="0" borderId="125" xfId="0" applyNumberFormat="1" applyFont="1" applyBorder="1" applyAlignment="1">
      <alignment horizontal="right" vertical="center" wrapText="1"/>
    </xf>
    <xf numFmtId="179" fontId="28" fillId="0" borderId="91" xfId="0" applyNumberFormat="1" applyFont="1" applyBorder="1" applyAlignment="1">
      <alignment horizontal="right" vertical="center" wrapText="1"/>
    </xf>
    <xf numFmtId="181" fontId="0" fillId="0" borderId="52" xfId="0" applyNumberFormat="1" applyBorder="1" applyAlignment="1">
      <alignment horizontal="center" vertical="center" wrapText="1"/>
    </xf>
    <xf numFmtId="0" fontId="17" fillId="0" borderId="0" xfId="48" applyFont="1" applyAlignment="1">
      <alignment horizontal="center" vertical="top"/>
    </xf>
    <xf numFmtId="0" fontId="22" fillId="0" borderId="0" xfId="47" applyFont="1" applyAlignment="1">
      <alignment horizontal="center" vertical="center"/>
    </xf>
    <xf numFmtId="0" fontId="28" fillId="0" borderId="0" xfId="0" applyFont="1">
      <alignment vertical="center"/>
    </xf>
    <xf numFmtId="0" fontId="28" fillId="0" borderId="28" xfId="0" applyFont="1" applyBorder="1">
      <alignment vertical="center"/>
    </xf>
    <xf numFmtId="0" fontId="28" fillId="0" borderId="19" xfId="0" applyFont="1" applyBorder="1">
      <alignment vertical="center"/>
    </xf>
    <xf numFmtId="0" fontId="28" fillId="0" borderId="22" xfId="0" applyFont="1" applyBorder="1">
      <alignment vertical="center"/>
    </xf>
    <xf numFmtId="0" fontId="28" fillId="0" borderId="4" xfId="0" applyFont="1" applyBorder="1">
      <alignment vertical="center"/>
    </xf>
    <xf numFmtId="38" fontId="17" fillId="0" borderId="3" xfId="45" applyFont="1" applyFill="1" applyBorder="1" applyAlignment="1">
      <alignment vertical="center"/>
    </xf>
    <xf numFmtId="9" fontId="17" fillId="3" borderId="3" xfId="2" applyFont="1" applyFill="1" applyBorder="1" applyAlignment="1">
      <alignment vertical="center"/>
    </xf>
    <xf numFmtId="0" fontId="17" fillId="0" borderId="0" xfId="2" applyNumberFormat="1" applyFont="1" applyFill="1" applyBorder="1" applyAlignment="1">
      <alignment horizontal="center" vertical="center"/>
    </xf>
    <xf numFmtId="0" fontId="17" fillId="0" borderId="0" xfId="48" applyFont="1" applyAlignment="1">
      <alignment horizontal="left" vertical="top"/>
    </xf>
    <xf numFmtId="38" fontId="17" fillId="0" borderId="0" xfId="41" applyFont="1" applyFill="1" applyBorder="1" applyAlignment="1">
      <alignment horizontal="right" vertical="center"/>
    </xf>
    <xf numFmtId="0" fontId="83" fillId="0" borderId="1" xfId="48" applyFont="1" applyBorder="1" applyAlignment="1">
      <alignment horizontal="center" vertical="center"/>
    </xf>
    <xf numFmtId="38" fontId="83" fillId="0" borderId="1" xfId="41" applyFont="1" applyFill="1" applyBorder="1" applyAlignment="1">
      <alignment vertical="center"/>
    </xf>
    <xf numFmtId="176" fontId="83" fillId="0" borderId="0" xfId="48" applyNumberFormat="1" applyFont="1" applyAlignment="1">
      <alignment horizontal="left" vertical="center"/>
    </xf>
    <xf numFmtId="0" fontId="84" fillId="0" borderId="45" xfId="0" applyFont="1" applyBorder="1" applyAlignment="1">
      <alignment horizontal="justify" vertical="center"/>
    </xf>
    <xf numFmtId="0" fontId="52" fillId="0" borderId="0" xfId="101" applyFont="1" applyAlignment="1">
      <alignment horizontal="right" vertical="center"/>
    </xf>
    <xf numFmtId="0" fontId="3" fillId="0" borderId="74" xfId="99" applyFont="1" applyBorder="1" applyAlignment="1">
      <alignment vertical="center"/>
    </xf>
    <xf numFmtId="0" fontId="3" fillId="0" borderId="65" xfId="99" applyFont="1" applyBorder="1" applyAlignment="1">
      <alignment horizontal="left" vertical="center"/>
    </xf>
    <xf numFmtId="0" fontId="3" fillId="0" borderId="65" xfId="99" applyFont="1" applyBorder="1" applyAlignment="1">
      <alignment vertical="center"/>
    </xf>
    <xf numFmtId="179" fontId="11" fillId="0" borderId="45" xfId="99" applyNumberFormat="1" applyFont="1" applyBorder="1" applyAlignment="1">
      <alignment horizontal="right" vertical="center"/>
    </xf>
    <xf numFmtId="0" fontId="3" fillId="0" borderId="62" xfId="99" applyFont="1" applyBorder="1" applyAlignment="1">
      <alignment horizontal="left" vertical="center"/>
    </xf>
    <xf numFmtId="0" fontId="3" fillId="0" borderId="85" xfId="99" applyFont="1" applyBorder="1" applyAlignment="1">
      <alignment horizontal="left" vertical="center"/>
    </xf>
    <xf numFmtId="0" fontId="3" fillId="0" borderId="85" xfId="99" applyFont="1" applyBorder="1" applyAlignment="1">
      <alignment vertical="center"/>
    </xf>
    <xf numFmtId="179" fontId="11" fillId="0" borderId="41" xfId="99" applyNumberFormat="1" applyFont="1" applyBorder="1" applyAlignment="1">
      <alignment horizontal="right" vertical="center"/>
    </xf>
    <xf numFmtId="0" fontId="35" fillId="0" borderId="0" xfId="102">
      <alignment vertical="center"/>
    </xf>
    <xf numFmtId="0" fontId="35" fillId="4" borderId="0" xfId="102" applyFill="1" applyAlignment="1">
      <alignment horizontal="right" vertical="center"/>
    </xf>
    <xf numFmtId="0" fontId="23" fillId="0" borderId="0" xfId="100" applyFont="1" applyAlignment="1">
      <alignment horizontal="left" vertical="center"/>
    </xf>
    <xf numFmtId="0" fontId="3" fillId="0" borderId="0" xfId="100" applyFont="1"/>
    <xf numFmtId="0" fontId="51" fillId="0" borderId="0" xfId="101" applyFont="1" applyAlignment="1">
      <alignment horizontal="center" vertical="center" wrapText="1"/>
    </xf>
    <xf numFmtId="0" fontId="24" fillId="0" borderId="0" xfId="100" applyFont="1" applyAlignment="1">
      <alignment horizontal="right" vertical="center"/>
    </xf>
    <xf numFmtId="0" fontId="7" fillId="0" borderId="70" xfId="100" applyFont="1" applyBorder="1" applyAlignment="1">
      <alignment horizontal="center" vertical="center"/>
    </xf>
    <xf numFmtId="0" fontId="7" fillId="0" borderId="71" xfId="100" applyFont="1" applyBorder="1" applyAlignment="1">
      <alignment horizontal="center" vertical="center"/>
    </xf>
    <xf numFmtId="0" fontId="7" fillId="0" borderId="6" xfId="100" applyFont="1" applyBorder="1" applyAlignment="1">
      <alignment horizontal="center" vertical="center"/>
    </xf>
    <xf numFmtId="0" fontId="7" fillId="0" borderId="6" xfId="100" applyFont="1" applyBorder="1" applyAlignment="1">
      <alignment horizontal="center" vertical="center" wrapText="1"/>
    </xf>
    <xf numFmtId="0" fontId="7" fillId="4" borderId="72" xfId="100" applyFont="1" applyFill="1" applyBorder="1" applyAlignment="1">
      <alignment horizontal="center" vertical="center"/>
    </xf>
    <xf numFmtId="0" fontId="7" fillId="0" borderId="72" xfId="100" applyFont="1" applyBorder="1" applyAlignment="1">
      <alignment horizontal="center" vertical="center"/>
    </xf>
    <xf numFmtId="56" fontId="11" fillId="0" borderId="32" xfId="100" applyNumberFormat="1" applyFont="1" applyBorder="1" applyAlignment="1">
      <alignment horizontal="center" vertical="center"/>
    </xf>
    <xf numFmtId="0" fontId="11" fillId="0" borderId="20" xfId="100" applyFont="1" applyBorder="1" applyAlignment="1">
      <alignment horizontal="left" vertical="center"/>
    </xf>
    <xf numFmtId="179" fontId="11" fillId="4" borderId="73" xfId="100" applyNumberFormat="1" applyFont="1" applyFill="1" applyBorder="1" applyAlignment="1">
      <alignment horizontal="right" vertical="center"/>
    </xf>
    <xf numFmtId="0" fontId="11" fillId="0" borderId="73" xfId="100" applyFont="1" applyBorder="1" applyAlignment="1">
      <alignment horizontal="left" vertical="center" wrapText="1"/>
    </xf>
    <xf numFmtId="56" fontId="11" fillId="0" borderId="103" xfId="100" applyNumberFormat="1" applyFont="1" applyBorder="1" applyAlignment="1">
      <alignment horizontal="center" vertical="center"/>
    </xf>
    <xf numFmtId="0" fontId="11" fillId="0" borderId="3" xfId="100" applyFont="1" applyBorder="1" applyAlignment="1">
      <alignment horizontal="left" vertical="center"/>
    </xf>
    <xf numFmtId="179" fontId="11" fillId="4" borderId="45" xfId="100" applyNumberFormat="1" applyFont="1" applyFill="1" applyBorder="1" applyAlignment="1">
      <alignment horizontal="right" vertical="center"/>
    </xf>
    <xf numFmtId="0" fontId="11" fillId="0" borderId="45" xfId="100" applyFont="1" applyBorder="1" applyAlignment="1">
      <alignment horizontal="left" vertical="center" wrapText="1"/>
    </xf>
    <xf numFmtId="0" fontId="11" fillId="0" borderId="103" xfId="100" applyFont="1" applyBorder="1" applyAlignment="1">
      <alignment horizontal="center" vertical="center"/>
    </xf>
    <xf numFmtId="0" fontId="11" fillId="0" borderId="34" xfId="100" applyFont="1" applyBorder="1" applyAlignment="1">
      <alignment horizontal="center" vertical="center"/>
    </xf>
    <xf numFmtId="0" fontId="11" fillId="0" borderId="23" xfId="100" applyFont="1" applyBorder="1" applyAlignment="1">
      <alignment horizontal="left" vertical="center"/>
    </xf>
    <xf numFmtId="179" fontId="11" fillId="4" borderId="47" xfId="100" applyNumberFormat="1" applyFont="1" applyFill="1" applyBorder="1" applyAlignment="1">
      <alignment horizontal="right" vertical="center"/>
    </xf>
    <xf numFmtId="0" fontId="11" fillId="0" borderId="47" xfId="100" applyFont="1" applyBorder="1" applyAlignment="1">
      <alignment horizontal="left" vertical="center" wrapText="1"/>
    </xf>
    <xf numFmtId="0" fontId="3" fillId="0" borderId="0" xfId="100" applyFont="1" applyAlignment="1">
      <alignment horizontal="left" vertical="center"/>
    </xf>
    <xf numFmtId="179" fontId="11" fillId="0" borderId="73" xfId="100" applyNumberFormat="1" applyFont="1" applyBorder="1" applyAlignment="1">
      <alignment horizontal="right" vertical="center"/>
    </xf>
    <xf numFmtId="0" fontId="11" fillId="0" borderId="0" xfId="100" applyFont="1" applyAlignment="1">
      <alignment horizontal="left" vertical="center"/>
    </xf>
    <xf numFmtId="0" fontId="4" fillId="0" borderId="0" xfId="100" applyFont="1" applyAlignment="1">
      <alignment horizontal="right" vertical="center"/>
    </xf>
    <xf numFmtId="179" fontId="11" fillId="0" borderId="0" xfId="100" applyNumberFormat="1" applyFont="1" applyAlignment="1">
      <alignment horizontal="right" vertical="center"/>
    </xf>
    <xf numFmtId="0" fontId="28" fillId="0" borderId="0" xfId="101" applyFont="1" applyAlignment="1">
      <alignment horizontal="center" vertical="center" wrapText="1"/>
    </xf>
    <xf numFmtId="0" fontId="11" fillId="0" borderId="33" xfId="100" applyFont="1" applyBorder="1" applyAlignment="1">
      <alignment horizontal="center" vertical="center"/>
    </xf>
    <xf numFmtId="0" fontId="11" fillId="0" borderId="65" xfId="100" applyFont="1" applyBorder="1" applyAlignment="1">
      <alignment horizontal="center" vertical="center"/>
    </xf>
    <xf numFmtId="179" fontId="11" fillId="0" borderId="45" xfId="100" applyNumberFormat="1" applyFont="1" applyBorder="1" applyAlignment="1">
      <alignment horizontal="right" vertical="center"/>
    </xf>
    <xf numFmtId="0" fontId="11" fillId="0" borderId="65" xfId="100" applyFont="1" applyBorder="1" applyAlignment="1">
      <alignment vertical="center"/>
    </xf>
    <xf numFmtId="0" fontId="11" fillId="0" borderId="61" xfId="100" applyFont="1" applyBorder="1" applyAlignment="1">
      <alignment vertical="center"/>
    </xf>
    <xf numFmtId="179" fontId="11" fillId="0" borderId="47" xfId="100" applyNumberFormat="1" applyFont="1" applyBorder="1" applyAlignment="1">
      <alignment horizontal="right" vertical="center"/>
    </xf>
    <xf numFmtId="0" fontId="44" fillId="0" borderId="0" xfId="102" applyFont="1">
      <alignment vertical="center"/>
    </xf>
    <xf numFmtId="0" fontId="11" fillId="0" borderId="0" xfId="102" applyFont="1">
      <alignment vertical="center"/>
    </xf>
    <xf numFmtId="0" fontId="0" fillId="0" borderId="0" xfId="57" applyFont="1">
      <alignment vertical="center"/>
    </xf>
    <xf numFmtId="0" fontId="52" fillId="0" borderId="0" xfId="57" applyFont="1" applyAlignment="1">
      <alignment horizontal="right" vertical="center"/>
    </xf>
    <xf numFmtId="0" fontId="11" fillId="0" borderId="0" xfId="99" applyFont="1" applyAlignment="1">
      <alignment horizontal="left" vertical="center"/>
    </xf>
    <xf numFmtId="0" fontId="3" fillId="0" borderId="0" xfId="99" applyFont="1"/>
    <xf numFmtId="0" fontId="24" fillId="0" borderId="0" xfId="99" applyFont="1" applyAlignment="1">
      <alignment horizontal="right" vertical="center"/>
    </xf>
    <xf numFmtId="0" fontId="3" fillId="0" borderId="105" xfId="99" applyFont="1" applyBorder="1" applyAlignment="1">
      <alignment horizontal="left" vertical="center"/>
    </xf>
    <xf numFmtId="0" fontId="3" fillId="0" borderId="84" xfId="99" applyFont="1" applyBorder="1" applyAlignment="1">
      <alignment horizontal="center" vertical="center"/>
    </xf>
    <xf numFmtId="179" fontId="11" fillId="0" borderId="43" xfId="99" applyNumberFormat="1" applyFont="1" applyBorder="1" applyAlignment="1">
      <alignment horizontal="center" vertical="center"/>
    </xf>
    <xf numFmtId="0" fontId="3" fillId="0" borderId="43" xfId="99" applyFont="1" applyBorder="1" applyAlignment="1">
      <alignment horizontal="left" vertical="center"/>
    </xf>
    <xf numFmtId="0" fontId="3" fillId="0" borderId="74" xfId="99" applyFont="1" applyBorder="1" applyAlignment="1">
      <alignment horizontal="left" vertical="center"/>
    </xf>
    <xf numFmtId="0" fontId="3" fillId="0" borderId="33" xfId="99" applyFont="1" applyBorder="1" applyAlignment="1">
      <alignment horizontal="center" vertical="center"/>
    </xf>
    <xf numFmtId="179" fontId="11" fillId="0" borderId="45" xfId="99" applyNumberFormat="1" applyFont="1" applyBorder="1" applyAlignment="1">
      <alignment horizontal="center" vertical="center"/>
    </xf>
    <xf numFmtId="0" fontId="3" fillId="0" borderId="45" xfId="99" applyFont="1" applyBorder="1" applyAlignment="1">
      <alignment horizontal="left" vertical="center"/>
    </xf>
    <xf numFmtId="179" fontId="11" fillId="0" borderId="46" xfId="99" applyNumberFormat="1" applyFont="1" applyBorder="1" applyAlignment="1">
      <alignment horizontal="right" vertical="center"/>
    </xf>
    <xf numFmtId="0" fontId="3" fillId="0" borderId="45" xfId="99" applyFont="1" applyBorder="1" applyAlignment="1">
      <alignment vertical="center"/>
    </xf>
    <xf numFmtId="0" fontId="3" fillId="0" borderId="46" xfId="99" applyFont="1" applyBorder="1" applyAlignment="1">
      <alignment horizontal="left" vertical="center"/>
    </xf>
    <xf numFmtId="179" fontId="11" fillId="0" borderId="48" xfId="99" applyNumberFormat="1" applyFont="1" applyBorder="1" applyAlignment="1">
      <alignment horizontal="right" vertical="center"/>
    </xf>
    <xf numFmtId="0" fontId="3" fillId="0" borderId="48" xfId="99" applyFont="1" applyBorder="1" applyAlignment="1">
      <alignment horizontal="left" vertical="center"/>
    </xf>
    <xf numFmtId="179" fontId="11" fillId="0" borderId="0" xfId="99" applyNumberFormat="1" applyFont="1" applyAlignment="1">
      <alignment horizontal="right" vertical="center"/>
    </xf>
    <xf numFmtId="0" fontId="3" fillId="0" borderId="0" xfId="99" applyFont="1" applyAlignment="1">
      <alignment horizontal="left" vertical="center"/>
    </xf>
    <xf numFmtId="0" fontId="7" fillId="0" borderId="0" xfId="99" applyFont="1" applyAlignment="1">
      <alignment horizontal="left" vertical="center"/>
    </xf>
    <xf numFmtId="0" fontId="47" fillId="0" borderId="0" xfId="57" applyFont="1" applyAlignment="1">
      <alignment horizontal="right" vertical="center"/>
    </xf>
    <xf numFmtId="179" fontId="0" fillId="0" borderId="41" xfId="57" applyNumberFormat="1" applyFont="1" applyBorder="1">
      <alignment vertical="center"/>
    </xf>
    <xf numFmtId="179" fontId="0" fillId="0" borderId="0" xfId="57" applyNumberFormat="1" applyFont="1">
      <alignment vertical="center"/>
    </xf>
    <xf numFmtId="0" fontId="0" fillId="0" borderId="0" xfId="47" applyFont="1">
      <alignment vertical="center"/>
    </xf>
    <xf numFmtId="0" fontId="52" fillId="0" borderId="0" xfId="47" applyFont="1" applyAlignment="1">
      <alignment horizontal="right" vertical="center"/>
    </xf>
    <xf numFmtId="0" fontId="7" fillId="0" borderId="29" xfId="99" applyFont="1" applyBorder="1" applyAlignment="1">
      <alignment horizontal="center" vertical="center"/>
    </xf>
    <xf numFmtId="0" fontId="7" fillId="0" borderId="18" xfId="99" applyFont="1" applyBorder="1" applyAlignment="1">
      <alignment horizontal="center" vertical="center"/>
    </xf>
    <xf numFmtId="0" fontId="7" fillId="0" borderId="76" xfId="99" applyFont="1" applyBorder="1" applyAlignment="1">
      <alignment horizontal="center" vertical="center"/>
    </xf>
    <xf numFmtId="0" fontId="7" fillId="0" borderId="42" xfId="99" applyFont="1" applyBorder="1" applyAlignment="1">
      <alignment horizontal="center" vertical="center"/>
    </xf>
    <xf numFmtId="0" fontId="3" fillId="0" borderId="110" xfId="99" applyFont="1" applyBorder="1" applyAlignment="1">
      <alignment horizontal="left" vertical="center"/>
    </xf>
    <xf numFmtId="0" fontId="3" fillId="0" borderId="105" xfId="99" applyFont="1" applyBorder="1" applyAlignment="1">
      <alignment horizontal="right" vertical="center"/>
    </xf>
    <xf numFmtId="0" fontId="3" fillId="0" borderId="97" xfId="99" applyFont="1" applyBorder="1" applyAlignment="1">
      <alignment horizontal="right" vertical="center"/>
    </xf>
    <xf numFmtId="0" fontId="3" fillId="0" borderId="127" xfId="99" applyFont="1" applyBorder="1" applyAlignment="1">
      <alignment horizontal="right" vertical="center"/>
    </xf>
    <xf numFmtId="179" fontId="11" fillId="0" borderId="101" xfId="99" applyNumberFormat="1" applyFont="1" applyBorder="1" applyAlignment="1">
      <alignment horizontal="right" vertical="center"/>
    </xf>
    <xf numFmtId="0" fontId="3" fillId="0" borderId="75" xfId="99" applyFont="1" applyBorder="1" applyAlignment="1">
      <alignment vertical="center"/>
    </xf>
    <xf numFmtId="0" fontId="3" fillId="0" borderId="79" xfId="99" applyFont="1" applyBorder="1" applyAlignment="1">
      <alignment horizontal="left" vertical="center"/>
    </xf>
    <xf numFmtId="0" fontId="3" fillId="0" borderId="28" xfId="99" applyFont="1" applyBorder="1" applyAlignment="1">
      <alignment horizontal="left" vertical="center"/>
    </xf>
    <xf numFmtId="0" fontId="3" fillId="0" borderId="79" xfId="99" applyFont="1" applyBorder="1" applyAlignment="1">
      <alignment horizontal="right" vertical="center"/>
    </xf>
    <xf numFmtId="0" fontId="3" fillId="0" borderId="20" xfId="99" applyFont="1" applyBorder="1" applyAlignment="1">
      <alignment horizontal="right" vertical="center"/>
    </xf>
    <xf numFmtId="0" fontId="3" fillId="0" borderId="80" xfId="99" applyFont="1" applyBorder="1" applyAlignment="1">
      <alignment horizontal="right" vertical="center"/>
    </xf>
    <xf numFmtId="179" fontId="11" fillId="0" borderId="44" xfId="99" applyNumberFormat="1" applyFont="1" applyBorder="1" applyAlignment="1">
      <alignment horizontal="right" vertical="center"/>
    </xf>
    <xf numFmtId="0" fontId="3" fillId="0" borderId="77" xfId="99" applyFont="1" applyBorder="1" applyAlignment="1">
      <alignment vertical="center"/>
    </xf>
    <xf numFmtId="0" fontId="3" fillId="0" borderId="65" xfId="99" applyFont="1" applyBorder="1" applyAlignment="1">
      <alignment horizontal="center" vertical="center"/>
    </xf>
    <xf numFmtId="0" fontId="3" fillId="0" borderId="74" xfId="99" applyFont="1" applyBorder="1" applyAlignment="1">
      <alignment horizontal="right" vertical="center"/>
    </xf>
    <xf numFmtId="0" fontId="3" fillId="0" borderId="3" xfId="99" applyFont="1" applyBorder="1" applyAlignment="1">
      <alignment horizontal="right" vertical="center"/>
    </xf>
    <xf numFmtId="0" fontId="3" fillId="0" borderId="82" xfId="99" applyFont="1" applyBorder="1" applyAlignment="1">
      <alignment horizontal="right" vertical="center"/>
    </xf>
    <xf numFmtId="179" fontId="11" fillId="0" borderId="109" xfId="99" applyNumberFormat="1" applyFont="1" applyBorder="1" applyAlignment="1">
      <alignment horizontal="right" vertical="center"/>
    </xf>
    <xf numFmtId="0" fontId="6" fillId="0" borderId="112" xfId="99" applyFont="1" applyBorder="1" applyAlignment="1">
      <alignment vertical="center"/>
    </xf>
    <xf numFmtId="0" fontId="3" fillId="0" borderId="111" xfId="99" applyFont="1" applyBorder="1" applyAlignment="1">
      <alignment horizontal="left" vertical="center"/>
    </xf>
    <xf numFmtId="0" fontId="6" fillId="0" borderId="78" xfId="99" applyFont="1" applyBorder="1" applyAlignment="1">
      <alignment vertical="center"/>
    </xf>
    <xf numFmtId="179" fontId="11" fillId="0" borderId="107" xfId="99" applyNumberFormat="1" applyFont="1" applyBorder="1" applyAlignment="1">
      <alignment horizontal="right" vertical="center"/>
    </xf>
    <xf numFmtId="0" fontId="3" fillId="0" borderId="47" xfId="99" applyFont="1" applyBorder="1" applyAlignment="1">
      <alignment vertical="center"/>
    </xf>
    <xf numFmtId="0" fontId="3" fillId="0" borderId="33" xfId="99" applyFont="1" applyBorder="1" applyAlignment="1">
      <alignment vertical="center"/>
    </xf>
    <xf numFmtId="0" fontId="3" fillId="0" borderId="79" xfId="99" applyFont="1" applyBorder="1" applyAlignment="1">
      <alignment vertical="center"/>
    </xf>
    <xf numFmtId="0" fontId="3" fillId="0" borderId="20" xfId="99" applyFont="1" applyBorder="1" applyAlignment="1">
      <alignment vertical="center"/>
    </xf>
    <xf numFmtId="0" fontId="3" fillId="0" borderId="80" xfId="99" applyFont="1" applyBorder="1" applyAlignment="1">
      <alignment vertical="center"/>
    </xf>
    <xf numFmtId="0" fontId="3" fillId="0" borderId="81" xfId="99" applyFont="1" applyBorder="1" applyAlignment="1">
      <alignment vertical="center"/>
    </xf>
    <xf numFmtId="0" fontId="3" fillId="0" borderId="3" xfId="99" applyFont="1" applyBorder="1" applyAlignment="1">
      <alignment vertical="center"/>
    </xf>
    <xf numFmtId="0" fontId="3" fillId="0" borderId="82" xfId="99" applyFont="1" applyBorder="1" applyAlignment="1">
      <alignment vertical="center"/>
    </xf>
    <xf numFmtId="179" fontId="11" fillId="0" borderId="128" xfId="99" applyNumberFormat="1" applyFont="1" applyBorder="1" applyAlignment="1">
      <alignment horizontal="right" vertical="center"/>
    </xf>
    <xf numFmtId="179" fontId="11" fillId="0" borderId="108" xfId="99" applyNumberFormat="1" applyFont="1" applyBorder="1" applyAlignment="1">
      <alignment horizontal="right" vertical="center"/>
    </xf>
    <xf numFmtId="179" fontId="11" fillId="0" borderId="129" xfId="99" applyNumberFormat="1" applyFont="1" applyBorder="1" applyAlignment="1">
      <alignment horizontal="right" vertical="center"/>
    </xf>
    <xf numFmtId="0" fontId="6" fillId="0" borderId="83" xfId="99" applyFont="1" applyBorder="1" applyAlignment="1">
      <alignment vertical="center"/>
    </xf>
    <xf numFmtId="0" fontId="3" fillId="0" borderId="73" xfId="99" applyFont="1" applyBorder="1" applyAlignment="1">
      <alignment vertical="center"/>
    </xf>
    <xf numFmtId="0" fontId="3" fillId="0" borderId="112" xfId="99" applyFont="1" applyBorder="1" applyAlignment="1">
      <alignment horizontal="left" vertical="center"/>
    </xf>
    <xf numFmtId="0" fontId="3" fillId="0" borderId="83" xfId="99" applyFont="1" applyBorder="1" applyAlignment="1">
      <alignment vertical="center"/>
    </xf>
    <xf numFmtId="0" fontId="4" fillId="0" borderId="0" xfId="99" applyFont="1" applyAlignment="1">
      <alignment horizontal="center" vertical="center" wrapText="1"/>
    </xf>
    <xf numFmtId="0" fontId="4" fillId="0" borderId="0" xfId="99" applyFont="1" applyAlignment="1">
      <alignment vertical="center"/>
    </xf>
    <xf numFmtId="0" fontId="4" fillId="0" borderId="0" xfId="99" applyFont="1" applyAlignment="1">
      <alignment horizontal="center" vertical="center"/>
    </xf>
    <xf numFmtId="0" fontId="3" fillId="0" borderId="84" xfId="99" applyFont="1" applyBorder="1" applyAlignment="1">
      <alignment horizontal="left" vertical="center"/>
    </xf>
    <xf numFmtId="0" fontId="3" fillId="0" borderId="89" xfId="99" applyFont="1" applyBorder="1" applyAlignment="1">
      <alignment horizontal="center" vertical="center"/>
    </xf>
    <xf numFmtId="0" fontId="3" fillId="0" borderId="33" xfId="99" applyFont="1" applyBorder="1" applyAlignment="1">
      <alignment horizontal="left" vertical="center"/>
    </xf>
    <xf numFmtId="0" fontId="3" fillId="0" borderId="21" xfId="99" applyFont="1" applyBorder="1" applyAlignment="1">
      <alignment horizontal="center" vertical="center"/>
    </xf>
    <xf numFmtId="0" fontId="3" fillId="0" borderId="2" xfId="99" applyFont="1" applyBorder="1" applyAlignment="1">
      <alignment horizontal="center" vertical="center"/>
    </xf>
    <xf numFmtId="0" fontId="6" fillId="0" borderId="61" xfId="99" applyFont="1" applyBorder="1" applyAlignment="1">
      <alignment horizontal="right" vertical="center"/>
    </xf>
    <xf numFmtId="0" fontId="6" fillId="0" borderId="48" xfId="99" applyFont="1" applyBorder="1" applyAlignment="1">
      <alignment horizontal="right" vertical="center"/>
    </xf>
    <xf numFmtId="0" fontId="6" fillId="0" borderId="11" xfId="99" applyFont="1" applyBorder="1" applyAlignment="1">
      <alignment horizontal="right" vertical="center"/>
    </xf>
    <xf numFmtId="0" fontId="6" fillId="0" borderId="109" xfId="99" applyFont="1" applyBorder="1" applyAlignment="1">
      <alignment horizontal="right" vertical="center"/>
    </xf>
    <xf numFmtId="179" fontId="11" fillId="0" borderId="96" xfId="99" applyNumberFormat="1" applyFont="1" applyBorder="1" applyAlignment="1">
      <alignment horizontal="right" vertical="center"/>
    </xf>
    <xf numFmtId="0" fontId="3" fillId="0" borderId="8" xfId="99" applyFont="1" applyBorder="1" applyAlignment="1">
      <alignment horizontal="left" vertical="center"/>
    </xf>
    <xf numFmtId="179" fontId="4" fillId="0" borderId="0" xfId="99" applyNumberFormat="1" applyFont="1" applyAlignment="1">
      <alignment horizontal="right" vertical="center"/>
    </xf>
    <xf numFmtId="179" fontId="11" fillId="0" borderId="0" xfId="99" applyNumberFormat="1" applyFont="1" applyAlignment="1">
      <alignment vertical="center"/>
    </xf>
    <xf numFmtId="0" fontId="11" fillId="0" borderId="0" xfId="103" applyFont="1">
      <alignment vertical="center"/>
    </xf>
    <xf numFmtId="38" fontId="11" fillId="0" borderId="0" xfId="104" applyFont="1">
      <alignment vertical="center"/>
    </xf>
    <xf numFmtId="0" fontId="11" fillId="0" borderId="0" xfId="103" applyFont="1" applyAlignment="1">
      <alignment horizontal="right" vertical="center"/>
    </xf>
    <xf numFmtId="0" fontId="35" fillId="0" borderId="0" xfId="103">
      <alignment vertical="center"/>
    </xf>
    <xf numFmtId="0" fontId="69" fillId="0" borderId="0" xfId="103" applyFont="1">
      <alignment vertical="center"/>
    </xf>
    <xf numFmtId="38" fontId="11" fillId="0" borderId="72" xfId="104" applyFont="1" applyBorder="1" applyAlignment="1">
      <alignment horizontal="center" vertical="center"/>
    </xf>
    <xf numFmtId="0" fontId="11" fillId="0" borderId="72" xfId="103" applyFont="1" applyBorder="1" applyAlignment="1">
      <alignment horizontal="center" vertical="center"/>
    </xf>
    <xf numFmtId="0" fontId="11" fillId="0" borderId="84" xfId="103" applyFont="1" applyBorder="1">
      <alignment vertical="center"/>
    </xf>
    <xf numFmtId="38" fontId="11" fillId="0" borderId="43" xfId="104" applyFont="1" applyFill="1" applyBorder="1" applyAlignment="1">
      <alignment horizontal="right" vertical="center"/>
    </xf>
    <xf numFmtId="0" fontId="11" fillId="0" borderId="43" xfId="103" applyFont="1" applyBorder="1" applyAlignment="1">
      <alignment horizontal="left" vertical="center"/>
    </xf>
    <xf numFmtId="0" fontId="11" fillId="0" borderId="33" xfId="103" applyFont="1" applyBorder="1">
      <alignment vertical="center"/>
    </xf>
    <xf numFmtId="38" fontId="11" fillId="0" borderId="73" xfId="104" applyFont="1" applyFill="1" applyBorder="1" applyAlignment="1">
      <alignment horizontal="right" vertical="center"/>
    </xf>
    <xf numFmtId="0" fontId="11" fillId="0" borderId="45" xfId="103" applyFont="1" applyBorder="1" applyAlignment="1">
      <alignment horizontal="left" vertical="center"/>
    </xf>
    <xf numFmtId="0" fontId="11" fillId="0" borderId="65" xfId="103" applyFont="1" applyBorder="1">
      <alignment vertical="center"/>
    </xf>
    <xf numFmtId="38" fontId="11" fillId="0" borderId="45" xfId="104" applyFont="1" applyFill="1" applyBorder="1" applyAlignment="1">
      <alignment horizontal="right" vertical="center"/>
    </xf>
    <xf numFmtId="38" fontId="11" fillId="0" borderId="81" xfId="104" applyFont="1" applyFill="1" applyBorder="1" applyAlignment="1">
      <alignment horizontal="right" vertical="center"/>
    </xf>
    <xf numFmtId="0" fontId="11" fillId="0" borderId="85" xfId="103" applyFont="1" applyBorder="1">
      <alignment vertical="center"/>
    </xf>
    <xf numFmtId="38" fontId="11" fillId="0" borderId="106" xfId="104" applyFont="1" applyFill="1" applyBorder="1" applyAlignment="1">
      <alignment horizontal="right" vertical="center"/>
    </xf>
    <xf numFmtId="0" fontId="11" fillId="0" borderId="106" xfId="103" applyFont="1" applyBorder="1" applyAlignment="1">
      <alignment horizontal="left" vertical="center"/>
    </xf>
    <xf numFmtId="0" fontId="11" fillId="0" borderId="1" xfId="103" applyFont="1" applyBorder="1">
      <alignment vertical="center"/>
    </xf>
    <xf numFmtId="38" fontId="11" fillId="0" borderId="40" xfId="104" applyFont="1" applyFill="1" applyBorder="1" applyAlignment="1">
      <alignment horizontal="right" vertical="center"/>
    </xf>
    <xf numFmtId="0" fontId="11" fillId="0" borderId="40" xfId="103" applyFont="1" applyBorder="1" applyAlignment="1">
      <alignment horizontal="left" vertical="center"/>
    </xf>
    <xf numFmtId="0" fontId="11" fillId="0" borderId="55" xfId="103" applyFont="1" applyBorder="1">
      <alignment vertical="center"/>
    </xf>
    <xf numFmtId="38" fontId="11" fillId="0" borderId="130" xfId="104" applyFont="1" applyFill="1" applyBorder="1" applyAlignment="1">
      <alignment horizontal="right" vertical="center"/>
    </xf>
    <xf numFmtId="0" fontId="11" fillId="0" borderId="130" xfId="103" applyFont="1" applyBorder="1" applyAlignment="1">
      <alignment horizontal="left" vertical="center"/>
    </xf>
    <xf numFmtId="0" fontId="11" fillId="0" borderId="11" xfId="103" applyFont="1" applyBorder="1">
      <alignment vertical="center"/>
    </xf>
    <xf numFmtId="38" fontId="11" fillId="0" borderId="77" xfId="104" applyFont="1" applyFill="1" applyBorder="1" applyAlignment="1">
      <alignment horizontal="right" vertical="center"/>
    </xf>
    <xf numFmtId="0" fontId="11" fillId="0" borderId="12" xfId="103" applyFont="1" applyBorder="1">
      <alignment vertical="center"/>
    </xf>
    <xf numFmtId="0" fontId="11" fillId="0" borderId="14" xfId="103" applyFont="1" applyBorder="1">
      <alignment vertical="center"/>
    </xf>
    <xf numFmtId="38" fontId="11" fillId="0" borderId="40" xfId="104" applyFont="1" applyBorder="1" applyAlignment="1">
      <alignment horizontal="right" vertical="center"/>
    </xf>
    <xf numFmtId="38" fontId="22" fillId="0" borderId="41" xfId="104" applyFont="1" applyBorder="1" applyAlignment="1">
      <alignment horizontal="right" vertical="center"/>
    </xf>
    <xf numFmtId="38" fontId="11" fillId="0" borderId="0" xfId="104" applyFont="1" applyFill="1">
      <alignment vertical="center"/>
    </xf>
    <xf numFmtId="38" fontId="11" fillId="0" borderId="72" xfId="104" applyFont="1" applyFill="1" applyBorder="1" applyAlignment="1">
      <alignment horizontal="center" vertical="center"/>
    </xf>
    <xf numFmtId="0" fontId="15" fillId="0" borderId="72" xfId="103" applyFont="1" applyBorder="1" applyAlignment="1">
      <alignment horizontal="center" vertical="center" wrapText="1"/>
    </xf>
    <xf numFmtId="0" fontId="11" fillId="0" borderId="43" xfId="103" applyFont="1" applyBorder="1" applyAlignment="1">
      <alignment horizontal="right" vertical="center"/>
    </xf>
    <xf numFmtId="0" fontId="11" fillId="0" borderId="43" xfId="103" applyFont="1" applyBorder="1">
      <alignment vertical="center"/>
    </xf>
    <xf numFmtId="0" fontId="11" fillId="0" borderId="73" xfId="103" applyFont="1" applyBorder="1" applyAlignment="1">
      <alignment horizontal="right" vertical="center"/>
    </xf>
    <xf numFmtId="0" fontId="11" fillId="0" borderId="73" xfId="103" applyFont="1" applyBorder="1">
      <alignment vertical="center"/>
    </xf>
    <xf numFmtId="0" fontId="11" fillId="0" borderId="81" xfId="103" applyFont="1" applyBorder="1" applyAlignment="1">
      <alignment horizontal="right" vertical="center"/>
    </xf>
    <xf numFmtId="0" fontId="11" fillId="0" borderId="81" xfId="103" applyFont="1" applyBorder="1">
      <alignment vertical="center"/>
    </xf>
    <xf numFmtId="38" fontId="11" fillId="0" borderId="47" xfId="104" applyFont="1" applyFill="1" applyBorder="1" applyAlignment="1">
      <alignment horizontal="right" vertical="center"/>
    </xf>
    <xf numFmtId="0" fontId="11" fillId="0" borderId="47" xfId="103" applyFont="1" applyBorder="1" applyAlignment="1">
      <alignment horizontal="right" vertical="center"/>
    </xf>
    <xf numFmtId="0" fontId="11" fillId="0" borderId="47" xfId="103" applyFont="1" applyBorder="1">
      <alignment vertical="center"/>
    </xf>
    <xf numFmtId="38" fontId="22" fillId="0" borderId="41" xfId="104" applyFont="1" applyFill="1" applyBorder="1" applyAlignment="1">
      <alignment horizontal="right" vertical="center"/>
    </xf>
    <xf numFmtId="38" fontId="6" fillId="0" borderId="0" xfId="104" applyFont="1" applyFill="1">
      <alignment vertical="center"/>
    </xf>
    <xf numFmtId="38" fontId="47" fillId="0" borderId="0" xfId="104" applyFont="1" applyFill="1" applyAlignment="1">
      <alignment horizontal="right" vertical="center"/>
    </xf>
    <xf numFmtId="38" fontId="0" fillId="0" borderId="41" xfId="104" applyFont="1" applyFill="1" applyBorder="1">
      <alignment vertical="center"/>
    </xf>
    <xf numFmtId="38" fontId="0" fillId="0" borderId="0" xfId="104" applyFont="1" applyFill="1">
      <alignment vertical="center"/>
    </xf>
    <xf numFmtId="38" fontId="0" fillId="0" borderId="0" xfId="104" applyFont="1">
      <alignment vertical="center"/>
    </xf>
    <xf numFmtId="0" fontId="69" fillId="0" borderId="0" xfId="47" applyFont="1" applyAlignment="1">
      <alignment horizontal="right" vertical="center"/>
    </xf>
    <xf numFmtId="0" fontId="22" fillId="0" borderId="0" xfId="47" applyFont="1">
      <alignment vertical="center"/>
    </xf>
    <xf numFmtId="181" fontId="0" fillId="0" borderId="0" xfId="0" applyNumberFormat="1" applyAlignment="1">
      <alignment horizontal="center" vertical="center" wrapText="1"/>
    </xf>
    <xf numFmtId="0" fontId="35" fillId="0" borderId="63" xfId="47" applyBorder="1" applyAlignment="1">
      <alignment horizontal="center" vertical="center"/>
    </xf>
    <xf numFmtId="179" fontId="0" fillId="3" borderId="0" xfId="0" applyNumberFormat="1" applyFill="1" applyAlignment="1">
      <alignment horizontal="center" vertical="center"/>
    </xf>
    <xf numFmtId="181" fontId="0" fillId="0" borderId="33" xfId="0" applyNumberFormat="1" applyBorder="1" applyAlignment="1">
      <alignment horizontal="left" vertical="center"/>
    </xf>
    <xf numFmtId="179" fontId="0" fillId="0" borderId="44" xfId="0" applyNumberFormat="1" applyBorder="1" applyAlignment="1">
      <alignment horizontal="right" vertical="center"/>
    </xf>
    <xf numFmtId="38" fontId="35" fillId="0" borderId="20" xfId="41" applyFill="1" applyBorder="1">
      <alignment vertical="center"/>
    </xf>
    <xf numFmtId="179" fontId="0" fillId="0" borderId="46" xfId="0" applyNumberFormat="1" applyBorder="1" applyAlignment="1">
      <alignment horizontal="right" vertical="center"/>
    </xf>
    <xf numFmtId="38" fontId="35" fillId="0" borderId="3" xfId="41" applyFill="1" applyBorder="1">
      <alignment vertical="center"/>
    </xf>
    <xf numFmtId="181" fontId="0" fillId="0" borderId="65" xfId="0" applyNumberFormat="1" applyBorder="1" applyAlignment="1">
      <alignment horizontal="left" vertical="center"/>
    </xf>
    <xf numFmtId="181" fontId="0" fillId="0" borderId="88" xfId="0" applyNumberFormat="1" applyBorder="1" applyAlignment="1">
      <alignment horizontal="left" vertical="center" shrinkToFit="1"/>
    </xf>
    <xf numFmtId="181" fontId="0" fillId="0" borderId="61" xfId="0" applyNumberFormat="1" applyBorder="1" applyAlignment="1">
      <alignment horizontal="left" vertical="center"/>
    </xf>
    <xf numFmtId="179" fontId="0" fillId="0" borderId="23" xfId="0" applyNumberFormat="1" applyBorder="1" applyAlignment="1">
      <alignment horizontal="center" vertical="center"/>
    </xf>
    <xf numFmtId="179" fontId="0" fillId="0" borderId="48" xfId="0" applyNumberFormat="1" applyBorder="1" applyAlignment="1">
      <alignment horizontal="right" vertical="center"/>
    </xf>
    <xf numFmtId="179" fontId="0" fillId="0" borderId="47" xfId="0" applyNumberFormat="1" applyBorder="1">
      <alignment vertical="center"/>
    </xf>
    <xf numFmtId="181" fontId="43" fillId="0" borderId="0" xfId="0" applyNumberFormat="1" applyFont="1" applyAlignment="1">
      <alignment horizontal="centerContinuous" vertical="center" wrapText="1"/>
    </xf>
    <xf numFmtId="181" fontId="0" fillId="0" borderId="0" xfId="0" applyNumberFormat="1" applyAlignment="1">
      <alignment horizontal="centerContinuous" vertical="center" wrapText="1"/>
    </xf>
    <xf numFmtId="179" fontId="47" fillId="0" borderId="40" xfId="0" applyNumberFormat="1" applyFont="1" applyBorder="1" applyAlignment="1">
      <alignment horizontal="right" vertical="center"/>
    </xf>
    <xf numFmtId="0" fontId="7" fillId="0" borderId="0" xfId="99" applyFont="1" applyAlignment="1">
      <alignment vertical="center" wrapText="1"/>
    </xf>
    <xf numFmtId="179" fontId="11" fillId="0" borderId="0" xfId="99" applyNumberFormat="1" applyFont="1" applyAlignment="1">
      <alignment horizontal="center" vertical="center"/>
    </xf>
    <xf numFmtId="179" fontId="11" fillId="0" borderId="63" xfId="99" applyNumberFormat="1" applyFont="1" applyBorder="1" applyAlignment="1">
      <alignment horizontal="center" vertical="center"/>
    </xf>
    <xf numFmtId="179" fontId="11" fillId="0" borderId="85" xfId="99" applyNumberFormat="1" applyFont="1" applyBorder="1" applyAlignment="1">
      <alignment horizontal="center" vertical="center"/>
    </xf>
    <xf numFmtId="181" fontId="0" fillId="0" borderId="14" xfId="0" applyNumberFormat="1" applyBorder="1" applyAlignment="1">
      <alignment horizontal="left" vertical="center"/>
    </xf>
    <xf numFmtId="179" fontId="0" fillId="0" borderId="36" xfId="0" applyNumberFormat="1" applyBorder="1" applyAlignment="1">
      <alignment horizontal="center" vertical="center"/>
    </xf>
    <xf numFmtId="0" fontId="47" fillId="0" borderId="37" xfId="57" applyFont="1" applyBorder="1" applyAlignment="1">
      <alignment horizontal="right" vertical="center"/>
    </xf>
    <xf numFmtId="179" fontId="47" fillId="0" borderId="39" xfId="57" applyNumberFormat="1" applyFont="1" applyBorder="1">
      <alignment vertical="center"/>
    </xf>
    <xf numFmtId="0" fontId="47" fillId="0" borderId="0" xfId="47" applyFont="1">
      <alignment vertical="center"/>
    </xf>
    <xf numFmtId="0" fontId="47" fillId="0" borderId="0" xfId="47" applyFont="1" applyAlignment="1">
      <alignment horizontal="right" vertical="center"/>
    </xf>
    <xf numFmtId="0" fontId="22" fillId="0" borderId="0" xfId="57" applyFont="1" applyAlignment="1">
      <alignment horizontal="center" vertical="center"/>
    </xf>
    <xf numFmtId="179" fontId="22" fillId="0" borderId="41" xfId="57" applyNumberFormat="1" applyFont="1" applyBorder="1">
      <alignment vertical="center"/>
    </xf>
    <xf numFmtId="0" fontId="35" fillId="0" borderId="47" xfId="47" applyBorder="1">
      <alignment vertical="center"/>
    </xf>
    <xf numFmtId="0" fontId="28" fillId="0" borderId="0" xfId="102" applyFont="1" applyAlignment="1">
      <alignment horizontal="center" vertical="center" wrapText="1"/>
    </xf>
    <xf numFmtId="0" fontId="7" fillId="0" borderId="0" xfId="102" applyFont="1" applyAlignment="1">
      <alignment horizontal="right" vertical="center"/>
    </xf>
    <xf numFmtId="0" fontId="11" fillId="0" borderId="0" xfId="102" applyFont="1" applyAlignment="1">
      <alignment horizontal="right" vertical="center"/>
    </xf>
    <xf numFmtId="0" fontId="11" fillId="0" borderId="26" xfId="102" applyFont="1" applyBorder="1">
      <alignment vertical="center"/>
    </xf>
    <xf numFmtId="0" fontId="11" fillId="4" borderId="0" xfId="102" applyFont="1" applyFill="1">
      <alignment vertical="center"/>
    </xf>
    <xf numFmtId="0" fontId="11" fillId="4" borderId="11" xfId="102" applyFont="1" applyFill="1" applyBorder="1">
      <alignment vertical="center"/>
    </xf>
    <xf numFmtId="0" fontId="11" fillId="4" borderId="10" xfId="102" applyFont="1" applyFill="1" applyBorder="1">
      <alignment vertical="center"/>
    </xf>
    <xf numFmtId="0" fontId="11" fillId="4" borderId="27" xfId="102" applyFont="1" applyFill="1" applyBorder="1">
      <alignment vertical="center"/>
    </xf>
    <xf numFmtId="0" fontId="11" fillId="4" borderId="33" xfId="102" applyFont="1" applyFill="1" applyBorder="1">
      <alignment vertical="center"/>
    </xf>
    <xf numFmtId="0" fontId="11" fillId="4" borderId="26" xfId="102" applyFont="1" applyFill="1" applyBorder="1">
      <alignment vertical="center"/>
    </xf>
    <xf numFmtId="0" fontId="11" fillId="4" borderId="19" xfId="102" applyFont="1" applyFill="1" applyBorder="1">
      <alignment vertical="center"/>
    </xf>
    <xf numFmtId="0" fontId="15" fillId="4" borderId="0" xfId="102" applyFont="1" applyFill="1">
      <alignment vertical="center"/>
    </xf>
    <xf numFmtId="0" fontId="15" fillId="0" borderId="0" xfId="102" applyFont="1">
      <alignment vertical="center"/>
    </xf>
    <xf numFmtId="0" fontId="46" fillId="0" borderId="0" xfId="102" applyFont="1">
      <alignment vertical="center"/>
    </xf>
    <xf numFmtId="0" fontId="17" fillId="0" borderId="8" xfId="48" applyFont="1" applyBorder="1" applyAlignment="1">
      <alignment horizontal="center" vertical="top"/>
    </xf>
    <xf numFmtId="179" fontId="28" fillId="3" borderId="119" xfId="0" applyNumberFormat="1" applyFont="1" applyFill="1" applyBorder="1" applyAlignment="1">
      <alignment horizontal="right" vertical="center" wrapText="1"/>
    </xf>
    <xf numFmtId="181" fontId="47" fillId="0" borderId="26" xfId="0" applyNumberFormat="1" applyFont="1" applyBorder="1" applyAlignment="1">
      <alignment horizontal="right" vertical="center"/>
    </xf>
    <xf numFmtId="181" fontId="0" fillId="0" borderId="26" xfId="0" applyNumberFormat="1" applyBorder="1" applyAlignment="1">
      <alignment horizontal="right" vertical="center"/>
    </xf>
    <xf numFmtId="179" fontId="0" fillId="3" borderId="26" xfId="0" applyNumberFormat="1" applyFill="1" applyBorder="1">
      <alignment vertical="center"/>
    </xf>
    <xf numFmtId="179" fontId="0" fillId="0" borderId="26" xfId="0" applyNumberFormat="1" applyBorder="1">
      <alignment vertical="center"/>
    </xf>
    <xf numFmtId="179" fontId="47" fillId="0" borderId="26" xfId="0" applyNumberFormat="1" applyFont="1" applyBorder="1">
      <alignment vertical="center"/>
    </xf>
    <xf numFmtId="38" fontId="17" fillId="0" borderId="3" xfId="41" applyFont="1" applyFill="1" applyBorder="1" applyAlignment="1">
      <alignment vertical="center"/>
    </xf>
    <xf numFmtId="0" fontId="28" fillId="0" borderId="74" xfId="0" applyFont="1" applyBorder="1">
      <alignment vertical="center"/>
    </xf>
    <xf numFmtId="0" fontId="28" fillId="0" borderId="79" xfId="0" applyFont="1" applyBorder="1">
      <alignment vertical="center"/>
    </xf>
    <xf numFmtId="0" fontId="28" fillId="0" borderId="132" xfId="0" applyFont="1" applyBorder="1">
      <alignment vertical="center"/>
    </xf>
    <xf numFmtId="179" fontId="22" fillId="0" borderId="151" xfId="0" applyNumberFormat="1" applyFont="1" applyBorder="1" applyAlignment="1">
      <alignment horizontal="right" vertical="center"/>
    </xf>
    <xf numFmtId="0" fontId="11" fillId="4" borderId="16" xfId="0" applyFont="1" applyFill="1" applyBorder="1">
      <alignment vertical="center"/>
    </xf>
    <xf numFmtId="0" fontId="11" fillId="0" borderId="58" xfId="0" applyFont="1" applyBorder="1" applyAlignment="1">
      <alignment horizontal="center" vertical="center"/>
    </xf>
    <xf numFmtId="179" fontId="18" fillId="0" borderId="152" xfId="0" applyNumberFormat="1" applyFont="1" applyBorder="1">
      <alignment vertical="center"/>
    </xf>
    <xf numFmtId="38" fontId="20" fillId="0" borderId="0" xfId="41" applyFont="1" applyBorder="1" applyAlignment="1">
      <alignment horizontal="center" vertical="center"/>
    </xf>
    <xf numFmtId="38" fontId="20" fillId="0" borderId="50" xfId="41" applyFont="1" applyBorder="1" applyAlignment="1">
      <alignment horizontal="right" vertical="center"/>
    </xf>
    <xf numFmtId="38" fontId="20" fillId="0" borderId="50" xfId="41" applyFont="1" applyBorder="1" applyAlignment="1">
      <alignment vertical="center"/>
    </xf>
    <xf numFmtId="179" fontId="20" fillId="0" borderId="77" xfId="0" applyNumberFormat="1" applyFont="1" applyBorder="1">
      <alignment vertical="center"/>
    </xf>
    <xf numFmtId="179" fontId="59" fillId="0" borderId="152" xfId="0" applyNumberFormat="1" applyFont="1" applyBorder="1">
      <alignment vertical="center"/>
    </xf>
    <xf numFmtId="179" fontId="22" fillId="0" borderId="152" xfId="0" applyNumberFormat="1" applyFont="1" applyBorder="1" applyAlignment="1">
      <alignment horizontal="right" vertical="center"/>
    </xf>
    <xf numFmtId="179" fontId="11" fillId="0" borderId="148" xfId="99" applyNumberFormat="1" applyFont="1" applyBorder="1" applyAlignment="1">
      <alignment horizontal="right" vertical="center"/>
    </xf>
    <xf numFmtId="179" fontId="11" fillId="0" borderId="77" xfId="99" applyNumberFormat="1" applyFont="1" applyBorder="1" applyAlignment="1">
      <alignment horizontal="right" vertical="center"/>
    </xf>
    <xf numFmtId="179" fontId="11" fillId="0" borderId="148" xfId="100" applyNumberFormat="1" applyFont="1" applyBorder="1" applyAlignment="1">
      <alignment horizontal="right" vertical="center"/>
    </xf>
    <xf numFmtId="179" fontId="11" fillId="0" borderId="96" xfId="100" applyNumberFormat="1" applyFont="1" applyBorder="1" applyAlignment="1">
      <alignment horizontal="right" vertical="center"/>
    </xf>
    <xf numFmtId="179" fontId="11" fillId="0" borderId="60" xfId="99" applyNumberFormat="1" applyFont="1" applyBorder="1" applyAlignment="1">
      <alignment horizontal="right" vertical="center"/>
    </xf>
    <xf numFmtId="0" fontId="46" fillId="0" borderId="3" xfId="0" applyFont="1" applyBorder="1">
      <alignment vertical="center"/>
    </xf>
    <xf numFmtId="0" fontId="15" fillId="0" borderId="3" xfId="0" applyFont="1" applyBorder="1" applyAlignment="1">
      <alignment vertical="center" wrapText="1"/>
    </xf>
    <xf numFmtId="0" fontId="81" fillId="0" borderId="8" xfId="0" applyFont="1" applyBorder="1" applyAlignment="1">
      <alignment horizontal="left" vertical="center"/>
    </xf>
    <xf numFmtId="0" fontId="11" fillId="4" borderId="23" xfId="0" applyFont="1" applyFill="1" applyBorder="1">
      <alignment vertical="center"/>
    </xf>
    <xf numFmtId="0" fontId="0" fillId="0" borderId="0" xfId="102" applyFont="1">
      <alignment vertical="center"/>
    </xf>
    <xf numFmtId="179" fontId="0" fillId="0" borderId="90" xfId="0" applyNumberFormat="1" applyFill="1" applyBorder="1" applyAlignment="1">
      <alignment horizontal="right" vertical="center"/>
    </xf>
    <xf numFmtId="38" fontId="11" fillId="4" borderId="26" xfId="41" applyFont="1" applyFill="1" applyBorder="1" applyAlignment="1">
      <alignment horizontal="center" vertical="center"/>
    </xf>
    <xf numFmtId="38" fontId="11" fillId="0" borderId="34" xfId="41" applyFont="1" applyBorder="1" applyAlignment="1">
      <alignment horizontal="right" vertical="center"/>
    </xf>
    <xf numFmtId="38" fontId="11" fillId="4" borderId="1" xfId="41" applyFont="1" applyFill="1" applyBorder="1" applyAlignment="1">
      <alignment horizontal="center" vertical="center"/>
    </xf>
    <xf numFmtId="183" fontId="11" fillId="0" borderId="35" xfId="41" applyNumberFormat="1" applyFont="1" applyBorder="1" applyAlignment="1">
      <alignment horizontal="center" vertical="center"/>
    </xf>
    <xf numFmtId="38" fontId="11" fillId="0" borderId="35" xfId="41" applyFont="1" applyBorder="1" applyAlignment="1">
      <alignment horizontal="center" vertical="center"/>
    </xf>
    <xf numFmtId="185" fontId="11" fillId="0" borderId="1" xfId="41" applyNumberFormat="1" applyFont="1" applyBorder="1" applyAlignment="1">
      <alignment horizontal="center" vertical="center"/>
    </xf>
    <xf numFmtId="38" fontId="11" fillId="0" borderId="23" xfId="41" applyFont="1" applyBorder="1" applyAlignment="1">
      <alignment horizontal="right" vertical="center"/>
    </xf>
    <xf numFmtId="38" fontId="11" fillId="0" borderId="14" xfId="41" applyFont="1" applyBorder="1" applyAlignment="1">
      <alignment vertical="center"/>
    </xf>
    <xf numFmtId="38" fontId="11" fillId="0" borderId="1" xfId="41" applyFont="1" applyFill="1" applyBorder="1" applyAlignment="1">
      <alignment horizontal="center" vertical="center"/>
    </xf>
    <xf numFmtId="38" fontId="11" fillId="0" borderId="0" xfId="41" applyFont="1" applyBorder="1" applyAlignment="1">
      <alignment horizontal="center" vertical="center"/>
    </xf>
    <xf numFmtId="185" fontId="11" fillId="0" borderId="0" xfId="41" applyNumberFormat="1" applyFont="1" applyBorder="1" applyAlignment="1">
      <alignment horizontal="center" vertical="center"/>
    </xf>
    <xf numFmtId="38" fontId="11" fillId="0" borderId="50" xfId="41" applyFont="1" applyBorder="1" applyAlignment="1">
      <alignment horizontal="right" vertical="center"/>
    </xf>
    <xf numFmtId="38" fontId="11" fillId="0" borderId="50" xfId="41" applyFont="1" applyBorder="1" applyAlignment="1">
      <alignment vertical="center"/>
    </xf>
    <xf numFmtId="179" fontId="11" fillId="0" borderId="9" xfId="0" applyNumberFormat="1" applyFont="1" applyBorder="1">
      <alignment vertical="center"/>
    </xf>
    <xf numFmtId="0" fontId="67" fillId="0" borderId="0" xfId="0" applyFont="1" applyAlignment="1">
      <alignment vertical="center" wrapText="1"/>
    </xf>
    <xf numFmtId="0" fontId="3" fillId="0" borderId="0" xfId="0" applyFont="1" applyAlignment="1">
      <alignment vertical="center" wrapText="1"/>
    </xf>
    <xf numFmtId="0" fontId="11" fillId="0" borderId="0" xfId="0" applyFont="1" applyAlignment="1">
      <alignment vertical="center" wrapText="1"/>
    </xf>
    <xf numFmtId="0" fontId="22" fillId="0" borderId="0" xfId="0" applyFont="1" applyAlignment="1">
      <alignment horizontal="center" vertical="center"/>
    </xf>
    <xf numFmtId="0" fontId="81" fillId="0" borderId="37" xfId="0" applyFont="1" applyBorder="1" applyAlignment="1">
      <alignment horizontal="left" vertical="center"/>
    </xf>
    <xf numFmtId="0" fontId="81" fillId="0" borderId="38" xfId="0" applyFont="1" applyBorder="1" applyAlignment="1">
      <alignment horizontal="left" vertical="center"/>
    </xf>
    <xf numFmtId="0" fontId="81" fillId="0" borderId="122" xfId="0" applyFont="1" applyBorder="1" applyAlignment="1">
      <alignment horizontal="left" vertical="center"/>
    </xf>
    <xf numFmtId="0" fontId="28" fillId="0" borderId="86" xfId="0" applyFont="1" applyBorder="1" applyAlignment="1">
      <alignment horizontal="center" vertical="center"/>
    </xf>
    <xf numFmtId="0" fontId="28" fillId="0" borderId="1" xfId="0" applyFont="1" applyBorder="1" applyAlignment="1">
      <alignment horizontal="center" vertical="center"/>
    </xf>
    <xf numFmtId="0" fontId="89" fillId="0" borderId="0" xfId="0" applyFont="1" applyAlignment="1">
      <alignment horizontal="left" vertical="center" wrapText="1"/>
    </xf>
    <xf numFmtId="0" fontId="47" fillId="0" borderId="0" xfId="0" applyFont="1" applyAlignment="1">
      <alignment horizontal="center" vertical="center" wrapText="1"/>
    </xf>
    <xf numFmtId="0" fontId="46" fillId="0" borderId="8" xfId="0" applyFont="1" applyBorder="1" applyAlignment="1">
      <alignment horizontal="left" vertical="center"/>
    </xf>
    <xf numFmtId="0" fontId="41" fillId="0" borderId="57" xfId="0" applyFont="1" applyBorder="1" applyAlignment="1">
      <alignment horizontal="center" vertical="center" wrapText="1"/>
    </xf>
    <xf numFmtId="0" fontId="41" fillId="0" borderId="2" xfId="0" applyFont="1" applyBorder="1" applyAlignment="1">
      <alignment horizontal="center" vertical="center" wrapText="1"/>
    </xf>
    <xf numFmtId="0" fontId="15" fillId="0" borderId="0" xfId="0" applyFont="1" applyAlignment="1">
      <alignment vertical="center" wrapText="1"/>
    </xf>
    <xf numFmtId="181" fontId="0" fillId="0" borderId="0" xfId="0" applyNumberFormat="1" applyAlignment="1">
      <alignment horizontal="left" vertical="top" wrapText="1"/>
    </xf>
    <xf numFmtId="181" fontId="0" fillId="0" borderId="0" xfId="0" applyNumberFormat="1" applyAlignment="1">
      <alignment horizontal="left" vertical="top"/>
    </xf>
    <xf numFmtId="181" fontId="56" fillId="0" borderId="1" xfId="0" applyNumberFormat="1" applyFont="1" applyBorder="1" applyAlignment="1">
      <alignment horizontal="center" vertical="center"/>
    </xf>
    <xf numFmtId="181" fontId="47" fillId="0" borderId="96" xfId="0" applyNumberFormat="1" applyFont="1" applyBorder="1" applyAlignment="1">
      <alignment horizontal="center" vertical="center"/>
    </xf>
    <xf numFmtId="181" fontId="47" fillId="0" borderId="131" xfId="0" applyNumberFormat="1" applyFont="1" applyBorder="1" applyAlignment="1">
      <alignment horizontal="center" vertical="center"/>
    </xf>
    <xf numFmtId="181" fontId="0" fillId="0" borderId="121" xfId="0" applyNumberFormat="1" applyBorder="1" applyAlignment="1">
      <alignment horizontal="center" vertical="center"/>
    </xf>
    <xf numFmtId="181" fontId="0" fillId="0" borderId="62" xfId="0" applyNumberFormat="1" applyBorder="1" applyAlignment="1">
      <alignment horizontal="center" vertical="center"/>
    </xf>
    <xf numFmtId="181" fontId="0" fillId="0" borderId="49" xfId="0" applyNumberFormat="1" applyBorder="1" applyAlignment="1">
      <alignment horizontal="center" vertical="center"/>
    </xf>
    <xf numFmtId="181" fontId="0" fillId="0" borderId="63" xfId="0" applyNumberFormat="1" applyBorder="1" applyAlignment="1">
      <alignment horizontal="center" vertical="center"/>
    </xf>
    <xf numFmtId="181" fontId="0" fillId="0" borderId="56" xfId="0" applyNumberFormat="1" applyBorder="1" applyAlignment="1">
      <alignment horizontal="center" vertical="center"/>
    </xf>
    <xf numFmtId="181" fontId="0" fillId="0" borderId="94" xfId="0" applyNumberFormat="1" applyBorder="1" applyAlignment="1">
      <alignment horizontal="center" vertical="center"/>
    </xf>
    <xf numFmtId="181" fontId="0" fillId="0" borderId="52" xfId="0" applyNumberFormat="1" applyBorder="1" applyAlignment="1">
      <alignment horizontal="center" vertical="center" wrapText="1"/>
    </xf>
    <xf numFmtId="181" fontId="0" fillId="0" borderId="54" xfId="0" applyNumberFormat="1" applyBorder="1" applyAlignment="1">
      <alignment horizontal="center" vertical="center" wrapText="1"/>
    </xf>
    <xf numFmtId="0" fontId="11" fillId="0" borderId="1" xfId="48" applyFont="1" applyBorder="1" applyAlignment="1">
      <alignment horizontal="center" vertical="center"/>
    </xf>
    <xf numFmtId="0" fontId="22" fillId="0" borderId="0" xfId="48" applyFont="1" applyAlignment="1">
      <alignment horizontal="center" vertical="center" wrapText="1"/>
    </xf>
    <xf numFmtId="0" fontId="15" fillId="0" borderId="8" xfId="48" applyFont="1" applyBorder="1" applyAlignment="1">
      <alignment horizontal="left" vertical="center" wrapText="1"/>
    </xf>
    <xf numFmtId="0" fontId="15" fillId="0" borderId="8" xfId="48" applyFont="1" applyBorder="1" applyAlignment="1">
      <alignment horizontal="left" vertical="center"/>
    </xf>
    <xf numFmtId="0" fontId="57" fillId="0" borderId="0" xfId="48" applyFont="1" applyAlignment="1">
      <alignment horizontal="center" vertical="center"/>
    </xf>
    <xf numFmtId="0" fontId="69" fillId="0" borderId="96" xfId="0" applyFont="1" applyBorder="1" applyAlignment="1">
      <alignment horizontal="center" vertical="center"/>
    </xf>
    <xf numFmtId="0" fontId="75" fillId="0" borderId="131" xfId="0" applyFont="1" applyBorder="1" applyAlignment="1">
      <alignment horizontal="center" vertical="center"/>
    </xf>
    <xf numFmtId="0" fontId="22" fillId="0" borderId="149" xfId="0" applyFont="1" applyBorder="1" applyAlignment="1">
      <alignment horizontal="right" vertical="center"/>
    </xf>
    <xf numFmtId="0" fontId="22" fillId="0" borderId="150" xfId="0" applyFont="1" applyBorder="1" applyAlignment="1">
      <alignment horizontal="right" vertical="center"/>
    </xf>
    <xf numFmtId="0" fontId="22" fillId="0" borderId="151" xfId="0" applyFont="1" applyBorder="1" applyAlignment="1">
      <alignment horizontal="right" vertical="center"/>
    </xf>
    <xf numFmtId="0" fontId="11" fillId="0" borderId="135" xfId="0" applyFont="1" applyBorder="1" applyAlignment="1">
      <alignment horizontal="center" vertical="center" wrapText="1"/>
    </xf>
    <xf numFmtId="0" fontId="11" fillId="0" borderId="31" xfId="0" applyFont="1" applyBorder="1" applyAlignment="1">
      <alignment horizontal="center" vertical="center"/>
    </xf>
    <xf numFmtId="0" fontId="11" fillId="0" borderId="52" xfId="0" applyFont="1" applyBorder="1" applyAlignment="1">
      <alignment horizontal="center" vertical="center"/>
    </xf>
    <xf numFmtId="0" fontId="11" fillId="0" borderId="56" xfId="0" applyFont="1" applyBorder="1" applyAlignment="1">
      <alignment horizontal="center" vertical="center"/>
    </xf>
    <xf numFmtId="0" fontId="11" fillId="0" borderId="54" xfId="0" applyFont="1" applyBorder="1" applyAlignment="1">
      <alignment horizontal="center" vertical="center"/>
    </xf>
    <xf numFmtId="0" fontId="18" fillId="0" borderId="149" xfId="0" applyFont="1" applyBorder="1" applyAlignment="1">
      <alignment horizontal="right" vertical="center"/>
    </xf>
    <xf numFmtId="0" fontId="18" fillId="0" borderId="150" xfId="0" applyFont="1" applyBorder="1" applyAlignment="1">
      <alignment horizontal="right" vertical="center"/>
    </xf>
    <xf numFmtId="0" fontId="76" fillId="0" borderId="0" xfId="0" applyFont="1" applyAlignment="1">
      <alignment horizontal="left" vertical="center" wrapText="1"/>
    </xf>
    <xf numFmtId="0" fontId="20" fillId="0" borderId="117" xfId="0" applyFont="1" applyBorder="1" applyAlignment="1">
      <alignment horizontal="center" vertical="center"/>
    </xf>
    <xf numFmtId="0" fontId="20" fillId="0" borderId="30" xfId="0" applyFont="1" applyBorder="1" applyAlignment="1">
      <alignment horizontal="center" vertical="center"/>
    </xf>
    <xf numFmtId="0" fontId="20" fillId="0" borderId="17" xfId="0" applyFont="1" applyBorder="1" applyAlignment="1">
      <alignment horizontal="center" vertical="center"/>
    </xf>
    <xf numFmtId="0" fontId="11" fillId="0" borderId="136" xfId="0" applyFont="1" applyBorder="1" applyAlignment="1">
      <alignment horizontal="center" vertical="center"/>
    </xf>
    <xf numFmtId="0" fontId="11" fillId="0" borderId="30" xfId="0" applyFont="1" applyBorder="1" applyAlignment="1">
      <alignment horizontal="center" vertical="center"/>
    </xf>
    <xf numFmtId="0" fontId="11" fillId="0" borderId="17" xfId="0" applyFont="1" applyBorder="1" applyAlignment="1">
      <alignment horizontal="center" vertical="center"/>
    </xf>
    <xf numFmtId="0" fontId="11" fillId="0" borderId="121" xfId="0" applyFont="1" applyBorder="1" applyAlignment="1">
      <alignment horizontal="center" vertical="center"/>
    </xf>
    <xf numFmtId="0" fontId="11" fillId="0" borderId="62" xfId="0" applyFont="1" applyBorder="1" applyAlignment="1">
      <alignment horizontal="center" vertical="center"/>
    </xf>
    <xf numFmtId="0" fontId="11" fillId="0" borderId="49" xfId="0" applyFont="1" applyBorder="1" applyAlignment="1">
      <alignment horizontal="center" vertical="center"/>
    </xf>
    <xf numFmtId="0" fontId="11" fillId="0" borderId="63" xfId="0" applyFont="1" applyBorder="1" applyAlignment="1">
      <alignment horizontal="center" vertical="center"/>
    </xf>
    <xf numFmtId="0" fontId="11" fillId="0" borderId="55" xfId="0" applyFont="1" applyBorder="1" applyAlignment="1">
      <alignment horizontal="center" vertical="center"/>
    </xf>
    <xf numFmtId="0" fontId="11" fillId="0" borderId="85" xfId="0" applyFont="1" applyBorder="1" applyAlignment="1">
      <alignment horizontal="center" vertical="center"/>
    </xf>
    <xf numFmtId="0" fontId="11" fillId="0" borderId="53" xfId="0" applyFont="1" applyBorder="1" applyAlignment="1">
      <alignment horizontal="center" vertical="center"/>
    </xf>
    <xf numFmtId="0" fontId="22" fillId="0" borderId="96" xfId="0" applyFont="1" applyBorder="1" applyAlignment="1">
      <alignment horizontal="center" vertical="center"/>
    </xf>
    <xf numFmtId="0" fontId="22" fillId="0" borderId="131" xfId="0" applyFont="1" applyBorder="1" applyAlignment="1">
      <alignment horizontal="center" vertical="center"/>
    </xf>
    <xf numFmtId="0" fontId="11" fillId="0" borderId="117" xfId="0" applyFont="1" applyBorder="1" applyAlignment="1">
      <alignment horizontal="center" vertical="center"/>
    </xf>
    <xf numFmtId="0" fontId="22" fillId="0" borderId="153" xfId="0" applyFont="1" applyBorder="1" applyAlignment="1">
      <alignment horizontal="right" vertical="center"/>
    </xf>
    <xf numFmtId="0" fontId="22" fillId="0" borderId="154" xfId="0" applyFont="1" applyBorder="1" applyAlignment="1">
      <alignment horizontal="right" vertical="center"/>
    </xf>
    <xf numFmtId="0" fontId="11" fillId="3" borderId="11" xfId="0" applyFont="1" applyFill="1" applyBorder="1" applyAlignment="1">
      <alignment horizontal="center" vertical="center"/>
    </xf>
    <xf numFmtId="0" fontId="11" fillId="3" borderId="10" xfId="0" applyFont="1" applyFill="1" applyBorder="1" applyAlignment="1">
      <alignment horizontal="center" vertical="center"/>
    </xf>
    <xf numFmtId="0" fontId="11" fillId="0" borderId="11" xfId="0" applyFont="1" applyBorder="1" applyAlignment="1">
      <alignment horizontal="center" vertical="center"/>
    </xf>
    <xf numFmtId="0" fontId="11" fillId="0" borderId="27" xfId="0" applyFont="1" applyBorder="1" applyAlignment="1">
      <alignment horizontal="center" vertical="center"/>
    </xf>
    <xf numFmtId="0" fontId="11" fillId="0" borderId="12" xfId="0" applyFont="1" applyBorder="1" applyAlignment="1">
      <alignment horizontal="center" vertical="center"/>
    </xf>
    <xf numFmtId="0" fontId="11" fillId="0" borderId="28" xfId="0" applyFont="1" applyBorder="1" applyAlignment="1">
      <alignment horizontal="center" vertical="center"/>
    </xf>
    <xf numFmtId="0" fontId="11" fillId="0" borderId="33" xfId="0" applyFont="1" applyBorder="1" applyAlignment="1">
      <alignment horizontal="center" vertical="center"/>
    </xf>
    <xf numFmtId="0" fontId="11" fillId="0" borderId="19" xfId="0" applyFont="1" applyBorder="1" applyAlignment="1">
      <alignment horizontal="center" vertical="center"/>
    </xf>
    <xf numFmtId="0" fontId="15" fillId="0" borderId="0" xfId="0" applyFont="1" applyAlignment="1">
      <alignment horizontal="left" vertical="center" wrapText="1"/>
    </xf>
    <xf numFmtId="0" fontId="15" fillId="0" borderId="0" xfId="0" applyFont="1" applyAlignment="1">
      <alignment horizontal="left" vertical="center"/>
    </xf>
    <xf numFmtId="0" fontId="11" fillId="0" borderId="11"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19" xfId="0" applyFont="1" applyBorder="1" applyAlignment="1">
      <alignment horizontal="center" vertical="center" wrapText="1"/>
    </xf>
    <xf numFmtId="177" fontId="11" fillId="3" borderId="26" xfId="0" applyNumberFormat="1" applyFont="1" applyFill="1" applyBorder="1" applyAlignment="1">
      <alignment horizontal="left" vertical="center"/>
    </xf>
    <xf numFmtId="177" fontId="11" fillId="4" borderId="4" xfId="0" applyNumberFormat="1" applyFont="1" applyFill="1" applyBorder="1" applyAlignment="1">
      <alignment horizontal="left" vertical="center" wrapText="1"/>
    </xf>
    <xf numFmtId="178" fontId="11" fillId="4" borderId="4" xfId="0" applyNumberFormat="1" applyFont="1" applyFill="1" applyBorder="1" applyAlignment="1">
      <alignment horizontal="left" vertical="center"/>
    </xf>
    <xf numFmtId="0" fontId="11" fillId="0" borderId="26" xfId="0" applyFont="1" applyBorder="1" applyAlignment="1">
      <alignment horizontal="left" vertical="center" wrapText="1"/>
    </xf>
    <xf numFmtId="179" fontId="11" fillId="0" borderId="9" xfId="99" applyNumberFormat="1" applyFont="1" applyBorder="1" applyAlignment="1">
      <alignment horizontal="center" vertical="center"/>
    </xf>
    <xf numFmtId="179" fontId="11" fillId="0" borderId="0" xfId="99" applyNumberFormat="1" applyFont="1" applyAlignment="1">
      <alignment horizontal="center" vertical="center"/>
    </xf>
    <xf numFmtId="179" fontId="11" fillId="0" borderId="60" xfId="99" applyNumberFormat="1" applyFont="1" applyBorder="1" applyAlignment="1">
      <alignment horizontal="center" vertical="center"/>
    </xf>
    <xf numFmtId="179" fontId="11" fillId="0" borderId="87" xfId="99" applyNumberFormat="1" applyFont="1" applyBorder="1" applyAlignment="1">
      <alignment horizontal="center" vertical="center"/>
    </xf>
    <xf numFmtId="179" fontId="11" fillId="0" borderId="10" xfId="99" applyNumberFormat="1" applyFont="1" applyBorder="1" applyAlignment="1">
      <alignment horizontal="center" vertical="center"/>
    </xf>
    <xf numFmtId="179" fontId="11" fillId="0" borderId="109" xfId="99" applyNumberFormat="1" applyFont="1" applyBorder="1" applyAlignment="1">
      <alignment horizontal="center" vertical="center"/>
    </xf>
    <xf numFmtId="0" fontId="4" fillId="0" borderId="113" xfId="100" applyFont="1" applyBorder="1" applyAlignment="1">
      <alignment horizontal="right" vertical="center"/>
    </xf>
    <xf numFmtId="0" fontId="4" fillId="0" borderId="114" xfId="100" applyFont="1" applyBorder="1" applyAlignment="1">
      <alignment horizontal="right" vertical="center"/>
    </xf>
    <xf numFmtId="179" fontId="11" fillId="0" borderId="8" xfId="99" applyNumberFormat="1" applyFont="1" applyBorder="1" applyAlignment="1">
      <alignment horizontal="center" vertical="center"/>
    </xf>
    <xf numFmtId="0" fontId="4" fillId="0" borderId="1" xfId="0" applyFont="1" applyBorder="1" applyAlignment="1">
      <alignment horizontal="center" vertical="center"/>
    </xf>
    <xf numFmtId="0" fontId="7" fillId="0" borderId="51" xfId="99" applyFont="1" applyBorder="1" applyAlignment="1">
      <alignment horizontal="center" vertical="center"/>
    </xf>
    <xf numFmtId="0" fontId="7" fillId="0" borderId="18" xfId="99" applyFont="1" applyBorder="1" applyAlignment="1">
      <alignment horizontal="center" vertical="center"/>
    </xf>
    <xf numFmtId="0" fontId="7" fillId="0" borderId="13" xfId="99" applyFont="1" applyBorder="1" applyAlignment="1">
      <alignment horizontal="center" vertical="center" wrapText="1"/>
    </xf>
    <xf numFmtId="0" fontId="7" fillId="0" borderId="136" xfId="99" applyFont="1" applyBorder="1" applyAlignment="1">
      <alignment horizontal="center" vertical="center"/>
    </xf>
    <xf numFmtId="0" fontId="7" fillId="0" borderId="96" xfId="99" applyFont="1" applyBorder="1" applyAlignment="1">
      <alignment horizontal="center" vertical="center"/>
    </xf>
    <xf numFmtId="0" fontId="7" fillId="0" borderId="131" xfId="99" applyFont="1" applyBorder="1" applyAlignment="1">
      <alignment horizontal="center" vertical="center"/>
    </xf>
    <xf numFmtId="0" fontId="7" fillId="0" borderId="59" xfId="99" applyFont="1" applyBorder="1" applyAlignment="1">
      <alignment horizontal="center" vertical="center" wrapText="1"/>
    </xf>
    <xf numFmtId="0" fontId="7" fillId="0" borderId="8" xfId="99" applyFont="1" applyBorder="1" applyAlignment="1">
      <alignment horizontal="center" vertical="center" wrapText="1"/>
    </xf>
    <xf numFmtId="0" fontId="7" fillId="0" borderId="15" xfId="99" applyFont="1" applyBorder="1" applyAlignment="1">
      <alignment horizontal="center" vertical="center" wrapText="1"/>
    </xf>
    <xf numFmtId="0" fontId="7" fillId="0" borderId="117" xfId="99" applyFont="1" applyBorder="1" applyAlignment="1">
      <alignment horizontal="center" vertical="center" wrapText="1"/>
    </xf>
    <xf numFmtId="0" fontId="7" fillId="0" borderId="30" xfId="99" applyFont="1" applyBorder="1" applyAlignment="1">
      <alignment horizontal="center" vertical="center" wrapText="1"/>
    </xf>
    <xf numFmtId="0" fontId="7" fillId="0" borderId="42" xfId="99" applyFont="1" applyBorder="1" applyAlignment="1">
      <alignment horizontal="center" vertical="center" wrapText="1"/>
    </xf>
    <xf numFmtId="0" fontId="40" fillId="0" borderId="0" xfId="56" applyFont="1" applyAlignment="1">
      <alignment horizontal="center" vertical="center"/>
    </xf>
    <xf numFmtId="0" fontId="46" fillId="0" borderId="0" xfId="56" applyFont="1" applyAlignment="1">
      <alignment horizontal="left" vertical="center"/>
    </xf>
    <xf numFmtId="0" fontId="40" fillId="0" borderId="96" xfId="56" applyFont="1" applyBorder="1" applyAlignment="1">
      <alignment horizontal="center" vertical="center"/>
    </xf>
    <xf numFmtId="0" fontId="40" fillId="0" borderId="131" xfId="56" applyFont="1" applyBorder="1" applyAlignment="1">
      <alignment horizontal="center" vertical="center"/>
    </xf>
    <xf numFmtId="0" fontId="35" fillId="0" borderId="37" xfId="56" applyBorder="1" applyAlignment="1">
      <alignment horizontal="center" vertical="center"/>
    </xf>
    <xf numFmtId="0" fontId="35" fillId="0" borderId="38" xfId="56" applyBorder="1" applyAlignment="1">
      <alignment horizontal="center" vertical="center"/>
    </xf>
    <xf numFmtId="0" fontId="35" fillId="0" borderId="39" xfId="56" applyBorder="1" applyAlignment="1">
      <alignment horizontal="center" vertical="center"/>
    </xf>
    <xf numFmtId="0" fontId="40" fillId="0" borderId="37" xfId="56" applyFont="1" applyBorder="1" applyAlignment="1">
      <alignment horizontal="center" vertical="center"/>
    </xf>
    <xf numFmtId="0" fontId="40" fillId="0" borderId="38" xfId="56" applyFont="1" applyBorder="1" applyAlignment="1">
      <alignment horizontal="center" vertical="center"/>
    </xf>
    <xf numFmtId="0" fontId="40" fillId="0" borderId="39" xfId="56" applyFont="1" applyBorder="1" applyAlignment="1">
      <alignment horizontal="center" vertical="center"/>
    </xf>
    <xf numFmtId="179" fontId="11" fillId="0" borderId="37" xfId="58" applyNumberFormat="1" applyFont="1" applyBorder="1" applyAlignment="1">
      <alignment horizontal="right" vertical="center"/>
    </xf>
    <xf numFmtId="179" fontId="11" fillId="0" borderId="38" xfId="58" applyNumberFormat="1" applyFont="1" applyBorder="1" applyAlignment="1">
      <alignment horizontal="right" vertical="center"/>
    </xf>
    <xf numFmtId="179" fontId="11" fillId="0" borderId="39" xfId="58" applyNumberFormat="1" applyFont="1" applyBorder="1" applyAlignment="1">
      <alignment horizontal="right" vertical="center"/>
    </xf>
    <xf numFmtId="0" fontId="7" fillId="0" borderId="0" xfId="58" applyFont="1" applyAlignment="1">
      <alignment horizontal="left" vertical="center" wrapText="1"/>
    </xf>
    <xf numFmtId="0" fontId="7" fillId="0" borderId="0" xfId="58" applyFont="1" applyAlignment="1">
      <alignment horizontal="left" vertical="center"/>
    </xf>
    <xf numFmtId="0" fontId="22" fillId="0" borderId="0" xfId="58" applyFont="1" applyAlignment="1">
      <alignment horizontal="center" vertical="center"/>
    </xf>
    <xf numFmtId="0" fontId="7" fillId="0" borderId="59" xfId="58" applyFont="1" applyBorder="1" applyAlignment="1">
      <alignment horizontal="center" vertical="center"/>
    </xf>
    <xf numFmtId="0" fontId="7" fillId="0" borderId="117" xfId="58" applyFont="1" applyBorder="1" applyAlignment="1">
      <alignment horizontal="center" vertical="center"/>
    </xf>
    <xf numFmtId="0" fontId="7" fillId="0" borderId="51" xfId="58" applyFont="1" applyBorder="1" applyAlignment="1">
      <alignment horizontal="center" vertical="center"/>
    </xf>
    <xf numFmtId="0" fontId="7" fillId="0" borderId="18" xfId="58" applyFont="1" applyBorder="1" applyAlignment="1">
      <alignment horizontal="center" vertical="center"/>
    </xf>
    <xf numFmtId="0" fontId="7" fillId="0" borderId="13" xfId="58" applyFont="1" applyBorder="1" applyAlignment="1">
      <alignment horizontal="center" vertical="center" wrapText="1"/>
    </xf>
    <xf numFmtId="0" fontId="7" fillId="0" borderId="136" xfId="58" applyFont="1" applyBorder="1" applyAlignment="1">
      <alignment horizontal="center" vertical="center"/>
    </xf>
    <xf numFmtId="0" fontId="7" fillId="0" borderId="52" xfId="58" applyFont="1" applyBorder="1" applyAlignment="1">
      <alignment horizontal="center" vertical="center"/>
    </xf>
    <xf numFmtId="0" fontId="7" fillId="0" borderId="56" xfId="58" applyFont="1" applyBorder="1" applyAlignment="1">
      <alignment horizontal="center" vertical="center"/>
    </xf>
    <xf numFmtId="0" fontId="7" fillId="0" borderId="54" xfId="58" applyFont="1" applyBorder="1" applyAlignment="1">
      <alignment horizontal="center" vertical="center"/>
    </xf>
    <xf numFmtId="0" fontId="7" fillId="0" borderId="15" xfId="58" applyFont="1" applyBorder="1" applyAlignment="1">
      <alignment horizontal="center" vertical="center"/>
    </xf>
    <xf numFmtId="0" fontId="7" fillId="0" borderId="42" xfId="58" applyFont="1" applyBorder="1" applyAlignment="1">
      <alignment horizontal="center" vertical="center"/>
    </xf>
    <xf numFmtId="0" fontId="11" fillId="0" borderId="34" xfId="58" applyFont="1" applyBorder="1" applyAlignment="1">
      <alignment horizontal="center" vertical="center" wrapText="1"/>
    </xf>
    <xf numFmtId="0" fontId="11" fillId="0" borderId="35" xfId="58" applyFont="1" applyBorder="1" applyAlignment="1">
      <alignment horizontal="center" vertical="center" wrapText="1"/>
    </xf>
    <xf numFmtId="0" fontId="11" fillId="0" borderId="48" xfId="58" applyFont="1" applyBorder="1" applyAlignment="1">
      <alignment horizontal="center" vertical="center" wrapText="1"/>
    </xf>
    <xf numFmtId="0" fontId="4" fillId="0" borderId="37" xfId="58" applyFont="1" applyBorder="1" applyAlignment="1">
      <alignment horizontal="center" vertical="center" wrapText="1"/>
    </xf>
    <xf numFmtId="0" fontId="4" fillId="0" borderId="38" xfId="58" applyFont="1" applyBorder="1" applyAlignment="1">
      <alignment horizontal="center" vertical="center" wrapText="1"/>
    </xf>
    <xf numFmtId="0" fontId="4" fillId="0" borderId="39" xfId="58" applyFont="1" applyBorder="1" applyAlignment="1">
      <alignment horizontal="center" vertical="center" wrapText="1"/>
    </xf>
    <xf numFmtId="0" fontId="4" fillId="0" borderId="37" xfId="100" applyFont="1" applyBorder="1" applyAlignment="1">
      <alignment horizontal="right" vertical="center"/>
    </xf>
    <xf numFmtId="0" fontId="4" fillId="0" borderId="38" xfId="100" applyFont="1" applyBorder="1" applyAlignment="1">
      <alignment horizontal="right" vertical="center"/>
    </xf>
    <xf numFmtId="0" fontId="15" fillId="0" borderId="0" xfId="102" applyFont="1" applyAlignment="1">
      <alignment horizontal="left" vertical="center" wrapText="1"/>
    </xf>
    <xf numFmtId="0" fontId="11" fillId="0" borderId="84" xfId="100" applyFont="1" applyBorder="1" applyAlignment="1">
      <alignment horizontal="center" vertical="center"/>
    </xf>
    <xf numFmtId="0" fontId="11" fillId="0" borderId="147" xfId="100" applyFont="1" applyBorder="1" applyAlignment="1">
      <alignment horizontal="center" vertical="center"/>
    </xf>
    <xf numFmtId="0" fontId="11" fillId="0" borderId="65" xfId="100" applyFont="1" applyBorder="1" applyAlignment="1">
      <alignment horizontal="center" vertical="center"/>
    </xf>
    <xf numFmtId="0" fontId="11" fillId="0" borderId="22" xfId="100" applyFont="1" applyBorder="1" applyAlignment="1">
      <alignment horizontal="center" vertical="center"/>
    </xf>
    <xf numFmtId="0" fontId="11" fillId="0" borderId="61" xfId="100" applyFont="1" applyBorder="1" applyAlignment="1">
      <alignment horizontal="center" vertical="center"/>
    </xf>
    <xf numFmtId="0" fontId="11" fillId="0" borderId="25" xfId="100" applyFont="1" applyBorder="1" applyAlignment="1">
      <alignment horizontal="center" vertical="center"/>
    </xf>
    <xf numFmtId="0" fontId="4" fillId="0" borderId="39" xfId="100" applyFont="1" applyBorder="1" applyAlignment="1">
      <alignment horizontal="right" vertical="center"/>
    </xf>
    <xf numFmtId="0" fontId="7" fillId="0" borderId="6" xfId="100" applyFont="1" applyBorder="1" applyAlignment="1">
      <alignment horizontal="center" vertical="center"/>
    </xf>
    <xf numFmtId="0" fontId="7" fillId="0" borderId="146" xfId="100" applyFont="1" applyBorder="1" applyAlignment="1">
      <alignment horizontal="center" vertical="center"/>
    </xf>
    <xf numFmtId="0" fontId="22" fillId="0" borderId="0" xfId="100" applyFont="1" applyAlignment="1">
      <alignment horizontal="center" vertical="center"/>
    </xf>
    <xf numFmtId="0" fontId="3" fillId="0" borderId="65" xfId="99" applyFont="1" applyBorder="1" applyAlignment="1">
      <alignment horizontal="center" vertical="center"/>
    </xf>
    <xf numFmtId="0" fontId="3" fillId="0" borderId="22" xfId="99" applyFont="1" applyBorder="1" applyAlignment="1">
      <alignment horizontal="center" vertical="center"/>
    </xf>
    <xf numFmtId="0" fontId="7" fillId="0" borderId="0" xfId="100" applyFont="1" applyAlignment="1">
      <alignment horizontal="left" vertical="center" wrapText="1"/>
    </xf>
    <xf numFmtId="0" fontId="3" fillId="0" borderId="85" xfId="99" applyFont="1" applyBorder="1" applyAlignment="1">
      <alignment horizontal="center" vertical="center"/>
    </xf>
    <xf numFmtId="0" fontId="3" fillId="0" borderId="95" xfId="99" applyFont="1" applyBorder="1" applyAlignment="1">
      <alignment horizontal="center" vertical="center"/>
    </xf>
    <xf numFmtId="0" fontId="3" fillId="0" borderId="84" xfId="99" applyFont="1" applyBorder="1" applyAlignment="1">
      <alignment horizontal="center" vertical="center"/>
    </xf>
    <xf numFmtId="0" fontId="3" fillId="0" borderId="147" xfId="99" applyFont="1" applyBorder="1" applyAlignment="1">
      <alignment horizontal="center" vertical="center"/>
    </xf>
    <xf numFmtId="0" fontId="7" fillId="0" borderId="98" xfId="99" applyFont="1" applyBorder="1" applyAlignment="1">
      <alignment horizontal="center" vertical="center"/>
    </xf>
    <xf numFmtId="0" fontId="7" fillId="0" borderId="29" xfId="99" applyFont="1" applyBorder="1" applyAlignment="1">
      <alignment horizontal="center" vertical="center"/>
    </xf>
    <xf numFmtId="0" fontId="7" fillId="0" borderId="13" xfId="99" applyFont="1" applyBorder="1" applyAlignment="1">
      <alignment horizontal="center" vertical="center"/>
    </xf>
    <xf numFmtId="0" fontId="7" fillId="0" borderId="120" xfId="99" applyFont="1" applyBorder="1" applyAlignment="1">
      <alignment horizontal="center" vertical="center"/>
    </xf>
    <xf numFmtId="0" fontId="7" fillId="0" borderId="17" xfId="99" applyFont="1" applyBorder="1" applyAlignment="1">
      <alignment horizontal="center" vertical="center"/>
    </xf>
    <xf numFmtId="0" fontId="59" fillId="0" borderId="0" xfId="99" applyFont="1" applyAlignment="1">
      <alignment horizontal="center" vertical="center"/>
    </xf>
    <xf numFmtId="0" fontId="3" fillId="0" borderId="15" xfId="99" applyFont="1" applyBorder="1" applyAlignment="1">
      <alignment horizontal="center" vertical="center" wrapText="1"/>
    </xf>
    <xf numFmtId="0" fontId="3" fillId="0" borderId="42" xfId="99" applyFont="1" applyBorder="1" applyAlignment="1">
      <alignment horizontal="center" vertical="center"/>
    </xf>
    <xf numFmtId="0" fontId="7" fillId="0" borderId="96" xfId="99" applyFont="1" applyBorder="1" applyAlignment="1">
      <alignment horizontal="center" vertical="center" wrapText="1"/>
    </xf>
    <xf numFmtId="0" fontId="7" fillId="0" borderId="131" xfId="99" applyFont="1" applyBorder="1" applyAlignment="1">
      <alignment horizontal="center" vertical="center" wrapText="1"/>
    </xf>
    <xf numFmtId="0" fontId="7" fillId="0" borderId="15" xfId="99" applyFont="1" applyBorder="1" applyAlignment="1">
      <alignment horizontal="center" vertical="center"/>
    </xf>
    <xf numFmtId="0" fontId="7" fillId="0" borderId="42" xfId="99" applyFont="1" applyBorder="1" applyAlignment="1">
      <alignment horizontal="center" vertical="center"/>
    </xf>
    <xf numFmtId="179" fontId="11" fillId="0" borderId="0" xfId="100" applyNumberFormat="1" applyFont="1" applyAlignment="1">
      <alignment horizontal="center" vertical="top"/>
    </xf>
    <xf numFmtId="0" fontId="11" fillId="0" borderId="0" xfId="103" applyFont="1" applyAlignment="1">
      <alignment horizontal="left" vertical="top" wrapText="1"/>
    </xf>
    <xf numFmtId="0" fontId="3" fillId="0" borderId="144" xfId="99" applyFont="1" applyBorder="1" applyAlignment="1">
      <alignment horizontal="left" vertical="center"/>
    </xf>
    <xf numFmtId="0" fontId="3" fillId="0" borderId="50" xfId="99" applyFont="1" applyBorder="1" applyAlignment="1">
      <alignment horizontal="left" vertical="center"/>
    </xf>
    <xf numFmtId="0" fontId="3" fillId="0" borderId="36" xfId="99" applyFont="1" applyBorder="1" applyAlignment="1">
      <alignment horizontal="left" vertical="center"/>
    </xf>
    <xf numFmtId="0" fontId="3" fillId="0" borderId="138" xfId="99" applyFont="1" applyBorder="1" applyAlignment="1">
      <alignment horizontal="center" vertical="center"/>
    </xf>
    <xf numFmtId="0" fontId="3" fillId="0" borderId="139" xfId="99" applyFont="1" applyBorder="1" applyAlignment="1">
      <alignment horizontal="center" vertical="center"/>
    </xf>
    <xf numFmtId="0" fontId="3" fillId="0" borderId="140" xfId="99" applyFont="1" applyBorder="1" applyAlignment="1">
      <alignment horizontal="center" vertical="center"/>
    </xf>
    <xf numFmtId="0" fontId="3" fillId="0" borderId="9" xfId="99" applyFont="1" applyBorder="1" applyAlignment="1">
      <alignment horizontal="center" vertical="center"/>
    </xf>
    <xf numFmtId="0" fontId="3" fillId="0" borderId="0" xfId="99" applyFont="1" applyAlignment="1">
      <alignment horizontal="center" vertical="center"/>
    </xf>
    <xf numFmtId="0" fontId="3" fillId="0" borderId="60" xfId="99" applyFont="1" applyBorder="1" applyAlignment="1">
      <alignment horizontal="center" vertical="center"/>
    </xf>
    <xf numFmtId="0" fontId="3" fillId="0" borderId="86" xfId="99" applyFont="1" applyBorder="1" applyAlignment="1">
      <alignment horizontal="center" vertical="center"/>
    </xf>
    <xf numFmtId="0" fontId="3" fillId="0" borderId="1" xfId="99" applyFont="1" applyBorder="1" applyAlignment="1">
      <alignment horizontal="center" vertical="center"/>
    </xf>
    <xf numFmtId="0" fontId="3" fillId="0" borderId="108" xfId="99" applyFont="1" applyBorder="1" applyAlignment="1">
      <alignment horizontal="center" vertical="center"/>
    </xf>
    <xf numFmtId="0" fontId="4" fillId="4" borderId="37" xfId="100" applyFont="1" applyFill="1" applyBorder="1" applyAlignment="1">
      <alignment horizontal="right" vertical="center"/>
    </xf>
    <xf numFmtId="0" fontId="4" fillId="4" borderId="38" xfId="100" applyFont="1" applyFill="1" applyBorder="1" applyAlignment="1">
      <alignment horizontal="right" vertical="center"/>
    </xf>
    <xf numFmtId="0" fontId="4" fillId="4" borderId="39" xfId="100" applyFont="1" applyFill="1" applyBorder="1" applyAlignment="1">
      <alignment horizontal="right" vertical="center"/>
    </xf>
    <xf numFmtId="0" fontId="7" fillId="0" borderId="59" xfId="99" applyFont="1" applyBorder="1" applyAlignment="1">
      <alignment horizontal="center" vertical="center"/>
    </xf>
    <xf numFmtId="0" fontId="7" fillId="0" borderId="8" xfId="99" applyFont="1" applyBorder="1" applyAlignment="1">
      <alignment horizontal="center" vertical="center"/>
    </xf>
    <xf numFmtId="0" fontId="7" fillId="0" borderId="117" xfId="99" applyFont="1" applyBorder="1" applyAlignment="1">
      <alignment horizontal="center" vertical="center"/>
    </xf>
    <xf numFmtId="0" fontId="7" fillId="0" borderId="30" xfId="99" applyFont="1" applyBorder="1" applyAlignment="1">
      <alignment horizontal="center" vertical="center"/>
    </xf>
    <xf numFmtId="0" fontId="6" fillId="0" borderId="34" xfId="99" applyFont="1" applyBorder="1" applyAlignment="1">
      <alignment horizontal="right" vertical="center"/>
    </xf>
    <xf numFmtId="0" fontId="6" fillId="0" borderId="35" xfId="99" applyFont="1" applyBorder="1" applyAlignment="1">
      <alignment horizontal="right" vertical="center"/>
    </xf>
    <xf numFmtId="0" fontId="6" fillId="0" borderId="134" xfId="99" applyFont="1" applyBorder="1" applyAlignment="1">
      <alignment horizontal="right" vertical="center"/>
    </xf>
    <xf numFmtId="0" fontId="3" fillId="0" borderId="35" xfId="99" applyFont="1" applyBorder="1" applyAlignment="1">
      <alignment horizontal="right" vertical="center"/>
    </xf>
    <xf numFmtId="0" fontId="3" fillId="0" borderId="134" xfId="99" applyFont="1" applyBorder="1" applyAlignment="1">
      <alignment horizontal="right" vertical="center"/>
    </xf>
    <xf numFmtId="0" fontId="4" fillId="0" borderId="0" xfId="99" applyFont="1" applyAlignment="1">
      <alignment horizontal="center" vertical="center"/>
    </xf>
    <xf numFmtId="0" fontId="4" fillId="0" borderId="0" xfId="99" applyFont="1" applyAlignment="1">
      <alignment vertical="center"/>
    </xf>
    <xf numFmtId="0" fontId="4" fillId="0" borderId="37" xfId="99" applyFont="1" applyBorder="1" applyAlignment="1">
      <alignment horizontal="right" vertical="center"/>
    </xf>
    <xf numFmtId="0" fontId="4" fillId="0" borderId="38" xfId="99" applyFont="1" applyBorder="1" applyAlignment="1">
      <alignment horizontal="right" vertical="center"/>
    </xf>
    <xf numFmtId="0" fontId="7" fillId="0" borderId="52" xfId="99" applyFont="1" applyBorder="1" applyAlignment="1">
      <alignment horizontal="center" vertical="center"/>
    </xf>
    <xf numFmtId="0" fontId="7" fillId="0" borderId="56" xfId="99" applyFont="1" applyBorder="1" applyAlignment="1">
      <alignment horizontal="center" vertical="center"/>
    </xf>
    <xf numFmtId="0" fontId="7" fillId="0" borderId="54" xfId="99" applyFont="1" applyBorder="1" applyAlignment="1">
      <alignment horizontal="center" vertical="center"/>
    </xf>
    <xf numFmtId="0" fontId="11" fillId="0" borderId="34" xfId="103" applyFont="1" applyBorder="1" applyAlignment="1">
      <alignment horizontal="left" vertical="center"/>
    </xf>
    <xf numFmtId="0" fontId="11" fillId="0" borderId="48" xfId="103" applyFont="1" applyBorder="1" applyAlignment="1">
      <alignment horizontal="left" vertical="center"/>
    </xf>
    <xf numFmtId="0" fontId="7" fillId="0" borderId="0" xfId="103" applyFont="1" applyAlignment="1">
      <alignment horizontal="justify" vertical="top" wrapText="1"/>
    </xf>
    <xf numFmtId="0" fontId="11" fillId="0" borderId="70" xfId="103" applyFont="1" applyBorder="1" applyAlignment="1">
      <alignment horizontal="center" vertical="center"/>
    </xf>
    <xf numFmtId="0" fontId="11" fillId="0" borderId="116" xfId="103" applyFont="1" applyBorder="1" applyAlignment="1">
      <alignment horizontal="center" vertical="center"/>
    </xf>
    <xf numFmtId="0" fontId="11" fillId="0" borderId="138" xfId="103" applyFont="1" applyBorder="1" applyAlignment="1">
      <alignment horizontal="left" vertical="center"/>
    </xf>
    <xf numFmtId="0" fontId="11" fillId="0" borderId="140" xfId="103" applyFont="1" applyBorder="1" applyAlignment="1">
      <alignment horizontal="left" vertical="center"/>
    </xf>
    <xf numFmtId="0" fontId="11" fillId="0" borderId="87" xfId="103" applyFont="1" applyBorder="1" applyAlignment="1">
      <alignment horizontal="left" vertical="center"/>
    </xf>
    <xf numFmtId="0" fontId="11" fillId="0" borderId="109" xfId="103" applyFont="1" applyBorder="1" applyAlignment="1">
      <alignment horizontal="left" vertical="center"/>
    </xf>
    <xf numFmtId="0" fontId="11" fillId="0" borderId="9" xfId="103" applyFont="1" applyBorder="1" applyAlignment="1">
      <alignment horizontal="left" vertical="center"/>
    </xf>
    <xf numFmtId="0" fontId="11" fillId="0" borderId="86" xfId="103" applyFont="1" applyBorder="1" applyAlignment="1">
      <alignment horizontal="left" vertical="center"/>
    </xf>
    <xf numFmtId="0" fontId="22" fillId="0" borderId="0" xfId="103" applyFont="1" applyAlignment="1">
      <alignment horizontal="center" vertical="center"/>
    </xf>
    <xf numFmtId="0" fontId="11" fillId="0" borderId="137" xfId="103" applyFont="1" applyBorder="1" applyAlignment="1">
      <alignment horizontal="left" vertical="center"/>
    </xf>
    <xf numFmtId="0" fontId="11" fillId="0" borderId="132" xfId="103" applyFont="1" applyBorder="1" applyAlignment="1">
      <alignment horizontal="left" vertical="center"/>
    </xf>
    <xf numFmtId="0" fontId="11" fillId="0" borderId="133" xfId="103" applyFont="1" applyBorder="1" applyAlignment="1">
      <alignment horizontal="left" vertical="center"/>
    </xf>
    <xf numFmtId="0" fontId="11" fillId="0" borderId="98" xfId="103" applyFont="1" applyBorder="1" applyAlignment="1">
      <alignment horizontal="left" vertical="center"/>
    </xf>
    <xf numFmtId="38" fontId="35" fillId="0" borderId="0" xfId="41" applyFont="1" applyFill="1" applyAlignment="1">
      <alignment horizontal="left" vertical="top" wrapText="1"/>
    </xf>
    <xf numFmtId="38" fontId="0" fillId="0" borderId="0" xfId="41" applyFont="1" applyFill="1" applyAlignment="1">
      <alignment horizontal="left" vertical="top"/>
    </xf>
    <xf numFmtId="181" fontId="35" fillId="0" borderId="121" xfId="0" applyNumberFormat="1" applyFont="1" applyBorder="1" applyAlignment="1">
      <alignment horizontal="center" vertical="center"/>
    </xf>
    <xf numFmtId="181" fontId="35" fillId="0" borderId="55" xfId="0" applyNumberFormat="1" applyFont="1" applyBorder="1" applyAlignment="1">
      <alignment horizontal="center" vertical="center"/>
    </xf>
    <xf numFmtId="181" fontId="0" fillId="0" borderId="85" xfId="0" applyNumberFormat="1" applyBorder="1" applyAlignment="1">
      <alignment horizontal="center" vertical="center"/>
    </xf>
    <xf numFmtId="179" fontId="11" fillId="0" borderId="49" xfId="99" applyNumberFormat="1" applyFont="1" applyBorder="1" applyAlignment="1">
      <alignment horizontal="center" vertical="center"/>
    </xf>
    <xf numFmtId="179" fontId="11" fillId="0" borderId="55" xfId="99" applyNumberFormat="1" applyFont="1" applyBorder="1" applyAlignment="1">
      <alignment horizontal="center" vertical="center"/>
    </xf>
    <xf numFmtId="0" fontId="4" fillId="0" borderId="86" xfId="100" applyFont="1" applyBorder="1" applyAlignment="1">
      <alignment horizontal="right" vertical="center"/>
    </xf>
    <xf numFmtId="0" fontId="4" fillId="0" borderId="1" xfId="100" applyFont="1" applyBorder="1" applyAlignment="1">
      <alignment horizontal="right" vertical="center"/>
    </xf>
    <xf numFmtId="187" fontId="47" fillId="0" borderId="86" xfId="0" applyNumberFormat="1" applyFont="1" applyBorder="1" applyAlignment="1">
      <alignment horizontal="right" vertical="center"/>
    </xf>
    <xf numFmtId="187" fontId="47" fillId="0" borderId="108" xfId="0" applyNumberFormat="1" applyFont="1" applyBorder="1" applyAlignment="1">
      <alignment horizontal="right" vertical="center"/>
    </xf>
    <xf numFmtId="38" fontId="11" fillId="0" borderId="0" xfId="41" applyFont="1" applyFill="1" applyAlignment="1">
      <alignment horizontal="left" vertical="center" wrapText="1"/>
    </xf>
    <xf numFmtId="179" fontId="11" fillId="0" borderId="99" xfId="99" applyNumberFormat="1" applyFont="1" applyBorder="1" applyAlignment="1">
      <alignment horizontal="center" vertical="center"/>
    </xf>
    <xf numFmtId="179" fontId="11" fillId="0" borderId="101" xfId="99" applyNumberFormat="1" applyFont="1" applyBorder="1" applyAlignment="1">
      <alignment horizontal="center" vertical="center"/>
    </xf>
    <xf numFmtId="179" fontId="11" fillId="0" borderId="103" xfId="99" applyNumberFormat="1" applyFont="1" applyBorder="1" applyAlignment="1">
      <alignment horizontal="center" vertical="center"/>
    </xf>
    <xf numFmtId="179" fontId="11" fillId="0" borderId="46" xfId="99" applyNumberFormat="1" applyFont="1" applyBorder="1" applyAlignment="1">
      <alignment horizontal="center" vertical="center"/>
    </xf>
    <xf numFmtId="179" fontId="11" fillId="0" borderId="34" xfId="99" applyNumberFormat="1" applyFont="1" applyBorder="1" applyAlignment="1">
      <alignment horizontal="center" vertical="center"/>
    </xf>
    <xf numFmtId="179" fontId="11" fillId="0" borderId="48" xfId="99" applyNumberFormat="1" applyFont="1" applyBorder="1" applyAlignment="1">
      <alignment horizontal="center" vertical="center"/>
    </xf>
    <xf numFmtId="0" fontId="22" fillId="0" borderId="0" xfId="47" applyFont="1" applyAlignment="1">
      <alignment horizontal="center" vertical="center"/>
    </xf>
    <xf numFmtId="181" fontId="0" fillId="0" borderId="55" xfId="0" applyNumberFormat="1" applyBorder="1" applyAlignment="1">
      <alignment horizontal="center" vertical="center"/>
    </xf>
    <xf numFmtId="181" fontId="35" fillId="0" borderId="54" xfId="0" applyNumberFormat="1" applyFont="1" applyBorder="1" applyAlignment="1">
      <alignment horizontal="center" vertical="center" wrapText="1"/>
    </xf>
    <xf numFmtId="181" fontId="0" fillId="0" borderId="66" xfId="0" applyNumberFormat="1" applyBorder="1" applyAlignment="1">
      <alignment horizontal="center" vertical="center"/>
    </xf>
    <xf numFmtId="0" fontId="7" fillId="0" borderId="130" xfId="99" applyFont="1" applyBorder="1" applyAlignment="1">
      <alignment horizontal="center" vertical="center" wrapText="1"/>
    </xf>
    <xf numFmtId="0" fontId="7" fillId="0" borderId="106" xfId="99" applyFont="1" applyBorder="1" applyAlignment="1">
      <alignment horizontal="center" vertical="center"/>
    </xf>
    <xf numFmtId="0" fontId="15" fillId="4" borderId="0" xfId="102" applyFont="1" applyFill="1" applyAlignment="1">
      <alignment horizontal="left" vertical="center" wrapText="1"/>
    </xf>
    <xf numFmtId="55" fontId="46" fillId="0" borderId="65" xfId="0" applyNumberFormat="1" applyFont="1" applyBorder="1" applyAlignment="1">
      <alignment horizontal="right" vertical="center"/>
    </xf>
    <xf numFmtId="55" fontId="46" fillId="0" borderId="22" xfId="0" applyNumberFormat="1" applyFont="1" applyBorder="1" applyAlignment="1">
      <alignment horizontal="right" vertical="center"/>
    </xf>
    <xf numFmtId="38" fontId="41" fillId="4" borderId="3" xfId="41" applyFont="1" applyFill="1" applyBorder="1" applyAlignment="1">
      <alignment horizontal="right" vertical="center" wrapText="1"/>
    </xf>
    <xf numFmtId="179" fontId="0" fillId="0" borderId="20" xfId="0" applyNumberFormat="1" applyBorder="1" applyAlignment="1">
      <alignment vertical="center"/>
    </xf>
    <xf numFmtId="179" fontId="0" fillId="0" borderId="4" xfId="0" applyNumberFormat="1" applyBorder="1" applyAlignment="1">
      <alignment vertical="center"/>
    </xf>
    <xf numFmtId="179" fontId="0" fillId="0" borderId="94" xfId="0" applyNumberFormat="1" applyBorder="1" applyAlignment="1">
      <alignment vertical="center"/>
    </xf>
    <xf numFmtId="14" fontId="11" fillId="3" borderId="79" xfId="0" applyNumberFormat="1" applyFont="1" applyFill="1" applyBorder="1">
      <alignment vertical="center"/>
    </xf>
    <xf numFmtId="14" fontId="11" fillId="3" borderId="19" xfId="0" applyNumberFormat="1" applyFont="1" applyFill="1" applyBorder="1">
      <alignment vertical="center"/>
    </xf>
    <xf numFmtId="14" fontId="11" fillId="3" borderId="74" xfId="0" applyNumberFormat="1" applyFont="1" applyFill="1" applyBorder="1">
      <alignment vertical="center"/>
    </xf>
    <xf numFmtId="14" fontId="11" fillId="3" borderId="22" xfId="0" applyNumberFormat="1" applyFont="1" applyFill="1" applyBorder="1">
      <alignment vertical="center"/>
    </xf>
    <xf numFmtId="179" fontId="11" fillId="3" borderId="20" xfId="0" applyNumberFormat="1" applyFont="1" applyFill="1" applyBorder="1">
      <alignment vertical="center"/>
    </xf>
    <xf numFmtId="179" fontId="11" fillId="3" borderId="3" xfId="0" applyNumberFormat="1" applyFont="1" applyFill="1" applyBorder="1">
      <alignment vertical="center"/>
    </xf>
    <xf numFmtId="179" fontId="11" fillId="3" borderId="16" xfId="0" applyNumberFormat="1" applyFont="1" applyFill="1" applyBorder="1">
      <alignment vertical="center"/>
    </xf>
    <xf numFmtId="14" fontId="11" fillId="3" borderId="88" xfId="0" applyNumberFormat="1" applyFont="1" applyFill="1" applyBorder="1">
      <alignment vertical="center"/>
    </xf>
    <xf numFmtId="14" fontId="11" fillId="3" borderId="25" xfId="0" applyNumberFormat="1" applyFont="1" applyFill="1" applyBorder="1">
      <alignment vertical="center"/>
    </xf>
    <xf numFmtId="38" fontId="3" fillId="0" borderId="65" xfId="41" applyFont="1" applyFill="1" applyBorder="1" applyAlignment="1">
      <alignment horizontal="right" vertical="center"/>
    </xf>
    <xf numFmtId="0" fontId="3" fillId="0" borderId="65" xfId="99" applyFont="1" applyFill="1" applyBorder="1" applyAlignment="1">
      <alignment horizontal="center" vertical="center"/>
    </xf>
    <xf numFmtId="38" fontId="3" fillId="0" borderId="85" xfId="41" applyFont="1" applyFill="1" applyBorder="1" applyAlignment="1">
      <alignment horizontal="right" vertical="center"/>
    </xf>
    <xf numFmtId="0" fontId="3" fillId="0" borderId="85" xfId="99" applyFont="1" applyFill="1" applyBorder="1" applyAlignment="1">
      <alignment horizontal="center" vertical="center"/>
    </xf>
    <xf numFmtId="179" fontId="35" fillId="3" borderId="46" xfId="56" applyNumberFormat="1" applyFill="1" applyBorder="1" applyAlignment="1">
      <alignment horizontal="right" vertical="center"/>
    </xf>
    <xf numFmtId="179" fontId="35" fillId="3" borderId="48" xfId="56" applyNumberFormat="1" applyFill="1" applyBorder="1" applyAlignment="1">
      <alignment horizontal="right" vertical="center"/>
    </xf>
    <xf numFmtId="181" fontId="11" fillId="3" borderId="79" xfId="58" applyNumberFormat="1" applyFont="1" applyFill="1" applyBorder="1" applyAlignment="1">
      <alignment horizontal="right" vertical="center"/>
    </xf>
    <xf numFmtId="181" fontId="11" fillId="3" borderId="20" xfId="58" applyNumberFormat="1" applyFont="1" applyFill="1" applyBorder="1" applyAlignment="1">
      <alignment vertical="center"/>
    </xf>
    <xf numFmtId="179" fontId="11" fillId="3" borderId="21" xfId="58" applyNumberFormat="1" applyFont="1" applyFill="1" applyBorder="1" applyAlignment="1">
      <alignment horizontal="right" vertical="center"/>
    </xf>
    <xf numFmtId="181" fontId="11" fillId="3" borderId="74" xfId="58" applyNumberFormat="1" applyFont="1" applyFill="1" applyBorder="1" applyAlignment="1">
      <alignment horizontal="right" vertical="center"/>
    </xf>
    <xf numFmtId="181" fontId="11" fillId="3" borderId="3" xfId="58" applyNumberFormat="1" applyFont="1" applyFill="1" applyBorder="1" applyAlignment="1">
      <alignment vertical="center"/>
    </xf>
    <xf numFmtId="179" fontId="11" fillId="3" borderId="2" xfId="58" applyNumberFormat="1" applyFont="1" applyFill="1" applyBorder="1" applyAlignment="1">
      <alignment horizontal="right" vertical="center"/>
    </xf>
    <xf numFmtId="179" fontId="11" fillId="3" borderId="64" xfId="58" applyNumberFormat="1" applyFont="1" applyFill="1" applyBorder="1" applyAlignment="1">
      <alignment horizontal="right" vertical="center"/>
    </xf>
    <xf numFmtId="181" fontId="11" fillId="3" borderId="62" xfId="58" applyNumberFormat="1" applyFont="1" applyFill="1" applyBorder="1" applyAlignment="1">
      <alignment horizontal="right" vertical="center"/>
    </xf>
    <xf numFmtId="181" fontId="11" fillId="3" borderId="63" xfId="58" applyNumberFormat="1" applyFont="1" applyFill="1" applyBorder="1" applyAlignment="1">
      <alignment vertical="center"/>
    </xf>
    <xf numFmtId="0" fontId="11" fillId="3" borderId="26" xfId="0" applyFont="1" applyFill="1" applyBorder="1" applyAlignment="1">
      <alignment horizontal="center"/>
    </xf>
    <xf numFmtId="0" fontId="11" fillId="3" borderId="4" xfId="0" applyFont="1" applyFill="1" applyBorder="1" applyAlignment="1">
      <alignment horizontal="center"/>
    </xf>
    <xf numFmtId="38" fontId="11" fillId="0" borderId="33" xfId="41" applyFont="1" applyFill="1" applyBorder="1" applyAlignment="1">
      <alignment horizontal="right" vertical="center"/>
    </xf>
    <xf numFmtId="0" fontId="11" fillId="0" borderId="33" xfId="100" applyFont="1" applyFill="1" applyBorder="1" applyAlignment="1">
      <alignment horizontal="center" vertical="center"/>
    </xf>
    <xf numFmtId="38" fontId="11" fillId="0" borderId="65" xfId="41" applyFont="1" applyFill="1" applyBorder="1" applyAlignment="1">
      <alignment horizontal="right" vertical="center"/>
    </xf>
    <xf numFmtId="0" fontId="11" fillId="0" borderId="65" xfId="100" applyFont="1" applyFill="1" applyBorder="1" applyAlignment="1">
      <alignment horizontal="center" vertical="center"/>
    </xf>
    <xf numFmtId="38" fontId="11" fillId="0" borderId="61" xfId="41" applyFont="1" applyFill="1" applyBorder="1" applyAlignment="1">
      <alignment horizontal="right" vertical="center"/>
    </xf>
    <xf numFmtId="0" fontId="11" fillId="0" borderId="61" xfId="100" applyFont="1" applyFill="1" applyBorder="1" applyAlignment="1">
      <alignment horizontal="center" vertical="center"/>
    </xf>
    <xf numFmtId="179" fontId="11" fillId="0" borderId="43" xfId="99" applyNumberFormat="1" applyFont="1" applyFill="1" applyBorder="1" applyAlignment="1">
      <alignment horizontal="right" vertical="center"/>
    </xf>
    <xf numFmtId="179" fontId="11" fillId="0" borderId="99" xfId="99" applyNumberFormat="1" applyFont="1" applyFill="1" applyBorder="1" applyAlignment="1">
      <alignment horizontal="center" vertical="center" wrapText="1"/>
    </xf>
    <xf numFmtId="179" fontId="11" fillId="0" borderId="73" xfId="99" applyNumberFormat="1" applyFont="1" applyFill="1" applyBorder="1" applyAlignment="1">
      <alignment horizontal="right" vertical="center"/>
    </xf>
    <xf numFmtId="179" fontId="11" fillId="0" borderId="103" xfId="99" applyNumberFormat="1" applyFont="1" applyFill="1" applyBorder="1" applyAlignment="1">
      <alignment horizontal="center" vertical="center"/>
    </xf>
    <xf numFmtId="179" fontId="11" fillId="0" borderId="45" xfId="99" applyNumberFormat="1" applyFont="1" applyFill="1" applyBorder="1" applyAlignment="1">
      <alignment horizontal="right" vertical="center"/>
    </xf>
    <xf numFmtId="179" fontId="11" fillId="0" borderId="46" xfId="99" applyNumberFormat="1" applyFont="1" applyFill="1" applyBorder="1" applyAlignment="1">
      <alignment horizontal="center" vertical="center"/>
    </xf>
    <xf numFmtId="179" fontId="11" fillId="0" borderId="77" xfId="99" applyNumberFormat="1" applyFont="1" applyFill="1" applyBorder="1" applyAlignment="1">
      <alignment horizontal="right" vertical="center"/>
    </xf>
    <xf numFmtId="179" fontId="11" fillId="0" borderId="47" xfId="99" applyNumberFormat="1" applyFont="1" applyFill="1" applyBorder="1" applyAlignment="1">
      <alignment horizontal="center" vertical="center"/>
    </xf>
    <xf numFmtId="38" fontId="11" fillId="0" borderId="65" xfId="41" applyFont="1" applyFill="1" applyBorder="1" applyAlignment="1">
      <alignment horizontal="center" vertical="center"/>
    </xf>
    <xf numFmtId="38" fontId="11" fillId="0" borderId="85" xfId="41" applyFont="1" applyFill="1" applyBorder="1" applyAlignment="1">
      <alignment horizontal="right" vertical="center"/>
    </xf>
    <xf numFmtId="38" fontId="11" fillId="0" borderId="85" xfId="41" applyFont="1" applyFill="1" applyBorder="1" applyAlignment="1">
      <alignment horizontal="center" vertical="center"/>
    </xf>
    <xf numFmtId="179" fontId="11" fillId="0" borderId="47" xfId="99" applyNumberFormat="1" applyFont="1" applyFill="1" applyBorder="1" applyAlignment="1">
      <alignment horizontal="right" vertical="center"/>
    </xf>
    <xf numFmtId="179" fontId="11" fillId="0" borderId="81" xfId="99" applyNumberFormat="1" applyFont="1" applyFill="1" applyBorder="1" applyAlignment="1">
      <alignment horizontal="right" vertical="center"/>
    </xf>
    <xf numFmtId="2" fontId="11" fillId="3" borderId="32" xfId="0" applyNumberFormat="1" applyFont="1" applyFill="1" applyBorder="1" applyAlignment="1">
      <alignment horizontal="center" vertical="center"/>
    </xf>
    <xf numFmtId="2" fontId="11" fillId="3" borderId="86" xfId="0" applyNumberFormat="1" applyFont="1" applyFill="1" applyBorder="1" applyAlignment="1">
      <alignment horizontal="center" vertical="center"/>
    </xf>
    <xf numFmtId="0" fontId="3" fillId="3" borderId="74" xfId="99" applyFont="1" applyFill="1" applyBorder="1" applyAlignment="1">
      <alignment vertical="center"/>
    </xf>
    <xf numFmtId="0" fontId="3" fillId="3" borderId="65" xfId="99" applyFont="1" applyFill="1" applyBorder="1" applyAlignment="1">
      <alignment horizontal="left" vertical="center"/>
    </xf>
    <xf numFmtId="0" fontId="3" fillId="3" borderId="65" xfId="99" applyFont="1" applyFill="1" applyBorder="1" applyAlignment="1">
      <alignment vertical="center"/>
    </xf>
    <xf numFmtId="179" fontId="11" fillId="3" borderId="45" xfId="99" applyNumberFormat="1" applyFont="1" applyFill="1" applyBorder="1" applyAlignment="1">
      <alignment horizontal="right" vertical="center"/>
    </xf>
    <xf numFmtId="0" fontId="3" fillId="3" borderId="74" xfId="99" applyFont="1" applyFill="1" applyBorder="1" applyAlignment="1">
      <alignment horizontal="left" vertical="center"/>
    </xf>
    <xf numFmtId="0" fontId="3" fillId="3" borderId="88" xfId="99" applyFont="1" applyFill="1" applyBorder="1" applyAlignment="1">
      <alignment horizontal="left" vertical="center"/>
    </xf>
    <xf numFmtId="0" fontId="3" fillId="3" borderId="61" xfId="99" applyFont="1" applyFill="1" applyBorder="1" applyAlignment="1">
      <alignment horizontal="left" vertical="center"/>
    </xf>
    <xf numFmtId="0" fontId="3" fillId="3" borderId="61" xfId="99" applyFont="1" applyFill="1" applyBorder="1" applyAlignment="1">
      <alignment vertical="center"/>
    </xf>
    <xf numFmtId="179" fontId="11" fillId="3" borderId="77" xfId="99" applyNumberFormat="1" applyFont="1" applyFill="1" applyBorder="1" applyAlignment="1">
      <alignment horizontal="right" vertical="center"/>
    </xf>
    <xf numFmtId="14" fontId="35" fillId="3" borderId="79" xfId="0" applyNumberFormat="1" applyFont="1" applyFill="1" applyBorder="1" applyAlignment="1">
      <alignment horizontal="left" vertical="center" shrinkToFit="1"/>
    </xf>
    <xf numFmtId="181" fontId="35" fillId="3" borderId="79" xfId="0" applyNumberFormat="1" applyFont="1" applyFill="1" applyBorder="1" applyAlignment="1">
      <alignment horizontal="left" vertical="center" shrinkToFit="1"/>
    </xf>
    <xf numFmtId="181" fontId="35" fillId="3" borderId="133" xfId="0" applyNumberFormat="1" applyFont="1" applyFill="1" applyBorder="1" applyAlignment="1">
      <alignment horizontal="left" vertical="center" shrinkToFit="1"/>
    </xf>
    <xf numFmtId="179" fontId="11" fillId="3" borderId="20" xfId="99" applyNumberFormat="1" applyFont="1" applyFill="1" applyBorder="1" applyAlignment="1">
      <alignment horizontal="right" vertical="center"/>
    </xf>
    <xf numFmtId="179" fontId="11" fillId="3" borderId="20" xfId="99" applyNumberFormat="1" applyFont="1" applyFill="1" applyBorder="1" applyAlignment="1">
      <alignment horizontal="center" vertical="center"/>
    </xf>
    <xf numFmtId="179" fontId="11" fillId="3" borderId="33" xfId="99" applyNumberFormat="1" applyFont="1" applyFill="1" applyBorder="1" applyAlignment="1">
      <alignment horizontal="center" vertical="center"/>
    </xf>
    <xf numFmtId="179" fontId="11" fillId="3" borderId="3" xfId="99" applyNumberFormat="1" applyFont="1" applyFill="1" applyBorder="1" applyAlignment="1">
      <alignment horizontal="right" vertical="center"/>
    </xf>
    <xf numFmtId="179" fontId="11" fillId="3" borderId="3" xfId="99" applyNumberFormat="1" applyFont="1" applyFill="1" applyBorder="1" applyAlignment="1">
      <alignment horizontal="center" vertical="center"/>
    </xf>
    <xf numFmtId="179" fontId="11" fillId="3" borderId="65" xfId="99" applyNumberFormat="1" applyFont="1" applyFill="1" applyBorder="1" applyAlignment="1">
      <alignment horizontal="center" vertical="center"/>
    </xf>
    <xf numFmtId="179" fontId="11" fillId="3" borderId="23" xfId="99" applyNumberFormat="1" applyFont="1" applyFill="1" applyBorder="1" applyAlignment="1">
      <alignment horizontal="right" vertical="center"/>
    </xf>
    <xf numFmtId="179" fontId="11" fillId="3" borderId="23" xfId="99" applyNumberFormat="1" applyFont="1" applyFill="1" applyBorder="1" applyAlignment="1">
      <alignment horizontal="center" vertical="center"/>
    </xf>
    <xf numFmtId="179" fontId="11" fillId="3" borderId="61" xfId="99" applyNumberFormat="1" applyFont="1" applyFill="1" applyBorder="1" applyAlignment="1">
      <alignment horizontal="center" vertical="center"/>
    </xf>
    <xf numFmtId="0" fontId="3" fillId="3" borderId="62" xfId="99" applyFont="1" applyFill="1" applyBorder="1" applyAlignment="1">
      <alignment horizontal="left" vertical="center"/>
    </xf>
    <xf numFmtId="0" fontId="3" fillId="3" borderId="85" xfId="99" applyFont="1" applyFill="1" applyBorder="1" applyAlignment="1">
      <alignment horizontal="left" vertical="center"/>
    </xf>
    <xf numFmtId="0" fontId="3" fillId="3" borderId="85" xfId="99" applyFont="1" applyFill="1" applyBorder="1" applyAlignment="1">
      <alignment vertical="center"/>
    </xf>
  </cellXfs>
  <cellStyles count="105">
    <cellStyle name="スタイル 1" xfId="1" xr:uid="{00000000-0005-0000-0000-000000000000}"/>
    <cellStyle name="パーセント 2" xfId="2" xr:uid="{00000000-0005-0000-0000-000001000000}"/>
    <cellStyle name="ハイパーリンク 10" xfId="3" xr:uid="{00000000-0005-0000-0000-000002000000}"/>
    <cellStyle name="ハイパーリンク 11" xfId="4" xr:uid="{00000000-0005-0000-0000-000003000000}"/>
    <cellStyle name="ハイパーリンク 12" xfId="5" xr:uid="{00000000-0005-0000-0000-000004000000}"/>
    <cellStyle name="ハイパーリンク 13" xfId="6" xr:uid="{00000000-0005-0000-0000-000005000000}"/>
    <cellStyle name="ハイパーリンク 14" xfId="7" xr:uid="{00000000-0005-0000-0000-000006000000}"/>
    <cellStyle name="ハイパーリンク 15" xfId="8" xr:uid="{00000000-0005-0000-0000-000007000000}"/>
    <cellStyle name="ハイパーリンク 16" xfId="9" xr:uid="{00000000-0005-0000-0000-000008000000}"/>
    <cellStyle name="ハイパーリンク 17" xfId="10" xr:uid="{00000000-0005-0000-0000-000009000000}"/>
    <cellStyle name="ハイパーリンク 18" xfId="11" xr:uid="{00000000-0005-0000-0000-00000A000000}"/>
    <cellStyle name="ハイパーリンク 19" xfId="12" xr:uid="{00000000-0005-0000-0000-00000B000000}"/>
    <cellStyle name="ハイパーリンク 2" xfId="13" xr:uid="{00000000-0005-0000-0000-00000C000000}"/>
    <cellStyle name="ハイパーリンク 20" xfId="14" xr:uid="{00000000-0005-0000-0000-00000D000000}"/>
    <cellStyle name="ハイパーリンク 21" xfId="15" xr:uid="{00000000-0005-0000-0000-00000E000000}"/>
    <cellStyle name="ハイパーリンク 22" xfId="16" xr:uid="{00000000-0005-0000-0000-00000F000000}"/>
    <cellStyle name="ハイパーリンク 23" xfId="17" xr:uid="{00000000-0005-0000-0000-000010000000}"/>
    <cellStyle name="ハイパーリンク 24" xfId="18" xr:uid="{00000000-0005-0000-0000-000011000000}"/>
    <cellStyle name="ハイパーリンク 25" xfId="19" xr:uid="{00000000-0005-0000-0000-000012000000}"/>
    <cellStyle name="ハイパーリンク 26" xfId="20" xr:uid="{00000000-0005-0000-0000-000013000000}"/>
    <cellStyle name="ハイパーリンク 27" xfId="21" xr:uid="{00000000-0005-0000-0000-000014000000}"/>
    <cellStyle name="ハイパーリンク 28" xfId="22" xr:uid="{00000000-0005-0000-0000-000015000000}"/>
    <cellStyle name="ハイパーリンク 29" xfId="23" xr:uid="{00000000-0005-0000-0000-000016000000}"/>
    <cellStyle name="ハイパーリンク 3" xfId="24" xr:uid="{00000000-0005-0000-0000-000017000000}"/>
    <cellStyle name="ハイパーリンク 30" xfId="25" xr:uid="{00000000-0005-0000-0000-000018000000}"/>
    <cellStyle name="ハイパーリンク 31" xfId="26" xr:uid="{00000000-0005-0000-0000-000019000000}"/>
    <cellStyle name="ハイパーリンク 32" xfId="27" xr:uid="{00000000-0005-0000-0000-00001A000000}"/>
    <cellStyle name="ハイパーリンク 33" xfId="28" xr:uid="{00000000-0005-0000-0000-00001B000000}"/>
    <cellStyle name="ハイパーリンク 34" xfId="29" xr:uid="{00000000-0005-0000-0000-00001C000000}"/>
    <cellStyle name="ハイパーリンク 35" xfId="30" xr:uid="{00000000-0005-0000-0000-00001D000000}"/>
    <cellStyle name="ハイパーリンク 36" xfId="31" xr:uid="{00000000-0005-0000-0000-00001E000000}"/>
    <cellStyle name="ハイパーリンク 37" xfId="32" xr:uid="{00000000-0005-0000-0000-00001F000000}"/>
    <cellStyle name="ハイパーリンク 38" xfId="33" xr:uid="{00000000-0005-0000-0000-000020000000}"/>
    <cellStyle name="ハイパーリンク 39" xfId="34" xr:uid="{00000000-0005-0000-0000-000021000000}"/>
    <cellStyle name="ハイパーリンク 4" xfId="35" xr:uid="{00000000-0005-0000-0000-000022000000}"/>
    <cellStyle name="ハイパーリンク 5" xfId="36" xr:uid="{00000000-0005-0000-0000-000023000000}"/>
    <cellStyle name="ハイパーリンク 6" xfId="37" xr:uid="{00000000-0005-0000-0000-000024000000}"/>
    <cellStyle name="ハイパーリンク 7" xfId="38" xr:uid="{00000000-0005-0000-0000-000025000000}"/>
    <cellStyle name="ハイパーリンク 8" xfId="39" xr:uid="{00000000-0005-0000-0000-000026000000}"/>
    <cellStyle name="ハイパーリンク 9" xfId="40" xr:uid="{00000000-0005-0000-0000-000027000000}"/>
    <cellStyle name="桁区切り" xfId="41" builtinId="6"/>
    <cellStyle name="桁区切り 2" xfId="42" xr:uid="{00000000-0005-0000-0000-000029000000}"/>
    <cellStyle name="桁区切り 2 2" xfId="43" xr:uid="{00000000-0005-0000-0000-00002A000000}"/>
    <cellStyle name="桁区切り 3" xfId="44" xr:uid="{00000000-0005-0000-0000-00002B000000}"/>
    <cellStyle name="桁区切り 4" xfId="45" xr:uid="{00000000-0005-0000-0000-00002C000000}"/>
    <cellStyle name="桁区切り 5" xfId="46" xr:uid="{00000000-0005-0000-0000-00002D000000}"/>
    <cellStyle name="桁区切り 6" xfId="104" xr:uid="{F929DBE7-B1C2-4595-A4DF-BEB5B341813B}"/>
    <cellStyle name="標準" xfId="0" builtinId="0"/>
    <cellStyle name="標準 10" xfId="47" xr:uid="{00000000-0005-0000-0000-00002F000000}"/>
    <cellStyle name="標準 10 2" xfId="103" xr:uid="{A22E329A-FF0B-4863-B724-D1B13FD63F04}"/>
    <cellStyle name="標準 2" xfId="48" xr:uid="{00000000-0005-0000-0000-000030000000}"/>
    <cellStyle name="標準 2 2" xfId="49" xr:uid="{00000000-0005-0000-0000-000031000000}"/>
    <cellStyle name="標準 3" xfId="50" xr:uid="{00000000-0005-0000-0000-000032000000}"/>
    <cellStyle name="標準 4" xfId="51" xr:uid="{00000000-0005-0000-0000-000033000000}"/>
    <cellStyle name="標準 4 2" xfId="52" xr:uid="{00000000-0005-0000-0000-000034000000}"/>
    <cellStyle name="標準 5" xfId="53" xr:uid="{00000000-0005-0000-0000-000035000000}"/>
    <cellStyle name="標準 6" xfId="54" xr:uid="{00000000-0005-0000-0000-000036000000}"/>
    <cellStyle name="標準 7" xfId="55" xr:uid="{00000000-0005-0000-0000-000037000000}"/>
    <cellStyle name="標準 8" xfId="56" xr:uid="{00000000-0005-0000-0000-000038000000}"/>
    <cellStyle name="標準 8 2" xfId="101" xr:uid="{37FB8C4D-6B19-4B1D-A417-B487759D9EB1}"/>
    <cellStyle name="標準 9" xfId="57" xr:uid="{00000000-0005-0000-0000-000039000000}"/>
    <cellStyle name="標準 9 2" xfId="102" xr:uid="{DBFEAA6B-1122-40DA-8C23-70FE238D2DB4}"/>
    <cellStyle name="標準_Sheet1" xfId="58" xr:uid="{00000000-0005-0000-0000-00003A000000}"/>
    <cellStyle name="標準_Sheet1 2" xfId="99" xr:uid="{00000000-0005-0000-0000-00003B000000}"/>
    <cellStyle name="標準_Sheet1 2 2" xfId="100" xr:uid="{00000000-0005-0000-0000-00003C000000}"/>
    <cellStyle name="標準_ﾀﾝｻﾞﾆｱ3年次概算040412旧.xls" xfId="59" xr:uid="{00000000-0005-0000-0000-00003D000000}"/>
    <cellStyle name="標準_最終見積書-備考欄なし(提出版).xls" xfId="60" xr:uid="{00000000-0005-0000-0000-00003E000000}"/>
    <cellStyle name="表示済みのハイパーリンク 10" xfId="61" xr:uid="{00000000-0005-0000-0000-00003F000000}"/>
    <cellStyle name="表示済みのハイパーリンク 11" xfId="62" xr:uid="{00000000-0005-0000-0000-000040000000}"/>
    <cellStyle name="表示済みのハイパーリンク 12" xfId="63" xr:uid="{00000000-0005-0000-0000-000041000000}"/>
    <cellStyle name="表示済みのハイパーリンク 13" xfId="64" xr:uid="{00000000-0005-0000-0000-000042000000}"/>
    <cellStyle name="表示済みのハイパーリンク 14" xfId="65" xr:uid="{00000000-0005-0000-0000-000043000000}"/>
    <cellStyle name="表示済みのハイパーリンク 15" xfId="66" xr:uid="{00000000-0005-0000-0000-000044000000}"/>
    <cellStyle name="表示済みのハイパーリンク 16" xfId="67" xr:uid="{00000000-0005-0000-0000-000045000000}"/>
    <cellStyle name="表示済みのハイパーリンク 17" xfId="68" xr:uid="{00000000-0005-0000-0000-000046000000}"/>
    <cellStyle name="表示済みのハイパーリンク 18" xfId="69" xr:uid="{00000000-0005-0000-0000-000047000000}"/>
    <cellStyle name="表示済みのハイパーリンク 19" xfId="70" xr:uid="{00000000-0005-0000-0000-000048000000}"/>
    <cellStyle name="表示済みのハイパーリンク 2" xfId="71" xr:uid="{00000000-0005-0000-0000-000049000000}"/>
    <cellStyle name="表示済みのハイパーリンク 20" xfId="72" xr:uid="{00000000-0005-0000-0000-00004A000000}"/>
    <cellStyle name="表示済みのハイパーリンク 21" xfId="73" xr:uid="{00000000-0005-0000-0000-00004B000000}"/>
    <cellStyle name="表示済みのハイパーリンク 22" xfId="74" xr:uid="{00000000-0005-0000-0000-00004C000000}"/>
    <cellStyle name="表示済みのハイパーリンク 23" xfId="75" xr:uid="{00000000-0005-0000-0000-00004D000000}"/>
    <cellStyle name="表示済みのハイパーリンク 24" xfId="76" xr:uid="{00000000-0005-0000-0000-00004E000000}"/>
    <cellStyle name="表示済みのハイパーリンク 25" xfId="77" xr:uid="{00000000-0005-0000-0000-00004F000000}"/>
    <cellStyle name="表示済みのハイパーリンク 26" xfId="78" xr:uid="{00000000-0005-0000-0000-000050000000}"/>
    <cellStyle name="表示済みのハイパーリンク 27" xfId="79" xr:uid="{00000000-0005-0000-0000-000051000000}"/>
    <cellStyle name="表示済みのハイパーリンク 28" xfId="80" xr:uid="{00000000-0005-0000-0000-000052000000}"/>
    <cellStyle name="表示済みのハイパーリンク 29" xfId="81" xr:uid="{00000000-0005-0000-0000-000053000000}"/>
    <cellStyle name="表示済みのハイパーリンク 3" xfId="82" xr:uid="{00000000-0005-0000-0000-000054000000}"/>
    <cellStyle name="表示済みのハイパーリンク 30" xfId="83" xr:uid="{00000000-0005-0000-0000-000055000000}"/>
    <cellStyle name="表示済みのハイパーリンク 31" xfId="84" xr:uid="{00000000-0005-0000-0000-000056000000}"/>
    <cellStyle name="表示済みのハイパーリンク 32" xfId="85" xr:uid="{00000000-0005-0000-0000-000057000000}"/>
    <cellStyle name="表示済みのハイパーリンク 33" xfId="86" xr:uid="{00000000-0005-0000-0000-000058000000}"/>
    <cellStyle name="表示済みのハイパーリンク 34" xfId="87" xr:uid="{00000000-0005-0000-0000-000059000000}"/>
    <cellStyle name="表示済みのハイパーリンク 35" xfId="88" xr:uid="{00000000-0005-0000-0000-00005A000000}"/>
    <cellStyle name="表示済みのハイパーリンク 36" xfId="89" xr:uid="{00000000-0005-0000-0000-00005B000000}"/>
    <cellStyle name="表示済みのハイパーリンク 37" xfId="90" xr:uid="{00000000-0005-0000-0000-00005C000000}"/>
    <cellStyle name="表示済みのハイパーリンク 38" xfId="91" xr:uid="{00000000-0005-0000-0000-00005D000000}"/>
    <cellStyle name="表示済みのハイパーリンク 39" xfId="92" xr:uid="{00000000-0005-0000-0000-00005E000000}"/>
    <cellStyle name="表示済みのハイパーリンク 4" xfId="93" xr:uid="{00000000-0005-0000-0000-00005F000000}"/>
    <cellStyle name="表示済みのハイパーリンク 5" xfId="94" xr:uid="{00000000-0005-0000-0000-000060000000}"/>
    <cellStyle name="表示済みのハイパーリンク 6" xfId="95" xr:uid="{00000000-0005-0000-0000-000061000000}"/>
    <cellStyle name="表示済みのハイパーリンク 7" xfId="96" xr:uid="{00000000-0005-0000-0000-000062000000}"/>
    <cellStyle name="表示済みのハイパーリンク 8" xfId="97" xr:uid="{00000000-0005-0000-0000-000063000000}"/>
    <cellStyle name="表示済みのハイパーリンク 9" xfId="98" xr:uid="{00000000-0005-0000-0000-000064000000}"/>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209550</xdr:colOff>
          <xdr:row>22</xdr:row>
          <xdr:rowOff>88900</xdr:rowOff>
        </xdr:from>
        <xdr:to>
          <xdr:col>2</xdr:col>
          <xdr:colOff>190500</xdr:colOff>
          <xdr:row>22</xdr:row>
          <xdr:rowOff>609600</xdr:rowOff>
        </xdr:to>
        <xdr:sp macro="" textlink="">
          <xdr:nvSpPr>
            <xdr:cNvPr id="268290" name="Check Box 2" hidden="1">
              <a:extLst>
                <a:ext uri="{63B3BB69-23CF-44E3-9099-C40C66FF867C}">
                  <a14:compatExt spid="_x0000_s268290"/>
                </a:ext>
                <a:ext uri="{FF2B5EF4-FFF2-40B4-BE49-F238E27FC236}">
                  <a16:creationId xmlns:a16="http://schemas.microsoft.com/office/drawing/2014/main" id="{00000000-0008-0000-0100-0000021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30822/Downloads/seisan_04-20_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ok_gyom_01\file-server\&#21942;&#26989;\&#65298;&#65294;&#22865;&#32004;&#26360;FILE\JICA&#22865;&#32004;&#26360;\JICA&#26368;&#32066;&#35211;&#31309;&#26360;\&#12472;&#12515;&#12459;&#12523;&#12479;&#27700;&#23475;&#25216;&#12503;&#12525;\&#22793;&#26356;&#26368;&#32066;&#35211;&#31309;&#65288;&#65394;&#65437;&#65412;&#65438;&#65416;&#65404;&#65393;&#22269;&#65404;&#65438;&#65388;&#65398;&#65433;&#65408;&#27700;&#23475;&#25216;&#12503;&#12525;&#9314;&#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2_&#20013;&#23567;&#25903;&#25588;&#65288;&#23455;&#35388;&#12539;&#26696;&#20214;&#21270;&#65289;\2_&#26989;&#21209;&#23455;&#26045;\&#26368;&#26032;&#29256;\20141113_&#20013;&#23567;&#26989;&#21209;&#23455;&#26045;&#12456;&#12463;&#12475;&#12523;&#27096;&#24335;&#12469;&#12531;&#12503;&#12523;&#21069;&#25173;&#2637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1_&#20419;&#36914;\1_&#35211;&#31309;\&#31532;&#65299;&#22238;&#12304;2014&#31532;&#65297;&#22238;&#12305;&#20197;&#38477;\&#20419;&#36914;&#35352;&#36617;&#20363;_&#9679;&#27096;&#24335;1.2._&#35211;&#31309;&#37329;&#38989;&#20869;&#35379;&#26360;&#12539;&#20869;&#35379;&#26126;&#32048;&#26360;110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ok-igyoum-ns01\share\&#21942;&#26989;\B&#65294;JICA&#31934;&#31639;&#26360;FILE\12_&#20181;&#20999;&#32025;&#12539;&#21488;&#32025;&#12539;&#20986;&#32013;&#31807;\&#65299;&#65294;&#20986;&#32013;&#31807;\H21&#24180;&#24230;\&#12514;&#12523;&#12487;&#12451;&#12502;&#22269;&#19979;&#27700;&#20966;&#29702;&#25216;&#12503;&#12525;&#9313;\&#20986;&#32013;&#31807;&#12514;&#12523;&#12487;&#12451;&#12502;&#22269;&#19979;&#27700;&#20966;&#29702;&#25216;&#12503;&#12525;&#93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taffd\shared\Users\nt-seki05\Desktop\&#31934;&#31639;&#22577;&#21578;&#26360;&#27096;&#24335;&#25913;&#23450;\&#31934;&#31639;&#22577;&#21578;&#26360;&#27096;&#24335;&#12288;2021.4&#29256;&#65288;2020&#24180;4&#26376;&#20197;&#38477;&#22865;&#32004;&#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taffd\shared\Users\takagi\Desktop\ECFA&#38306;&#36899;\&#12467;&#12500;&#12540;&#9313;20201130_&#27096;&#24335;4-22_seisan_04-22_201910_.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2_&#37096;&#20869;&#20840;&#21729;\300_&#22865;&#32004;&#31532;&#19968;&#35506;\&#9734;&#32887;&#21729;&#20849;&#26377;&#12501;&#12457;&#12523;&#12480;\&#25285;&#24403;&#32773;&#12501;&#12457;&#12523;&#12480;\&#9679;&#27941;&#30000;\&#20104;&#31639;&#22519;&#34892;&#27770;&#35696;&#26360;&#20381;&#38972;&#31561;200407&#20197;&#38477;&#12398;&#23550;&#24540;\&#31934;&#31639;&#12479;&#12473;&#12463;&#65288;&#23526;&#24029;&#12373;&#12435;&#65289;\&#12304;&#31934;&#31639;&#25913;&#21892;&#26696;&#12395;&#12388;&#12356;&#12390;&#12305;\&#31934;&#31639;&#29677;&#12363;&#12425;&#12398;&#26696;\seisan_04-22_20191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31934;&#31639;&#31119;&#23665;&#21830;&#20107;\&#31119;&#23665;&#21830;&#20107;&#31934;&#31639;&#12501;&#12449;&#12452;&#12523;20140325&#24335;&#12459;&#12483;&#12488;&#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従事者基礎情報"/>
      <sheetName val="様式４ 内訳書"/>
      <sheetName val="様式５ 流用明細"/>
      <sheetName val="様式６ 報酬額確認 "/>
      <sheetName val="様式７ 業務従事者名簿 "/>
      <sheetName val="様式８ 旅費（航空賃、その他）"/>
      <sheetName val="様式８ 旅費（航空賃、その他） (特例）"/>
      <sheetName val="【欠番】様式９ 旅費(その他）"/>
      <sheetName val="様式10 証拠書類（航空賃） "/>
      <sheetName val="様式11　戦争特約保険料"/>
      <sheetName val="様式12 一般業務費"/>
      <sheetName val="様式13一般業務費出納簿 "/>
      <sheetName val="様式14 通訳傭上費・報告書作成費"/>
      <sheetName val="様式15 機材費"/>
      <sheetName val="様式16 再委託費"/>
      <sheetName val="様式17 国内業務費"/>
      <sheetName val="様式18　現地一時隔離関連費"/>
      <sheetName val="様式19　本邦一時隔離関連費 "/>
      <sheetName val="【参考】様式20 証書添付台紙 "/>
      <sheetName val="変更の内容"/>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全体見積表紙"/>
      <sheetName val="契約金額"/>
      <sheetName val="最終見積"/>
      <sheetName val="見積内訳"/>
      <sheetName val="1,2契約に含まれる旅費"/>
      <sheetName val="3.一般業務費（１）"/>
      <sheetName val="3.一般業務費（２）"/>
      <sheetName val="4.5.供与機材 6.7.携行機材"/>
      <sheetName val="8.9.その他の機材 10.11.報告書"/>
      <sheetName val="12.13.ローカル委託14.工事費15.保険料16.会議費"/>
      <sheetName val="16国別研修"/>
      <sheetName val="①直人費"/>
      <sheetName val="間接費 "/>
      <sheetName val="報告書"/>
      <sheetName val="研修内訳"/>
      <sheetName val="機材購入費別紙明細"/>
      <sheetName val="別見積2"/>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実証‐④別添"/>
      <sheetName val="実証‐⑨別添１"/>
      <sheetName val="別添２"/>
      <sheetName val="入力シート"/>
      <sheetName val="データ履歴"/>
      <sheetName val="単価・従事者明細"/>
      <sheetName val="コメント"/>
      <sheetName val="月報1"/>
      <sheetName val="月報2"/>
      <sheetName val="月報3"/>
      <sheetName val="様式7（従事計画表）"/>
      <sheetName val="様式う前払請求書"/>
      <sheetName val="別紙前払請求内訳 "/>
      <sheetName val="様式え保証書"/>
      <sheetName val="様式お受領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s>
    <sheetDataSet>
      <sheetData sheetId="0" refreshError="1"/>
      <sheetData sheetId="1" refreshError="1"/>
      <sheetData sheetId="2" refreshError="1"/>
      <sheetData sheetId="3" refreshError="1"/>
      <sheetData sheetId="4"/>
      <sheetData sheetId="5" refreshError="1"/>
      <sheetData sheetId="6"/>
      <sheetData sheetId="7" refreshError="1"/>
      <sheetData sheetId="8" refreshError="1"/>
      <sheetData sheetId="9"/>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従事者明細"/>
      <sheetName val=" 表紙"/>
      <sheetName val="様式1"/>
      <sheetName val="様式2_1人件費"/>
      <sheetName val="様式2_2その他原価・一般管理費"/>
      <sheetName val="様式2_3機材"/>
      <sheetName val="様式2_4旅費"/>
      <sheetName val="様式2_5現地活動費"/>
      <sheetName val="様式2_6本邦受入活動費"/>
      <sheetName val="機材様式（別紙明細）"/>
      <sheetName val="業務従事者名簿"/>
      <sheetName val="年度毎内訳"/>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基本"/>
      <sheetName val="傭人費"/>
      <sheetName val="機材保守・管理費"/>
      <sheetName val="消耗品費"/>
      <sheetName val="旅費・交通費"/>
      <sheetName val="通信運搬費"/>
      <sheetName val="資料等作成費"/>
      <sheetName val="借料損料"/>
      <sheetName val="雑費"/>
      <sheetName val="供与機材購入費"/>
      <sheetName val="供与機材輸送費"/>
      <sheetName val="その他の機材輸送費"/>
      <sheetName val="報告書"/>
      <sheetName val="報告書 (他)"/>
      <sheetName val="ローカルコンサルタント契約"/>
      <sheetName val="諸謝金"/>
      <sheetName val="研修実施諸費"/>
      <sheetName val="研修同行者旅費"/>
      <sheetName val="受入先業務諸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従事者基礎情報"/>
      <sheetName val="様式４ 内訳書"/>
      <sheetName val="様式５ 流用明細"/>
      <sheetName val="様式６ 報酬額確認表"/>
      <sheetName val="様式９（航空賃 、旅費（その他））"/>
      <sheetName val="様式12 戦争特約保険料"/>
      <sheetName val="様式13 一般業務費"/>
      <sheetName val="様式- 通訳傭上費"/>
      <sheetName val="様式16 報告書作成費 "/>
      <sheetName val="様式17 機材費"/>
      <sheetName val="様式18 再委託費 "/>
      <sheetName val="様式19 国内業務費（技術研修費）"/>
      <sheetName val="様式20 国内業務費（招へい費） "/>
      <sheetName val="様式７ 業務従事者名簿 "/>
      <sheetName val="様式９（航空賃 、旅費（その他）） 特例"/>
      <sheetName val="様式10 証拠書類（航空賃） "/>
      <sheetName val="様式11 欠番"/>
      <sheetName val="様式14 一般業務費出納簿 "/>
      <sheetName val="様式15 欠番"/>
      <sheetName val="【参考】様式21 証書添付台紙 "/>
      <sheetName val="新様式の変更内容"/>
      <sheetName val="機材仕切紙"/>
      <sheetName val="再委託費仕切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ICA変更案"/>
      <sheetName val="従事者基礎情報"/>
      <sheetName val="様式４ 内訳書"/>
      <sheetName val="様式５ 流用明細"/>
      <sheetName val="様式６ 直接人件費明細書 "/>
      <sheetName val="様式７ 業務従事者名簿 "/>
      <sheetName val="様式８ その他原価及び管理費等"/>
      <sheetName val="様式９ 航空賃"/>
      <sheetName val="様式10 証拠書類（航空賃）"/>
      <sheetName val="様式11 旅費(その他）"/>
      <sheetName val="様式11 旅費(その他）特例"/>
      <sheetName val="様式12 戦争特約保険料"/>
      <sheetName val="様式13 一般業務費"/>
      <sheetName val="様式14 一般業務費出納簿"/>
      <sheetName val="様式15 定率化"/>
      <sheetName val="様式16 成果品作成費 "/>
      <sheetName val="様式17 機材費"/>
      <sheetName val="様式18 再委託費 "/>
      <sheetName val="様式19 国内業務費（技術研修費） (現行)"/>
      <sheetName val="様式20 国内業務費（招へい費） (現行)"/>
      <sheetName val="【参考】様式21 証書添付台紙"/>
      <sheetName val="【参考】様式22 定率化報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従事者基礎情報"/>
      <sheetName val="様式４ 内訳書"/>
      <sheetName val="様式５ 流用明細"/>
      <sheetName val="様式６ 直接人件費明細書 "/>
      <sheetName val="様式７ 業務従事者名簿 "/>
      <sheetName val="様式８ その他原価及び管理費等"/>
      <sheetName val="様式９ 航空賃"/>
      <sheetName val="様式10 証拠書類（航空賃）"/>
      <sheetName val="様式11 旅費(その他）"/>
      <sheetName val="様式11 旅費(その他）特例"/>
      <sheetName val="様式12 戦争特約保険料"/>
      <sheetName val="様式13 一般業務費"/>
      <sheetName val="様式14 一般業務費出納簿"/>
      <sheetName val="様式15 定率化"/>
      <sheetName val="様式16 成果品作成費"/>
      <sheetName val="様式17 機材費"/>
      <sheetName val="【参考】様式21 証書添付台紙"/>
      <sheetName val="【参考】様式22 定率化報告"/>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N28"/>
  <sheetViews>
    <sheetView tabSelected="1" zoomScale="70" zoomScaleNormal="70" workbookViewId="0"/>
  </sheetViews>
  <sheetFormatPr defaultRowHeight="14"/>
  <cols>
    <col min="1" max="1" width="11.33203125" customWidth="1"/>
    <col min="2" max="2" width="25" bestFit="1" customWidth="1"/>
    <col min="3" max="3" width="23.83203125" bestFit="1" customWidth="1"/>
    <col min="4" max="4" width="25.58203125" bestFit="1" customWidth="1"/>
    <col min="5" max="5" width="9.08203125" bestFit="1" customWidth="1"/>
    <col min="6" max="6" width="19.08203125" bestFit="1" customWidth="1"/>
    <col min="7" max="7" width="12.83203125" bestFit="1" customWidth="1"/>
    <col min="9" max="9" width="7.83203125" bestFit="1" customWidth="1"/>
    <col min="10" max="12" width="12.58203125" bestFit="1" customWidth="1"/>
    <col min="13" max="14" width="12.58203125" customWidth="1"/>
  </cols>
  <sheetData>
    <row r="1" spans="1:14" ht="43.5" customHeight="1">
      <c r="A1" s="63" t="s">
        <v>0</v>
      </c>
      <c r="B1" s="63"/>
      <c r="C1" s="63"/>
      <c r="D1" s="63"/>
      <c r="E1" s="63"/>
      <c r="F1" s="63"/>
      <c r="G1" s="63"/>
    </row>
    <row r="2" spans="1:14" ht="25.5" customHeight="1">
      <c r="A2" s="64" t="s">
        <v>1</v>
      </c>
      <c r="B2" s="65"/>
      <c r="C2" s="65"/>
      <c r="D2" s="65"/>
      <c r="E2" s="66"/>
      <c r="F2" s="66"/>
      <c r="G2" s="66"/>
    </row>
    <row r="3" spans="1:14">
      <c r="A3" s="65" t="s">
        <v>2</v>
      </c>
      <c r="B3" s="65" t="s">
        <v>3</v>
      </c>
      <c r="C3" s="65" t="s">
        <v>4</v>
      </c>
      <c r="D3" s="65" t="s">
        <v>5</v>
      </c>
      <c r="E3" s="66" t="s">
        <v>6</v>
      </c>
      <c r="F3" s="212" t="s">
        <v>7</v>
      </c>
      <c r="G3" s="212" t="s">
        <v>8</v>
      </c>
      <c r="I3" t="s">
        <v>9</v>
      </c>
    </row>
    <row r="4" spans="1:14" ht="24" customHeight="1">
      <c r="A4" s="48">
        <v>1</v>
      </c>
      <c r="B4" s="84" t="s">
        <v>10</v>
      </c>
      <c r="C4" s="86" t="s">
        <v>11</v>
      </c>
      <c r="D4" s="86" t="s">
        <v>12</v>
      </c>
      <c r="E4" s="87">
        <v>2</v>
      </c>
      <c r="F4" s="88" t="s">
        <v>13</v>
      </c>
      <c r="G4" s="89" t="s">
        <v>14</v>
      </c>
      <c r="I4" s="173" t="s">
        <v>15</v>
      </c>
      <c r="J4" s="173" t="s">
        <v>16</v>
      </c>
      <c r="K4" s="60" t="s">
        <v>17</v>
      </c>
      <c r="L4" s="60" t="s">
        <v>18</v>
      </c>
    </row>
    <row r="5" spans="1:14" ht="18" customHeight="1">
      <c r="A5" s="48">
        <v>2</v>
      </c>
      <c r="B5" s="84" t="s">
        <v>19</v>
      </c>
      <c r="C5" s="86" t="s">
        <v>20</v>
      </c>
      <c r="D5" s="86" t="s">
        <v>21</v>
      </c>
      <c r="E5" s="87">
        <v>2</v>
      </c>
      <c r="F5" s="90" t="s">
        <v>22</v>
      </c>
      <c r="G5" s="163" t="s">
        <v>23</v>
      </c>
      <c r="I5" s="61">
        <v>1</v>
      </c>
      <c r="J5" s="85">
        <v>20000</v>
      </c>
      <c r="K5" s="92">
        <v>5100</v>
      </c>
      <c r="L5" s="92">
        <v>15500</v>
      </c>
    </row>
    <row r="6" spans="1:14" ht="18" customHeight="1">
      <c r="A6" s="48">
        <v>3</v>
      </c>
      <c r="B6" s="91" t="s">
        <v>24</v>
      </c>
      <c r="C6" s="86" t="s">
        <v>25</v>
      </c>
      <c r="D6" s="86" t="s">
        <v>26</v>
      </c>
      <c r="E6" s="87">
        <v>3</v>
      </c>
      <c r="F6" s="90" t="s">
        <v>27</v>
      </c>
      <c r="G6" s="163" t="s">
        <v>23</v>
      </c>
      <c r="I6" s="61">
        <v>2</v>
      </c>
      <c r="J6" s="85">
        <v>18000</v>
      </c>
      <c r="K6" s="92">
        <v>4500</v>
      </c>
      <c r="L6" s="92">
        <v>13500</v>
      </c>
    </row>
    <row r="7" spans="1:14" ht="18" customHeight="1">
      <c r="A7" s="48">
        <v>4</v>
      </c>
      <c r="B7" s="91" t="s">
        <v>28</v>
      </c>
      <c r="C7" s="86" t="s">
        <v>25</v>
      </c>
      <c r="D7" s="86" t="s">
        <v>26</v>
      </c>
      <c r="E7" s="87">
        <v>4</v>
      </c>
      <c r="F7" s="90" t="s">
        <v>27</v>
      </c>
      <c r="G7" s="163" t="s">
        <v>23</v>
      </c>
      <c r="I7" s="61">
        <v>3</v>
      </c>
      <c r="J7" s="85">
        <v>15000</v>
      </c>
      <c r="K7" s="92">
        <v>4500</v>
      </c>
      <c r="L7" s="92">
        <v>13500</v>
      </c>
    </row>
    <row r="8" spans="1:14" ht="18" customHeight="1">
      <c r="A8" s="48">
        <v>5</v>
      </c>
      <c r="B8" s="86" t="s">
        <v>29</v>
      </c>
      <c r="C8" s="242" t="s">
        <v>30</v>
      </c>
      <c r="D8" s="86" t="s">
        <v>31</v>
      </c>
      <c r="E8" s="87">
        <v>4</v>
      </c>
      <c r="F8" s="89" t="s">
        <v>32</v>
      </c>
      <c r="G8" s="87" t="s">
        <v>23</v>
      </c>
      <c r="I8" s="61">
        <v>4</v>
      </c>
      <c r="J8" s="85">
        <v>12000</v>
      </c>
      <c r="K8" s="92">
        <v>3800</v>
      </c>
      <c r="L8" s="92">
        <v>11600</v>
      </c>
    </row>
    <row r="9" spans="1:14" ht="18" customHeight="1">
      <c r="A9" s="48">
        <v>6</v>
      </c>
      <c r="B9" s="86" t="s">
        <v>33</v>
      </c>
      <c r="C9" s="242" t="s">
        <v>34</v>
      </c>
      <c r="D9" s="86" t="s">
        <v>31</v>
      </c>
      <c r="E9" s="87">
        <v>4</v>
      </c>
      <c r="F9" s="87" t="s">
        <v>32</v>
      </c>
      <c r="G9" s="87" t="s">
        <v>35</v>
      </c>
      <c r="I9" s="61">
        <v>5</v>
      </c>
      <c r="J9" s="85">
        <v>10000</v>
      </c>
      <c r="K9" s="92">
        <v>3800</v>
      </c>
      <c r="L9" s="92">
        <v>11600</v>
      </c>
    </row>
    <row r="10" spans="1:14" ht="18" customHeight="1">
      <c r="A10" s="48">
        <v>7</v>
      </c>
      <c r="B10" s="84"/>
      <c r="C10" s="86"/>
      <c r="D10" s="86"/>
      <c r="E10" s="87"/>
      <c r="F10" s="87"/>
      <c r="G10" s="87"/>
      <c r="I10" s="61">
        <v>6</v>
      </c>
      <c r="J10" s="85">
        <v>8000</v>
      </c>
      <c r="K10" s="92">
        <v>3200</v>
      </c>
      <c r="L10" s="92">
        <v>9700</v>
      </c>
    </row>
    <row r="11" spans="1:14" ht="18" customHeight="1">
      <c r="A11" s="48">
        <v>8</v>
      </c>
      <c r="B11" s="84"/>
      <c r="C11" s="86"/>
      <c r="D11" s="86"/>
      <c r="E11" s="87"/>
      <c r="F11" s="87"/>
      <c r="G11" s="87"/>
    </row>
    <row r="12" spans="1:14" ht="18" customHeight="1">
      <c r="A12" s="48">
        <v>9</v>
      </c>
      <c r="B12" s="84"/>
      <c r="C12" s="86"/>
      <c r="D12" s="86"/>
      <c r="E12" s="87"/>
      <c r="F12" s="87"/>
      <c r="G12" s="87"/>
    </row>
    <row r="13" spans="1:14" ht="18" customHeight="1">
      <c r="A13" s="48">
        <v>10</v>
      </c>
      <c r="B13" s="84"/>
      <c r="C13" s="86"/>
      <c r="D13" s="86"/>
      <c r="E13" s="87"/>
      <c r="F13" s="87"/>
      <c r="G13" s="87"/>
      <c r="I13" s="207"/>
      <c r="J13" s="207"/>
      <c r="K13" s="208"/>
      <c r="L13" s="208"/>
    </row>
    <row r="14" spans="1:14" ht="18" customHeight="1">
      <c r="A14" s="48">
        <v>11</v>
      </c>
      <c r="B14" s="84"/>
      <c r="C14" s="86"/>
      <c r="D14" s="86"/>
      <c r="E14" s="87"/>
      <c r="F14" s="87"/>
      <c r="G14" s="87"/>
      <c r="I14" s="209"/>
      <c r="J14" s="210"/>
      <c r="K14" s="211"/>
      <c r="L14" s="211"/>
      <c r="M14" s="208"/>
      <c r="N14" s="207"/>
    </row>
    <row r="15" spans="1:14" ht="18" customHeight="1">
      <c r="A15" s="48">
        <v>12</v>
      </c>
      <c r="B15" s="84"/>
      <c r="C15" s="86"/>
      <c r="D15" s="86"/>
      <c r="E15" s="87"/>
      <c r="F15" s="87"/>
      <c r="G15" s="87"/>
      <c r="I15" s="209"/>
      <c r="J15" s="210"/>
      <c r="K15" s="211"/>
      <c r="L15" s="211"/>
      <c r="M15" s="211"/>
      <c r="N15" s="210"/>
    </row>
    <row r="16" spans="1:14" ht="18" customHeight="1">
      <c r="A16" s="48">
        <v>13</v>
      </c>
      <c r="B16" s="84"/>
      <c r="C16" s="86"/>
      <c r="D16" s="86"/>
      <c r="E16" s="87"/>
      <c r="F16" s="87"/>
      <c r="G16" s="87"/>
      <c r="I16" s="209"/>
      <c r="J16" s="210"/>
      <c r="K16" s="211"/>
      <c r="L16" s="211"/>
      <c r="M16" s="211"/>
      <c r="N16" s="210"/>
    </row>
    <row r="17" spans="1:14" ht="18" customHeight="1">
      <c r="A17" s="48">
        <v>14</v>
      </c>
      <c r="B17" s="84"/>
      <c r="C17" s="86"/>
      <c r="D17" s="86"/>
      <c r="E17" s="87"/>
      <c r="F17" s="87"/>
      <c r="G17" s="87"/>
      <c r="I17" s="209"/>
      <c r="J17" s="210"/>
      <c r="K17" s="211"/>
      <c r="L17" s="211"/>
      <c r="M17" s="211"/>
      <c r="N17" s="210"/>
    </row>
    <row r="18" spans="1:14" ht="18" customHeight="1">
      <c r="A18" s="48">
        <v>15</v>
      </c>
      <c r="B18" s="84"/>
      <c r="C18" s="86"/>
      <c r="D18" s="86"/>
      <c r="E18" s="87"/>
      <c r="F18" s="87"/>
      <c r="G18" s="87"/>
      <c r="I18" s="209"/>
      <c r="J18" s="210"/>
      <c r="K18" s="211"/>
      <c r="L18" s="211"/>
      <c r="M18" s="211"/>
      <c r="N18" s="210"/>
    </row>
    <row r="19" spans="1:14" ht="18" customHeight="1">
      <c r="A19" s="48">
        <v>16</v>
      </c>
      <c r="B19" s="84"/>
      <c r="C19" s="86"/>
      <c r="D19" s="86"/>
      <c r="E19" s="87"/>
      <c r="F19" s="87"/>
      <c r="G19" s="87"/>
      <c r="I19" s="209"/>
      <c r="J19" s="210"/>
      <c r="K19" s="211"/>
      <c r="L19" s="211"/>
      <c r="M19" s="211"/>
      <c r="N19" s="210"/>
    </row>
    <row r="20" spans="1:14" ht="18" customHeight="1">
      <c r="A20" s="48">
        <v>17</v>
      </c>
      <c r="B20" s="84"/>
      <c r="C20" s="86"/>
      <c r="D20" s="86"/>
      <c r="E20" s="87"/>
      <c r="F20" s="87"/>
      <c r="G20" s="87"/>
      <c r="M20" s="211"/>
      <c r="N20" s="210"/>
    </row>
    <row r="21" spans="1:14" ht="18" customHeight="1">
      <c r="A21" s="48">
        <v>18</v>
      </c>
      <c r="B21" s="84"/>
      <c r="C21" s="86"/>
      <c r="D21" s="86"/>
      <c r="E21" s="87"/>
      <c r="F21" s="87"/>
      <c r="G21" s="87"/>
    </row>
    <row r="22" spans="1:14" ht="18" customHeight="1">
      <c r="A22" s="48">
        <v>19</v>
      </c>
      <c r="B22" s="84"/>
      <c r="C22" s="86"/>
      <c r="D22" s="86"/>
      <c r="E22" s="87"/>
      <c r="F22" s="87"/>
      <c r="G22" s="87"/>
    </row>
    <row r="23" spans="1:14" ht="18" customHeight="1">
      <c r="A23" s="48">
        <v>20</v>
      </c>
      <c r="B23" s="84" t="s">
        <v>36</v>
      </c>
      <c r="C23" s="86" t="s">
        <v>37</v>
      </c>
      <c r="D23" s="86" t="s">
        <v>38</v>
      </c>
      <c r="E23" s="87">
        <v>4</v>
      </c>
      <c r="F23" s="87"/>
      <c r="G23" s="163" t="s">
        <v>23</v>
      </c>
    </row>
    <row r="24" spans="1:14" ht="18" customHeight="1"/>
    <row r="25" spans="1:14" ht="18" customHeight="1"/>
    <row r="26" spans="1:14" ht="18" customHeight="1">
      <c r="A26" t="s">
        <v>39</v>
      </c>
    </row>
    <row r="27" spans="1:14" ht="18" customHeight="1">
      <c r="I27" s="206"/>
      <c r="J27" s="206"/>
      <c r="K27" s="206"/>
      <c r="L27" s="206"/>
    </row>
    <row r="28" spans="1:14" ht="49.5" customHeight="1">
      <c r="A28" s="622" t="s">
        <v>40</v>
      </c>
      <c r="B28" s="622"/>
      <c r="C28" s="622"/>
      <c r="D28" s="622"/>
      <c r="E28" s="622"/>
      <c r="F28" s="622"/>
      <c r="G28" s="622"/>
      <c r="H28" s="622"/>
      <c r="I28" s="622"/>
      <c r="J28" s="622"/>
      <c r="K28" s="622"/>
      <c r="L28" s="622"/>
      <c r="M28" s="206"/>
      <c r="N28" s="206"/>
    </row>
  </sheetData>
  <mergeCells count="1">
    <mergeCell ref="A28:L28"/>
  </mergeCells>
  <phoneticPr fontId="1"/>
  <dataValidations count="2">
    <dataValidation type="list" allowBlank="1" showInputMessage="1" showErrorMessage="1" sqref="E4:E7 E10:E23" xr:uid="{00000000-0002-0000-0000-000000000000}">
      <formula1>$I$5:$I$10</formula1>
    </dataValidation>
    <dataValidation type="list" allowBlank="1" showInputMessage="1" showErrorMessage="1" sqref="E8:E9" xr:uid="{00000000-0002-0000-0000-000001000000}">
      <formula1>$I$6:$I$11</formula1>
    </dataValidation>
  </dataValidations>
  <pageMargins left="0.70866141732283472" right="0.70866141732283472" top="0.74803149606299213" bottom="0.74803149606299213" header="0.31496062992125984" footer="0.31496062992125984"/>
  <pageSetup paperSize="9" scale="66" orientation="landscape" r:id="rId1"/>
  <headerFooter>
    <oddHeader>&amp;R（2023.06版）</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48022-FF7E-4148-8FD6-DFB21ED21543}">
  <sheetPr>
    <pageSetUpPr fitToPage="1"/>
  </sheetPr>
  <dimension ref="A1:G7"/>
  <sheetViews>
    <sheetView view="pageBreakPreview" zoomScale="115" zoomScaleNormal="100" zoomScaleSheetLayoutView="115" workbookViewId="0">
      <selection activeCell="F15" sqref="F15"/>
    </sheetView>
  </sheetViews>
  <sheetFormatPr defaultColWidth="8.83203125" defaultRowHeight="14"/>
  <cols>
    <col min="1" max="1" width="18.08203125" customWidth="1"/>
    <col min="2" max="2" width="16.58203125" customWidth="1"/>
    <col min="3" max="3" width="17.33203125" customWidth="1"/>
    <col min="4" max="4" width="16.58203125" customWidth="1"/>
  </cols>
  <sheetData>
    <row r="1" spans="1:7" ht="16.5">
      <c r="G1" s="350" t="s">
        <v>187</v>
      </c>
    </row>
    <row r="2" spans="1:7" ht="65.5" customHeight="1" thickBot="1">
      <c r="A2" s="715" t="s">
        <v>188</v>
      </c>
      <c r="B2" s="715"/>
      <c r="C2" s="715"/>
      <c r="D2" s="715"/>
      <c r="E2" s="715"/>
      <c r="F2" s="715"/>
      <c r="G2" s="715"/>
    </row>
    <row r="3" spans="1:7">
      <c r="A3" s="716" t="s">
        <v>189</v>
      </c>
      <c r="B3" s="716" t="s">
        <v>190</v>
      </c>
      <c r="C3" s="718" t="s">
        <v>191</v>
      </c>
      <c r="D3" s="720" t="s">
        <v>192</v>
      </c>
      <c r="E3" s="722" t="s">
        <v>193</v>
      </c>
      <c r="F3" s="723"/>
      <c r="G3" s="724"/>
    </row>
    <row r="4" spans="1:7" ht="14.5" thickBot="1">
      <c r="A4" s="717"/>
      <c r="B4" s="717"/>
      <c r="C4" s="719"/>
      <c r="D4" s="721"/>
      <c r="E4" s="725"/>
      <c r="F4" s="726"/>
      <c r="G4" s="727"/>
    </row>
    <row r="5" spans="1:7" ht="14.5" thickTop="1">
      <c r="A5" s="351" t="s">
        <v>194</v>
      </c>
      <c r="B5" s="882"/>
      <c r="C5" s="883"/>
      <c r="D5" s="354">
        <f>B5*C5</f>
        <v>0</v>
      </c>
      <c r="E5" s="706"/>
      <c r="F5" s="707"/>
      <c r="G5" s="708"/>
    </row>
    <row r="6" spans="1:7" ht="14.5" thickBot="1">
      <c r="A6" s="355"/>
      <c r="B6" s="884"/>
      <c r="C6" s="885"/>
      <c r="D6" s="598">
        <f>B6*C6</f>
        <v>0</v>
      </c>
      <c r="E6" s="709"/>
      <c r="F6" s="710"/>
      <c r="G6" s="711"/>
    </row>
    <row r="7" spans="1:7" ht="15" thickTop="1" thickBot="1">
      <c r="A7" s="712" t="s">
        <v>195</v>
      </c>
      <c r="B7" s="713"/>
      <c r="C7" s="713"/>
      <c r="D7" s="597">
        <f>SUM(D5:D6)</f>
        <v>0</v>
      </c>
      <c r="E7" s="714"/>
      <c r="F7" s="714"/>
      <c r="G7" s="714"/>
    </row>
  </sheetData>
  <mergeCells count="10">
    <mergeCell ref="E5:G5"/>
    <mergeCell ref="E6:G6"/>
    <mergeCell ref="A7:C7"/>
    <mergeCell ref="E7:G7"/>
    <mergeCell ref="A2:G2"/>
    <mergeCell ref="A3:A4"/>
    <mergeCell ref="B3:B4"/>
    <mergeCell ref="C3:C4"/>
    <mergeCell ref="D3:D4"/>
    <mergeCell ref="E3:G4"/>
  </mergeCells>
  <phoneticPr fontId="1"/>
  <pageMargins left="0.70866141732283472" right="0.70866141732283472" top="0.74803149606299213" bottom="0.74803149606299213" header="0.31496062992125984" footer="0.31496062992125984"/>
  <pageSetup paperSize="9" orientation="landscape" r:id="rId1"/>
  <headerFooter>
    <oddHeader>&amp;R（2023.06版）</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M16"/>
  <sheetViews>
    <sheetView workbookViewId="0">
      <selection activeCell="K11" sqref="K11"/>
    </sheetView>
  </sheetViews>
  <sheetFormatPr defaultColWidth="9" defaultRowHeight="14"/>
  <cols>
    <col min="1" max="1" width="25.5" style="35" customWidth="1"/>
    <col min="2" max="12" width="9.33203125" style="35" customWidth="1"/>
    <col min="13" max="13" width="12.58203125" style="35" customWidth="1"/>
    <col min="14" max="16384" width="9" style="35"/>
  </cols>
  <sheetData>
    <row r="1" spans="1:13" ht="18" customHeight="1">
      <c r="M1" s="179" t="s">
        <v>196</v>
      </c>
    </row>
    <row r="2" spans="1:13" ht="24" customHeight="1">
      <c r="A2" s="728" t="s">
        <v>197</v>
      </c>
      <c r="B2" s="728"/>
      <c r="C2" s="728"/>
      <c r="D2" s="728"/>
      <c r="E2" s="728"/>
      <c r="F2" s="728"/>
      <c r="G2" s="728"/>
      <c r="H2" s="728"/>
      <c r="I2" s="728"/>
      <c r="J2" s="728"/>
      <c r="K2" s="728"/>
      <c r="L2" s="728"/>
      <c r="M2" s="728"/>
    </row>
    <row r="3" spans="1:13" ht="15" customHeight="1" thickBot="1"/>
    <row r="4" spans="1:13" ht="24" customHeight="1" thickBot="1">
      <c r="A4" s="730" t="s">
        <v>198</v>
      </c>
      <c r="B4" s="732" t="s">
        <v>199</v>
      </c>
      <c r="C4" s="733"/>
      <c r="D4" s="733"/>
      <c r="E4" s="733"/>
      <c r="F4" s="733"/>
      <c r="G4" s="733"/>
      <c r="H4" s="733"/>
      <c r="I4" s="733"/>
      <c r="J4" s="733"/>
      <c r="K4" s="733"/>
      <c r="L4" s="734"/>
      <c r="M4" s="730" t="s">
        <v>200</v>
      </c>
    </row>
    <row r="5" spans="1:13" ht="24" customHeight="1" thickBot="1">
      <c r="A5" s="731"/>
      <c r="B5" s="180">
        <v>44896</v>
      </c>
      <c r="C5" s="180">
        <v>44927</v>
      </c>
      <c r="D5" s="180">
        <v>44958</v>
      </c>
      <c r="E5" s="180">
        <v>44986</v>
      </c>
      <c r="F5" s="180">
        <v>45017</v>
      </c>
      <c r="G5" s="180">
        <v>45047</v>
      </c>
      <c r="H5" s="180">
        <v>45108</v>
      </c>
      <c r="I5" s="180">
        <v>45139</v>
      </c>
      <c r="J5" s="180">
        <v>45170</v>
      </c>
      <c r="K5" s="180">
        <v>45200</v>
      </c>
      <c r="L5" s="180">
        <v>45231</v>
      </c>
      <c r="M5" s="731"/>
    </row>
    <row r="6" spans="1:13" ht="24" customHeight="1" thickTop="1">
      <c r="A6" s="36" t="s">
        <v>201</v>
      </c>
      <c r="B6" s="886"/>
      <c r="C6" s="886"/>
      <c r="D6" s="886"/>
      <c r="E6" s="886"/>
      <c r="F6" s="886"/>
      <c r="G6" s="886"/>
      <c r="H6" s="886"/>
      <c r="I6" s="886"/>
      <c r="J6" s="886"/>
      <c r="K6" s="886"/>
      <c r="L6" s="886"/>
      <c r="M6" s="37">
        <f t="shared" ref="M6:M13" si="0">SUM(B6:L6)</f>
        <v>0</v>
      </c>
    </row>
    <row r="7" spans="1:13" ht="24" customHeight="1">
      <c r="A7" s="36" t="s">
        <v>202</v>
      </c>
      <c r="B7" s="886"/>
      <c r="C7" s="886"/>
      <c r="D7" s="886"/>
      <c r="E7" s="886"/>
      <c r="F7" s="886"/>
      <c r="G7" s="886"/>
      <c r="H7" s="886"/>
      <c r="I7" s="886"/>
      <c r="J7" s="886"/>
      <c r="K7" s="886"/>
      <c r="L7" s="886"/>
      <c r="M7" s="37">
        <f t="shared" si="0"/>
        <v>0</v>
      </c>
    </row>
    <row r="8" spans="1:13" ht="24" customHeight="1">
      <c r="A8" s="349" t="s">
        <v>203</v>
      </c>
      <c r="B8" s="886"/>
      <c r="C8" s="886"/>
      <c r="D8" s="886"/>
      <c r="E8" s="886"/>
      <c r="F8" s="886"/>
      <c r="G8" s="886"/>
      <c r="H8" s="886"/>
      <c r="I8" s="886"/>
      <c r="J8" s="886"/>
      <c r="K8" s="886"/>
      <c r="L8" s="886"/>
      <c r="M8" s="37">
        <f t="shared" si="0"/>
        <v>0</v>
      </c>
    </row>
    <row r="9" spans="1:13" ht="24" customHeight="1">
      <c r="A9" s="349" t="s">
        <v>204</v>
      </c>
      <c r="B9" s="886"/>
      <c r="C9" s="886"/>
      <c r="D9" s="886"/>
      <c r="E9" s="886"/>
      <c r="F9" s="886"/>
      <c r="G9" s="886"/>
      <c r="H9" s="886"/>
      <c r="I9" s="886"/>
      <c r="J9" s="886"/>
      <c r="K9" s="886"/>
      <c r="L9" s="886"/>
      <c r="M9" s="37">
        <f t="shared" si="0"/>
        <v>0</v>
      </c>
    </row>
    <row r="10" spans="1:13" ht="24" customHeight="1">
      <c r="A10" s="349" t="s">
        <v>205</v>
      </c>
      <c r="B10" s="886"/>
      <c r="C10" s="886"/>
      <c r="D10" s="886"/>
      <c r="E10" s="886"/>
      <c r="F10" s="886"/>
      <c r="G10" s="886"/>
      <c r="H10" s="886"/>
      <c r="I10" s="886"/>
      <c r="J10" s="886"/>
      <c r="K10" s="886"/>
      <c r="L10" s="886"/>
      <c r="M10" s="37">
        <f t="shared" si="0"/>
        <v>0</v>
      </c>
    </row>
    <row r="11" spans="1:13" ht="24" customHeight="1">
      <c r="A11" s="349" t="s">
        <v>206</v>
      </c>
      <c r="B11" s="886"/>
      <c r="C11" s="886"/>
      <c r="D11" s="886"/>
      <c r="E11" s="886"/>
      <c r="F11" s="886"/>
      <c r="G11" s="886"/>
      <c r="H11" s="886"/>
      <c r="I11" s="886"/>
      <c r="J11" s="886"/>
      <c r="K11" s="886"/>
      <c r="L11" s="886"/>
      <c r="M11" s="37">
        <f t="shared" si="0"/>
        <v>0</v>
      </c>
    </row>
    <row r="12" spans="1:13" ht="24" customHeight="1">
      <c r="A12" s="349" t="s">
        <v>207</v>
      </c>
      <c r="B12" s="886"/>
      <c r="C12" s="886"/>
      <c r="D12" s="886"/>
      <c r="E12" s="886"/>
      <c r="F12" s="886"/>
      <c r="G12" s="886"/>
      <c r="H12" s="886"/>
      <c r="I12" s="886"/>
      <c r="J12" s="886"/>
      <c r="K12" s="886"/>
      <c r="L12" s="886"/>
      <c r="M12" s="37">
        <f t="shared" si="0"/>
        <v>0</v>
      </c>
    </row>
    <row r="13" spans="1:13" ht="24" customHeight="1" thickBot="1">
      <c r="A13" s="38" t="s">
        <v>208</v>
      </c>
      <c r="B13" s="887"/>
      <c r="C13" s="887"/>
      <c r="D13" s="887"/>
      <c r="E13" s="887"/>
      <c r="F13" s="887"/>
      <c r="G13" s="887"/>
      <c r="H13" s="887"/>
      <c r="I13" s="887"/>
      <c r="J13" s="887"/>
      <c r="K13" s="887"/>
      <c r="L13" s="887"/>
      <c r="M13" s="39">
        <f t="shared" si="0"/>
        <v>0</v>
      </c>
    </row>
    <row r="14" spans="1:13" ht="30" customHeight="1">
      <c r="A14" s="40"/>
      <c r="B14" s="40"/>
      <c r="C14" s="40"/>
      <c r="D14" s="40"/>
      <c r="E14" s="40"/>
      <c r="F14" s="40"/>
      <c r="G14" s="40"/>
      <c r="H14" s="40"/>
      <c r="I14" s="735" t="s">
        <v>209</v>
      </c>
      <c r="J14" s="736"/>
      <c r="K14" s="736"/>
      <c r="L14" s="737"/>
      <c r="M14" s="41">
        <f>SUM(M6:M13)</f>
        <v>0</v>
      </c>
    </row>
    <row r="16" spans="1:13" ht="30" customHeight="1">
      <c r="A16" s="729" t="s">
        <v>210</v>
      </c>
      <c r="B16" s="729"/>
      <c r="C16" s="729"/>
      <c r="D16" s="729"/>
      <c r="E16" s="729"/>
      <c r="F16" s="729"/>
      <c r="G16" s="729"/>
      <c r="H16" s="729"/>
      <c r="I16" s="729"/>
      <c r="J16" s="729"/>
      <c r="K16" s="729"/>
      <c r="L16" s="729"/>
      <c r="M16" s="729"/>
    </row>
  </sheetData>
  <mergeCells count="6">
    <mergeCell ref="A2:M2"/>
    <mergeCell ref="A16:M16"/>
    <mergeCell ref="A4:A5"/>
    <mergeCell ref="B4:L4"/>
    <mergeCell ref="M4:M5"/>
    <mergeCell ref="I14:L14"/>
  </mergeCells>
  <phoneticPr fontId="1"/>
  <pageMargins left="0.70866141732283472" right="0.70866141732283472" top="0.74803149606299213" bottom="0.74803149606299213" header="0.31496062992125984" footer="0.31496062992125984"/>
  <pageSetup paperSize="9" scale="86" orientation="landscape" r:id="rId1"/>
  <headerFooter>
    <oddHeader>&amp;R（2023.06版）</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40"/>
  <sheetViews>
    <sheetView workbookViewId="0"/>
  </sheetViews>
  <sheetFormatPr defaultColWidth="9" defaultRowHeight="14"/>
  <cols>
    <col min="1" max="1" width="8.58203125" style="251" customWidth="1"/>
    <col min="2" max="2" width="26.58203125" style="251" customWidth="1"/>
    <col min="3" max="3" width="8.58203125" style="251" customWidth="1"/>
    <col min="4" max="6" width="13.83203125" style="251" customWidth="1"/>
    <col min="7" max="7" width="24.58203125" style="251" customWidth="1"/>
    <col min="8" max="16384" width="9" style="172"/>
  </cols>
  <sheetData>
    <row r="1" spans="1:7" ht="18" customHeight="1">
      <c r="G1" s="252" t="s">
        <v>211</v>
      </c>
    </row>
    <row r="2" spans="1:7" ht="30" customHeight="1">
      <c r="A2" s="743" t="s">
        <v>212</v>
      </c>
      <c r="B2" s="743"/>
      <c r="C2" s="743"/>
      <c r="D2" s="743"/>
      <c r="E2" s="743"/>
      <c r="F2" s="743"/>
      <c r="G2" s="743"/>
    </row>
    <row r="3" spans="1:7" ht="30" customHeight="1" thickBot="1">
      <c r="A3" s="181" t="s">
        <v>213</v>
      </c>
      <c r="B3" s="182"/>
      <c r="C3" s="182"/>
      <c r="D3" s="182"/>
      <c r="E3" s="182"/>
      <c r="F3" s="182"/>
      <c r="G3" s="253">
        <f>A6</f>
        <v>44563</v>
      </c>
    </row>
    <row r="4" spans="1:7" ht="18" customHeight="1">
      <c r="A4" s="744" t="s">
        <v>214</v>
      </c>
      <c r="B4" s="746" t="s">
        <v>215</v>
      </c>
      <c r="C4" s="748" t="s">
        <v>216</v>
      </c>
      <c r="D4" s="750" t="s">
        <v>217</v>
      </c>
      <c r="E4" s="751"/>
      <c r="F4" s="752"/>
      <c r="G4" s="753" t="s">
        <v>218</v>
      </c>
    </row>
    <row r="5" spans="1:7" ht="18" customHeight="1" thickBot="1">
      <c r="A5" s="745"/>
      <c r="B5" s="747"/>
      <c r="C5" s="749"/>
      <c r="D5" s="183" t="s">
        <v>219</v>
      </c>
      <c r="E5" s="243" t="s">
        <v>220</v>
      </c>
      <c r="F5" s="184" t="s">
        <v>221</v>
      </c>
      <c r="G5" s="754"/>
    </row>
    <row r="6" spans="1:7" ht="24" customHeight="1" thickTop="1">
      <c r="A6" s="214">
        <v>44563</v>
      </c>
      <c r="B6" s="185"/>
      <c r="C6" s="186"/>
      <c r="D6" s="888"/>
      <c r="E6" s="889"/>
      <c r="F6" s="890"/>
      <c r="G6" s="189"/>
    </row>
    <row r="7" spans="1:7" ht="24" customHeight="1">
      <c r="A7" s="214">
        <v>44564</v>
      </c>
      <c r="B7" s="190"/>
      <c r="C7" s="191"/>
      <c r="D7" s="891"/>
      <c r="E7" s="892"/>
      <c r="F7" s="893"/>
      <c r="G7" s="192"/>
    </row>
    <row r="8" spans="1:7" ht="24" customHeight="1">
      <c r="A8" s="214">
        <v>44565</v>
      </c>
      <c r="B8" s="190"/>
      <c r="C8" s="191"/>
      <c r="D8" s="891"/>
      <c r="E8" s="892"/>
      <c r="F8" s="893"/>
      <c r="G8" s="192"/>
    </row>
    <row r="9" spans="1:7" ht="24" customHeight="1">
      <c r="A9" s="215"/>
      <c r="B9" s="190"/>
      <c r="C9" s="193"/>
      <c r="D9" s="888"/>
      <c r="E9" s="889"/>
      <c r="F9" s="890"/>
      <c r="G9" s="192"/>
    </row>
    <row r="10" spans="1:7" ht="24" customHeight="1">
      <c r="A10" s="215"/>
      <c r="B10" s="190"/>
      <c r="C10" s="193"/>
      <c r="D10" s="891"/>
      <c r="E10" s="892"/>
      <c r="F10" s="893"/>
      <c r="G10" s="192"/>
    </row>
    <row r="11" spans="1:7" ht="24" customHeight="1">
      <c r="A11" s="215"/>
      <c r="B11" s="190"/>
      <c r="C11" s="193"/>
      <c r="D11" s="891"/>
      <c r="E11" s="892"/>
      <c r="F11" s="893"/>
      <c r="G11" s="192"/>
    </row>
    <row r="12" spans="1:7" ht="24" customHeight="1">
      <c r="A12" s="215"/>
      <c r="B12" s="190"/>
      <c r="C12" s="193"/>
      <c r="D12" s="888"/>
      <c r="E12" s="889"/>
      <c r="F12" s="890"/>
      <c r="G12" s="192"/>
    </row>
    <row r="13" spans="1:7" ht="24" customHeight="1">
      <c r="A13" s="215"/>
      <c r="B13" s="190"/>
      <c r="C13" s="193"/>
      <c r="D13" s="891"/>
      <c r="E13" s="892"/>
      <c r="F13" s="893"/>
      <c r="G13" s="192"/>
    </row>
    <row r="14" spans="1:7" ht="24" customHeight="1">
      <c r="A14" s="215"/>
      <c r="B14" s="190"/>
      <c r="C14" s="193"/>
      <c r="D14" s="891"/>
      <c r="E14" s="892"/>
      <c r="F14" s="893"/>
      <c r="G14" s="192"/>
    </row>
    <row r="15" spans="1:7" ht="24" customHeight="1">
      <c r="A15" s="215"/>
      <c r="B15" s="190"/>
      <c r="C15" s="193"/>
      <c r="D15" s="888"/>
      <c r="E15" s="889"/>
      <c r="F15" s="890"/>
      <c r="G15" s="192"/>
    </row>
    <row r="16" spans="1:7" ht="24" customHeight="1">
      <c r="A16" s="215"/>
      <c r="B16" s="190"/>
      <c r="C16" s="191"/>
      <c r="D16" s="891"/>
      <c r="E16" s="892"/>
      <c r="F16" s="893"/>
      <c r="G16" s="192"/>
    </row>
    <row r="17" spans="1:7" ht="24" customHeight="1">
      <c r="A17" s="215"/>
      <c r="B17" s="190"/>
      <c r="C17" s="191"/>
      <c r="D17" s="891"/>
      <c r="E17" s="892"/>
      <c r="F17" s="893"/>
      <c r="G17" s="192"/>
    </row>
    <row r="18" spans="1:7" ht="24" customHeight="1">
      <c r="A18" s="215"/>
      <c r="B18" s="190"/>
      <c r="C18" s="191"/>
      <c r="D18" s="888"/>
      <c r="E18" s="889"/>
      <c r="F18" s="890"/>
      <c r="G18" s="192"/>
    </row>
    <row r="19" spans="1:7" ht="24" customHeight="1">
      <c r="A19" s="215"/>
      <c r="B19" s="190"/>
      <c r="C19" s="191"/>
      <c r="D19" s="891"/>
      <c r="E19" s="892"/>
      <c r="F19" s="893"/>
      <c r="G19" s="192"/>
    </row>
    <row r="20" spans="1:7" ht="24" customHeight="1">
      <c r="A20" s="215"/>
      <c r="B20" s="190"/>
      <c r="C20" s="193"/>
      <c r="D20" s="891"/>
      <c r="E20" s="892"/>
      <c r="F20" s="893"/>
      <c r="G20" s="192"/>
    </row>
    <row r="21" spans="1:7" ht="24" customHeight="1">
      <c r="A21" s="215"/>
      <c r="B21" s="190"/>
      <c r="C21" s="193"/>
      <c r="D21" s="888"/>
      <c r="E21" s="889"/>
      <c r="F21" s="890"/>
      <c r="G21" s="192"/>
    </row>
    <row r="22" spans="1:7" ht="24" customHeight="1">
      <c r="A22" s="215"/>
      <c r="B22" s="190"/>
      <c r="C22" s="193"/>
      <c r="D22" s="891"/>
      <c r="E22" s="892"/>
      <c r="F22" s="893"/>
      <c r="G22" s="192"/>
    </row>
    <row r="23" spans="1:7" ht="24" customHeight="1">
      <c r="A23" s="215"/>
      <c r="B23" s="190"/>
      <c r="C23" s="193"/>
      <c r="D23" s="891"/>
      <c r="E23" s="892"/>
      <c r="F23" s="893"/>
      <c r="G23" s="192"/>
    </row>
    <row r="24" spans="1:7" ht="24" customHeight="1">
      <c r="A24" s="215"/>
      <c r="B24" s="190"/>
      <c r="C24" s="193"/>
      <c r="D24" s="888"/>
      <c r="E24" s="889"/>
      <c r="F24" s="890"/>
      <c r="G24" s="192"/>
    </row>
    <row r="25" spans="1:7" ht="24" customHeight="1">
      <c r="A25" s="215"/>
      <c r="B25" s="190"/>
      <c r="C25" s="193"/>
      <c r="D25" s="891"/>
      <c r="E25" s="892"/>
      <c r="F25" s="893"/>
      <c r="G25" s="192"/>
    </row>
    <row r="26" spans="1:7" ht="24" customHeight="1">
      <c r="A26" s="215"/>
      <c r="B26" s="190"/>
      <c r="C26" s="193"/>
      <c r="D26" s="891"/>
      <c r="E26" s="892"/>
      <c r="F26" s="893"/>
      <c r="G26" s="192"/>
    </row>
    <row r="27" spans="1:7" ht="24" customHeight="1">
      <c r="A27" s="215"/>
      <c r="B27" s="190"/>
      <c r="C27" s="193"/>
      <c r="D27" s="888"/>
      <c r="E27" s="889"/>
      <c r="F27" s="893"/>
      <c r="G27" s="192"/>
    </row>
    <row r="28" spans="1:7" ht="24" customHeight="1" thickBot="1">
      <c r="A28" s="216"/>
      <c r="B28" s="194"/>
      <c r="C28" s="195"/>
      <c r="D28" s="895"/>
      <c r="E28" s="896"/>
      <c r="F28" s="894"/>
      <c r="G28" s="196"/>
    </row>
    <row r="29" spans="1:7" ht="14.5" thickTop="1">
      <c r="A29" s="197" t="s">
        <v>222</v>
      </c>
      <c r="B29" s="198"/>
      <c r="C29" s="199"/>
      <c r="D29" s="187">
        <f>SUM(D6:D28)</f>
        <v>0</v>
      </c>
      <c r="E29" s="220">
        <f>SUM(E6:E28)</f>
        <v>0</v>
      </c>
      <c r="F29" s="188">
        <f>SUM(F6:F28)</f>
        <v>0</v>
      </c>
      <c r="G29" s="200"/>
    </row>
    <row r="30" spans="1:7" ht="30" customHeight="1">
      <c r="A30" s="755" t="s">
        <v>223</v>
      </c>
      <c r="B30" s="756"/>
      <c r="C30" s="757"/>
      <c r="D30" s="201">
        <f>ROUNDDOWN(D29*E33,0)</f>
        <v>0</v>
      </c>
      <c r="E30" s="202">
        <f>ROUNDDOWN(E29*E34,0)</f>
        <v>0</v>
      </c>
      <c r="F30" s="203"/>
      <c r="G30" s="204"/>
    </row>
    <row r="31" spans="1:7" ht="30" customHeight="1">
      <c r="A31" s="758" t="s">
        <v>224</v>
      </c>
      <c r="B31" s="759"/>
      <c r="C31" s="760"/>
      <c r="D31" s="738">
        <f>D30+E30+F29</f>
        <v>0</v>
      </c>
      <c r="E31" s="739"/>
      <c r="F31" s="740"/>
      <c r="G31" s="205"/>
    </row>
    <row r="32" spans="1:7" ht="16.5" customHeight="1">
      <c r="A32" s="217"/>
      <c r="B32" s="217"/>
      <c r="C32" s="217"/>
      <c r="D32" s="218"/>
      <c r="E32" s="218"/>
      <c r="F32" s="218"/>
      <c r="G32" s="219"/>
    </row>
    <row r="33" spans="1:7" s="45" customFormat="1" ht="18" customHeight="1">
      <c r="A33" s="43"/>
      <c r="B33" s="254">
        <v>1</v>
      </c>
      <c r="C33" s="255" t="str">
        <f>D5</f>
        <v>US$</v>
      </c>
      <c r="D33" s="256" t="s">
        <v>225</v>
      </c>
      <c r="E33" s="897"/>
      <c r="F33" s="257" t="s">
        <v>226</v>
      </c>
      <c r="G33" s="258" t="s">
        <v>227</v>
      </c>
    </row>
    <row r="34" spans="1:7" s="45" customFormat="1" ht="18" customHeight="1">
      <c r="A34" s="43"/>
      <c r="B34" s="254">
        <v>1</v>
      </c>
      <c r="C34" s="259" t="str">
        <f>E5</f>
        <v>現地通貨注４</v>
      </c>
      <c r="D34" s="256" t="s">
        <v>225</v>
      </c>
      <c r="E34" s="898"/>
      <c r="F34" s="257" t="s">
        <v>226</v>
      </c>
      <c r="G34" s="258" t="s">
        <v>228</v>
      </c>
    </row>
    <row r="35" spans="1:7" s="45" customFormat="1" ht="18" customHeight="1">
      <c r="A35" s="43"/>
      <c r="B35" s="43"/>
      <c r="C35" s="44"/>
      <c r="D35" s="43"/>
      <c r="E35" s="43"/>
      <c r="F35" s="44"/>
      <c r="G35" s="43"/>
    </row>
    <row r="36" spans="1:7" s="45" customFormat="1" ht="18" customHeight="1">
      <c r="A36" s="43"/>
      <c r="B36" s="43"/>
      <c r="C36" s="43"/>
      <c r="D36" s="43"/>
      <c r="E36" s="43"/>
      <c r="F36" s="43"/>
      <c r="G36" s="43"/>
    </row>
    <row r="37" spans="1:7" s="45" customFormat="1" ht="70.5" customHeight="1">
      <c r="A37" s="741" t="s">
        <v>229</v>
      </c>
      <c r="B37" s="742"/>
      <c r="C37" s="742"/>
      <c r="D37" s="742"/>
      <c r="E37" s="742"/>
      <c r="F37" s="742"/>
      <c r="G37" s="742"/>
    </row>
    <row r="38" spans="1:7" s="45" customFormat="1" ht="18" customHeight="1">
      <c r="A38" s="44"/>
      <c r="B38" s="44"/>
      <c r="C38" s="44"/>
      <c r="D38" s="44"/>
      <c r="E38" s="44"/>
      <c r="F38" s="44"/>
      <c r="G38" s="44"/>
    </row>
    <row r="39" spans="1:7" ht="18" customHeight="1"/>
    <row r="40" spans="1:7" ht="18" customHeight="1"/>
  </sheetData>
  <mergeCells count="10">
    <mergeCell ref="D31:F31"/>
    <mergeCell ref="A37:G37"/>
    <mergeCell ref="A2:G2"/>
    <mergeCell ref="A4:A5"/>
    <mergeCell ref="B4:B5"/>
    <mergeCell ref="C4:C5"/>
    <mergeCell ref="D4:F4"/>
    <mergeCell ref="G4:G5"/>
    <mergeCell ref="A30:C30"/>
    <mergeCell ref="A31:C31"/>
  </mergeCells>
  <phoneticPr fontId="1"/>
  <dataValidations count="1">
    <dataValidation type="list" allowBlank="1" showInputMessage="1" showErrorMessage="1" sqref="G34" xr:uid="{00000000-0002-0000-0C00-000000000000}">
      <formula1>"JICA指定レート,OANDAレート,その他のレート"</formula1>
    </dataValidation>
  </dataValidations>
  <pageMargins left="0.70866141732283472" right="0.70866141732283472" top="0.74803149606299213" bottom="0.74803149606299213" header="0.31496062992125984" footer="0.31496062992125984"/>
  <pageSetup paperSize="9" scale="59" orientation="landscape" r:id="rId1"/>
  <headerFooter>
    <oddHeader>&amp;R（2023.06版）</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E9756-A273-4A96-A043-9EFB9F3CA823}">
  <sheetPr>
    <pageSetUpPr fitToPage="1"/>
  </sheetPr>
  <dimension ref="A1:G25"/>
  <sheetViews>
    <sheetView view="pageBreakPreview" zoomScaleNormal="100" zoomScaleSheetLayoutView="100" workbookViewId="0"/>
  </sheetViews>
  <sheetFormatPr defaultColWidth="9" defaultRowHeight="14"/>
  <cols>
    <col min="1" max="1" width="8.58203125" style="359" customWidth="1"/>
    <col min="2" max="2" width="27.5" style="359" customWidth="1"/>
    <col min="3" max="3" width="13.83203125" style="359" customWidth="1"/>
    <col min="4" max="4" width="8.58203125" style="359" customWidth="1"/>
    <col min="5" max="5" width="16.58203125" style="359" customWidth="1"/>
    <col min="6" max="6" width="28.58203125" style="359" customWidth="1"/>
    <col min="7" max="16384" width="9" style="359"/>
  </cols>
  <sheetData>
    <row r="1" spans="1:7" ht="18" customHeight="1">
      <c r="F1" s="360" t="s">
        <v>230</v>
      </c>
    </row>
    <row r="2" spans="1:7" ht="27" customHeight="1">
      <c r="A2" s="773" t="s">
        <v>231</v>
      </c>
      <c r="B2" s="773"/>
      <c r="C2" s="773"/>
      <c r="D2" s="773"/>
      <c r="E2" s="773"/>
      <c r="F2" s="773"/>
    </row>
    <row r="3" spans="1:7" ht="15" customHeight="1" thickBot="1">
      <c r="A3" s="361"/>
      <c r="B3" s="362"/>
      <c r="C3" s="362"/>
      <c r="D3" s="362"/>
      <c r="E3" s="363"/>
      <c r="F3" s="364"/>
    </row>
    <row r="4" spans="1:7" ht="30" customHeight="1" thickBot="1">
      <c r="A4" s="365" t="s">
        <v>214</v>
      </c>
      <c r="B4" s="366" t="s">
        <v>215</v>
      </c>
      <c r="C4" s="367" t="s">
        <v>190</v>
      </c>
      <c r="D4" s="368" t="s">
        <v>232</v>
      </c>
      <c r="E4" s="369" t="s">
        <v>233</v>
      </c>
      <c r="F4" s="370" t="s">
        <v>218</v>
      </c>
    </row>
    <row r="5" spans="1:7" ht="24" customHeight="1" thickTop="1">
      <c r="A5" s="371"/>
      <c r="B5" s="372"/>
      <c r="C5" s="899"/>
      <c r="D5" s="900"/>
      <c r="E5" s="373">
        <f>C5*D5</f>
        <v>0</v>
      </c>
      <c r="F5" s="374"/>
      <c r="G5" s="606"/>
    </row>
    <row r="6" spans="1:7" ht="24" customHeight="1">
      <c r="A6" s="375"/>
      <c r="B6" s="376"/>
      <c r="C6" s="901"/>
      <c r="D6" s="902"/>
      <c r="E6" s="377">
        <f t="shared" ref="E6:E7" si="0">C6*D6</f>
        <v>0</v>
      </c>
      <c r="F6" s="378"/>
      <c r="G6" s="606"/>
    </row>
    <row r="7" spans="1:7" ht="24" customHeight="1">
      <c r="A7" s="379"/>
      <c r="B7" s="376"/>
      <c r="C7" s="901"/>
      <c r="D7" s="902"/>
      <c r="E7" s="377">
        <f t="shared" si="0"/>
        <v>0</v>
      </c>
      <c r="F7" s="378"/>
      <c r="G7" s="606"/>
    </row>
    <row r="8" spans="1:7" ht="24" customHeight="1">
      <c r="A8" s="379"/>
      <c r="B8" s="376"/>
      <c r="C8" s="901"/>
      <c r="D8" s="902"/>
      <c r="E8" s="377">
        <f>C8*D8</f>
        <v>0</v>
      </c>
      <c r="F8" s="378"/>
      <c r="G8" s="606"/>
    </row>
    <row r="9" spans="1:7" ht="24" customHeight="1" thickBot="1">
      <c r="A9" s="380"/>
      <c r="B9" s="381"/>
      <c r="C9" s="903"/>
      <c r="D9" s="904"/>
      <c r="E9" s="382">
        <f>C9*D9</f>
        <v>0</v>
      </c>
      <c r="F9" s="383"/>
      <c r="G9" s="606"/>
    </row>
    <row r="10" spans="1:7" ht="30" customHeight="1" thickBot="1">
      <c r="A10" s="761" t="s">
        <v>234</v>
      </c>
      <c r="B10" s="762"/>
      <c r="C10" s="762"/>
      <c r="D10" s="770"/>
      <c r="E10" s="600">
        <f>SUM(E5:E9)</f>
        <v>0</v>
      </c>
      <c r="F10" s="384"/>
    </row>
    <row r="11" spans="1:7" ht="30" customHeight="1">
      <c r="A11" s="761" t="s">
        <v>235</v>
      </c>
      <c r="B11" s="762"/>
      <c r="C11" s="762"/>
      <c r="D11" s="762"/>
      <c r="E11" s="599">
        <f>E10*100/110</f>
        <v>0</v>
      </c>
      <c r="F11" s="386"/>
    </row>
    <row r="12" spans="1:7" ht="30" customHeight="1">
      <c r="A12" s="387"/>
      <c r="B12" s="387"/>
      <c r="C12" s="387"/>
      <c r="D12" s="387"/>
      <c r="E12" s="388"/>
      <c r="F12" s="384"/>
    </row>
    <row r="13" spans="1:7" ht="30" customHeight="1">
      <c r="A13" s="773" t="s">
        <v>236</v>
      </c>
      <c r="B13" s="773"/>
      <c r="C13" s="773"/>
      <c r="D13" s="773"/>
      <c r="E13" s="773"/>
      <c r="F13" s="773"/>
    </row>
    <row r="14" spans="1:7" ht="30" customHeight="1" thickBot="1">
      <c r="A14" s="361"/>
      <c r="B14" s="362"/>
      <c r="C14" s="362"/>
      <c r="D14" s="362"/>
      <c r="E14" s="389"/>
      <c r="F14" s="364"/>
    </row>
    <row r="15" spans="1:7" ht="30" customHeight="1" thickBot="1">
      <c r="A15" s="365" t="s">
        <v>214</v>
      </c>
      <c r="B15" s="771" t="s">
        <v>215</v>
      </c>
      <c r="C15" s="772"/>
      <c r="D15" s="368" t="s">
        <v>216</v>
      </c>
      <c r="E15" s="370" t="s">
        <v>233</v>
      </c>
      <c r="F15" s="370" t="s">
        <v>218</v>
      </c>
    </row>
    <row r="16" spans="1:7" ht="30" customHeight="1" thickTop="1">
      <c r="A16" s="371"/>
      <c r="B16" s="764"/>
      <c r="C16" s="765"/>
      <c r="D16" s="390"/>
      <c r="E16" s="385"/>
      <c r="F16" s="374"/>
    </row>
    <row r="17" spans="1:6" ht="30" customHeight="1">
      <c r="A17" s="375"/>
      <c r="B17" s="766"/>
      <c r="C17" s="767"/>
      <c r="D17" s="391"/>
      <c r="E17" s="392"/>
      <c r="F17" s="378"/>
    </row>
    <row r="18" spans="1:6" ht="30" customHeight="1">
      <c r="A18" s="379"/>
      <c r="B18" s="766"/>
      <c r="C18" s="767"/>
      <c r="D18" s="393"/>
      <c r="E18" s="392"/>
      <c r="F18" s="378"/>
    </row>
    <row r="19" spans="1:6" ht="30" customHeight="1">
      <c r="A19" s="379"/>
      <c r="B19" s="766"/>
      <c r="C19" s="767"/>
      <c r="D19" s="393"/>
      <c r="E19" s="392"/>
      <c r="F19" s="378"/>
    </row>
    <row r="20" spans="1:6" ht="30" customHeight="1">
      <c r="A20" s="380"/>
      <c r="B20" s="768"/>
      <c r="C20" s="769"/>
      <c r="D20" s="394"/>
      <c r="E20" s="395"/>
      <c r="F20" s="383"/>
    </row>
    <row r="21" spans="1:6" ht="30.65" customHeight="1">
      <c r="A21" s="761" t="s">
        <v>234</v>
      </c>
      <c r="B21" s="762"/>
      <c r="C21" s="762"/>
      <c r="D21" s="770"/>
      <c r="E21" s="600">
        <f>SUM(E16:E20)</f>
        <v>0</v>
      </c>
      <c r="F21" s="384"/>
    </row>
    <row r="22" spans="1:6" s="396" customFormat="1" ht="30.65" customHeight="1">
      <c r="A22" s="761" t="s">
        <v>235</v>
      </c>
      <c r="B22" s="762"/>
      <c r="C22" s="762"/>
      <c r="D22" s="762"/>
      <c r="E22" s="599">
        <f>E21*100/110</f>
        <v>0</v>
      </c>
      <c r="F22" s="386"/>
    </row>
    <row r="23" spans="1:6" ht="18" customHeight="1">
      <c r="A23" s="397"/>
      <c r="B23" s="397"/>
      <c r="C23" s="397"/>
      <c r="D23" s="397"/>
      <c r="E23" s="397"/>
      <c r="F23" s="397"/>
    </row>
    <row r="24" spans="1:6" ht="18" customHeight="1">
      <c r="A24" s="397"/>
      <c r="B24" s="397"/>
      <c r="C24" s="397"/>
      <c r="D24" s="397"/>
      <c r="E24" s="397"/>
      <c r="F24" s="397"/>
    </row>
    <row r="25" spans="1:6" ht="132" customHeight="1">
      <c r="A25" s="763" t="s">
        <v>237</v>
      </c>
      <c r="B25" s="763"/>
      <c r="C25" s="763"/>
      <c r="D25" s="763"/>
      <c r="E25" s="763"/>
      <c r="F25" s="763"/>
    </row>
  </sheetData>
  <mergeCells count="13">
    <mergeCell ref="B15:C15"/>
    <mergeCell ref="A2:F2"/>
    <mergeCell ref="A10:D10"/>
    <mergeCell ref="A11:D11"/>
    <mergeCell ref="A13:F13"/>
    <mergeCell ref="A22:D22"/>
    <mergeCell ref="A25:F25"/>
    <mergeCell ref="B16:C16"/>
    <mergeCell ref="B17:C17"/>
    <mergeCell ref="B18:C18"/>
    <mergeCell ref="B19:C19"/>
    <mergeCell ref="B20:C20"/>
    <mergeCell ref="A21:D21"/>
  </mergeCells>
  <phoneticPr fontId="1"/>
  <pageMargins left="0.70866141732283472" right="0.70866141732283472" top="0.74803149606299213" bottom="0.74803149606299213" header="0.31496062992125984" footer="0.31496062992125984"/>
  <pageSetup paperSize="9" scale="67" orientation="landscape" r:id="rId1"/>
  <headerFooter>
    <oddHeader>&amp;R（2023.06版）</oddHead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8A522-0881-45A4-94CA-2E13F138538C}">
  <sheetPr>
    <pageSetUpPr fitToPage="1"/>
  </sheetPr>
  <dimension ref="A1:H36"/>
  <sheetViews>
    <sheetView view="pageBreakPreview" zoomScaleNormal="100" zoomScaleSheetLayoutView="100" workbookViewId="0"/>
  </sheetViews>
  <sheetFormatPr defaultColWidth="9" defaultRowHeight="14"/>
  <cols>
    <col min="1" max="1" width="6.58203125" style="398" customWidth="1"/>
    <col min="2" max="2" width="21.08203125" style="398" customWidth="1"/>
    <col min="3" max="3" width="11.08203125" style="398" customWidth="1"/>
    <col min="4" max="4" width="8.58203125" style="398" customWidth="1"/>
    <col min="5" max="5" width="16.58203125" style="398" customWidth="1"/>
    <col min="6" max="6" width="8.58203125" style="398" customWidth="1"/>
    <col min="7" max="7" width="12.58203125" style="398" customWidth="1"/>
    <col min="8" max="8" width="24.58203125" style="398" customWidth="1"/>
    <col min="9" max="16384" width="9" style="398"/>
  </cols>
  <sheetData>
    <row r="1" spans="1:8" ht="24" customHeight="1">
      <c r="H1" s="399" t="s">
        <v>238</v>
      </c>
    </row>
    <row r="2" spans="1:8" ht="30" customHeight="1">
      <c r="A2" s="786" t="s">
        <v>239</v>
      </c>
      <c r="B2" s="786"/>
      <c r="C2" s="786"/>
      <c r="D2" s="786"/>
      <c r="E2" s="786"/>
      <c r="F2" s="786"/>
      <c r="G2" s="786"/>
      <c r="H2" s="786"/>
    </row>
    <row r="3" spans="1:8" ht="23.25" customHeight="1" thickBot="1">
      <c r="A3" s="400" t="s">
        <v>240</v>
      </c>
      <c r="B3" s="401"/>
      <c r="C3" s="401"/>
      <c r="D3" s="401"/>
      <c r="E3" s="401"/>
      <c r="F3" s="401"/>
      <c r="G3" s="401"/>
      <c r="H3" s="402"/>
    </row>
    <row r="4" spans="1:8" ht="18" customHeight="1">
      <c r="A4" s="781" t="s">
        <v>241</v>
      </c>
      <c r="B4" s="783" t="s">
        <v>189</v>
      </c>
      <c r="C4" s="784"/>
      <c r="D4" s="718" t="s">
        <v>242</v>
      </c>
      <c r="E4" s="720" t="s">
        <v>243</v>
      </c>
      <c r="F4" s="787" t="s">
        <v>244</v>
      </c>
      <c r="G4" s="789" t="s">
        <v>245</v>
      </c>
      <c r="H4" s="791" t="s">
        <v>246</v>
      </c>
    </row>
    <row r="5" spans="1:8" ht="18" customHeight="1" thickBot="1">
      <c r="A5" s="782"/>
      <c r="B5" s="719"/>
      <c r="C5" s="785"/>
      <c r="D5" s="719"/>
      <c r="E5" s="721"/>
      <c r="F5" s="788"/>
      <c r="G5" s="790"/>
      <c r="H5" s="792"/>
    </row>
    <row r="6" spans="1:8" ht="24" customHeight="1" thickTop="1">
      <c r="A6" s="403"/>
      <c r="B6" s="779"/>
      <c r="C6" s="780"/>
      <c r="D6" s="404"/>
      <c r="E6" s="905"/>
      <c r="F6" s="906"/>
      <c r="G6" s="405" t="s">
        <v>344</v>
      </c>
      <c r="H6" s="406"/>
    </row>
    <row r="7" spans="1:8" ht="24" customHeight="1">
      <c r="A7" s="407"/>
      <c r="B7" s="774"/>
      <c r="C7" s="775"/>
      <c r="D7" s="408"/>
      <c r="E7" s="907"/>
      <c r="F7" s="908"/>
      <c r="G7" s="409"/>
      <c r="H7" s="410"/>
    </row>
    <row r="8" spans="1:8" ht="24" customHeight="1">
      <c r="A8" s="351"/>
      <c r="B8" s="774"/>
      <c r="C8" s="775"/>
      <c r="D8" s="353"/>
      <c r="E8" s="909"/>
      <c r="F8" s="910"/>
      <c r="G8" s="411"/>
      <c r="H8" s="412"/>
    </row>
    <row r="9" spans="1:8" ht="24" customHeight="1">
      <c r="A9" s="351"/>
      <c r="B9" s="774"/>
      <c r="C9" s="775"/>
      <c r="D9" s="353"/>
      <c r="E9" s="909"/>
      <c r="F9" s="910"/>
      <c r="G9" s="411"/>
      <c r="H9" s="412"/>
    </row>
    <row r="10" spans="1:8" ht="24" customHeight="1">
      <c r="A10" s="351"/>
      <c r="B10" s="774"/>
      <c r="C10" s="775"/>
      <c r="D10" s="353"/>
      <c r="E10" s="909"/>
      <c r="F10" s="910"/>
      <c r="G10" s="411"/>
      <c r="H10" s="412"/>
    </row>
    <row r="11" spans="1:8" ht="24" customHeight="1">
      <c r="A11" s="407"/>
      <c r="B11" s="774"/>
      <c r="C11" s="775"/>
      <c r="D11" s="353"/>
      <c r="E11" s="909"/>
      <c r="F11" s="910"/>
      <c r="G11" s="411"/>
      <c r="H11" s="413"/>
    </row>
    <row r="12" spans="1:8" ht="24" customHeight="1" thickBot="1">
      <c r="A12" s="355"/>
      <c r="B12" s="777"/>
      <c r="C12" s="778"/>
      <c r="D12" s="357"/>
      <c r="E12" s="911"/>
      <c r="F12" s="912"/>
      <c r="G12" s="414"/>
      <c r="H12" s="415"/>
    </row>
    <row r="13" spans="1:8" ht="30" customHeight="1" thickTop="1" thickBot="1">
      <c r="A13" s="712" t="s">
        <v>247</v>
      </c>
      <c r="B13" s="713"/>
      <c r="C13" s="713"/>
      <c r="D13" s="713"/>
      <c r="E13" s="597">
        <f>SUM(E6:E12)</f>
        <v>0</v>
      </c>
      <c r="F13" s="416"/>
      <c r="G13" s="416"/>
      <c r="H13" s="417"/>
    </row>
    <row r="14" spans="1:8" s="45" customFormat="1" ht="12" customHeight="1">
      <c r="A14" s="418"/>
      <c r="B14" s="418"/>
      <c r="C14" s="418"/>
      <c r="D14" s="418"/>
      <c r="E14" s="418"/>
      <c r="F14" s="418"/>
      <c r="G14" s="418"/>
      <c r="H14" s="418"/>
    </row>
    <row r="15" spans="1:8" s="45" customFormat="1" ht="26.15" customHeight="1" thickBot="1">
      <c r="A15" s="262" t="s">
        <v>248</v>
      </c>
      <c r="B15" s="260"/>
      <c r="C15" s="260"/>
      <c r="D15" s="251"/>
      <c r="E15" s="251"/>
      <c r="F15" s="251"/>
      <c r="G15" s="251"/>
      <c r="H15" s="251"/>
    </row>
    <row r="16" spans="1:8" s="45" customFormat="1" ht="26.15" customHeight="1">
      <c r="A16" s="781" t="s">
        <v>241</v>
      </c>
      <c r="B16" s="716" t="s">
        <v>189</v>
      </c>
      <c r="C16" s="716" t="s">
        <v>190</v>
      </c>
      <c r="D16" s="718" t="s">
        <v>249</v>
      </c>
      <c r="E16" s="720" t="s">
        <v>192</v>
      </c>
      <c r="F16" s="722" t="s">
        <v>193</v>
      </c>
      <c r="G16" s="723"/>
      <c r="H16" s="724"/>
    </row>
    <row r="17" spans="1:8" s="45" customFormat="1" ht="26.15" customHeight="1" thickBot="1">
      <c r="A17" s="782"/>
      <c r="B17" s="717"/>
      <c r="C17" s="717"/>
      <c r="D17" s="719"/>
      <c r="E17" s="721"/>
      <c r="F17" s="725"/>
      <c r="G17" s="726"/>
      <c r="H17" s="727"/>
    </row>
    <row r="18" spans="1:8" s="45" customFormat="1" ht="26.15" customHeight="1" thickTop="1">
      <c r="A18" s="351"/>
      <c r="B18" s="352"/>
      <c r="C18" s="901"/>
      <c r="D18" s="913"/>
      <c r="E18" s="354">
        <f>C18*D18</f>
        <v>0</v>
      </c>
      <c r="F18" s="706"/>
      <c r="G18" s="707"/>
      <c r="H18" s="708"/>
    </row>
    <row r="19" spans="1:8" s="45" customFormat="1" ht="26.15" customHeight="1">
      <c r="A19" s="351"/>
      <c r="B19" s="352"/>
      <c r="C19" s="901"/>
      <c r="D19" s="913"/>
      <c r="E19" s="354">
        <f>C19*D19</f>
        <v>0</v>
      </c>
      <c r="F19" s="709"/>
      <c r="G19" s="710"/>
      <c r="H19" s="711"/>
    </row>
    <row r="20" spans="1:8" s="45" customFormat="1" ht="26.15" customHeight="1">
      <c r="A20" s="351"/>
      <c r="B20" s="352"/>
      <c r="C20" s="901"/>
      <c r="D20" s="913"/>
      <c r="E20" s="354">
        <f t="shared" ref="E20:E21" si="0">C20*D20</f>
        <v>0</v>
      </c>
      <c r="F20" s="709"/>
      <c r="G20" s="710"/>
      <c r="H20" s="711"/>
    </row>
    <row r="21" spans="1:8" s="45" customFormat="1" ht="26.15" customHeight="1">
      <c r="A21" s="407"/>
      <c r="B21" s="352"/>
      <c r="C21" s="901"/>
      <c r="D21" s="913"/>
      <c r="E21" s="354">
        <f t="shared" si="0"/>
        <v>0</v>
      </c>
      <c r="F21" s="709"/>
      <c r="G21" s="710"/>
      <c r="H21" s="711"/>
    </row>
    <row r="22" spans="1:8" s="45" customFormat="1" ht="26.15" customHeight="1" thickBot="1">
      <c r="A22" s="355"/>
      <c r="B22" s="356"/>
      <c r="C22" s="914"/>
      <c r="D22" s="915"/>
      <c r="E22" s="598">
        <f>C22*D22</f>
        <v>0</v>
      </c>
      <c r="F22" s="709"/>
      <c r="G22" s="710"/>
      <c r="H22" s="711"/>
    </row>
    <row r="23" spans="1:8" s="45" customFormat="1" ht="26.15" customHeight="1" thickTop="1" thickBot="1">
      <c r="A23" s="712" t="s">
        <v>247</v>
      </c>
      <c r="B23" s="713"/>
      <c r="C23" s="713"/>
      <c r="D23" s="713"/>
      <c r="E23" s="597">
        <f>SUM(E18:E22)</f>
        <v>0</v>
      </c>
      <c r="F23" s="714"/>
      <c r="G23" s="714"/>
      <c r="H23" s="714"/>
    </row>
    <row r="24" spans="1:8" s="45" customFormat="1" ht="20.5" customHeight="1">
      <c r="A24" s="418"/>
      <c r="B24" s="418"/>
      <c r="C24" s="418"/>
      <c r="D24" s="418"/>
      <c r="E24" s="418"/>
      <c r="F24" s="418"/>
      <c r="G24" s="418"/>
      <c r="H24" s="418"/>
    </row>
    <row r="25" spans="1:8" ht="24" customHeight="1" thickBot="1">
      <c r="A25" s="262" t="s">
        <v>250</v>
      </c>
      <c r="B25" s="260"/>
      <c r="C25" s="260"/>
      <c r="D25" s="251"/>
      <c r="E25" s="251"/>
      <c r="F25" s="251"/>
      <c r="G25" s="251"/>
      <c r="H25" s="251"/>
    </row>
    <row r="26" spans="1:8" s="45" customFormat="1" ht="18" customHeight="1">
      <c r="A26" s="781" t="s">
        <v>241</v>
      </c>
      <c r="B26" s="783" t="s">
        <v>189</v>
      </c>
      <c r="C26" s="784"/>
      <c r="D26" s="718" t="s">
        <v>242</v>
      </c>
      <c r="E26" s="720" t="s">
        <v>192</v>
      </c>
      <c r="F26" s="722" t="s">
        <v>246</v>
      </c>
      <c r="G26" s="723"/>
      <c r="H26" s="724"/>
    </row>
    <row r="27" spans="1:8" s="45" customFormat="1" ht="18" customHeight="1" thickBot="1">
      <c r="A27" s="782"/>
      <c r="B27" s="719"/>
      <c r="C27" s="785"/>
      <c r="D27" s="719"/>
      <c r="E27" s="721"/>
      <c r="F27" s="725"/>
      <c r="G27" s="726"/>
      <c r="H27" s="727"/>
    </row>
    <row r="28" spans="1:8" ht="24" customHeight="1" thickTop="1">
      <c r="A28" s="351"/>
      <c r="B28" s="779"/>
      <c r="C28" s="780"/>
      <c r="D28" s="353"/>
      <c r="E28" s="354"/>
      <c r="F28" s="706"/>
      <c r="G28" s="707"/>
      <c r="H28" s="708"/>
    </row>
    <row r="29" spans="1:8" ht="24" customHeight="1">
      <c r="A29" s="351"/>
      <c r="B29" s="774"/>
      <c r="C29" s="775"/>
      <c r="D29" s="353"/>
      <c r="E29" s="354"/>
      <c r="F29" s="709"/>
      <c r="G29" s="710"/>
      <c r="H29" s="711"/>
    </row>
    <row r="30" spans="1:8" ht="24" customHeight="1">
      <c r="A30" s="351"/>
      <c r="B30" s="774"/>
      <c r="C30" s="775"/>
      <c r="D30" s="353"/>
      <c r="E30" s="354"/>
      <c r="F30" s="709"/>
      <c r="G30" s="710"/>
      <c r="H30" s="711"/>
    </row>
    <row r="31" spans="1:8" ht="24" customHeight="1">
      <c r="A31" s="407"/>
      <c r="B31" s="774"/>
      <c r="C31" s="775"/>
      <c r="D31" s="353"/>
      <c r="E31" s="354"/>
      <c r="F31" s="709"/>
      <c r="G31" s="710"/>
      <c r="H31" s="711"/>
    </row>
    <row r="32" spans="1:8" ht="24" customHeight="1">
      <c r="A32" s="355"/>
      <c r="B32" s="777"/>
      <c r="C32" s="778"/>
      <c r="D32" s="357"/>
      <c r="E32" s="598"/>
      <c r="F32" s="709"/>
      <c r="G32" s="710"/>
      <c r="H32" s="711"/>
    </row>
    <row r="33" spans="1:8" ht="30" customHeight="1">
      <c r="A33" s="712" t="s">
        <v>247</v>
      </c>
      <c r="B33" s="713"/>
      <c r="C33" s="713"/>
      <c r="D33" s="713"/>
      <c r="E33" s="597">
        <f>SUM(E28:E32)</f>
        <v>0</v>
      </c>
      <c r="F33" s="714"/>
      <c r="G33" s="714"/>
      <c r="H33" s="714"/>
    </row>
    <row r="34" spans="1:8" ht="29.25" customHeight="1">
      <c r="G34" s="419" t="s">
        <v>251</v>
      </c>
      <c r="H34" s="420">
        <f>E13+E23+E33</f>
        <v>0</v>
      </c>
    </row>
    <row r="35" spans="1:8" ht="29.25" customHeight="1">
      <c r="H35" s="421"/>
    </row>
    <row r="36" spans="1:8" s="45" customFormat="1" ht="122.25" customHeight="1">
      <c r="A36" s="776" t="s">
        <v>252</v>
      </c>
      <c r="B36" s="776"/>
      <c r="C36" s="776"/>
      <c r="D36" s="776"/>
      <c r="E36" s="776"/>
      <c r="F36" s="776"/>
      <c r="G36" s="776"/>
      <c r="H36" s="776"/>
    </row>
  </sheetData>
  <mergeCells count="47">
    <mergeCell ref="B11:C11"/>
    <mergeCell ref="A2:H2"/>
    <mergeCell ref="A4:A5"/>
    <mergeCell ref="B4:C5"/>
    <mergeCell ref="D4:D5"/>
    <mergeCell ref="E4:E5"/>
    <mergeCell ref="F4:F5"/>
    <mergeCell ref="G4:G5"/>
    <mergeCell ref="H4:H5"/>
    <mergeCell ref="B6:C6"/>
    <mergeCell ref="B7:C7"/>
    <mergeCell ref="B8:C8"/>
    <mergeCell ref="B9:C9"/>
    <mergeCell ref="B10:C10"/>
    <mergeCell ref="F21:H21"/>
    <mergeCell ref="B12:C12"/>
    <mergeCell ref="A13:D13"/>
    <mergeCell ref="A16:A17"/>
    <mergeCell ref="B16:B17"/>
    <mergeCell ref="C16:C17"/>
    <mergeCell ref="D16:D17"/>
    <mergeCell ref="E16:E17"/>
    <mergeCell ref="F16:H17"/>
    <mergeCell ref="F18:H18"/>
    <mergeCell ref="F19:H19"/>
    <mergeCell ref="F20:H20"/>
    <mergeCell ref="F22:H22"/>
    <mergeCell ref="A23:D23"/>
    <mergeCell ref="F23:H23"/>
    <mergeCell ref="B28:C28"/>
    <mergeCell ref="F28:H28"/>
    <mergeCell ref="A26:A27"/>
    <mergeCell ref="B26:C27"/>
    <mergeCell ref="D26:D27"/>
    <mergeCell ref="E26:E27"/>
    <mergeCell ref="F26:H27"/>
    <mergeCell ref="B29:C29"/>
    <mergeCell ref="F29:H29"/>
    <mergeCell ref="B30:C30"/>
    <mergeCell ref="F30:H30"/>
    <mergeCell ref="A36:H36"/>
    <mergeCell ref="B31:C31"/>
    <mergeCell ref="F31:H31"/>
    <mergeCell ref="B32:C32"/>
    <mergeCell ref="F32:H32"/>
    <mergeCell ref="A33:D33"/>
    <mergeCell ref="F33:H33"/>
  </mergeCells>
  <phoneticPr fontId="1"/>
  <dataValidations count="2">
    <dataValidation type="list" allowBlank="1" showInputMessage="1" showErrorMessage="1" sqref="F6:F12" xr:uid="{31CBF193-4BF1-4711-8DC0-96239D972819}">
      <formula1>"有,無"</formula1>
    </dataValidation>
    <dataValidation type="list" allowBlank="1" showInputMessage="1" showErrorMessage="1" sqref="G6:G12" xr:uid="{313E4108-335E-41AE-AC85-4BE0C972364F}">
      <formula1>"本邦調達,現地調達,第三国調達"</formula1>
    </dataValidation>
  </dataValidations>
  <pageMargins left="0.70866141732283472" right="0.70866141732283472" top="0.74803149606299213" bottom="0.74803149606299213" header="0.31496062992125984" footer="0.31496062992125984"/>
  <pageSetup paperSize="9" scale="51" orientation="landscape" r:id="rId1"/>
  <headerFooter>
    <oddHeader>&amp;R（2023.06版）</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381AE-E6AD-4079-8FD8-B506BDFFE140}">
  <sheetPr>
    <pageSetUpPr fitToPage="1"/>
  </sheetPr>
  <dimension ref="A1:H36"/>
  <sheetViews>
    <sheetView view="pageBreakPreview" zoomScale="85" zoomScaleNormal="100" zoomScaleSheetLayoutView="85" workbookViewId="0"/>
  </sheetViews>
  <sheetFormatPr defaultColWidth="9" defaultRowHeight="14"/>
  <cols>
    <col min="1" max="1" width="9.08203125" style="422" customWidth="1"/>
    <col min="2" max="2" width="25.58203125" style="422" customWidth="1"/>
    <col min="3" max="3" width="8.58203125" style="422" customWidth="1"/>
    <col min="4" max="6" width="12.58203125" style="422" customWidth="1"/>
    <col min="7" max="7" width="16.08203125" style="422" customWidth="1"/>
    <col min="8" max="8" width="24.58203125" style="422" customWidth="1"/>
    <col min="9" max="16384" width="9" style="422"/>
  </cols>
  <sheetData>
    <row r="1" spans="1:8" ht="18" customHeight="1">
      <c r="H1" s="423" t="s">
        <v>253</v>
      </c>
    </row>
    <row r="2" spans="1:8" ht="30" customHeight="1">
      <c r="A2" s="786" t="s">
        <v>254</v>
      </c>
      <c r="B2" s="786"/>
      <c r="C2" s="786"/>
      <c r="D2" s="786"/>
      <c r="E2" s="786"/>
      <c r="F2" s="786"/>
      <c r="G2" s="786"/>
      <c r="H2" s="786"/>
    </row>
    <row r="3" spans="1:8" ht="24" customHeight="1" thickBot="1">
      <c r="A3" s="400" t="s">
        <v>255</v>
      </c>
      <c r="B3" s="401"/>
      <c r="C3" s="401"/>
      <c r="D3" s="401"/>
      <c r="E3" s="401"/>
      <c r="F3" s="401"/>
      <c r="G3" s="401"/>
      <c r="H3" s="402"/>
    </row>
    <row r="4" spans="1:8" ht="18" customHeight="1">
      <c r="A4" s="781" t="s">
        <v>241</v>
      </c>
      <c r="B4" s="784" t="s">
        <v>256</v>
      </c>
      <c r="C4" s="718" t="s">
        <v>242</v>
      </c>
      <c r="D4" s="823" t="s">
        <v>257</v>
      </c>
      <c r="E4" s="824"/>
      <c r="F4" s="824"/>
      <c r="G4" s="825"/>
      <c r="H4" s="791" t="s">
        <v>246</v>
      </c>
    </row>
    <row r="5" spans="1:8" ht="18" customHeight="1" thickBot="1">
      <c r="A5" s="782"/>
      <c r="B5" s="785"/>
      <c r="C5" s="719"/>
      <c r="D5" s="424" t="s">
        <v>258</v>
      </c>
      <c r="E5" s="425" t="s">
        <v>259</v>
      </c>
      <c r="F5" s="426" t="s">
        <v>260</v>
      </c>
      <c r="G5" s="427" t="s">
        <v>261</v>
      </c>
      <c r="H5" s="792"/>
    </row>
    <row r="6" spans="1:8" ht="24" customHeight="1" thickTop="1">
      <c r="A6" s="403"/>
      <c r="B6" s="428"/>
      <c r="C6" s="404"/>
      <c r="D6" s="429"/>
      <c r="E6" s="430"/>
      <c r="F6" s="431"/>
      <c r="G6" s="432"/>
      <c r="H6" s="433"/>
    </row>
    <row r="7" spans="1:8" ht="24" customHeight="1">
      <c r="A7" s="434"/>
      <c r="B7" s="435"/>
      <c r="C7" s="408"/>
      <c r="D7" s="436"/>
      <c r="E7" s="437"/>
      <c r="F7" s="438"/>
      <c r="G7" s="439"/>
      <c r="H7" s="440"/>
    </row>
    <row r="8" spans="1:8" ht="24" customHeight="1">
      <c r="A8" s="407"/>
      <c r="B8" s="435"/>
      <c r="C8" s="441"/>
      <c r="D8" s="442"/>
      <c r="E8" s="443"/>
      <c r="F8" s="444"/>
      <c r="G8" s="445"/>
      <c r="H8" s="440"/>
    </row>
    <row r="9" spans="1:8" ht="24" customHeight="1" thickBot="1">
      <c r="A9" s="446"/>
      <c r="B9" s="447"/>
      <c r="C9" s="448"/>
      <c r="D9" s="814" t="s">
        <v>262</v>
      </c>
      <c r="E9" s="815"/>
      <c r="F9" s="816"/>
      <c r="G9" s="449">
        <f>SUM(G6:G8)</f>
        <v>0</v>
      </c>
      <c r="H9" s="450"/>
    </row>
    <row r="10" spans="1:8" ht="24" customHeight="1">
      <c r="A10" s="434"/>
      <c r="B10" s="435"/>
      <c r="C10" s="451"/>
      <c r="D10" s="452"/>
      <c r="E10" s="453"/>
      <c r="F10" s="454"/>
      <c r="G10" s="439"/>
      <c r="H10" s="455"/>
    </row>
    <row r="11" spans="1:8" ht="24" customHeight="1">
      <c r="A11" s="407"/>
      <c r="B11" s="435"/>
      <c r="C11" s="353"/>
      <c r="D11" s="351"/>
      <c r="E11" s="456"/>
      <c r="F11" s="457"/>
      <c r="G11" s="458"/>
      <c r="H11" s="440"/>
    </row>
    <row r="12" spans="1:8" ht="24" customHeight="1" thickBot="1">
      <c r="A12" s="446"/>
      <c r="B12" s="447"/>
      <c r="C12" s="448"/>
      <c r="D12" s="814" t="s">
        <v>262</v>
      </c>
      <c r="E12" s="815"/>
      <c r="F12" s="816"/>
      <c r="G12" s="459">
        <f>SUM(G10:G11)</f>
        <v>0</v>
      </c>
      <c r="H12" s="450"/>
    </row>
    <row r="13" spans="1:8" ht="24" customHeight="1">
      <c r="A13" s="434"/>
      <c r="B13" s="435"/>
      <c r="C13" s="451"/>
      <c r="D13" s="452"/>
      <c r="E13" s="453"/>
      <c r="F13" s="454"/>
      <c r="G13" s="460"/>
      <c r="H13" s="455"/>
    </row>
    <row r="14" spans="1:8" ht="24" customHeight="1">
      <c r="A14" s="407"/>
      <c r="B14" s="435"/>
      <c r="C14" s="353"/>
      <c r="D14" s="351"/>
      <c r="E14" s="456"/>
      <c r="F14" s="457"/>
      <c r="G14" s="458"/>
      <c r="H14" s="440"/>
    </row>
    <row r="15" spans="1:8" ht="24" customHeight="1" thickBot="1">
      <c r="A15" s="446"/>
      <c r="B15" s="447"/>
      <c r="C15" s="461"/>
      <c r="D15" s="814" t="s">
        <v>262</v>
      </c>
      <c r="E15" s="815"/>
      <c r="F15" s="816"/>
      <c r="G15" s="449">
        <f>SUM(G13:G14)</f>
        <v>0</v>
      </c>
      <c r="H15" s="450"/>
    </row>
    <row r="16" spans="1:8" ht="24" customHeight="1">
      <c r="A16" s="434"/>
      <c r="B16" s="435"/>
      <c r="C16" s="451"/>
      <c r="D16" s="452"/>
      <c r="E16" s="453"/>
      <c r="F16" s="454"/>
      <c r="G16" s="439"/>
      <c r="H16" s="462"/>
    </row>
    <row r="17" spans="1:8" ht="24" customHeight="1">
      <c r="A17" s="407"/>
      <c r="B17" s="435"/>
      <c r="C17" s="353"/>
      <c r="D17" s="351"/>
      <c r="E17" s="456"/>
      <c r="F17" s="457"/>
      <c r="G17" s="458"/>
      <c r="H17" s="455"/>
    </row>
    <row r="18" spans="1:8" ht="24" customHeight="1">
      <c r="A18" s="463"/>
      <c r="B18" s="447"/>
      <c r="C18" s="464"/>
      <c r="D18" s="814" t="s">
        <v>262</v>
      </c>
      <c r="E18" s="817"/>
      <c r="F18" s="818"/>
      <c r="G18" s="601">
        <f>SUM(G16:G17)</f>
        <v>0</v>
      </c>
      <c r="H18" s="450"/>
    </row>
    <row r="19" spans="1:8" ht="30" customHeight="1">
      <c r="A19" s="819"/>
      <c r="B19" s="819"/>
      <c r="C19" s="820"/>
      <c r="D19" s="821" t="s">
        <v>263</v>
      </c>
      <c r="E19" s="822"/>
      <c r="F19" s="822"/>
      <c r="G19" s="597">
        <f>G9+G12+G15+G18</f>
        <v>0</v>
      </c>
      <c r="H19" s="417"/>
    </row>
    <row r="20" spans="1:8" ht="15" customHeight="1">
      <c r="A20" s="465"/>
      <c r="B20" s="465"/>
      <c r="C20" s="466"/>
      <c r="D20" s="467"/>
      <c r="E20" s="467"/>
      <c r="F20" s="467"/>
      <c r="G20" s="416"/>
      <c r="H20" s="417"/>
    </row>
    <row r="21" spans="1:8" ht="24" customHeight="1" thickBot="1">
      <c r="A21" s="400" t="s">
        <v>264</v>
      </c>
      <c r="B21" s="401"/>
      <c r="C21" s="401"/>
      <c r="D21" s="401"/>
      <c r="E21" s="401"/>
      <c r="F21" s="401"/>
      <c r="G21" s="401"/>
      <c r="H21" s="402"/>
    </row>
    <row r="22" spans="1:8" ht="18" customHeight="1">
      <c r="A22" s="781" t="s">
        <v>241</v>
      </c>
      <c r="B22" s="716" t="s">
        <v>189</v>
      </c>
      <c r="C22" s="718" t="s">
        <v>242</v>
      </c>
      <c r="D22" s="789" t="s">
        <v>265</v>
      </c>
      <c r="E22" s="810" t="s">
        <v>246</v>
      </c>
      <c r="F22" s="811"/>
      <c r="G22" s="791"/>
    </row>
    <row r="23" spans="1:8" ht="18" customHeight="1" thickBot="1">
      <c r="A23" s="782"/>
      <c r="B23" s="717"/>
      <c r="C23" s="719"/>
      <c r="D23" s="721"/>
      <c r="E23" s="812"/>
      <c r="F23" s="813"/>
      <c r="G23" s="792"/>
    </row>
    <row r="24" spans="1:8" ht="24" customHeight="1" thickTop="1">
      <c r="A24" s="468"/>
      <c r="B24" s="795"/>
      <c r="C24" s="469"/>
      <c r="D24" s="905"/>
      <c r="E24" s="798"/>
      <c r="F24" s="799"/>
      <c r="G24" s="800"/>
    </row>
    <row r="25" spans="1:8" ht="24" customHeight="1">
      <c r="A25" s="470"/>
      <c r="B25" s="796"/>
      <c r="C25" s="471"/>
      <c r="D25" s="907"/>
      <c r="E25" s="801"/>
      <c r="F25" s="802"/>
      <c r="G25" s="803"/>
    </row>
    <row r="26" spans="1:8" ht="24" customHeight="1">
      <c r="A26" s="352"/>
      <c r="B26" s="796"/>
      <c r="C26" s="472"/>
      <c r="D26" s="911"/>
      <c r="E26" s="801"/>
      <c r="F26" s="802"/>
      <c r="G26" s="803"/>
    </row>
    <row r="27" spans="1:8" ht="24" customHeight="1" thickBot="1">
      <c r="A27" s="473"/>
      <c r="B27" s="797"/>
      <c r="C27" s="474" t="s">
        <v>262</v>
      </c>
      <c r="D27" s="916">
        <f>SUM(D24:D26)</f>
        <v>0</v>
      </c>
      <c r="E27" s="804"/>
      <c r="F27" s="805"/>
      <c r="G27" s="806"/>
    </row>
    <row r="28" spans="1:8" ht="24" customHeight="1">
      <c r="A28" s="470"/>
      <c r="B28" s="796"/>
      <c r="C28" s="451"/>
      <c r="D28" s="907"/>
      <c r="E28" s="801"/>
      <c r="F28" s="802"/>
      <c r="G28" s="803"/>
    </row>
    <row r="29" spans="1:8" ht="24" customHeight="1">
      <c r="A29" s="352"/>
      <c r="B29" s="796"/>
      <c r="C29" s="353"/>
      <c r="D29" s="909"/>
      <c r="E29" s="801"/>
      <c r="F29" s="802"/>
      <c r="G29" s="803"/>
    </row>
    <row r="30" spans="1:8" ht="24" customHeight="1" thickBot="1">
      <c r="A30" s="475"/>
      <c r="B30" s="797"/>
      <c r="C30" s="476" t="s">
        <v>262</v>
      </c>
      <c r="D30" s="917">
        <f>SUM(D28:D29)</f>
        <v>0</v>
      </c>
      <c r="E30" s="804"/>
      <c r="F30" s="805"/>
      <c r="G30" s="806"/>
    </row>
    <row r="31" spans="1:8" ht="30" customHeight="1">
      <c r="A31" s="807" t="s">
        <v>266</v>
      </c>
      <c r="B31" s="808"/>
      <c r="C31" s="809"/>
      <c r="D31" s="477">
        <f>D27+D30</f>
        <v>0</v>
      </c>
      <c r="E31" s="478"/>
      <c r="F31" s="261"/>
      <c r="G31" s="261"/>
      <c r="H31" s="79"/>
    </row>
    <row r="32" spans="1:8" ht="30" customHeight="1">
      <c r="A32" s="761" t="s">
        <v>267</v>
      </c>
      <c r="B32" s="762"/>
      <c r="C32" s="762"/>
      <c r="D32" s="597">
        <f>D31*100/110</f>
        <v>0</v>
      </c>
      <c r="E32" s="400"/>
      <c r="F32" s="79"/>
      <c r="G32" s="79"/>
      <c r="H32" s="79"/>
    </row>
    <row r="33" spans="1:8" ht="30" customHeight="1">
      <c r="A33" s="467"/>
      <c r="B33" s="467"/>
      <c r="C33" s="467"/>
      <c r="D33" s="416"/>
      <c r="E33" s="417"/>
      <c r="F33" s="79"/>
      <c r="G33" s="79"/>
      <c r="H33" s="79"/>
    </row>
    <row r="34" spans="1:8" ht="30" customHeight="1" thickBot="1">
      <c r="A34" s="467"/>
      <c r="B34" s="467"/>
      <c r="C34" s="467"/>
      <c r="D34" s="79"/>
      <c r="E34" s="79"/>
      <c r="F34" s="479" t="s">
        <v>268</v>
      </c>
      <c r="G34" s="358">
        <f>G19+D32</f>
        <v>0</v>
      </c>
      <c r="H34" s="79"/>
    </row>
    <row r="35" spans="1:8" ht="18" customHeight="1">
      <c r="A35" s="466"/>
      <c r="B35" s="480"/>
      <c r="C35" s="793" t="s">
        <v>269</v>
      </c>
      <c r="D35" s="793"/>
      <c r="E35" s="793"/>
      <c r="F35" s="793"/>
      <c r="G35" s="793"/>
      <c r="H35" s="793"/>
    </row>
    <row r="36" spans="1:8" ht="121.5" customHeight="1">
      <c r="A36" s="794" t="s">
        <v>270</v>
      </c>
      <c r="B36" s="794"/>
      <c r="C36" s="794"/>
      <c r="D36" s="794"/>
      <c r="E36" s="794"/>
      <c r="F36" s="794"/>
      <c r="G36" s="794"/>
      <c r="H36" s="794"/>
    </row>
  </sheetData>
  <mergeCells count="25">
    <mergeCell ref="A2:H2"/>
    <mergeCell ref="A4:A5"/>
    <mergeCell ref="B4:B5"/>
    <mergeCell ref="C4:C5"/>
    <mergeCell ref="D4:G4"/>
    <mergeCell ref="H4:H5"/>
    <mergeCell ref="D9:F9"/>
    <mergeCell ref="D12:F12"/>
    <mergeCell ref="D15:F15"/>
    <mergeCell ref="D18:F18"/>
    <mergeCell ref="A19:C19"/>
    <mergeCell ref="D19:F19"/>
    <mergeCell ref="A22:A23"/>
    <mergeCell ref="B22:B23"/>
    <mergeCell ref="C22:C23"/>
    <mergeCell ref="D22:D23"/>
    <mergeCell ref="E22:G23"/>
    <mergeCell ref="C35:H35"/>
    <mergeCell ref="A36:H36"/>
    <mergeCell ref="B24:B27"/>
    <mergeCell ref="E24:G27"/>
    <mergeCell ref="B28:B30"/>
    <mergeCell ref="E28:G30"/>
    <mergeCell ref="A31:C31"/>
    <mergeCell ref="A32:C32"/>
  </mergeCells>
  <phoneticPr fontId="1"/>
  <pageMargins left="0.70866141732283472" right="0.70866141732283472" top="0.74803149606299213" bottom="0.74803149606299213" header="0.31496062992125984" footer="0.31496062992125984"/>
  <pageSetup paperSize="9" scale="54" orientation="landscape" r:id="rId1"/>
  <headerFooter>
    <oddHeader>&amp;R（2023.06版）</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B3622-9FC1-4DB8-B2E5-BE5A7870B677}">
  <sheetPr>
    <pageSetUpPr fitToPage="1"/>
  </sheetPr>
  <dimension ref="A1:E37"/>
  <sheetViews>
    <sheetView workbookViewId="0"/>
  </sheetViews>
  <sheetFormatPr defaultColWidth="9" defaultRowHeight="14"/>
  <cols>
    <col min="1" max="1" width="14.58203125" style="484" customWidth="1"/>
    <col min="2" max="2" width="24.5" style="484" customWidth="1"/>
    <col min="3" max="3" width="14.58203125" style="529" customWidth="1"/>
    <col min="4" max="4" width="48.58203125" style="484" customWidth="1"/>
    <col min="5" max="16384" width="9" style="484"/>
  </cols>
  <sheetData>
    <row r="1" spans="1:4" ht="18" customHeight="1">
      <c r="A1" s="481"/>
      <c r="B1" s="481"/>
      <c r="C1" s="482"/>
      <c r="D1" s="483" t="s">
        <v>271</v>
      </c>
    </row>
    <row r="2" spans="1:4" ht="24" customHeight="1">
      <c r="A2" s="837" t="s">
        <v>272</v>
      </c>
      <c r="B2" s="837"/>
      <c r="C2" s="837"/>
      <c r="D2" s="837"/>
    </row>
    <row r="3" spans="1:4" ht="24" customHeight="1" thickBot="1">
      <c r="A3" s="481" t="s">
        <v>273</v>
      </c>
      <c r="B3" s="481"/>
      <c r="C3" s="482"/>
      <c r="D3" s="485"/>
    </row>
    <row r="4" spans="1:4" ht="30" customHeight="1" thickBot="1">
      <c r="A4" s="829" t="s">
        <v>256</v>
      </c>
      <c r="B4" s="830"/>
      <c r="C4" s="486" t="s">
        <v>192</v>
      </c>
      <c r="D4" s="487" t="s">
        <v>274</v>
      </c>
    </row>
    <row r="5" spans="1:4" ht="24" customHeight="1" thickTop="1">
      <c r="A5" s="838" t="s">
        <v>275</v>
      </c>
      <c r="B5" s="488" t="s">
        <v>276</v>
      </c>
      <c r="C5" s="489"/>
      <c r="D5" s="490"/>
    </row>
    <row r="6" spans="1:4" ht="24" customHeight="1">
      <c r="A6" s="839"/>
      <c r="B6" s="491" t="s">
        <v>277</v>
      </c>
      <c r="C6" s="492"/>
      <c r="D6" s="493"/>
    </row>
    <row r="7" spans="1:4" ht="24" customHeight="1">
      <c r="A7" s="839"/>
      <c r="B7" s="494" t="s">
        <v>278</v>
      </c>
      <c r="C7" s="495"/>
      <c r="D7" s="493"/>
    </row>
    <row r="8" spans="1:4" ht="24" customHeight="1">
      <c r="A8" s="839"/>
      <c r="B8" s="481" t="s">
        <v>279</v>
      </c>
      <c r="C8" s="496"/>
      <c r="D8" s="493"/>
    </row>
    <row r="9" spans="1:4" ht="24" customHeight="1" thickBot="1">
      <c r="A9" s="839"/>
      <c r="B9" s="497"/>
      <c r="C9" s="498"/>
      <c r="D9" s="499"/>
    </row>
    <row r="10" spans="1:4" ht="24" customHeight="1" thickTop="1" thickBot="1">
      <c r="A10" s="840"/>
      <c r="B10" s="500" t="s">
        <v>262</v>
      </c>
      <c r="C10" s="501">
        <f>SUM(C5:C9)</f>
        <v>0</v>
      </c>
      <c r="D10" s="502"/>
    </row>
    <row r="11" spans="1:4" ht="24" customHeight="1">
      <c r="A11" s="841" t="s">
        <v>280</v>
      </c>
      <c r="B11" s="503" t="s">
        <v>281</v>
      </c>
      <c r="C11" s="504"/>
      <c r="D11" s="505"/>
    </row>
    <row r="12" spans="1:4" ht="24" customHeight="1">
      <c r="A12" s="839"/>
      <c r="B12" s="491" t="s">
        <v>282</v>
      </c>
      <c r="C12" s="492"/>
      <c r="D12" s="493"/>
    </row>
    <row r="13" spans="1:4" ht="24" customHeight="1">
      <c r="A13" s="839"/>
      <c r="B13" s="481" t="s">
        <v>283</v>
      </c>
      <c r="C13" s="496"/>
      <c r="D13" s="493"/>
    </row>
    <row r="14" spans="1:4" ht="24" customHeight="1">
      <c r="A14" s="839"/>
      <c r="B14" s="494" t="s">
        <v>284</v>
      </c>
      <c r="C14" s="495"/>
      <c r="D14" s="493"/>
    </row>
    <row r="15" spans="1:4" ht="24" customHeight="1">
      <c r="A15" s="839"/>
      <c r="B15" s="506" t="s">
        <v>285</v>
      </c>
      <c r="C15" s="507"/>
      <c r="D15" s="493"/>
    </row>
    <row r="16" spans="1:4" ht="24" customHeight="1" thickBot="1">
      <c r="A16" s="839"/>
      <c r="B16" s="497"/>
      <c r="C16" s="498"/>
      <c r="D16" s="499"/>
    </row>
    <row r="17" spans="1:5" ht="24" customHeight="1" thickTop="1" thickBot="1">
      <c r="A17" s="840"/>
      <c r="B17" s="500" t="s">
        <v>262</v>
      </c>
      <c r="C17" s="501">
        <f>SUM(C11:C16)</f>
        <v>0</v>
      </c>
      <c r="D17" s="502"/>
    </row>
    <row r="18" spans="1:5" ht="24" customHeight="1">
      <c r="A18" s="835" t="s">
        <v>286</v>
      </c>
      <c r="B18" s="503"/>
      <c r="C18" s="504"/>
      <c r="D18" s="505"/>
    </row>
    <row r="19" spans="1:5" ht="24" customHeight="1">
      <c r="A19" s="835"/>
      <c r="B19" s="508"/>
      <c r="C19" s="496"/>
      <c r="D19" s="493"/>
    </row>
    <row r="20" spans="1:5" ht="24" customHeight="1" thickBot="1">
      <c r="A20" s="835"/>
      <c r="B20" s="497"/>
      <c r="C20" s="498"/>
      <c r="D20" s="499"/>
    </row>
    <row r="21" spans="1:5" ht="24" customHeight="1" thickTop="1" thickBot="1">
      <c r="A21" s="836"/>
      <c r="B21" s="509" t="s">
        <v>262</v>
      </c>
      <c r="C21" s="510">
        <f>SUM(C18:C20)</f>
        <v>0</v>
      </c>
      <c r="D21" s="502"/>
    </row>
    <row r="22" spans="1:5" ht="24" customHeight="1">
      <c r="A22" s="835" t="s">
        <v>287</v>
      </c>
      <c r="B22" s="503"/>
      <c r="C22" s="504"/>
      <c r="D22" s="505"/>
    </row>
    <row r="23" spans="1:5" ht="24" customHeight="1" thickBot="1">
      <c r="A23" s="835"/>
      <c r="B23" s="497"/>
      <c r="C23" s="498"/>
      <c r="D23" s="499"/>
    </row>
    <row r="24" spans="1:5" ht="24" customHeight="1" thickTop="1" thickBot="1">
      <c r="A24" s="836"/>
      <c r="B24" s="509" t="s">
        <v>262</v>
      </c>
      <c r="C24" s="510">
        <f>SUM(C22:C23)</f>
        <v>0</v>
      </c>
      <c r="D24" s="502"/>
    </row>
    <row r="25" spans="1:5" ht="30" customHeight="1">
      <c r="A25" s="761" t="s">
        <v>288</v>
      </c>
      <c r="B25" s="770"/>
      <c r="C25" s="511">
        <f>C10+C17+C24</f>
        <v>0</v>
      </c>
      <c r="D25" s="400"/>
    </row>
    <row r="26" spans="1:5" ht="15" customHeight="1">
      <c r="A26" s="481"/>
      <c r="B26" s="481"/>
      <c r="C26" s="482"/>
      <c r="D26" s="481"/>
    </row>
    <row r="27" spans="1:5" ht="20.149999999999999" customHeight="1" thickBot="1">
      <c r="A27" s="481" t="s">
        <v>289</v>
      </c>
      <c r="B27" s="481"/>
      <c r="C27" s="512"/>
      <c r="D27" s="481"/>
      <c r="E27" s="481"/>
    </row>
    <row r="28" spans="1:5" ht="20.149999999999999" customHeight="1" thickBot="1">
      <c r="A28" s="829" t="s">
        <v>290</v>
      </c>
      <c r="B28" s="830"/>
      <c r="C28" s="513" t="s">
        <v>291</v>
      </c>
      <c r="D28" s="514" t="s">
        <v>292</v>
      </c>
      <c r="E28" s="514" t="s">
        <v>293</v>
      </c>
    </row>
    <row r="29" spans="1:5" ht="20.149999999999999" customHeight="1" thickTop="1">
      <c r="A29" s="831"/>
      <c r="B29" s="832"/>
      <c r="C29" s="489"/>
      <c r="D29" s="515"/>
      <c r="E29" s="516"/>
    </row>
    <row r="30" spans="1:5" ht="20.149999999999999" customHeight="1">
      <c r="A30" s="833"/>
      <c r="B30" s="834"/>
      <c r="C30" s="492"/>
      <c r="D30" s="517"/>
      <c r="E30" s="518"/>
    </row>
    <row r="31" spans="1:5" ht="20.149999999999999" customHeight="1">
      <c r="A31" s="833"/>
      <c r="B31" s="834"/>
      <c r="C31" s="496"/>
      <c r="D31" s="519"/>
      <c r="E31" s="520"/>
    </row>
    <row r="32" spans="1:5" ht="20.149999999999999" customHeight="1" thickBot="1">
      <c r="A32" s="826"/>
      <c r="B32" s="827"/>
      <c r="C32" s="521"/>
      <c r="D32" s="522"/>
      <c r="E32" s="523"/>
    </row>
    <row r="33" spans="1:5" ht="20.149999999999999" customHeight="1">
      <c r="A33" s="761" t="s">
        <v>294</v>
      </c>
      <c r="B33" s="770"/>
      <c r="C33" s="524">
        <f>SUM(C29:C32)</f>
        <v>0</v>
      </c>
      <c r="D33" s="386"/>
      <c r="E33" s="481"/>
    </row>
    <row r="34" spans="1:5" ht="18.75" customHeight="1">
      <c r="A34" s="481"/>
      <c r="B34" s="481"/>
      <c r="C34" s="525"/>
      <c r="D34" s="481"/>
    </row>
    <row r="35" spans="1:5" ht="29.5" customHeight="1" thickBot="1">
      <c r="B35" s="526" t="s">
        <v>295</v>
      </c>
      <c r="C35" s="527">
        <f>C25+C33</f>
        <v>0</v>
      </c>
    </row>
    <row r="36" spans="1:5">
      <c r="C36" s="528"/>
    </row>
    <row r="37" spans="1:5" ht="76.5" customHeight="1">
      <c r="A37" s="828" t="s">
        <v>296</v>
      </c>
      <c r="B37" s="828"/>
      <c r="C37" s="828"/>
      <c r="D37" s="828"/>
    </row>
  </sheetData>
  <mergeCells count="14">
    <mergeCell ref="A22:A24"/>
    <mergeCell ref="A2:D2"/>
    <mergeCell ref="A4:B4"/>
    <mergeCell ref="A5:A10"/>
    <mergeCell ref="A11:A17"/>
    <mergeCell ref="A18:A21"/>
    <mergeCell ref="A32:B32"/>
    <mergeCell ref="A33:B33"/>
    <mergeCell ref="A37:D37"/>
    <mergeCell ref="A25:B25"/>
    <mergeCell ref="A28:B28"/>
    <mergeCell ref="A29:B29"/>
    <mergeCell ref="A30:B30"/>
    <mergeCell ref="A31:B31"/>
  </mergeCells>
  <phoneticPr fontId="1"/>
  <pageMargins left="0.70866141732283472" right="0.70866141732283472" top="0.74803149606299213" bottom="0.74803149606299213" header="0.31496062992125984" footer="0.31496062992125984"/>
  <pageSetup paperSize="9" scale="58" orientation="landscape" r:id="rId1"/>
  <headerFooter>
    <oddHeader>&amp;R（2023.06版）</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84AB3-A78A-4E5C-94FD-4947EA04E7E2}">
  <sheetPr>
    <pageSetUpPr fitToPage="1"/>
  </sheetPr>
  <dimension ref="A1:I40"/>
  <sheetViews>
    <sheetView zoomScaleNormal="100" workbookViewId="0"/>
  </sheetViews>
  <sheetFormatPr defaultColWidth="9" defaultRowHeight="14"/>
  <cols>
    <col min="1" max="1" width="3.83203125" style="47" customWidth="1"/>
    <col min="2" max="2" width="14.58203125" style="250" customWidth="1"/>
    <col min="3" max="3" width="28" style="47" customWidth="1"/>
    <col min="4" max="4" width="8.08203125" style="47" customWidth="1"/>
    <col min="5" max="5" width="18.58203125" style="47" customWidth="1"/>
    <col min="6" max="6" width="9.58203125" style="47" customWidth="1"/>
    <col min="7" max="7" width="21.08203125" style="47" customWidth="1"/>
    <col min="8" max="8" width="8.83203125" style="47" customWidth="1"/>
    <col min="9" max="9" width="19.83203125" style="47" customWidth="1"/>
    <col min="10" max="16384" width="9" style="47"/>
  </cols>
  <sheetData>
    <row r="1" spans="1:9" ht="18.75" customHeight="1">
      <c r="A1" s="79"/>
      <c r="B1" s="244"/>
      <c r="C1" s="79"/>
      <c r="D1" s="530"/>
      <c r="G1" s="530"/>
      <c r="H1" s="530"/>
      <c r="I1" s="530" t="s">
        <v>297</v>
      </c>
    </row>
    <row r="2" spans="1:9" ht="24" customHeight="1">
      <c r="A2" s="531"/>
      <c r="B2" s="860" t="s">
        <v>298</v>
      </c>
      <c r="C2" s="860"/>
      <c r="D2" s="860"/>
      <c r="E2" s="860"/>
      <c r="F2" s="860"/>
      <c r="G2" s="860"/>
    </row>
    <row r="3" spans="1:9" ht="24" customHeight="1" thickBot="1">
      <c r="A3" s="79"/>
      <c r="B3" s="262" t="s">
        <v>299</v>
      </c>
      <c r="C3" s="79"/>
      <c r="D3" s="79"/>
    </row>
    <row r="4" spans="1:9" ht="30" customHeight="1">
      <c r="A4" s="532"/>
      <c r="B4" s="642" t="s">
        <v>300</v>
      </c>
      <c r="C4" s="861" t="s">
        <v>301</v>
      </c>
      <c r="D4" s="644" t="s">
        <v>111</v>
      </c>
      <c r="E4" s="862" t="s">
        <v>302</v>
      </c>
      <c r="F4" s="333" t="s">
        <v>303</v>
      </c>
      <c r="G4" s="640" t="s">
        <v>304</v>
      </c>
    </row>
    <row r="5" spans="1:9" ht="24" customHeight="1" thickBot="1">
      <c r="A5" s="102"/>
      <c r="B5" s="643"/>
      <c r="C5" s="846"/>
      <c r="D5" s="645"/>
      <c r="E5" s="863"/>
      <c r="F5" s="129" t="s">
        <v>305</v>
      </c>
      <c r="G5" s="641"/>
      <c r="I5" s="533" t="s">
        <v>306</v>
      </c>
    </row>
    <row r="6" spans="1:9" ht="24" customHeight="1" thickTop="1">
      <c r="A6" s="534"/>
      <c r="B6" s="107" t="str">
        <f t="shared" ref="B6:B14" si="0">IF($A6="","",VLOOKUP($A6,従事者基礎情報,2))</f>
        <v/>
      </c>
      <c r="C6" s="535" t="str">
        <f t="shared" ref="C6:C13" si="1">IF($A6="","",VLOOKUP($A6,従事者基礎情報,3))</f>
        <v/>
      </c>
      <c r="D6" s="117" t="str">
        <f t="shared" ref="D6:D14" si="2">IF($A6="","",VLOOKUP($A6,従事者基礎情報,5))</f>
        <v/>
      </c>
      <c r="E6" s="536" t="e">
        <f>ROUND(I6/3.08,-3)</f>
        <v>#VALUE!</v>
      </c>
      <c r="F6" s="918"/>
      <c r="G6" s="53" t="e">
        <f>E6*F6</f>
        <v>#VALUE!</v>
      </c>
      <c r="I6" s="537" t="str">
        <f>IF(A6="","",VLOOKUP(D6,単価表,2))</f>
        <v/>
      </c>
    </row>
    <row r="7" spans="1:9" ht="24" customHeight="1">
      <c r="A7" s="534"/>
      <c r="B7" s="107" t="str">
        <f t="shared" si="0"/>
        <v/>
      </c>
      <c r="C7" s="535" t="str">
        <f t="shared" si="1"/>
        <v/>
      </c>
      <c r="D7" s="117" t="str">
        <f t="shared" si="2"/>
        <v/>
      </c>
      <c r="E7" s="538" t="e">
        <f t="shared" ref="E7:E14" si="3">ROUND(I7/3.08,-3)</f>
        <v>#VALUE!</v>
      </c>
      <c r="F7" s="918"/>
      <c r="G7" s="122" t="e">
        <f>E7*F7</f>
        <v>#VALUE!</v>
      </c>
      <c r="I7" s="539" t="str">
        <f t="shared" ref="I7:I14" si="4">IF(A7="","",VLOOKUP(D7,単価表,2))</f>
        <v/>
      </c>
    </row>
    <row r="8" spans="1:9" ht="24" customHeight="1">
      <c r="A8" s="534"/>
      <c r="B8" s="109" t="str">
        <f t="shared" si="0"/>
        <v/>
      </c>
      <c r="C8" s="540" t="str">
        <f t="shared" si="1"/>
        <v/>
      </c>
      <c r="D8" s="118" t="str">
        <f t="shared" si="2"/>
        <v/>
      </c>
      <c r="E8" s="538" t="e">
        <f t="shared" si="3"/>
        <v>#VALUE!</v>
      </c>
      <c r="F8" s="918"/>
      <c r="G8" s="122" t="e">
        <f>E8*F8</f>
        <v>#VALUE!</v>
      </c>
      <c r="I8" s="539" t="str">
        <f t="shared" si="4"/>
        <v/>
      </c>
    </row>
    <row r="9" spans="1:9" ht="24" customHeight="1">
      <c r="A9" s="534"/>
      <c r="B9" s="109" t="str">
        <f t="shared" si="0"/>
        <v/>
      </c>
      <c r="C9" s="540" t="str">
        <f t="shared" si="1"/>
        <v/>
      </c>
      <c r="D9" s="118" t="str">
        <f t="shared" si="2"/>
        <v/>
      </c>
      <c r="E9" s="538" t="e">
        <f t="shared" si="3"/>
        <v>#VALUE!</v>
      </c>
      <c r="F9" s="918"/>
      <c r="G9" s="122" t="e">
        <f>E9*F9</f>
        <v>#VALUE!</v>
      </c>
      <c r="I9" s="539" t="str">
        <f t="shared" si="4"/>
        <v/>
      </c>
    </row>
    <row r="10" spans="1:9" ht="24" customHeight="1">
      <c r="A10" s="534"/>
      <c r="B10" s="107" t="str">
        <f t="shared" si="0"/>
        <v/>
      </c>
      <c r="C10" s="535" t="str">
        <f t="shared" si="1"/>
        <v/>
      </c>
      <c r="D10" s="117" t="str">
        <f t="shared" si="2"/>
        <v/>
      </c>
      <c r="E10" s="536" t="e">
        <f>ROUND(I10/3.08,-3)</f>
        <v>#VALUE!</v>
      </c>
      <c r="F10" s="918"/>
      <c r="G10" s="122" t="e">
        <f>E10*F10</f>
        <v>#VALUE!</v>
      </c>
      <c r="I10" s="539" t="str">
        <f>IF(A10="","",VLOOKUP(D10,単価表,2))</f>
        <v/>
      </c>
    </row>
    <row r="11" spans="1:9" ht="24" customHeight="1">
      <c r="A11" s="534"/>
      <c r="B11" s="109" t="str">
        <f t="shared" si="0"/>
        <v/>
      </c>
      <c r="C11" s="540" t="str">
        <f t="shared" si="1"/>
        <v/>
      </c>
      <c r="D11" s="118" t="str">
        <f t="shared" si="2"/>
        <v/>
      </c>
      <c r="E11" s="538" t="e">
        <f t="shared" si="3"/>
        <v>#VALUE!</v>
      </c>
      <c r="F11" s="918"/>
      <c r="G11" s="54" t="e">
        <f t="shared" ref="G11:G14" si="5">E11*F11</f>
        <v>#VALUE!</v>
      </c>
      <c r="I11" s="539" t="str">
        <f t="shared" si="4"/>
        <v/>
      </c>
    </row>
    <row r="12" spans="1:9" ht="24" customHeight="1">
      <c r="A12" s="534"/>
      <c r="B12" s="109" t="str">
        <f t="shared" si="0"/>
        <v/>
      </c>
      <c r="C12" s="540" t="str">
        <f t="shared" si="1"/>
        <v/>
      </c>
      <c r="D12" s="118" t="str">
        <f t="shared" si="2"/>
        <v/>
      </c>
      <c r="E12" s="538" t="e">
        <f t="shared" si="3"/>
        <v>#VALUE!</v>
      </c>
      <c r="F12" s="918"/>
      <c r="G12" s="55" t="e">
        <f t="shared" si="5"/>
        <v>#VALUE!</v>
      </c>
      <c r="I12" s="539" t="str">
        <f t="shared" si="4"/>
        <v/>
      </c>
    </row>
    <row r="13" spans="1:9" ht="24" customHeight="1">
      <c r="A13" s="534"/>
      <c r="B13" s="109" t="str">
        <f t="shared" si="0"/>
        <v/>
      </c>
      <c r="C13" s="540" t="str">
        <f t="shared" si="1"/>
        <v/>
      </c>
      <c r="D13" s="118" t="str">
        <f t="shared" si="2"/>
        <v/>
      </c>
      <c r="E13" s="538" t="e">
        <f t="shared" si="3"/>
        <v>#VALUE!</v>
      </c>
      <c r="F13" s="918"/>
      <c r="G13" s="55" t="e">
        <f t="shared" si="5"/>
        <v>#VALUE!</v>
      </c>
      <c r="I13" s="539" t="str">
        <f t="shared" si="4"/>
        <v/>
      </c>
    </row>
    <row r="14" spans="1:9" ht="24" customHeight="1" thickBot="1">
      <c r="A14" s="534"/>
      <c r="B14" s="541" t="str">
        <f t="shared" si="0"/>
        <v/>
      </c>
      <c r="C14" s="542" t="str">
        <f>IF($A14="","",VLOOKUP($A14,従事者基礎情報,3))</f>
        <v/>
      </c>
      <c r="D14" s="543" t="str">
        <f t="shared" si="2"/>
        <v/>
      </c>
      <c r="E14" s="544" t="e">
        <f t="shared" si="3"/>
        <v>#VALUE!</v>
      </c>
      <c r="F14" s="919"/>
      <c r="G14" s="545" t="e">
        <f t="shared" si="5"/>
        <v>#VALUE!</v>
      </c>
      <c r="I14" s="539" t="str">
        <f t="shared" si="4"/>
        <v/>
      </c>
    </row>
    <row r="15" spans="1:9" ht="27.75" customHeight="1">
      <c r="A15" s="245"/>
      <c r="B15" s="546"/>
      <c r="C15" s="547"/>
      <c r="D15" s="547"/>
      <c r="E15" s="851" t="s">
        <v>307</v>
      </c>
      <c r="F15" s="852"/>
      <c r="G15" s="548" t="e">
        <f>SUM(G6:G14)</f>
        <v>#VALUE!</v>
      </c>
    </row>
    <row r="16" spans="1:9" ht="45" customHeight="1">
      <c r="A16" s="79"/>
      <c r="B16" s="853" t="s">
        <v>308</v>
      </c>
      <c r="C16" s="853"/>
      <c r="D16" s="853"/>
      <c r="E16" s="853"/>
      <c r="F16" s="853"/>
      <c r="G16" s="853"/>
      <c r="H16" s="853"/>
    </row>
    <row r="17" spans="1:9" ht="33.65" customHeight="1" thickBot="1">
      <c r="B17" s="262" t="s">
        <v>309</v>
      </c>
      <c r="C17" s="260"/>
      <c r="D17" s="251"/>
      <c r="E17" s="251"/>
      <c r="F17" s="251"/>
      <c r="G17" s="251"/>
      <c r="H17" s="251"/>
    </row>
    <row r="18" spans="1:9">
      <c r="B18" s="781" t="s">
        <v>241</v>
      </c>
      <c r="C18" s="716" t="s">
        <v>189</v>
      </c>
      <c r="D18" s="718" t="s">
        <v>242</v>
      </c>
      <c r="E18" s="720" t="s">
        <v>192</v>
      </c>
      <c r="F18" s="722" t="s">
        <v>246</v>
      </c>
      <c r="G18" s="724"/>
      <c r="H18" s="549"/>
    </row>
    <row r="19" spans="1:9" ht="31.4" customHeight="1" thickBot="1">
      <c r="B19" s="782"/>
      <c r="C19" s="717"/>
      <c r="D19" s="719"/>
      <c r="E19" s="721"/>
      <c r="F19" s="725"/>
      <c r="G19" s="727"/>
      <c r="H19" s="549"/>
    </row>
    <row r="20" spans="1:9" ht="24" customHeight="1" thickTop="1">
      <c r="B20" s="920"/>
      <c r="C20" s="921"/>
      <c r="D20" s="922"/>
      <c r="E20" s="923"/>
      <c r="F20" s="854"/>
      <c r="G20" s="855"/>
      <c r="H20" s="480"/>
    </row>
    <row r="21" spans="1:9" ht="24" customHeight="1">
      <c r="B21" s="920"/>
      <c r="C21" s="921"/>
      <c r="D21" s="922"/>
      <c r="E21" s="923"/>
      <c r="F21" s="856"/>
      <c r="G21" s="857"/>
      <c r="H21" s="480"/>
    </row>
    <row r="22" spans="1:9" ht="24" customHeight="1">
      <c r="B22" s="920"/>
      <c r="C22" s="921"/>
      <c r="D22" s="922"/>
      <c r="E22" s="923"/>
      <c r="F22" s="856"/>
      <c r="G22" s="857"/>
      <c r="H22" s="480"/>
    </row>
    <row r="23" spans="1:9" ht="24" customHeight="1">
      <c r="B23" s="924"/>
      <c r="C23" s="921"/>
      <c r="D23" s="922"/>
      <c r="E23" s="923"/>
      <c r="F23" s="856"/>
      <c r="G23" s="857"/>
      <c r="H23" s="480"/>
    </row>
    <row r="24" spans="1:9" ht="24" customHeight="1">
      <c r="B24" s="925"/>
      <c r="C24" s="926"/>
      <c r="D24" s="927"/>
      <c r="E24" s="928"/>
      <c r="F24" s="858"/>
      <c r="G24" s="859"/>
      <c r="H24" s="480"/>
    </row>
    <row r="25" spans="1:9" ht="32.5" customHeight="1">
      <c r="B25" s="849" t="s">
        <v>310</v>
      </c>
      <c r="C25" s="850"/>
      <c r="D25" s="850"/>
      <c r="E25" s="597">
        <f>SUM(E20:E24)</f>
        <v>0</v>
      </c>
      <c r="F25" s="707"/>
      <c r="G25" s="707"/>
      <c r="H25" s="707"/>
    </row>
    <row r="26" spans="1:9" ht="16.399999999999999" customHeight="1">
      <c r="B26" s="387"/>
      <c r="C26" s="387"/>
      <c r="D26" s="387"/>
      <c r="E26" s="416"/>
      <c r="F26" s="550"/>
      <c r="G26" s="550"/>
      <c r="H26" s="550"/>
    </row>
    <row r="27" spans="1:9" ht="32.5" customHeight="1" thickBot="1">
      <c r="B27" s="262" t="s">
        <v>311</v>
      </c>
      <c r="C27" s="387"/>
      <c r="D27" s="387"/>
      <c r="E27" s="416"/>
      <c r="F27" s="550"/>
      <c r="G27" s="550"/>
      <c r="H27" s="550"/>
    </row>
    <row r="28" spans="1:9" ht="23.5" customHeight="1">
      <c r="B28" s="844" t="s">
        <v>312</v>
      </c>
      <c r="C28" s="845" t="s">
        <v>313</v>
      </c>
      <c r="D28" s="644" t="s">
        <v>111</v>
      </c>
      <c r="E28" s="847" t="s">
        <v>314</v>
      </c>
      <c r="F28" s="847"/>
      <c r="G28" s="847" t="s">
        <v>315</v>
      </c>
      <c r="H28" s="848"/>
      <c r="I28" s="640" t="s">
        <v>304</v>
      </c>
    </row>
    <row r="29" spans="1:9" ht="23.5" customHeight="1" thickBot="1">
      <c r="B29" s="643"/>
      <c r="C29" s="846"/>
      <c r="D29" s="645"/>
      <c r="E29" s="551" t="s">
        <v>190</v>
      </c>
      <c r="F29" s="551" t="s">
        <v>144</v>
      </c>
      <c r="G29" s="551" t="s">
        <v>190</v>
      </c>
      <c r="H29" s="552" t="s">
        <v>144</v>
      </c>
      <c r="I29" s="641"/>
    </row>
    <row r="30" spans="1:9" ht="26.15" customHeight="1" thickTop="1">
      <c r="A30" s="246"/>
      <c r="B30" s="929"/>
      <c r="C30" s="535" t="str">
        <f t="shared" ref="C30:C35" si="6">IF($A30="","",VLOOKUP($A30,従事者基礎情報,3))</f>
        <v/>
      </c>
      <c r="D30" s="117" t="str">
        <f t="shared" ref="D30:D35" si="7">IF($A30="","",VLOOKUP($A30,従事者基礎情報,5))</f>
        <v/>
      </c>
      <c r="E30" s="932"/>
      <c r="F30" s="933"/>
      <c r="G30" s="932"/>
      <c r="H30" s="934"/>
      <c r="I30" s="247">
        <f>E30*F30+G30*H30</f>
        <v>0</v>
      </c>
    </row>
    <row r="31" spans="1:9" ht="26.15" customHeight="1">
      <c r="A31" s="246"/>
      <c r="B31" s="930"/>
      <c r="C31" s="535" t="str">
        <f t="shared" si="6"/>
        <v/>
      </c>
      <c r="D31" s="117" t="str">
        <f t="shared" si="7"/>
        <v/>
      </c>
      <c r="E31" s="935"/>
      <c r="F31" s="936"/>
      <c r="G31" s="935"/>
      <c r="H31" s="937"/>
      <c r="I31" s="248">
        <f t="shared" ref="I31:I35" si="8">E31*F31+G31*H31</f>
        <v>0</v>
      </c>
    </row>
    <row r="32" spans="1:9" ht="26.15" customHeight="1">
      <c r="A32" s="246"/>
      <c r="B32" s="930"/>
      <c r="C32" s="535" t="str">
        <f t="shared" si="6"/>
        <v/>
      </c>
      <c r="D32" s="117" t="str">
        <f t="shared" si="7"/>
        <v/>
      </c>
      <c r="E32" s="935"/>
      <c r="F32" s="936"/>
      <c r="G32" s="935"/>
      <c r="H32" s="937"/>
      <c r="I32" s="248">
        <f t="shared" si="8"/>
        <v>0</v>
      </c>
    </row>
    <row r="33" spans="1:9" ht="26.15" customHeight="1">
      <c r="A33" s="246"/>
      <c r="B33" s="930"/>
      <c r="C33" s="535" t="str">
        <f t="shared" si="6"/>
        <v/>
      </c>
      <c r="D33" s="117" t="str">
        <f t="shared" si="7"/>
        <v/>
      </c>
      <c r="E33" s="935"/>
      <c r="F33" s="936"/>
      <c r="G33" s="935"/>
      <c r="H33" s="937"/>
      <c r="I33" s="248">
        <f t="shared" si="8"/>
        <v>0</v>
      </c>
    </row>
    <row r="34" spans="1:9" ht="26.15" customHeight="1">
      <c r="A34" s="246"/>
      <c r="B34" s="930"/>
      <c r="C34" s="535" t="str">
        <f t="shared" si="6"/>
        <v/>
      </c>
      <c r="D34" s="117" t="str">
        <f t="shared" si="7"/>
        <v/>
      </c>
      <c r="E34" s="935"/>
      <c r="F34" s="936"/>
      <c r="G34" s="935"/>
      <c r="H34" s="937"/>
      <c r="I34" s="248">
        <f t="shared" si="8"/>
        <v>0</v>
      </c>
    </row>
    <row r="35" spans="1:9" ht="26.15" customHeight="1" thickBot="1">
      <c r="A35" s="246"/>
      <c r="B35" s="931"/>
      <c r="C35" s="553" t="str">
        <f t="shared" si="6"/>
        <v/>
      </c>
      <c r="D35" s="554" t="str">
        <f t="shared" si="7"/>
        <v/>
      </c>
      <c r="E35" s="938"/>
      <c r="F35" s="939"/>
      <c r="G35" s="938"/>
      <c r="H35" s="940"/>
      <c r="I35" s="249">
        <f t="shared" si="8"/>
        <v>0</v>
      </c>
    </row>
    <row r="36" spans="1:9" ht="26.15" customHeight="1" thickBot="1">
      <c r="B36" s="398"/>
      <c r="C36" s="398"/>
      <c r="D36" s="398"/>
      <c r="E36" s="398"/>
      <c r="F36" s="398"/>
      <c r="G36" s="555"/>
      <c r="H36" s="556" t="s">
        <v>317</v>
      </c>
      <c r="I36" s="358">
        <f>SUM(I30:I35)</f>
        <v>0</v>
      </c>
    </row>
    <row r="37" spans="1:9" ht="16.399999999999999" customHeight="1" thickBot="1">
      <c r="G37" s="557"/>
      <c r="H37" s="558"/>
      <c r="I37" s="416"/>
    </row>
    <row r="38" spans="1:9" ht="39" customHeight="1" thickBot="1">
      <c r="E38" s="335"/>
      <c r="F38" s="559" t="s">
        <v>318</v>
      </c>
      <c r="G38" s="560" t="e">
        <f>G15+E25+I36</f>
        <v>#VALUE!</v>
      </c>
    </row>
    <row r="40" spans="1:9" ht="109.4" customHeight="1">
      <c r="B40" s="842" t="s">
        <v>319</v>
      </c>
      <c r="C40" s="843"/>
      <c r="D40" s="843"/>
      <c r="E40" s="843"/>
      <c r="F40" s="843"/>
      <c r="G40" s="843"/>
      <c r="H40" s="843"/>
      <c r="I40" s="843"/>
    </row>
  </sheetData>
  <mergeCells count="27">
    <mergeCell ref="B2:G2"/>
    <mergeCell ref="B4:B5"/>
    <mergeCell ref="C4:C5"/>
    <mergeCell ref="D4:D5"/>
    <mergeCell ref="E4:E5"/>
    <mergeCell ref="G4:G5"/>
    <mergeCell ref="B25:D25"/>
    <mergeCell ref="F25:H25"/>
    <mergeCell ref="E15:F15"/>
    <mergeCell ref="B16:H16"/>
    <mergeCell ref="B18:B19"/>
    <mergeCell ref="C18:C19"/>
    <mergeCell ref="D18:D19"/>
    <mergeCell ref="E18:E19"/>
    <mergeCell ref="F18:G19"/>
    <mergeCell ref="F20:G20"/>
    <mergeCell ref="F21:G21"/>
    <mergeCell ref="F22:G22"/>
    <mergeCell ref="F23:G23"/>
    <mergeCell ref="F24:G24"/>
    <mergeCell ref="I28:I29"/>
    <mergeCell ref="B40:I40"/>
    <mergeCell ref="B28:B29"/>
    <mergeCell ref="C28:C29"/>
    <mergeCell ref="D28:D29"/>
    <mergeCell ref="E28:F28"/>
    <mergeCell ref="G28:H28"/>
  </mergeCells>
  <phoneticPr fontId="1"/>
  <pageMargins left="0.70866141732283472" right="0.70866141732283472" top="0.74803149606299213" bottom="0.74803149606299213" header="0.31496062992125984" footer="0.31496062992125984"/>
  <pageSetup paperSize="9" scale="47" orientation="landscape" r:id="rId1"/>
  <headerFooter>
    <oddHeader>&amp;R（2023.06版）</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12DFD-FC2C-4BB7-AF04-24750BF3013C}">
  <sheetPr>
    <pageSetUpPr fitToPage="1"/>
  </sheetPr>
  <dimension ref="A1:K27"/>
  <sheetViews>
    <sheetView view="pageBreakPreview" zoomScaleNormal="100" zoomScaleSheetLayoutView="100" workbookViewId="0"/>
  </sheetViews>
  <sheetFormatPr defaultColWidth="9" defaultRowHeight="14"/>
  <cols>
    <col min="1" max="1" width="4.83203125" style="47" customWidth="1"/>
    <col min="2" max="2" width="14.58203125" style="250" customWidth="1"/>
    <col min="3" max="3" width="25" style="47" customWidth="1"/>
    <col min="4" max="4" width="8.08203125" style="47" customWidth="1"/>
    <col min="5" max="5" width="18.58203125" style="47" customWidth="1"/>
    <col min="6" max="6" width="9" style="47"/>
    <col min="7" max="7" width="21.08203125" style="47" customWidth="1"/>
    <col min="8" max="8" width="9" style="47"/>
    <col min="9" max="9" width="11.08203125" style="47" customWidth="1"/>
    <col min="10" max="16384" width="9" style="47"/>
  </cols>
  <sheetData>
    <row r="1" spans="1:10" ht="18.75" customHeight="1">
      <c r="A1" s="79"/>
      <c r="B1" s="244"/>
      <c r="C1" s="79"/>
      <c r="D1" s="530"/>
      <c r="G1" s="530"/>
      <c r="H1" s="530"/>
      <c r="I1" s="530" t="s">
        <v>320</v>
      </c>
    </row>
    <row r="2" spans="1:10" ht="24" customHeight="1">
      <c r="A2" s="531"/>
      <c r="B2" s="860" t="s">
        <v>321</v>
      </c>
      <c r="C2" s="860"/>
      <c r="D2" s="860"/>
      <c r="E2" s="860"/>
      <c r="F2" s="860"/>
      <c r="G2" s="860"/>
    </row>
    <row r="3" spans="1:10">
      <c r="A3" s="79"/>
      <c r="B3" s="244"/>
      <c r="C3" s="79"/>
      <c r="D3" s="79"/>
    </row>
    <row r="4" spans="1:10" ht="27.65" customHeight="1" thickBot="1">
      <c r="B4" s="262" t="s">
        <v>322</v>
      </c>
      <c r="C4" s="260"/>
      <c r="D4" s="251"/>
      <c r="E4" s="251"/>
      <c r="F4" s="251"/>
      <c r="G4" s="251"/>
      <c r="H4" s="251"/>
    </row>
    <row r="5" spans="1:10">
      <c r="B5" s="781" t="s">
        <v>241</v>
      </c>
      <c r="C5" s="716" t="s">
        <v>189</v>
      </c>
      <c r="D5" s="718" t="s">
        <v>242</v>
      </c>
      <c r="E5" s="720" t="s">
        <v>192</v>
      </c>
      <c r="F5" s="722" t="s">
        <v>246</v>
      </c>
      <c r="G5" s="724"/>
      <c r="H5" s="549"/>
    </row>
    <row r="6" spans="1:10" ht="31.4" customHeight="1" thickBot="1">
      <c r="B6" s="782"/>
      <c r="C6" s="717"/>
      <c r="D6" s="719"/>
      <c r="E6" s="721"/>
      <c r="F6" s="725"/>
      <c r="G6" s="727"/>
      <c r="H6" s="549"/>
    </row>
    <row r="7" spans="1:10" ht="24" customHeight="1" thickTop="1">
      <c r="B7" s="920"/>
      <c r="C7" s="921"/>
      <c r="D7" s="922"/>
      <c r="E7" s="923"/>
      <c r="F7" s="854"/>
      <c r="G7" s="855"/>
      <c r="H7" s="480"/>
    </row>
    <row r="8" spans="1:10" ht="24" customHeight="1">
      <c r="B8" s="920"/>
      <c r="C8" s="921"/>
      <c r="D8" s="922"/>
      <c r="E8" s="923"/>
      <c r="F8" s="856"/>
      <c r="G8" s="857"/>
      <c r="H8" s="480"/>
    </row>
    <row r="9" spans="1:10" ht="24" customHeight="1">
      <c r="B9" s="920"/>
      <c r="C9" s="921"/>
      <c r="D9" s="922"/>
      <c r="E9" s="923"/>
      <c r="F9" s="856"/>
      <c r="G9" s="857"/>
      <c r="H9" s="480"/>
    </row>
    <row r="10" spans="1:10" ht="24" customHeight="1">
      <c r="B10" s="924"/>
      <c r="C10" s="921"/>
      <c r="D10" s="922"/>
      <c r="E10" s="923"/>
      <c r="F10" s="856"/>
      <c r="G10" s="857"/>
      <c r="H10" s="480"/>
    </row>
    <row r="11" spans="1:10" ht="24" customHeight="1">
      <c r="B11" s="941"/>
      <c r="C11" s="942"/>
      <c r="D11" s="943"/>
      <c r="E11" s="928"/>
      <c r="F11" s="858"/>
      <c r="G11" s="859"/>
      <c r="H11" s="480"/>
    </row>
    <row r="12" spans="1:10" ht="32.5" customHeight="1">
      <c r="B12" s="712" t="s">
        <v>310</v>
      </c>
      <c r="C12" s="713"/>
      <c r="D12" s="713"/>
      <c r="E12" s="597">
        <f>SUM(E7:E11)</f>
        <v>0</v>
      </c>
      <c r="F12" s="714"/>
      <c r="G12" s="714"/>
      <c r="H12" s="707"/>
    </row>
    <row r="13" spans="1:10" ht="18" customHeight="1">
      <c r="B13" s="398"/>
      <c r="C13" s="398"/>
      <c r="D13" s="398"/>
      <c r="E13" s="398"/>
      <c r="F13" s="398"/>
      <c r="G13" s="419"/>
      <c r="H13" s="421"/>
    </row>
    <row r="14" spans="1:10" ht="39" customHeight="1" thickBot="1">
      <c r="B14" s="262" t="s">
        <v>323</v>
      </c>
      <c r="C14" s="387"/>
      <c r="D14" s="387"/>
      <c r="E14" s="416"/>
      <c r="F14" s="550"/>
      <c r="G14" s="550"/>
      <c r="H14" s="550"/>
    </row>
    <row r="15" spans="1:10">
      <c r="B15" s="844" t="s">
        <v>324</v>
      </c>
      <c r="C15" s="845" t="s">
        <v>313</v>
      </c>
      <c r="D15" s="644" t="s">
        <v>111</v>
      </c>
      <c r="E15" s="847" t="s">
        <v>314</v>
      </c>
      <c r="F15" s="847"/>
      <c r="G15" s="847" t="s">
        <v>315</v>
      </c>
      <c r="H15" s="848"/>
      <c r="I15" s="640" t="s">
        <v>325</v>
      </c>
      <c r="J15" s="864" t="s">
        <v>326</v>
      </c>
    </row>
    <row r="16" spans="1:10" ht="14.5" thickBot="1">
      <c r="B16" s="643"/>
      <c r="C16" s="846"/>
      <c r="D16" s="645"/>
      <c r="E16" s="551" t="s">
        <v>190</v>
      </c>
      <c r="F16" s="551" t="s">
        <v>144</v>
      </c>
      <c r="G16" s="551" t="s">
        <v>190</v>
      </c>
      <c r="H16" s="552" t="s">
        <v>144</v>
      </c>
      <c r="I16" s="641"/>
      <c r="J16" s="865"/>
    </row>
    <row r="17" spans="1:11" ht="21.65" customHeight="1" thickTop="1">
      <c r="A17" s="246"/>
      <c r="B17" s="929" t="s">
        <v>316</v>
      </c>
      <c r="C17" s="535" t="str">
        <f t="shared" ref="C17:C22" si="0">IF($A17="","",VLOOKUP($A17,従事者基礎情報,3))</f>
        <v/>
      </c>
      <c r="D17" s="117" t="str">
        <f t="shared" ref="D17:D22" si="1">IF($A17="","",VLOOKUP($A17,従事者基礎情報,5))</f>
        <v/>
      </c>
      <c r="E17" s="932"/>
      <c r="F17" s="933"/>
      <c r="G17" s="932"/>
      <c r="H17" s="934"/>
      <c r="I17" s="247">
        <f>E17*F17+G17*H17</f>
        <v>0</v>
      </c>
      <c r="J17" s="462"/>
      <c r="K17" s="422"/>
    </row>
    <row r="18" spans="1:11" ht="21.65" customHeight="1">
      <c r="A18" s="246"/>
      <c r="B18" s="930" t="s">
        <v>316</v>
      </c>
      <c r="C18" s="535" t="str">
        <f t="shared" si="0"/>
        <v/>
      </c>
      <c r="D18" s="117" t="str">
        <f t="shared" si="1"/>
        <v/>
      </c>
      <c r="E18" s="932"/>
      <c r="F18" s="936"/>
      <c r="G18" s="935"/>
      <c r="H18" s="937"/>
      <c r="I18" s="248">
        <f t="shared" ref="I18:I22" si="2">E18*F18+G18*H18</f>
        <v>0</v>
      </c>
      <c r="J18" s="412"/>
      <c r="K18" s="422"/>
    </row>
    <row r="19" spans="1:11" ht="21.65" customHeight="1">
      <c r="A19" s="246"/>
      <c r="B19" s="930" t="s">
        <v>316</v>
      </c>
      <c r="C19" s="535" t="str">
        <f t="shared" si="0"/>
        <v/>
      </c>
      <c r="D19" s="117" t="str">
        <f t="shared" si="1"/>
        <v/>
      </c>
      <c r="E19" s="935"/>
      <c r="F19" s="936"/>
      <c r="G19" s="935"/>
      <c r="H19" s="937"/>
      <c r="I19" s="248">
        <f t="shared" si="2"/>
        <v>0</v>
      </c>
      <c r="J19" s="412"/>
      <c r="K19" s="422"/>
    </row>
    <row r="20" spans="1:11" ht="21.65" customHeight="1">
      <c r="A20" s="246"/>
      <c r="B20" s="930" t="s">
        <v>316</v>
      </c>
      <c r="C20" s="535" t="str">
        <f t="shared" si="0"/>
        <v/>
      </c>
      <c r="D20" s="117" t="str">
        <f t="shared" si="1"/>
        <v/>
      </c>
      <c r="E20" s="935"/>
      <c r="F20" s="936"/>
      <c r="G20" s="935"/>
      <c r="H20" s="937"/>
      <c r="I20" s="248">
        <f t="shared" si="2"/>
        <v>0</v>
      </c>
      <c r="J20" s="412"/>
      <c r="K20" s="422"/>
    </row>
    <row r="21" spans="1:11" ht="21.65" customHeight="1">
      <c r="A21" s="246"/>
      <c r="B21" s="930" t="s">
        <v>316</v>
      </c>
      <c r="C21" s="535" t="str">
        <f t="shared" si="0"/>
        <v/>
      </c>
      <c r="D21" s="117" t="str">
        <f t="shared" si="1"/>
        <v/>
      </c>
      <c r="E21" s="935"/>
      <c r="F21" s="936"/>
      <c r="G21" s="935"/>
      <c r="H21" s="937"/>
      <c r="I21" s="248">
        <f t="shared" si="2"/>
        <v>0</v>
      </c>
      <c r="J21" s="412"/>
      <c r="K21" s="422"/>
    </row>
    <row r="22" spans="1:11" ht="21.65" customHeight="1" thickBot="1">
      <c r="A22" s="246"/>
      <c r="B22" s="931" t="s">
        <v>316</v>
      </c>
      <c r="C22" s="553" t="str">
        <f t="shared" si="0"/>
        <v/>
      </c>
      <c r="D22" s="554" t="str">
        <f t="shared" si="1"/>
        <v/>
      </c>
      <c r="E22" s="938"/>
      <c r="F22" s="939"/>
      <c r="G22" s="938"/>
      <c r="H22" s="940"/>
      <c r="I22" s="249">
        <f t="shared" si="2"/>
        <v>0</v>
      </c>
      <c r="J22" s="561"/>
      <c r="K22" s="422"/>
    </row>
    <row r="23" spans="1:11" ht="20.25" customHeight="1" thickBot="1">
      <c r="B23" s="398"/>
      <c r="C23" s="398"/>
      <c r="D23" s="398"/>
      <c r="E23" s="398"/>
      <c r="F23" s="398"/>
      <c r="G23" s="555"/>
      <c r="H23" s="556" t="s">
        <v>317</v>
      </c>
      <c r="I23" s="358">
        <f>SUM(I17:I22)</f>
        <v>0</v>
      </c>
    </row>
    <row r="24" spans="1:11" ht="14.5" thickBot="1">
      <c r="G24" s="557"/>
      <c r="H24" s="558"/>
      <c r="I24" s="416"/>
    </row>
    <row r="25" spans="1:11" ht="32.5" customHeight="1" thickBot="1">
      <c r="E25" s="335"/>
      <c r="F25" s="559" t="s">
        <v>327</v>
      </c>
      <c r="G25" s="560">
        <f>E12+I23</f>
        <v>0</v>
      </c>
    </row>
    <row r="27" spans="1:11" ht="73.400000000000006" customHeight="1">
      <c r="B27" s="842" t="s">
        <v>328</v>
      </c>
      <c r="C27" s="843"/>
      <c r="D27" s="843"/>
      <c r="E27" s="843"/>
      <c r="F27" s="843"/>
      <c r="G27" s="843"/>
      <c r="H27" s="843"/>
      <c r="I27" s="843"/>
    </row>
  </sheetData>
  <mergeCells count="21">
    <mergeCell ref="B12:D12"/>
    <mergeCell ref="F12:H12"/>
    <mergeCell ref="B2:G2"/>
    <mergeCell ref="B5:B6"/>
    <mergeCell ref="C5:C6"/>
    <mergeCell ref="D5:D6"/>
    <mergeCell ref="E5:E6"/>
    <mergeCell ref="F5:G6"/>
    <mergeCell ref="F7:G7"/>
    <mergeCell ref="F8:G8"/>
    <mergeCell ref="F9:G9"/>
    <mergeCell ref="F10:G10"/>
    <mergeCell ref="F11:G11"/>
    <mergeCell ref="I15:I16"/>
    <mergeCell ref="J15:J16"/>
    <mergeCell ref="B27:I27"/>
    <mergeCell ref="B15:B16"/>
    <mergeCell ref="C15:C16"/>
    <mergeCell ref="D15:D16"/>
    <mergeCell ref="E15:F15"/>
    <mergeCell ref="G15:H15"/>
  </mergeCells>
  <phoneticPr fontId="1"/>
  <pageMargins left="0.70866141732283472" right="0.70866141732283472" top="0.74803149606299213" bottom="0.74803149606299213" header="0.31496062992125984" footer="0.31496062992125984"/>
  <pageSetup paperSize="9" scale="79" orientation="landscape" r:id="rId1"/>
  <headerFooter>
    <oddHeader>&amp;R（2023.06版）</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47A94-81D8-4A60-A0B7-9651ECDF01FF}">
  <sheetPr>
    <pageSetUpPr fitToPage="1"/>
  </sheetPr>
  <dimension ref="A1:E15"/>
  <sheetViews>
    <sheetView view="pageBreakPreview" zoomScale="60" zoomScaleNormal="100" workbookViewId="0">
      <selection activeCell="E28" sqref="E24:G30"/>
    </sheetView>
  </sheetViews>
  <sheetFormatPr defaultColWidth="9" defaultRowHeight="14"/>
  <cols>
    <col min="1" max="1" width="25.58203125" style="397" customWidth="1"/>
    <col min="2" max="2" width="34.08203125" style="397" customWidth="1"/>
    <col min="3" max="3" width="9.5" style="397" bestFit="1" customWidth="1"/>
    <col min="4" max="4" width="21.08203125" style="397" customWidth="1"/>
    <col min="5" max="5" width="3.33203125" style="397" customWidth="1"/>
    <col min="6" max="16384" width="9" style="359"/>
  </cols>
  <sheetData>
    <row r="1" spans="1:5">
      <c r="B1" s="562"/>
      <c r="C1" s="562"/>
      <c r="D1" s="563" t="s">
        <v>329</v>
      </c>
    </row>
    <row r="2" spans="1:5" ht="24.75" customHeight="1">
      <c r="A2" s="397" t="s">
        <v>330</v>
      </c>
      <c r="B2" s="564" t="s">
        <v>331</v>
      </c>
      <c r="C2" s="565"/>
      <c r="D2" s="565"/>
    </row>
    <row r="4" spans="1:5" ht="135.75" customHeight="1"/>
    <row r="5" spans="1:5" ht="156" customHeight="1"/>
    <row r="6" spans="1:5" ht="156" customHeight="1"/>
    <row r="7" spans="1:5" ht="107.25" customHeight="1">
      <c r="A7" s="566"/>
      <c r="B7" s="566"/>
      <c r="C7" s="566"/>
      <c r="D7" s="566"/>
    </row>
    <row r="8" spans="1:5" ht="16.5">
      <c r="A8" s="567" t="s">
        <v>332</v>
      </c>
      <c r="B8" s="568"/>
      <c r="C8" s="568"/>
      <c r="D8" s="569"/>
    </row>
    <row r="9" spans="1:5" ht="84.75" customHeight="1">
      <c r="A9" s="570"/>
      <c r="B9" s="571"/>
      <c r="C9" s="571"/>
      <c r="D9" s="572"/>
    </row>
    <row r="10" spans="1:5" ht="18.649999999999999" customHeight="1">
      <c r="A10" s="566"/>
      <c r="B10" s="566"/>
      <c r="C10" s="566"/>
      <c r="D10" s="566"/>
    </row>
    <row r="11" spans="1:5" s="575" customFormat="1" ht="19" customHeight="1">
      <c r="A11" s="573" t="s">
        <v>333</v>
      </c>
      <c r="B11" s="573"/>
      <c r="C11" s="573"/>
      <c r="D11" s="573"/>
      <c r="E11" s="574"/>
    </row>
    <row r="12" spans="1:5" s="575" customFormat="1" ht="19" customHeight="1">
      <c r="A12" s="573" t="s">
        <v>334</v>
      </c>
      <c r="B12" s="573"/>
      <c r="C12" s="573"/>
      <c r="D12" s="573"/>
      <c r="E12" s="574"/>
    </row>
    <row r="13" spans="1:5" s="575" customFormat="1" ht="40.5" customHeight="1">
      <c r="A13" s="866" t="s">
        <v>335</v>
      </c>
      <c r="B13" s="866"/>
      <c r="C13" s="866"/>
      <c r="D13" s="866"/>
      <c r="E13" s="574"/>
    </row>
    <row r="14" spans="1:5" s="575" customFormat="1" ht="35.15" customHeight="1">
      <c r="A14" s="866" t="s">
        <v>336</v>
      </c>
      <c r="B14" s="866"/>
      <c r="C14" s="866"/>
      <c r="D14" s="866"/>
      <c r="E14" s="574"/>
    </row>
    <row r="15" spans="1:5" s="575" customFormat="1" ht="17.25" customHeight="1">
      <c r="A15" s="573" t="s">
        <v>337</v>
      </c>
      <c r="B15" s="573"/>
      <c r="C15" s="573"/>
      <c r="D15" s="573"/>
      <c r="E15" s="574"/>
    </row>
  </sheetData>
  <mergeCells count="2">
    <mergeCell ref="A13:D13"/>
    <mergeCell ref="A14:D14"/>
  </mergeCells>
  <phoneticPr fontId="1"/>
  <pageMargins left="0.70866141732283472" right="0.70866141732283472" top="0.74803149606299213" bottom="0.74803149606299213" header="0.31496062992125984" footer="0.31496062992125984"/>
  <pageSetup paperSize="9" scale="59" orientation="landscape" r:id="rId1"/>
  <headerFooter>
    <oddHeader>&amp;R（2023.06版）</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J25"/>
  <sheetViews>
    <sheetView view="pageBreakPreview" zoomScale="80" zoomScaleNormal="80" zoomScaleSheetLayoutView="80" workbookViewId="0"/>
  </sheetViews>
  <sheetFormatPr defaultRowHeight="14"/>
  <cols>
    <col min="1" max="1" width="3.58203125" customWidth="1"/>
    <col min="2" max="2" width="3.33203125" customWidth="1"/>
    <col min="3" max="3" width="26.83203125" customWidth="1"/>
    <col min="4" max="10" width="16.08203125" customWidth="1"/>
    <col min="11" max="11" width="14.83203125" customWidth="1"/>
  </cols>
  <sheetData>
    <row r="1" spans="1:10" ht="15" customHeight="1">
      <c r="J1" s="4" t="s">
        <v>41</v>
      </c>
    </row>
    <row r="2" spans="1:10" ht="24" customHeight="1">
      <c r="A2" s="625" t="s">
        <v>42</v>
      </c>
      <c r="B2" s="625"/>
      <c r="C2" s="625"/>
      <c r="D2" s="625"/>
      <c r="E2" s="625"/>
      <c r="F2" s="625"/>
      <c r="G2" s="625"/>
      <c r="H2" s="625"/>
      <c r="I2" s="625"/>
      <c r="J2" s="625"/>
    </row>
    <row r="3" spans="1:10" ht="14.5" thickBot="1">
      <c r="A3" s="1"/>
      <c r="B3" s="1"/>
      <c r="C3" s="1"/>
      <c r="D3" s="2"/>
      <c r="E3" s="2"/>
      <c r="F3" s="2"/>
      <c r="G3" s="2"/>
      <c r="H3" s="2"/>
      <c r="I3" s="2"/>
      <c r="J3" s="69" t="s">
        <v>43</v>
      </c>
    </row>
    <row r="4" spans="1:10" s="5" customFormat="1" ht="36.75" customHeight="1" thickBot="1">
      <c r="A4" s="138" t="s">
        <v>44</v>
      </c>
      <c r="B4" s="139"/>
      <c r="C4" s="140"/>
      <c r="D4" s="141" t="s">
        <v>45</v>
      </c>
      <c r="E4" s="141" t="s">
        <v>46</v>
      </c>
      <c r="F4" s="141" t="s">
        <v>47</v>
      </c>
      <c r="G4" s="141" t="s">
        <v>48</v>
      </c>
      <c r="H4" s="141" t="s">
        <v>49</v>
      </c>
      <c r="I4" s="141" t="s">
        <v>50</v>
      </c>
      <c r="J4" s="133" t="s">
        <v>51</v>
      </c>
    </row>
    <row r="5" spans="1:10" s="5" customFormat="1" ht="22.5" customHeight="1">
      <c r="A5" s="142" t="s">
        <v>52</v>
      </c>
      <c r="B5" s="143"/>
      <c r="C5" s="143"/>
      <c r="D5" s="135">
        <f>D6+D17+D18</f>
        <v>0</v>
      </c>
      <c r="E5" s="136"/>
      <c r="F5" s="135">
        <f>F6+F17+F18</f>
        <v>0</v>
      </c>
      <c r="G5" s="136"/>
      <c r="H5" s="136"/>
      <c r="I5" s="136"/>
      <c r="J5" s="174"/>
    </row>
    <row r="6" spans="1:10" s="5" customFormat="1" ht="22.5" customHeight="1">
      <c r="A6" s="144"/>
      <c r="B6" s="336" t="s">
        <v>53</v>
      </c>
      <c r="C6" s="146"/>
      <c r="D6" s="155">
        <f>SUM(D7:D16)</f>
        <v>0</v>
      </c>
      <c r="E6" s="156"/>
      <c r="F6" s="155">
        <f>SUM(F7:F16)</f>
        <v>0</v>
      </c>
      <c r="G6" s="156"/>
      <c r="H6" s="156"/>
      <c r="I6" s="156"/>
      <c r="J6" s="175"/>
    </row>
    <row r="7" spans="1:10" s="5" customFormat="1" ht="22.5" customHeight="1">
      <c r="A7" s="144"/>
      <c r="B7" s="145"/>
      <c r="C7" s="339" t="s">
        <v>54</v>
      </c>
      <c r="D7" s="154"/>
      <c r="E7" s="154"/>
      <c r="F7" s="154"/>
      <c r="G7" s="156"/>
      <c r="H7" s="156"/>
      <c r="I7" s="156"/>
      <c r="J7" s="175"/>
    </row>
    <row r="8" spans="1:10" s="5" customFormat="1" ht="22.5" customHeight="1">
      <c r="A8" s="144"/>
      <c r="B8" s="145"/>
      <c r="C8" s="339" t="s">
        <v>55</v>
      </c>
      <c r="D8" s="154"/>
      <c r="E8" s="154"/>
      <c r="F8" s="154"/>
      <c r="G8" s="156"/>
      <c r="H8" s="156"/>
      <c r="I8" s="156"/>
      <c r="J8" s="175"/>
    </row>
    <row r="9" spans="1:10" s="5" customFormat="1" ht="22.5" customHeight="1">
      <c r="A9" s="144"/>
      <c r="B9" s="145"/>
      <c r="C9" s="338" t="s">
        <v>56</v>
      </c>
      <c r="D9" s="154"/>
      <c r="E9" s="154"/>
      <c r="F9" s="154"/>
      <c r="G9" s="156"/>
      <c r="H9" s="156"/>
      <c r="I9" s="156"/>
      <c r="J9" s="175"/>
    </row>
    <row r="10" spans="1:10" s="5" customFormat="1" ht="22.5" customHeight="1">
      <c r="A10" s="144"/>
      <c r="B10" s="147"/>
      <c r="C10" s="337" t="s">
        <v>57</v>
      </c>
      <c r="D10" s="154"/>
      <c r="E10" s="154"/>
      <c r="F10" s="154"/>
      <c r="G10" s="156"/>
      <c r="H10" s="156"/>
      <c r="I10" s="156"/>
      <c r="J10" s="175"/>
    </row>
    <row r="11" spans="1:10" s="5" customFormat="1" ht="22.5" customHeight="1">
      <c r="A11" s="148"/>
      <c r="B11" s="149"/>
      <c r="C11" s="339" t="s">
        <v>58</v>
      </c>
      <c r="D11" s="154"/>
      <c r="E11" s="154"/>
      <c r="F11" s="154"/>
      <c r="G11" s="157"/>
      <c r="H11" s="157"/>
      <c r="I11" s="157"/>
      <c r="J11" s="176"/>
    </row>
    <row r="12" spans="1:10" s="5" customFormat="1" ht="22.5" customHeight="1">
      <c r="A12" s="148"/>
      <c r="B12" s="149"/>
      <c r="C12" s="337" t="s">
        <v>59</v>
      </c>
      <c r="D12" s="154"/>
      <c r="E12" s="154"/>
      <c r="F12" s="154"/>
      <c r="G12" s="157"/>
      <c r="H12" s="157"/>
      <c r="I12" s="157"/>
      <c r="J12" s="176"/>
    </row>
    <row r="13" spans="1:10" s="5" customFormat="1" ht="22.5" customHeight="1">
      <c r="A13" s="148"/>
      <c r="B13" s="149"/>
      <c r="C13" s="339" t="s">
        <v>60</v>
      </c>
      <c r="D13" s="154"/>
      <c r="E13" s="154"/>
      <c r="F13" s="154"/>
      <c r="G13" s="157"/>
      <c r="H13" s="157"/>
      <c r="I13" s="157"/>
      <c r="J13" s="176"/>
    </row>
    <row r="14" spans="1:10" s="5" customFormat="1" ht="22.5" customHeight="1">
      <c r="A14" s="148"/>
      <c r="B14" s="149"/>
      <c r="C14" s="337" t="s">
        <v>61</v>
      </c>
      <c r="D14" s="154"/>
      <c r="E14" s="154"/>
      <c r="F14" s="154"/>
      <c r="G14" s="157"/>
      <c r="H14" s="157"/>
      <c r="I14" s="157"/>
      <c r="J14" s="176"/>
    </row>
    <row r="15" spans="1:10" s="5" customFormat="1" ht="22.5" customHeight="1">
      <c r="A15" s="148"/>
      <c r="B15" s="149"/>
      <c r="C15" s="339" t="s">
        <v>62</v>
      </c>
      <c r="D15" s="154"/>
      <c r="E15" s="154"/>
      <c r="F15" s="154"/>
      <c r="G15" s="157"/>
      <c r="H15" s="157"/>
      <c r="I15" s="157"/>
      <c r="J15" s="176"/>
    </row>
    <row r="16" spans="1:10" s="5" customFormat="1" ht="22.5" customHeight="1">
      <c r="A16" s="148"/>
      <c r="B16" s="147"/>
      <c r="C16" s="338" t="s">
        <v>63</v>
      </c>
      <c r="D16" s="154"/>
      <c r="E16" s="154"/>
      <c r="F16" s="154"/>
      <c r="G16" s="157"/>
      <c r="H16" s="157"/>
      <c r="I16" s="157"/>
      <c r="J16" s="176"/>
    </row>
    <row r="17" spans="1:10" s="5" customFormat="1" ht="22.5" customHeight="1">
      <c r="A17" s="148"/>
      <c r="B17" s="340" t="s">
        <v>64</v>
      </c>
      <c r="C17" s="150"/>
      <c r="D17" s="154"/>
      <c r="E17" s="157"/>
      <c r="F17" s="154"/>
      <c r="G17" s="157"/>
      <c r="H17" s="157"/>
      <c r="I17" s="157"/>
      <c r="J17" s="176"/>
    </row>
    <row r="18" spans="1:10" s="5" customFormat="1" ht="22.5" customHeight="1">
      <c r="A18" s="148"/>
      <c r="B18" s="336" t="s">
        <v>65</v>
      </c>
      <c r="C18" s="150"/>
      <c r="D18" s="154"/>
      <c r="E18" s="157"/>
      <c r="F18" s="154"/>
      <c r="G18" s="157"/>
      <c r="H18" s="157"/>
      <c r="I18" s="157"/>
      <c r="J18" s="176"/>
    </row>
    <row r="19" spans="1:10" s="5" customFormat="1" ht="22.5" customHeight="1" thickBot="1">
      <c r="A19" s="148" t="s">
        <v>66</v>
      </c>
      <c r="B19" s="149"/>
      <c r="C19" s="150"/>
      <c r="D19" s="137"/>
      <c r="E19" s="157"/>
      <c r="F19" s="154"/>
      <c r="G19" s="157"/>
      <c r="H19" s="157"/>
      <c r="I19" s="157"/>
      <c r="J19" s="176"/>
    </row>
    <row r="20" spans="1:10" s="5" customFormat="1" ht="22.5" customHeight="1" thickBot="1">
      <c r="A20" s="151" t="s">
        <v>67</v>
      </c>
      <c r="B20" s="152"/>
      <c r="C20" s="153"/>
      <c r="D20" s="158">
        <f>D5+D19</f>
        <v>0</v>
      </c>
      <c r="E20" s="159"/>
      <c r="F20" s="158">
        <f>F5+F19</f>
        <v>0</v>
      </c>
      <c r="G20" s="159"/>
      <c r="H20" s="159"/>
      <c r="I20" s="159"/>
      <c r="J20" s="159"/>
    </row>
    <row r="21" spans="1:10" s="326" customFormat="1" ht="22.5" customHeight="1" thickBot="1">
      <c r="A21" s="629" t="s">
        <v>68</v>
      </c>
      <c r="B21" s="630"/>
      <c r="C21" s="327" t="s">
        <v>69</v>
      </c>
      <c r="D21" s="328">
        <f>ROUNDDOWN(D20*10%,0)</f>
        <v>0</v>
      </c>
      <c r="E21" s="329"/>
      <c r="F21" s="328">
        <f>ROUNDDOWN(F20*10%,0)</f>
        <v>0</v>
      </c>
      <c r="G21" s="329"/>
      <c r="H21" s="329"/>
      <c r="I21" s="329"/>
      <c r="J21" s="329"/>
    </row>
    <row r="22" spans="1:10" s="326" customFormat="1" ht="22.5" customHeight="1" thickBot="1">
      <c r="A22" s="626" t="s">
        <v>70</v>
      </c>
      <c r="B22" s="627"/>
      <c r="C22" s="628"/>
      <c r="D22" s="330">
        <f>SUM(D20:D21)</f>
        <v>0</v>
      </c>
      <c r="E22" s="331"/>
      <c r="F22" s="330">
        <f>SUM(F20:F21)</f>
        <v>0</v>
      </c>
      <c r="G22" s="577"/>
      <c r="H22" s="577"/>
      <c r="I22" s="577"/>
      <c r="J22" s="332">
        <f>F22-G22-H22-I22</f>
        <v>0</v>
      </c>
    </row>
    <row r="23" spans="1:10" s="326" customFormat="1" ht="81.650000000000006" customHeight="1">
      <c r="A23" s="604"/>
      <c r="B23" s="604"/>
      <c r="C23" s="631" t="s">
        <v>71</v>
      </c>
      <c r="D23" s="631"/>
      <c r="E23" s="631"/>
      <c r="F23" s="631"/>
      <c r="G23" s="631"/>
      <c r="H23" s="631"/>
      <c r="I23" s="631"/>
      <c r="J23" s="631"/>
    </row>
    <row r="24" spans="1:10" s="262" customFormat="1" ht="108.75" customHeight="1">
      <c r="A24" s="623" t="s">
        <v>72</v>
      </c>
      <c r="B24" s="624"/>
      <c r="C24" s="624"/>
      <c r="D24" s="624"/>
      <c r="E24" s="624"/>
      <c r="F24" s="624"/>
      <c r="G24" s="624"/>
      <c r="H24" s="624"/>
      <c r="I24" s="624"/>
      <c r="J24" s="624"/>
    </row>
    <row r="25" spans="1:10" ht="14.5" customHeight="1">
      <c r="A25" s="5"/>
      <c r="B25" s="5"/>
      <c r="C25" s="5"/>
      <c r="D25" s="5"/>
      <c r="E25" s="5"/>
      <c r="F25" s="5"/>
      <c r="G25" s="5"/>
      <c r="H25" s="5"/>
      <c r="I25" s="5"/>
      <c r="J25" s="5"/>
    </row>
  </sheetData>
  <mergeCells count="5">
    <mergeCell ref="A24:J24"/>
    <mergeCell ref="A2:J2"/>
    <mergeCell ref="A22:C22"/>
    <mergeCell ref="A21:B21"/>
    <mergeCell ref="C23:J23"/>
  </mergeCells>
  <phoneticPr fontId="1"/>
  <pageMargins left="0.70866141732283472" right="0.70866141732283472" top="0.74803149606299213" bottom="0.74803149606299213" header="0.31496062992125984" footer="0.31496062992125984"/>
  <pageSetup paperSize="9" scale="75" orientation="landscape" r:id="rId1"/>
  <headerFooter>
    <oddHeader>&amp;R（2023.06版）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68290" r:id="rId4" name="Check Box 2">
              <controlPr defaultSize="0" autoFill="0" autoLine="0" autoPict="0">
                <anchor moveWithCells="1">
                  <from>
                    <xdr:col>0</xdr:col>
                    <xdr:colOff>209550</xdr:colOff>
                    <xdr:row>22</xdr:row>
                    <xdr:rowOff>88900</xdr:rowOff>
                  </from>
                  <to>
                    <xdr:col>2</xdr:col>
                    <xdr:colOff>190500</xdr:colOff>
                    <xdr:row>22</xdr:row>
                    <xdr:rowOff>609600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E074D-6353-4097-B3CA-1E7845769D83}">
  <sheetPr>
    <pageSetUpPr fitToPage="1"/>
  </sheetPr>
  <dimension ref="A2:B5"/>
  <sheetViews>
    <sheetView view="pageBreakPreview" zoomScale="99" zoomScaleNormal="100" zoomScaleSheetLayoutView="99" workbookViewId="0">
      <selection activeCell="B4" sqref="B4"/>
    </sheetView>
  </sheetViews>
  <sheetFormatPr defaultRowHeight="14"/>
  <cols>
    <col min="1" max="1" width="22.08203125" customWidth="1"/>
    <col min="2" max="2" width="54.58203125" customWidth="1"/>
  </cols>
  <sheetData>
    <row r="2" spans="1:2">
      <c r="A2" s="867" t="s">
        <v>338</v>
      </c>
      <c r="B2" s="868"/>
    </row>
    <row r="3" spans="1:2">
      <c r="A3" s="602" t="s">
        <v>339</v>
      </c>
      <c r="B3" s="603" t="s">
        <v>340</v>
      </c>
    </row>
    <row r="4" spans="1:2">
      <c r="A4" s="602" t="s">
        <v>341</v>
      </c>
      <c r="B4" s="602" t="s">
        <v>342</v>
      </c>
    </row>
    <row r="5" spans="1:2">
      <c r="A5" s="602" t="s">
        <v>115</v>
      </c>
      <c r="B5" s="602" t="s">
        <v>342</v>
      </c>
    </row>
  </sheetData>
  <mergeCells count="1">
    <mergeCell ref="A2:B2"/>
  </mergeCells>
  <phoneticPr fontId="1"/>
  <pageMargins left="0.70866141732283472" right="0.70866141732283472" top="0.74803149606299213" bottom="0.74803149606299213" header="0.31496062992125984" footer="0.31496062992125984"/>
  <pageSetup paperSize="9" orientation="landscape" r:id="rId1"/>
  <headerFooter>
    <oddHeader>&amp;R（2023.06版）</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G22"/>
  <sheetViews>
    <sheetView zoomScaleNormal="100" workbookViewId="0"/>
  </sheetViews>
  <sheetFormatPr defaultRowHeight="14"/>
  <cols>
    <col min="1" max="1" width="35.58203125" bestFit="1" customWidth="1"/>
    <col min="2" max="7" width="16.33203125" customWidth="1"/>
  </cols>
  <sheetData>
    <row r="1" spans="1:7" ht="15" customHeight="1">
      <c r="A1" s="42"/>
      <c r="B1" s="46"/>
      <c r="C1" s="46"/>
      <c r="D1" s="46"/>
      <c r="E1" s="46"/>
      <c r="F1" s="82"/>
      <c r="G1" s="132" t="s">
        <v>73</v>
      </c>
    </row>
    <row r="2" spans="1:7" ht="42" customHeight="1">
      <c r="A2" s="632" t="s">
        <v>74</v>
      </c>
      <c r="B2" s="632"/>
      <c r="C2" s="632"/>
      <c r="D2" s="632"/>
      <c r="E2" s="632"/>
      <c r="F2" s="632"/>
      <c r="G2" s="632"/>
    </row>
    <row r="3" spans="1:7" ht="14.5" thickBot="1">
      <c r="A3" s="69"/>
      <c r="G3" s="69" t="s">
        <v>43</v>
      </c>
    </row>
    <row r="4" spans="1:7" ht="30" customHeight="1">
      <c r="A4" s="78" t="s">
        <v>75</v>
      </c>
      <c r="B4" s="74" t="s">
        <v>76</v>
      </c>
      <c r="C4" s="74" t="s">
        <v>77</v>
      </c>
      <c r="D4" s="74" t="s">
        <v>78</v>
      </c>
      <c r="E4" s="74" t="s">
        <v>79</v>
      </c>
      <c r="F4" s="74" t="s">
        <v>80</v>
      </c>
      <c r="G4" s="634" t="s">
        <v>81</v>
      </c>
    </row>
    <row r="5" spans="1:7" ht="15" customHeight="1">
      <c r="A5" s="77"/>
      <c r="B5" s="76" t="s">
        <v>82</v>
      </c>
      <c r="C5" s="75" t="s">
        <v>83</v>
      </c>
      <c r="D5" s="75" t="s">
        <v>84</v>
      </c>
      <c r="E5" s="75" t="s">
        <v>85</v>
      </c>
      <c r="F5" s="75" t="s">
        <v>86</v>
      </c>
      <c r="G5" s="635"/>
    </row>
    <row r="6" spans="1:7" ht="24" customHeight="1">
      <c r="A6" s="584" t="s">
        <v>54</v>
      </c>
      <c r="B6" s="154"/>
      <c r="C6" s="154"/>
      <c r="D6" s="154"/>
      <c r="E6" s="134">
        <f>B6-D6</f>
        <v>0</v>
      </c>
      <c r="F6" s="869">
        <f>IF(B6*0.05&lt;500000,B6*0.05,"500,000")</f>
        <v>0</v>
      </c>
      <c r="G6" s="3"/>
    </row>
    <row r="7" spans="1:7" ht="24" customHeight="1">
      <c r="A7" s="584" t="s">
        <v>55</v>
      </c>
      <c r="B7" s="154"/>
      <c r="C7" s="154"/>
      <c r="D7" s="154"/>
      <c r="E7" s="134">
        <f t="shared" ref="E7:E15" si="0">B7-D7</f>
        <v>0</v>
      </c>
      <c r="F7" s="869">
        <f t="shared" ref="F7:F15" si="1">IF(B7*0.05&lt;500000,B7*0.05,"500,000")</f>
        <v>0</v>
      </c>
      <c r="G7" s="3"/>
    </row>
    <row r="8" spans="1:7" ht="24" customHeight="1">
      <c r="A8" s="585" t="s">
        <v>56</v>
      </c>
      <c r="B8" s="154"/>
      <c r="C8" s="154"/>
      <c r="D8" s="154"/>
      <c r="E8" s="134">
        <f t="shared" si="0"/>
        <v>0</v>
      </c>
      <c r="F8" s="869">
        <f t="shared" si="1"/>
        <v>0</v>
      </c>
      <c r="G8" s="3"/>
    </row>
    <row r="9" spans="1:7" ht="24" customHeight="1">
      <c r="A9" s="586" t="s">
        <v>57</v>
      </c>
      <c r="B9" s="154"/>
      <c r="C9" s="154"/>
      <c r="D9" s="154"/>
      <c r="E9" s="134">
        <f t="shared" si="0"/>
        <v>0</v>
      </c>
      <c r="F9" s="869">
        <f t="shared" si="1"/>
        <v>0</v>
      </c>
      <c r="G9" s="3"/>
    </row>
    <row r="10" spans="1:7" ht="24" customHeight="1">
      <c r="A10" s="584" t="s">
        <v>58</v>
      </c>
      <c r="B10" s="154"/>
      <c r="C10" s="154"/>
      <c r="D10" s="154"/>
      <c r="E10" s="134">
        <f t="shared" si="0"/>
        <v>0</v>
      </c>
      <c r="F10" s="869">
        <f t="shared" si="1"/>
        <v>0</v>
      </c>
      <c r="G10" s="3"/>
    </row>
    <row r="11" spans="1:7" ht="24" customHeight="1">
      <c r="A11" s="586" t="s">
        <v>59</v>
      </c>
      <c r="B11" s="154"/>
      <c r="C11" s="154"/>
      <c r="D11" s="154"/>
      <c r="E11" s="134">
        <f t="shared" si="0"/>
        <v>0</v>
      </c>
      <c r="F11" s="869">
        <f t="shared" si="1"/>
        <v>0</v>
      </c>
      <c r="G11" s="3"/>
    </row>
    <row r="12" spans="1:7" ht="24" customHeight="1">
      <c r="A12" s="584" t="s">
        <v>60</v>
      </c>
      <c r="B12" s="154"/>
      <c r="C12" s="154"/>
      <c r="D12" s="154"/>
      <c r="E12" s="134">
        <f t="shared" si="0"/>
        <v>0</v>
      </c>
      <c r="F12" s="869">
        <f t="shared" si="1"/>
        <v>0</v>
      </c>
      <c r="G12" s="3"/>
    </row>
    <row r="13" spans="1:7" ht="24" customHeight="1">
      <c r="A13" s="586" t="s">
        <v>61</v>
      </c>
      <c r="B13" s="154"/>
      <c r="C13" s="154"/>
      <c r="D13" s="154"/>
      <c r="E13" s="134">
        <f t="shared" si="0"/>
        <v>0</v>
      </c>
      <c r="F13" s="869">
        <f t="shared" si="1"/>
        <v>0</v>
      </c>
      <c r="G13" s="3"/>
    </row>
    <row r="14" spans="1:7" ht="24" customHeight="1">
      <c r="A14" s="584" t="s">
        <v>62</v>
      </c>
      <c r="B14" s="154"/>
      <c r="C14" s="154"/>
      <c r="D14" s="154"/>
      <c r="E14" s="134">
        <f t="shared" ref="E14" si="2">B14-D14</f>
        <v>0</v>
      </c>
      <c r="F14" s="869">
        <f t="shared" ref="F14" si="3">IF(B14*0.05&lt;500000,B14*0.05,"500,000")</f>
        <v>0</v>
      </c>
      <c r="G14" s="3"/>
    </row>
    <row r="15" spans="1:7" ht="24" customHeight="1">
      <c r="A15" s="585" t="s">
        <v>63</v>
      </c>
      <c r="B15" s="154"/>
      <c r="C15" s="154"/>
      <c r="D15" s="154"/>
      <c r="E15" s="134">
        <f t="shared" si="0"/>
        <v>0</v>
      </c>
      <c r="F15" s="869">
        <f t="shared" si="1"/>
        <v>0</v>
      </c>
      <c r="G15" s="3"/>
    </row>
    <row r="16" spans="1:7" ht="24" customHeight="1" thickBot="1">
      <c r="A16" s="71" t="s">
        <v>87</v>
      </c>
      <c r="B16" s="160">
        <f>SUM(B6:B15)</f>
        <v>0</v>
      </c>
      <c r="C16" s="161"/>
      <c r="D16" s="162">
        <f>SUM(D6:D15)</f>
        <v>0</v>
      </c>
      <c r="E16" s="161"/>
      <c r="F16" s="161"/>
      <c r="G16" s="72"/>
    </row>
    <row r="17" spans="1:7" ht="18" customHeight="1">
      <c r="A17" s="633" t="s">
        <v>88</v>
      </c>
      <c r="B17" s="633"/>
      <c r="C17" s="633"/>
      <c r="D17" s="633"/>
      <c r="E17" s="633"/>
      <c r="F17" s="633"/>
      <c r="G17" s="633"/>
    </row>
    <row r="18" spans="1:7" ht="18" customHeight="1">
      <c r="A18" s="70"/>
    </row>
    <row r="19" spans="1:7" ht="183.65" customHeight="1">
      <c r="A19" s="636" t="s">
        <v>89</v>
      </c>
      <c r="B19" s="636"/>
      <c r="C19" s="636"/>
      <c r="D19" s="636"/>
      <c r="E19" s="636"/>
      <c r="F19" s="636"/>
      <c r="G19" s="636"/>
    </row>
    <row r="20" spans="1:7">
      <c r="A20" s="73"/>
      <c r="C20" s="73"/>
    </row>
    <row r="21" spans="1:7">
      <c r="C21" s="73"/>
    </row>
    <row r="22" spans="1:7">
      <c r="C22" s="73"/>
    </row>
  </sheetData>
  <mergeCells count="4">
    <mergeCell ref="A2:G2"/>
    <mergeCell ref="A17:G17"/>
    <mergeCell ref="G4:G5"/>
    <mergeCell ref="A19:G19"/>
  </mergeCells>
  <phoneticPr fontId="1"/>
  <pageMargins left="0.70866141732283472" right="0.70866141732283472" top="0.74803149606299213" bottom="0.74803149606299213" header="0.31496062992125984" footer="0.31496062992125984"/>
  <pageSetup paperSize="9" scale="88" orientation="landscape" r:id="rId1"/>
  <headerFooter>
    <oddHeader>&amp;R（2023.06版）</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29"/>
  <sheetViews>
    <sheetView view="pageBreakPreview" zoomScale="85" zoomScaleNormal="80" zoomScaleSheetLayoutView="85" workbookViewId="0"/>
  </sheetViews>
  <sheetFormatPr defaultColWidth="9" defaultRowHeight="14"/>
  <cols>
    <col min="1" max="1" width="8.5" style="102" customWidth="1"/>
    <col min="2" max="2" width="20.58203125" style="102" customWidth="1"/>
    <col min="3" max="3" width="24.58203125" style="102" customWidth="1"/>
    <col min="4" max="4" width="6.58203125" style="102" customWidth="1"/>
    <col min="5" max="5" width="12.58203125" style="102" customWidth="1"/>
    <col min="6" max="6" width="8.58203125" style="128" customWidth="1"/>
    <col min="7" max="7" width="12.58203125" style="102" customWidth="1"/>
    <col min="8" max="8" width="8.58203125" style="128" customWidth="1"/>
    <col min="9" max="9" width="12.58203125" style="102" customWidth="1"/>
    <col min="10" max="10" width="18.58203125" style="102" customWidth="1"/>
    <col min="11" max="16384" width="9" style="102"/>
  </cols>
  <sheetData>
    <row r="1" spans="1:10" ht="24" customHeight="1">
      <c r="B1" s="103"/>
    </row>
    <row r="2" spans="1:10" ht="36" customHeight="1" thickBot="1">
      <c r="A2" s="171"/>
      <c r="B2" s="639" t="s">
        <v>90</v>
      </c>
      <c r="C2" s="639"/>
      <c r="D2" s="639"/>
      <c r="E2" s="639"/>
      <c r="F2" s="639"/>
      <c r="G2" s="639"/>
      <c r="H2" s="639"/>
      <c r="I2" s="639"/>
      <c r="J2" s="639"/>
    </row>
    <row r="3" spans="1:10" s="104" customFormat="1" ht="36.75" customHeight="1">
      <c r="A3" s="240" t="s">
        <v>91</v>
      </c>
      <c r="B3" s="642" t="s">
        <v>92</v>
      </c>
      <c r="C3" s="644" t="s">
        <v>4</v>
      </c>
      <c r="D3" s="644" t="s">
        <v>93</v>
      </c>
      <c r="E3" s="646" t="s">
        <v>94</v>
      </c>
      <c r="F3" s="648" t="s">
        <v>95</v>
      </c>
      <c r="G3" s="649"/>
      <c r="H3" s="648" t="s">
        <v>96</v>
      </c>
      <c r="I3" s="649"/>
      <c r="J3" s="640" t="s">
        <v>97</v>
      </c>
    </row>
    <row r="4" spans="1:10" ht="24" customHeight="1" thickBot="1">
      <c r="A4" s="105"/>
      <c r="B4" s="643"/>
      <c r="C4" s="645"/>
      <c r="D4" s="645"/>
      <c r="E4" s="647"/>
      <c r="F4" s="129" t="s">
        <v>98</v>
      </c>
      <c r="G4" s="106" t="s">
        <v>99</v>
      </c>
      <c r="H4" s="129" t="s">
        <v>98</v>
      </c>
      <c r="I4" s="106" t="s">
        <v>99</v>
      </c>
      <c r="J4" s="641"/>
    </row>
    <row r="5" spans="1:10" ht="36" customHeight="1" thickTop="1">
      <c r="A5" s="115"/>
      <c r="B5" s="107" t="str">
        <f t="shared" ref="B5:B23" si="0">IF($A5="","",VLOOKUP($A5,従事者基礎情報,2))</f>
        <v/>
      </c>
      <c r="C5" s="108" t="str">
        <f t="shared" ref="C5:C23" si="1">IF($A5="","",VLOOKUP($A5,従事者基礎情報,3))</f>
        <v/>
      </c>
      <c r="D5" s="117" t="str">
        <f t="shared" ref="D5:E23" si="2">IF($A5="","",VLOOKUP($A5,従事者基礎情報,5))</f>
        <v/>
      </c>
      <c r="E5" s="870" t="str">
        <f>IF($A5="","",VLOOKUP(D5,従事者基礎情報!$I$4:$L$10,2))</f>
        <v/>
      </c>
      <c r="F5" s="130"/>
      <c r="G5" s="49" t="str">
        <f t="shared" ref="G5:G23" si="3">IF(F5="", "", IF(F5&gt;0, E5*F5, ""))</f>
        <v/>
      </c>
      <c r="H5" s="130"/>
      <c r="I5" s="49" t="str">
        <f>IF(H5&gt;0, E5*H5, "")</f>
        <v/>
      </c>
      <c r="J5" s="53" t="str">
        <f>IF(A5="","", _xlfn.AGGREGATE(9,6, G5,I5))</f>
        <v/>
      </c>
    </row>
    <row r="6" spans="1:10" ht="36" customHeight="1">
      <c r="A6" s="115"/>
      <c r="B6" s="107" t="str">
        <f t="shared" si="0"/>
        <v/>
      </c>
      <c r="C6" s="108" t="str">
        <f t="shared" si="1"/>
        <v/>
      </c>
      <c r="D6" s="117" t="str">
        <f t="shared" si="2"/>
        <v/>
      </c>
      <c r="E6" s="871" t="str">
        <f>IF($A6="","",VLOOKUP(D6,従事者基礎情報!$I$4:$L$10,2))</f>
        <v/>
      </c>
      <c r="F6" s="130"/>
      <c r="G6" s="50" t="str">
        <f t="shared" si="3"/>
        <v/>
      </c>
      <c r="H6" s="130"/>
      <c r="I6" s="50" t="str">
        <f t="shared" ref="I6:I23" si="4">IF(H6&gt;0, E6*H6, "")</f>
        <v/>
      </c>
      <c r="J6" s="54" t="str">
        <f>IF(A6="","", _xlfn.AGGREGATE(9,6, G6,I6))</f>
        <v/>
      </c>
    </row>
    <row r="7" spans="1:10" ht="36" customHeight="1">
      <c r="A7" s="115"/>
      <c r="B7" s="109" t="str">
        <f t="shared" si="0"/>
        <v/>
      </c>
      <c r="C7" s="110" t="str">
        <f t="shared" si="1"/>
        <v/>
      </c>
      <c r="D7" s="118" t="str">
        <f t="shared" si="2"/>
        <v/>
      </c>
      <c r="E7" s="871" t="str">
        <f>IF($A7="","",VLOOKUP(D7,従事者基礎情報!$I$4:$L$10,2))</f>
        <v/>
      </c>
      <c r="F7" s="130"/>
      <c r="G7" s="50" t="str">
        <f t="shared" si="3"/>
        <v/>
      </c>
      <c r="H7" s="130"/>
      <c r="I7" s="123" t="str">
        <f t="shared" si="4"/>
        <v/>
      </c>
      <c r="J7" s="55" t="str">
        <f>IF(A7="","", _xlfn.AGGREGATE(9,6, G7,I7))</f>
        <v/>
      </c>
    </row>
    <row r="8" spans="1:10">
      <c r="A8" s="115"/>
      <c r="B8" s="109" t="str">
        <f t="shared" si="0"/>
        <v/>
      </c>
      <c r="C8" s="110" t="str">
        <f t="shared" si="1"/>
        <v/>
      </c>
      <c r="D8" s="118" t="str">
        <f t="shared" si="2"/>
        <v/>
      </c>
      <c r="E8" s="871" t="str">
        <f>IF($A8="","",VLOOKUP(D8,従事者基礎情報!$I$4:$L$10,2))</f>
        <v/>
      </c>
      <c r="F8" s="130"/>
      <c r="G8" s="50" t="str">
        <f t="shared" si="3"/>
        <v/>
      </c>
      <c r="H8" s="130"/>
      <c r="I8" s="50" t="str">
        <f t="shared" si="4"/>
        <v/>
      </c>
      <c r="J8" s="55" t="str">
        <f>IF(A8="","", _xlfn.AGGREGATE(9,6, G8,I8))</f>
        <v/>
      </c>
    </row>
    <row r="9" spans="1:10">
      <c r="A9" s="115"/>
      <c r="B9" s="109" t="str">
        <f t="shared" si="0"/>
        <v/>
      </c>
      <c r="C9" s="110" t="str">
        <f t="shared" si="1"/>
        <v/>
      </c>
      <c r="D9" s="118" t="str">
        <f t="shared" si="2"/>
        <v/>
      </c>
      <c r="E9" s="871" t="str">
        <f>IF($A9="","",VLOOKUP(D9,従事者基礎情報!$I$4:$L$10,2))</f>
        <v/>
      </c>
      <c r="F9" s="130"/>
      <c r="G9" s="50" t="str">
        <f t="shared" si="3"/>
        <v/>
      </c>
      <c r="H9" s="130"/>
      <c r="I9" s="123" t="str">
        <f t="shared" si="4"/>
        <v/>
      </c>
      <c r="J9" s="55" t="str">
        <f t="shared" ref="J9:J23" si="5">IF(A9="","", _xlfn.AGGREGATE(9,6, G9,I9))</f>
        <v/>
      </c>
    </row>
    <row r="10" spans="1:10">
      <c r="A10" s="115"/>
      <c r="B10" s="109" t="str">
        <f t="shared" si="0"/>
        <v/>
      </c>
      <c r="C10" s="110" t="str">
        <f t="shared" si="1"/>
        <v/>
      </c>
      <c r="D10" s="118" t="str">
        <f t="shared" si="2"/>
        <v/>
      </c>
      <c r="E10" s="871" t="str">
        <f>IF($A10="","",VLOOKUP(D10,従事者基礎情報!$I$4:$L$10,2))</f>
        <v/>
      </c>
      <c r="F10" s="130"/>
      <c r="G10" s="50" t="str">
        <f t="shared" si="3"/>
        <v/>
      </c>
      <c r="H10" s="130"/>
      <c r="I10" s="50" t="str">
        <f t="shared" si="4"/>
        <v/>
      </c>
      <c r="J10" s="55" t="str">
        <f t="shared" si="5"/>
        <v/>
      </c>
    </row>
    <row r="11" spans="1:10">
      <c r="A11" s="115"/>
      <c r="B11" s="109" t="str">
        <f t="shared" si="0"/>
        <v/>
      </c>
      <c r="C11" s="110" t="str">
        <f t="shared" si="1"/>
        <v/>
      </c>
      <c r="D11" s="118" t="str">
        <f t="shared" si="2"/>
        <v/>
      </c>
      <c r="E11" s="871" t="str">
        <f>IF($A11="","",VLOOKUP(D11,従事者基礎情報!$I$4:$L$10,2))</f>
        <v/>
      </c>
      <c r="F11" s="130"/>
      <c r="G11" s="50" t="str">
        <f t="shared" si="3"/>
        <v/>
      </c>
      <c r="H11" s="130"/>
      <c r="I11" s="123" t="str">
        <f t="shared" si="4"/>
        <v/>
      </c>
      <c r="J11" s="55" t="str">
        <f t="shared" si="5"/>
        <v/>
      </c>
    </row>
    <row r="12" spans="1:10">
      <c r="A12" s="115"/>
      <c r="B12" s="109" t="str">
        <f t="shared" si="0"/>
        <v/>
      </c>
      <c r="C12" s="110" t="str">
        <f t="shared" si="1"/>
        <v/>
      </c>
      <c r="D12" s="118" t="str">
        <f t="shared" si="2"/>
        <v/>
      </c>
      <c r="E12" s="871" t="str">
        <f>IF($A12="","",VLOOKUP(D12,従事者基礎情報!$I$4:$L$10,2))</f>
        <v/>
      </c>
      <c r="F12" s="130"/>
      <c r="G12" s="50" t="str">
        <f t="shared" si="3"/>
        <v/>
      </c>
      <c r="H12" s="130"/>
      <c r="I12" s="50" t="str">
        <f t="shared" si="4"/>
        <v/>
      </c>
      <c r="J12" s="55" t="str">
        <f t="shared" si="5"/>
        <v/>
      </c>
    </row>
    <row r="13" spans="1:10">
      <c r="A13" s="115"/>
      <c r="B13" s="109" t="str">
        <f t="shared" si="0"/>
        <v/>
      </c>
      <c r="C13" s="110" t="str">
        <f t="shared" si="1"/>
        <v/>
      </c>
      <c r="D13" s="118" t="str">
        <f t="shared" si="2"/>
        <v/>
      </c>
      <c r="E13" s="871" t="str">
        <f>IF($A13="","",VLOOKUP(D13,従事者基礎情報!$I$4:$L$10,2))</f>
        <v/>
      </c>
      <c r="F13" s="130"/>
      <c r="G13" s="50" t="str">
        <f t="shared" si="3"/>
        <v/>
      </c>
      <c r="H13" s="130"/>
      <c r="I13" s="123" t="str">
        <f t="shared" si="4"/>
        <v/>
      </c>
      <c r="J13" s="55" t="str">
        <f t="shared" si="5"/>
        <v/>
      </c>
    </row>
    <row r="14" spans="1:10">
      <c r="A14" s="115"/>
      <c r="B14" s="109" t="str">
        <f t="shared" si="0"/>
        <v/>
      </c>
      <c r="C14" s="110" t="str">
        <f t="shared" si="1"/>
        <v/>
      </c>
      <c r="D14" s="118" t="str">
        <f t="shared" si="2"/>
        <v/>
      </c>
      <c r="E14" s="871" t="str">
        <f>IF($A14="","",VLOOKUP(D14,従事者基礎情報!$I$4:$L$10,2))</f>
        <v/>
      </c>
      <c r="F14" s="130"/>
      <c r="G14" s="50" t="str">
        <f t="shared" si="3"/>
        <v/>
      </c>
      <c r="H14" s="130"/>
      <c r="I14" s="50" t="str">
        <f t="shared" si="4"/>
        <v/>
      </c>
      <c r="J14" s="55" t="str">
        <f t="shared" si="5"/>
        <v/>
      </c>
    </row>
    <row r="15" spans="1:10">
      <c r="A15" s="115"/>
      <c r="B15" s="109" t="str">
        <f t="shared" si="0"/>
        <v/>
      </c>
      <c r="C15" s="110" t="str">
        <f t="shared" si="1"/>
        <v/>
      </c>
      <c r="D15" s="118" t="str">
        <f t="shared" si="2"/>
        <v/>
      </c>
      <c r="E15" s="871" t="str">
        <f>IF($A15="","",VLOOKUP(D15,従事者基礎情報!$I$4:$L$10,2))</f>
        <v/>
      </c>
      <c r="F15" s="130"/>
      <c r="G15" s="50" t="str">
        <f t="shared" si="3"/>
        <v/>
      </c>
      <c r="H15" s="130"/>
      <c r="I15" s="123" t="str">
        <f t="shared" si="4"/>
        <v/>
      </c>
      <c r="J15" s="55" t="str">
        <f t="shared" si="5"/>
        <v/>
      </c>
    </row>
    <row r="16" spans="1:10">
      <c r="A16" s="115"/>
      <c r="B16" s="109" t="str">
        <f t="shared" si="0"/>
        <v/>
      </c>
      <c r="C16" s="110" t="str">
        <f t="shared" si="1"/>
        <v/>
      </c>
      <c r="D16" s="118" t="str">
        <f t="shared" si="2"/>
        <v/>
      </c>
      <c r="E16" s="871" t="str">
        <f>IF($A16="","",VLOOKUP(D16,従事者基礎情報!$I$4:$L$10,2))</f>
        <v/>
      </c>
      <c r="F16" s="130"/>
      <c r="G16" s="50" t="str">
        <f t="shared" si="3"/>
        <v/>
      </c>
      <c r="H16" s="130"/>
      <c r="I16" s="50" t="str">
        <f t="shared" si="4"/>
        <v/>
      </c>
      <c r="J16" s="55" t="str">
        <f t="shared" si="5"/>
        <v/>
      </c>
    </row>
    <row r="17" spans="1:10">
      <c r="A17" s="115"/>
      <c r="B17" s="109" t="str">
        <f t="shared" si="0"/>
        <v/>
      </c>
      <c r="C17" s="110" t="str">
        <f t="shared" si="1"/>
        <v/>
      </c>
      <c r="D17" s="118" t="str">
        <f t="shared" si="2"/>
        <v/>
      </c>
      <c r="E17" s="871" t="str">
        <f>IF($A17="","",VLOOKUP(D17,従事者基礎情報!$I$4:$L$10,2))</f>
        <v/>
      </c>
      <c r="F17" s="130"/>
      <c r="G17" s="50" t="str">
        <f t="shared" si="3"/>
        <v/>
      </c>
      <c r="H17" s="130"/>
      <c r="I17" s="123" t="str">
        <f t="shared" si="4"/>
        <v/>
      </c>
      <c r="J17" s="55" t="str">
        <f t="shared" si="5"/>
        <v/>
      </c>
    </row>
    <row r="18" spans="1:10">
      <c r="A18" s="115"/>
      <c r="B18" s="109" t="str">
        <f t="shared" si="0"/>
        <v/>
      </c>
      <c r="C18" s="110" t="str">
        <f t="shared" si="1"/>
        <v/>
      </c>
      <c r="D18" s="118" t="str">
        <f t="shared" si="2"/>
        <v/>
      </c>
      <c r="E18" s="871" t="str">
        <f>IF($A18="","",VLOOKUP(D18,従事者基礎情報!$I$4:$L$10,2))</f>
        <v/>
      </c>
      <c r="F18" s="130"/>
      <c r="G18" s="50" t="str">
        <f t="shared" si="3"/>
        <v/>
      </c>
      <c r="H18" s="130"/>
      <c r="I18" s="50" t="str">
        <f t="shared" si="4"/>
        <v/>
      </c>
      <c r="J18" s="55" t="str">
        <f t="shared" si="5"/>
        <v/>
      </c>
    </row>
    <row r="19" spans="1:10">
      <c r="A19" s="115"/>
      <c r="B19" s="109" t="str">
        <f t="shared" si="0"/>
        <v/>
      </c>
      <c r="C19" s="110" t="str">
        <f t="shared" si="1"/>
        <v/>
      </c>
      <c r="D19" s="118" t="str">
        <f t="shared" si="2"/>
        <v/>
      </c>
      <c r="E19" s="871" t="str">
        <f>IF($A19="","",VLOOKUP(D19,従事者基礎情報!$I$4:$L$10,2))</f>
        <v/>
      </c>
      <c r="F19" s="130"/>
      <c r="G19" s="50" t="str">
        <f t="shared" si="3"/>
        <v/>
      </c>
      <c r="H19" s="130"/>
      <c r="I19" s="123" t="str">
        <f t="shared" si="4"/>
        <v/>
      </c>
      <c r="J19" s="55" t="str">
        <f t="shared" si="5"/>
        <v/>
      </c>
    </row>
    <row r="20" spans="1:10">
      <c r="A20" s="115"/>
      <c r="B20" s="109" t="str">
        <f t="shared" si="0"/>
        <v/>
      </c>
      <c r="C20" s="110" t="str">
        <f t="shared" si="1"/>
        <v/>
      </c>
      <c r="D20" s="118" t="str">
        <f t="shared" si="2"/>
        <v/>
      </c>
      <c r="E20" s="871" t="str">
        <f>IF($A20="","",VLOOKUP(D20,従事者基礎情報!$I$4:$L$10,2))</f>
        <v/>
      </c>
      <c r="F20" s="130"/>
      <c r="G20" s="50" t="str">
        <f t="shared" si="3"/>
        <v/>
      </c>
      <c r="H20" s="130"/>
      <c r="I20" s="50" t="str">
        <f t="shared" si="4"/>
        <v/>
      </c>
      <c r="J20" s="55" t="str">
        <f t="shared" si="5"/>
        <v/>
      </c>
    </row>
    <row r="21" spans="1:10">
      <c r="A21" s="115"/>
      <c r="B21" s="109" t="str">
        <f t="shared" si="0"/>
        <v/>
      </c>
      <c r="C21" s="110" t="str">
        <f t="shared" si="1"/>
        <v/>
      </c>
      <c r="D21" s="118" t="str">
        <f t="shared" si="2"/>
        <v/>
      </c>
      <c r="E21" s="871" t="str">
        <f>IF($A21="","",VLOOKUP(D21,従事者基礎情報!$I$4:$L$10,2))</f>
        <v/>
      </c>
      <c r="F21" s="130"/>
      <c r="G21" s="50" t="str">
        <f t="shared" si="3"/>
        <v/>
      </c>
      <c r="H21" s="130"/>
      <c r="I21" s="123" t="str">
        <f t="shared" si="4"/>
        <v/>
      </c>
      <c r="J21" s="55" t="str">
        <f t="shared" si="5"/>
        <v/>
      </c>
    </row>
    <row r="22" spans="1:10" ht="36" customHeight="1">
      <c r="A22" s="115"/>
      <c r="B22" s="109" t="str">
        <f t="shared" si="0"/>
        <v/>
      </c>
      <c r="C22" s="110" t="str">
        <f t="shared" si="1"/>
        <v/>
      </c>
      <c r="D22" s="118" t="str">
        <f t="shared" si="2"/>
        <v/>
      </c>
      <c r="E22" s="871" t="str">
        <f>IF($A22="","",VLOOKUP(D22,従事者基礎情報!$I$4:$L$10,2))</f>
        <v/>
      </c>
      <c r="F22" s="130"/>
      <c r="G22" s="50" t="str">
        <f t="shared" si="3"/>
        <v/>
      </c>
      <c r="H22" s="130"/>
      <c r="I22" s="50" t="str">
        <f t="shared" si="4"/>
        <v/>
      </c>
      <c r="J22" s="55" t="str">
        <f t="shared" si="5"/>
        <v/>
      </c>
    </row>
    <row r="23" spans="1:10" ht="36" customHeight="1" thickBot="1">
      <c r="A23" s="115"/>
      <c r="B23" s="111" t="str">
        <f t="shared" si="0"/>
        <v/>
      </c>
      <c r="C23" s="112" t="str">
        <f t="shared" si="1"/>
        <v/>
      </c>
      <c r="D23" s="119" t="str">
        <f t="shared" si="2"/>
        <v/>
      </c>
      <c r="E23" s="872" t="str">
        <f>IF($A23="","",VLOOKUP(D23,従事者基礎情報!$I$4:$L$10,2))</f>
        <v/>
      </c>
      <c r="F23" s="130"/>
      <c r="G23" s="51" t="str">
        <f t="shared" si="3"/>
        <v/>
      </c>
      <c r="H23" s="130"/>
      <c r="I23" s="123" t="str">
        <f t="shared" si="4"/>
        <v/>
      </c>
      <c r="J23" s="55" t="str">
        <f t="shared" si="5"/>
        <v/>
      </c>
    </row>
    <row r="24" spans="1:10" ht="36" customHeight="1" thickTop="1" thickBot="1">
      <c r="A24" s="116"/>
      <c r="B24" s="113" t="s">
        <v>100</v>
      </c>
      <c r="C24" s="114"/>
      <c r="D24" s="120"/>
      <c r="E24" s="121"/>
      <c r="F24" s="131">
        <f>SUM(F5:F23)</f>
        <v>0</v>
      </c>
      <c r="G24" s="52">
        <f>SUM(G5:G23)</f>
        <v>0</v>
      </c>
      <c r="H24" s="131">
        <f>SUM(H5:H23)</f>
        <v>0</v>
      </c>
      <c r="I24" s="607">
        <f>SUM(I5:I23)</f>
        <v>0</v>
      </c>
      <c r="J24" s="56">
        <f>SUM(J5:J23)</f>
        <v>0</v>
      </c>
    </row>
    <row r="26" spans="1:10" ht="36.65" customHeight="1">
      <c r="I26" s="579" t="s">
        <v>101</v>
      </c>
      <c r="J26" s="580"/>
    </row>
    <row r="27" spans="1:10" ht="36.65" customHeight="1">
      <c r="I27" s="579" t="s">
        <v>102</v>
      </c>
      <c r="J27" s="581">
        <f>J24</f>
        <v>0</v>
      </c>
    </row>
    <row r="28" spans="1:10" ht="36.65" customHeight="1">
      <c r="I28" s="578" t="s">
        <v>103</v>
      </c>
      <c r="J28" s="582">
        <f>IF($J$26&gt;$J$27,$J$27,$J$26)</f>
        <v>0</v>
      </c>
    </row>
    <row r="29" spans="1:10" ht="79.75" customHeight="1">
      <c r="B29" s="637" t="s">
        <v>104</v>
      </c>
      <c r="C29" s="638"/>
      <c r="D29" s="638"/>
      <c r="E29" s="638"/>
      <c r="F29" s="638"/>
      <c r="G29" s="638"/>
      <c r="H29" s="638"/>
      <c r="I29" s="638"/>
      <c r="J29" s="638"/>
    </row>
  </sheetData>
  <mergeCells count="9">
    <mergeCell ref="B29:J29"/>
    <mergeCell ref="B2:J2"/>
    <mergeCell ref="J3:J4"/>
    <mergeCell ref="B3:B4"/>
    <mergeCell ref="C3:C4"/>
    <mergeCell ref="D3:D4"/>
    <mergeCell ref="E3:E4"/>
    <mergeCell ref="F3:G3"/>
    <mergeCell ref="H3:I3"/>
  </mergeCells>
  <phoneticPr fontId="1"/>
  <pageMargins left="0.70866141732283472" right="0.70866141732283472" top="0.74803149606299213" bottom="0.74803149606299213" header="0.31496062992125984" footer="0.31496062992125984"/>
  <pageSetup paperSize="9" scale="70" orientation="landscape" r:id="rId1"/>
  <headerFooter>
    <oddHeader>&amp;R（2023.06版）</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9"/>
  <sheetViews>
    <sheetView zoomScale="80" zoomScaleNormal="80" workbookViewId="0">
      <selection activeCell="A5" sqref="A5:A24"/>
    </sheetView>
  </sheetViews>
  <sheetFormatPr defaultColWidth="10.58203125" defaultRowHeight="16.5" customHeight="1" outlineLevelRow="1"/>
  <cols>
    <col min="1" max="1" width="8.08203125" style="10" customWidth="1"/>
    <col min="2" max="2" width="20.58203125" style="10" customWidth="1"/>
    <col min="3" max="3" width="24.58203125" style="10" customWidth="1"/>
    <col min="4" max="4" width="28.58203125" style="10" customWidth="1"/>
    <col min="5" max="5" width="6.58203125" style="10" customWidth="1"/>
    <col min="6" max="6" width="24.58203125" style="10" customWidth="1"/>
    <col min="7" max="7" width="18.58203125" style="10" customWidth="1"/>
    <col min="8" max="8" width="15.58203125" style="10" customWidth="1"/>
    <col min="9" max="16384" width="10.58203125" style="10"/>
  </cols>
  <sheetData>
    <row r="1" spans="1:9" ht="16.5" customHeight="1">
      <c r="G1" s="177" t="s">
        <v>105</v>
      </c>
    </row>
    <row r="2" spans="1:9" s="6" customFormat="1" ht="24" customHeight="1">
      <c r="B2" s="651" t="s">
        <v>106</v>
      </c>
      <c r="C2" s="651"/>
      <c r="D2" s="651"/>
      <c r="E2" s="651"/>
      <c r="F2" s="651"/>
      <c r="G2" s="651"/>
    </row>
    <row r="3" spans="1:9" s="6" customFormat="1" ht="16.5" customHeight="1" thickBot="1">
      <c r="A3" s="171"/>
      <c r="B3" s="650"/>
      <c r="C3" s="650"/>
      <c r="D3" s="650"/>
      <c r="E3" s="650"/>
      <c r="F3" s="650"/>
      <c r="G3" s="650"/>
    </row>
    <row r="4" spans="1:9" ht="33" customHeight="1" thickBot="1">
      <c r="A4" s="241" t="s">
        <v>107</v>
      </c>
      <c r="B4" s="7" t="s">
        <v>108</v>
      </c>
      <c r="C4" s="8" t="s">
        <v>109</v>
      </c>
      <c r="D4" s="8" t="s">
        <v>110</v>
      </c>
      <c r="E4" s="8" t="s">
        <v>111</v>
      </c>
      <c r="F4" s="8" t="s">
        <v>112</v>
      </c>
      <c r="G4" s="9" t="s">
        <v>113</v>
      </c>
      <c r="H4" s="221"/>
      <c r="I4" s="213"/>
    </row>
    <row r="5" spans="1:9" ht="33" customHeight="1" thickTop="1">
      <c r="A5" s="68"/>
      <c r="B5" s="97" t="str">
        <f t="shared" ref="B5:B24" si="0">IF($A5="","",VLOOKUP($A5,従事者基礎情報,2))</f>
        <v/>
      </c>
      <c r="C5" s="98" t="str">
        <f t="shared" ref="C5:C24" si="1">IF($A5="","",VLOOKUP($A5,従事者基礎情報,3))</f>
        <v/>
      </c>
      <c r="D5" s="98" t="str">
        <f t="shared" ref="D5:D24" si="2">IF($A5="","",VLOOKUP($A5,従事者基礎情報,4))</f>
        <v/>
      </c>
      <c r="E5" s="99" t="str">
        <f>IF($A5="","",VLOOKUP($A5,従事者基礎情報,5))</f>
        <v/>
      </c>
      <c r="F5" s="100" t="str">
        <f t="shared" ref="F5:F24" si="3">IF($A5="","",VLOOKUP($A5,従事者基礎情報,6))</f>
        <v/>
      </c>
      <c r="G5" s="178" t="str">
        <f t="shared" ref="G5:G24" si="4">IF($A5="","",VLOOKUP($A5,従事者基礎情報,7))</f>
        <v/>
      </c>
    </row>
    <row r="6" spans="1:9" ht="33" customHeight="1">
      <c r="A6" s="68"/>
      <c r="B6" s="97" t="str">
        <f t="shared" si="0"/>
        <v/>
      </c>
      <c r="C6" s="98" t="str">
        <f t="shared" si="1"/>
        <v/>
      </c>
      <c r="D6" s="98" t="str">
        <f t="shared" si="2"/>
        <v/>
      </c>
      <c r="E6" s="99" t="str">
        <f t="shared" ref="E6:E24" si="5">IF($A6="","",VLOOKUP($A6,従事者基礎情報,5))</f>
        <v/>
      </c>
      <c r="F6" s="100" t="str">
        <f t="shared" si="3"/>
        <v/>
      </c>
      <c r="G6" s="178" t="str">
        <f t="shared" si="4"/>
        <v/>
      </c>
    </row>
    <row r="7" spans="1:9" ht="33" customHeight="1">
      <c r="A7" s="68"/>
      <c r="B7" s="101" t="str">
        <f t="shared" si="0"/>
        <v/>
      </c>
      <c r="C7" s="98" t="str">
        <f t="shared" si="1"/>
        <v/>
      </c>
      <c r="D7" s="98" t="str">
        <f t="shared" si="2"/>
        <v/>
      </c>
      <c r="E7" s="99" t="str">
        <f t="shared" si="5"/>
        <v/>
      </c>
      <c r="F7" s="100" t="str">
        <f t="shared" si="3"/>
        <v/>
      </c>
      <c r="G7" s="178" t="str">
        <f t="shared" si="4"/>
        <v/>
      </c>
    </row>
    <row r="8" spans="1:9" ht="33" customHeight="1">
      <c r="A8" s="68"/>
      <c r="B8" s="101" t="str">
        <f t="shared" si="0"/>
        <v/>
      </c>
      <c r="C8" s="98" t="str">
        <f t="shared" si="1"/>
        <v/>
      </c>
      <c r="D8" s="100" t="str">
        <f t="shared" si="2"/>
        <v/>
      </c>
      <c r="E8" s="99" t="str">
        <f t="shared" si="5"/>
        <v/>
      </c>
      <c r="F8" s="100" t="str">
        <f t="shared" si="3"/>
        <v/>
      </c>
      <c r="G8" s="178" t="str">
        <f t="shared" si="4"/>
        <v/>
      </c>
    </row>
    <row r="9" spans="1:9" ht="33" customHeight="1">
      <c r="A9" s="68"/>
      <c r="B9" s="124" t="str">
        <f t="shared" si="0"/>
        <v/>
      </c>
      <c r="C9" s="125" t="str">
        <f t="shared" si="1"/>
        <v/>
      </c>
      <c r="D9" s="125" t="str">
        <f t="shared" si="2"/>
        <v/>
      </c>
      <c r="E9" s="126" t="str">
        <f t="shared" si="5"/>
        <v/>
      </c>
      <c r="F9" s="127" t="str">
        <f t="shared" si="3"/>
        <v/>
      </c>
      <c r="G9" s="178" t="str">
        <f t="shared" si="4"/>
        <v/>
      </c>
    </row>
    <row r="10" spans="1:9" ht="33" hidden="1" customHeight="1" outlineLevel="1">
      <c r="A10" s="68"/>
      <c r="B10" s="124" t="str">
        <f t="shared" si="0"/>
        <v/>
      </c>
      <c r="C10" s="125" t="str">
        <f t="shared" si="1"/>
        <v/>
      </c>
      <c r="D10" s="125" t="str">
        <f t="shared" si="2"/>
        <v/>
      </c>
      <c r="E10" s="126" t="str">
        <f t="shared" si="5"/>
        <v/>
      </c>
      <c r="F10" s="127" t="str">
        <f t="shared" si="3"/>
        <v/>
      </c>
      <c r="G10" s="178" t="str">
        <f t="shared" si="4"/>
        <v/>
      </c>
    </row>
    <row r="11" spans="1:9" ht="33" hidden="1" customHeight="1" outlineLevel="1">
      <c r="A11" s="68"/>
      <c r="B11" s="124" t="str">
        <f t="shared" si="0"/>
        <v/>
      </c>
      <c r="C11" s="125" t="str">
        <f t="shared" si="1"/>
        <v/>
      </c>
      <c r="D11" s="125" t="str">
        <f t="shared" si="2"/>
        <v/>
      </c>
      <c r="E11" s="126" t="str">
        <f t="shared" si="5"/>
        <v/>
      </c>
      <c r="F11" s="127" t="str">
        <f t="shared" si="3"/>
        <v/>
      </c>
      <c r="G11" s="178" t="str">
        <f t="shared" si="4"/>
        <v/>
      </c>
    </row>
    <row r="12" spans="1:9" ht="33" hidden="1" customHeight="1" outlineLevel="1">
      <c r="A12" s="68"/>
      <c r="B12" s="124" t="str">
        <f t="shared" si="0"/>
        <v/>
      </c>
      <c r="C12" s="125" t="str">
        <f t="shared" si="1"/>
        <v/>
      </c>
      <c r="D12" s="125" t="str">
        <f t="shared" si="2"/>
        <v/>
      </c>
      <c r="E12" s="126" t="str">
        <f t="shared" si="5"/>
        <v/>
      </c>
      <c r="F12" s="127" t="str">
        <f t="shared" si="3"/>
        <v/>
      </c>
      <c r="G12" s="178" t="str">
        <f t="shared" si="4"/>
        <v/>
      </c>
    </row>
    <row r="13" spans="1:9" ht="33" hidden="1" customHeight="1" outlineLevel="1">
      <c r="A13" s="68"/>
      <c r="B13" s="124" t="str">
        <f t="shared" si="0"/>
        <v/>
      </c>
      <c r="C13" s="125" t="str">
        <f t="shared" si="1"/>
        <v/>
      </c>
      <c r="D13" s="125" t="str">
        <f t="shared" si="2"/>
        <v/>
      </c>
      <c r="E13" s="126" t="str">
        <f t="shared" si="5"/>
        <v/>
      </c>
      <c r="F13" s="127" t="str">
        <f t="shared" si="3"/>
        <v/>
      </c>
      <c r="G13" s="178" t="str">
        <f t="shared" si="4"/>
        <v/>
      </c>
    </row>
    <row r="14" spans="1:9" ht="33" hidden="1" customHeight="1" outlineLevel="1">
      <c r="A14" s="68"/>
      <c r="B14" s="124" t="str">
        <f t="shared" si="0"/>
        <v/>
      </c>
      <c r="C14" s="125" t="str">
        <f t="shared" si="1"/>
        <v/>
      </c>
      <c r="D14" s="125" t="str">
        <f t="shared" si="2"/>
        <v/>
      </c>
      <c r="E14" s="126" t="str">
        <f t="shared" si="5"/>
        <v/>
      </c>
      <c r="F14" s="127" t="str">
        <f t="shared" si="3"/>
        <v/>
      </c>
      <c r="G14" s="178" t="str">
        <f t="shared" si="4"/>
        <v/>
      </c>
    </row>
    <row r="15" spans="1:9" ht="33" hidden="1" customHeight="1" outlineLevel="1">
      <c r="A15" s="68"/>
      <c r="B15" s="124" t="str">
        <f t="shared" si="0"/>
        <v/>
      </c>
      <c r="C15" s="125" t="str">
        <f t="shared" si="1"/>
        <v/>
      </c>
      <c r="D15" s="125" t="str">
        <f t="shared" si="2"/>
        <v/>
      </c>
      <c r="E15" s="126" t="str">
        <f t="shared" si="5"/>
        <v/>
      </c>
      <c r="F15" s="127" t="str">
        <f t="shared" si="3"/>
        <v/>
      </c>
      <c r="G15" s="178" t="str">
        <f t="shared" si="4"/>
        <v/>
      </c>
    </row>
    <row r="16" spans="1:9" ht="33" hidden="1" customHeight="1" outlineLevel="1">
      <c r="A16" s="68"/>
      <c r="B16" s="124" t="str">
        <f t="shared" si="0"/>
        <v/>
      </c>
      <c r="C16" s="125" t="str">
        <f t="shared" si="1"/>
        <v/>
      </c>
      <c r="D16" s="125" t="str">
        <f t="shared" si="2"/>
        <v/>
      </c>
      <c r="E16" s="126" t="str">
        <f t="shared" si="5"/>
        <v/>
      </c>
      <c r="F16" s="127" t="str">
        <f t="shared" si="3"/>
        <v/>
      </c>
      <c r="G16" s="178" t="str">
        <f t="shared" si="4"/>
        <v/>
      </c>
    </row>
    <row r="17" spans="1:7" ht="33" hidden="1" customHeight="1" outlineLevel="1">
      <c r="A17" s="68"/>
      <c r="B17" s="124" t="str">
        <f t="shared" si="0"/>
        <v/>
      </c>
      <c r="C17" s="125" t="str">
        <f t="shared" si="1"/>
        <v/>
      </c>
      <c r="D17" s="125" t="str">
        <f t="shared" si="2"/>
        <v/>
      </c>
      <c r="E17" s="126" t="str">
        <f t="shared" si="5"/>
        <v/>
      </c>
      <c r="F17" s="127" t="str">
        <f t="shared" si="3"/>
        <v/>
      </c>
      <c r="G17" s="178" t="str">
        <f t="shared" si="4"/>
        <v/>
      </c>
    </row>
    <row r="18" spans="1:7" ht="33" hidden="1" customHeight="1" outlineLevel="1">
      <c r="A18" s="68"/>
      <c r="B18" s="124" t="str">
        <f t="shared" si="0"/>
        <v/>
      </c>
      <c r="C18" s="125" t="str">
        <f t="shared" si="1"/>
        <v/>
      </c>
      <c r="D18" s="125" t="str">
        <f t="shared" si="2"/>
        <v/>
      </c>
      <c r="E18" s="126" t="str">
        <f t="shared" si="5"/>
        <v/>
      </c>
      <c r="F18" s="127" t="str">
        <f t="shared" si="3"/>
        <v/>
      </c>
      <c r="G18" s="178" t="str">
        <f t="shared" si="4"/>
        <v/>
      </c>
    </row>
    <row r="19" spans="1:7" ht="33" hidden="1" customHeight="1" outlineLevel="1">
      <c r="A19" s="68"/>
      <c r="B19" s="124" t="str">
        <f t="shared" si="0"/>
        <v/>
      </c>
      <c r="C19" s="125" t="str">
        <f t="shared" si="1"/>
        <v/>
      </c>
      <c r="D19" s="125" t="str">
        <f t="shared" si="2"/>
        <v/>
      </c>
      <c r="E19" s="126" t="str">
        <f t="shared" si="5"/>
        <v/>
      </c>
      <c r="F19" s="127" t="str">
        <f t="shared" si="3"/>
        <v/>
      </c>
      <c r="G19" s="178" t="str">
        <f t="shared" si="4"/>
        <v/>
      </c>
    </row>
    <row r="20" spans="1:7" ht="33" hidden="1" customHeight="1" outlineLevel="1">
      <c r="A20" s="68"/>
      <c r="B20" s="124" t="str">
        <f t="shared" si="0"/>
        <v/>
      </c>
      <c r="C20" s="125" t="str">
        <f t="shared" si="1"/>
        <v/>
      </c>
      <c r="D20" s="125" t="str">
        <f t="shared" si="2"/>
        <v/>
      </c>
      <c r="E20" s="126" t="str">
        <f t="shared" si="5"/>
        <v/>
      </c>
      <c r="F20" s="127" t="str">
        <f t="shared" si="3"/>
        <v/>
      </c>
      <c r="G20" s="178" t="str">
        <f t="shared" si="4"/>
        <v/>
      </c>
    </row>
    <row r="21" spans="1:7" ht="33" hidden="1" customHeight="1" outlineLevel="1">
      <c r="A21" s="68"/>
      <c r="B21" s="124" t="str">
        <f t="shared" si="0"/>
        <v/>
      </c>
      <c r="C21" s="125" t="str">
        <f t="shared" si="1"/>
        <v/>
      </c>
      <c r="D21" s="125" t="str">
        <f t="shared" si="2"/>
        <v/>
      </c>
      <c r="E21" s="126" t="str">
        <f t="shared" si="5"/>
        <v/>
      </c>
      <c r="F21" s="127" t="str">
        <f t="shared" si="3"/>
        <v/>
      </c>
      <c r="G21" s="178" t="str">
        <f t="shared" si="4"/>
        <v/>
      </c>
    </row>
    <row r="22" spans="1:7" ht="33" hidden="1" customHeight="1" outlineLevel="1">
      <c r="A22" s="68"/>
      <c r="B22" s="124" t="str">
        <f t="shared" si="0"/>
        <v/>
      </c>
      <c r="C22" s="125" t="str">
        <f t="shared" si="1"/>
        <v/>
      </c>
      <c r="D22" s="125" t="str">
        <f t="shared" si="2"/>
        <v/>
      </c>
      <c r="E22" s="126" t="str">
        <f t="shared" si="5"/>
        <v/>
      </c>
      <c r="F22" s="127" t="str">
        <f t="shared" si="3"/>
        <v/>
      </c>
      <c r="G22" s="178" t="str">
        <f t="shared" si="4"/>
        <v/>
      </c>
    </row>
    <row r="23" spans="1:7" ht="33" hidden="1" customHeight="1" outlineLevel="1">
      <c r="A23" s="68"/>
      <c r="B23" s="124" t="str">
        <f t="shared" si="0"/>
        <v/>
      </c>
      <c r="C23" s="125" t="str">
        <f t="shared" si="1"/>
        <v/>
      </c>
      <c r="D23" s="125" t="str">
        <f t="shared" si="2"/>
        <v/>
      </c>
      <c r="E23" s="126" t="str">
        <f t="shared" si="5"/>
        <v/>
      </c>
      <c r="F23" s="127" t="str">
        <f t="shared" si="3"/>
        <v/>
      </c>
      <c r="G23" s="178" t="str">
        <f t="shared" si="4"/>
        <v/>
      </c>
    </row>
    <row r="24" spans="1:7" ht="33" customHeight="1" collapsed="1" thickBot="1">
      <c r="A24" s="68"/>
      <c r="B24" s="101" t="str">
        <f t="shared" si="0"/>
        <v/>
      </c>
      <c r="C24" s="98" t="str">
        <f t="shared" si="1"/>
        <v/>
      </c>
      <c r="D24" s="98" t="str">
        <f t="shared" si="2"/>
        <v/>
      </c>
      <c r="E24" s="99" t="str">
        <f t="shared" si="5"/>
        <v/>
      </c>
      <c r="F24" s="127" t="str">
        <f t="shared" si="3"/>
        <v/>
      </c>
      <c r="G24" s="178" t="str">
        <f t="shared" si="4"/>
        <v/>
      </c>
    </row>
    <row r="25" spans="1:7" ht="53.25" customHeight="1">
      <c r="B25" s="652" t="s">
        <v>114</v>
      </c>
      <c r="C25" s="653"/>
      <c r="D25" s="653"/>
      <c r="E25" s="653"/>
      <c r="F25" s="653"/>
      <c r="G25" s="653"/>
    </row>
    <row r="26" spans="1:7" ht="18" customHeight="1">
      <c r="B26" s="11"/>
      <c r="C26" s="11"/>
      <c r="D26" s="11"/>
      <c r="E26" s="11"/>
      <c r="F26" s="11"/>
      <c r="G26" s="11"/>
    </row>
    <row r="27" spans="1:7" s="11" customFormat="1" ht="16.5" customHeight="1"/>
    <row r="28" spans="1:7" s="11" customFormat="1" ht="16.5" customHeight="1">
      <c r="B28" s="10"/>
      <c r="C28" s="10"/>
      <c r="D28" s="10"/>
      <c r="E28" s="10"/>
      <c r="F28" s="10"/>
      <c r="G28" s="10"/>
    </row>
    <row r="29" spans="1:7" ht="14"/>
  </sheetData>
  <mergeCells count="3">
    <mergeCell ref="B3:G3"/>
    <mergeCell ref="B2:G2"/>
    <mergeCell ref="B25:G25"/>
  </mergeCells>
  <phoneticPr fontId="1"/>
  <pageMargins left="0.70866141732283472" right="0.70866141732283472" top="0.74803149606299213" bottom="0.74803149606299213" header="0.31496062992125984" footer="0.31496062992125984"/>
  <pageSetup paperSize="9" scale="92" orientation="landscape" r:id="rId1"/>
  <headerFooter>
    <oddHeader>&amp;R（2023.06版）</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P20"/>
  <sheetViews>
    <sheetView view="pageBreakPreview" zoomScale="70" zoomScaleNormal="100" zoomScaleSheetLayoutView="70" workbookViewId="0">
      <selection activeCell="I12" sqref="I12"/>
    </sheetView>
  </sheetViews>
  <sheetFormatPr defaultColWidth="6.08203125" defaultRowHeight="14"/>
  <cols>
    <col min="1" max="1" width="10.83203125" style="12" customWidth="1"/>
    <col min="2" max="2" width="17.08203125" style="12" customWidth="1"/>
    <col min="3" max="3" width="4.33203125" style="12" customWidth="1"/>
    <col min="4" max="4" width="19" style="12" customWidth="1"/>
    <col min="5" max="5" width="3.33203125" style="12" customWidth="1"/>
    <col min="6" max="6" width="20.83203125" style="12" customWidth="1"/>
    <col min="7" max="7" width="3.58203125" style="12" customWidth="1"/>
    <col min="8" max="8" width="20.08203125" style="12" customWidth="1"/>
    <col min="9" max="9" width="3.58203125" style="12" customWidth="1"/>
    <col min="10" max="10" width="21.33203125" style="164" customWidth="1"/>
    <col min="11" max="11" width="16.58203125" style="12" customWidth="1"/>
    <col min="12" max="12" width="7.58203125" style="12" customWidth="1"/>
    <col min="13" max="13" width="10.83203125" style="12" customWidth="1"/>
    <col min="14" max="14" width="3.5" style="12" customWidth="1"/>
    <col min="15" max="15" width="6.08203125" style="12" customWidth="1"/>
    <col min="16" max="16" width="21.58203125" style="12" customWidth="1"/>
    <col min="17" max="16384" width="6.08203125" style="12"/>
  </cols>
  <sheetData>
    <row r="1" spans="1:16" ht="21" customHeight="1">
      <c r="A1" s="171"/>
      <c r="L1" s="17" t="s">
        <v>115</v>
      </c>
    </row>
    <row r="2" spans="1:16" ht="36" customHeight="1">
      <c r="A2" s="654" t="s">
        <v>116</v>
      </c>
      <c r="B2" s="654"/>
      <c r="C2" s="654"/>
      <c r="D2" s="654"/>
      <c r="E2" s="654"/>
      <c r="F2" s="654"/>
      <c r="G2" s="654"/>
      <c r="H2" s="654"/>
      <c r="I2" s="654"/>
      <c r="J2" s="654"/>
      <c r="K2" s="14"/>
      <c r="L2" s="14"/>
      <c r="M2" s="14"/>
      <c r="N2" s="14"/>
      <c r="O2" s="14"/>
      <c r="P2" s="14"/>
    </row>
    <row r="3" spans="1:16" ht="21" customHeight="1">
      <c r="A3" s="14"/>
      <c r="B3" s="14"/>
      <c r="C3" s="14"/>
      <c r="D3" s="14"/>
      <c r="E3" s="14"/>
      <c r="F3" s="14"/>
      <c r="G3" s="14"/>
      <c r="H3" s="14"/>
      <c r="I3" s="14"/>
      <c r="J3" s="165"/>
      <c r="K3" s="14"/>
      <c r="L3" s="14"/>
      <c r="M3" s="14"/>
      <c r="N3" s="14"/>
      <c r="O3" s="14"/>
      <c r="P3" s="14"/>
    </row>
    <row r="4" spans="1:16" ht="24.75" customHeight="1">
      <c r="A4" s="15" t="s">
        <v>117</v>
      </c>
      <c r="B4" s="80"/>
    </row>
    <row r="5" spans="1:16" ht="24.75" customHeight="1">
      <c r="A5" s="15"/>
      <c r="B5" s="19" t="s">
        <v>118</v>
      </c>
      <c r="D5" s="19" t="s">
        <v>119</v>
      </c>
      <c r="E5" s="19"/>
      <c r="F5" s="19"/>
      <c r="G5" s="19"/>
    </row>
    <row r="6" spans="1:16" s="13" customFormat="1" ht="30" customHeight="1">
      <c r="B6" s="583">
        <f>'様式６ 直接人件費明細書 '!J28</f>
        <v>0</v>
      </c>
      <c r="C6" s="19" t="s">
        <v>120</v>
      </c>
      <c r="D6" s="342">
        <v>0.35</v>
      </c>
      <c r="E6" s="343" t="s">
        <v>121</v>
      </c>
      <c r="F6" s="13" t="s">
        <v>122</v>
      </c>
      <c r="G6" s="13" t="s">
        <v>123</v>
      </c>
      <c r="H6" s="166">
        <f>ROUNDDOWN((B6*(D6/(1-D6))),0)</f>
        <v>0</v>
      </c>
      <c r="I6" s="16" t="s">
        <v>124</v>
      </c>
    </row>
    <row r="7" spans="1:16" s="13" customFormat="1">
      <c r="I7" s="166"/>
    </row>
    <row r="8" spans="1:16" s="13" customFormat="1" ht="29.25" customHeight="1" thickBot="1">
      <c r="F8" s="346" t="s">
        <v>125</v>
      </c>
      <c r="G8" s="346"/>
      <c r="H8" s="347">
        <f>H6</f>
        <v>0</v>
      </c>
      <c r="I8" s="348" t="s">
        <v>124</v>
      </c>
    </row>
    <row r="9" spans="1:16" s="13" customFormat="1" ht="40.5" customHeight="1">
      <c r="C9" s="19"/>
      <c r="D9" s="19"/>
      <c r="E9" s="19"/>
      <c r="F9" s="344"/>
      <c r="G9" s="344"/>
      <c r="H9" s="334"/>
      <c r="I9" s="334"/>
      <c r="J9" s="334"/>
    </row>
    <row r="10" spans="1:16" s="13" customFormat="1" ht="15" customHeight="1">
      <c r="C10" s="19"/>
      <c r="D10" s="19"/>
      <c r="E10" s="19"/>
      <c r="F10" s="19"/>
      <c r="G10" s="19"/>
      <c r="H10" s="19"/>
      <c r="I10" s="19"/>
      <c r="J10" s="168"/>
    </row>
    <row r="11" spans="1:16" s="13" customFormat="1" ht="16.5">
      <c r="H11" s="81"/>
      <c r="I11" s="81"/>
      <c r="J11" s="169"/>
    </row>
    <row r="12" spans="1:16" s="13" customFormat="1" ht="24.75" customHeight="1">
      <c r="A12" s="15" t="s">
        <v>126</v>
      </c>
      <c r="B12" s="80"/>
      <c r="C12" s="80"/>
      <c r="D12" s="80"/>
      <c r="E12" s="80"/>
      <c r="F12" s="80"/>
      <c r="G12" s="80"/>
      <c r="H12" s="80"/>
      <c r="I12" s="80"/>
      <c r="J12" s="170"/>
    </row>
    <row r="13" spans="1:16" s="13" customFormat="1" ht="24.75" customHeight="1">
      <c r="A13" s="15"/>
      <c r="B13" s="19" t="s">
        <v>118</v>
      </c>
      <c r="C13" s="80"/>
      <c r="D13" s="19" t="s">
        <v>127</v>
      </c>
      <c r="E13" s="80"/>
      <c r="F13" s="19" t="s">
        <v>128</v>
      </c>
      <c r="G13" s="19"/>
      <c r="H13" s="80" t="s">
        <v>129</v>
      </c>
      <c r="I13" s="80"/>
      <c r="J13" s="170"/>
    </row>
    <row r="14" spans="1:16" s="13" customFormat="1" ht="30.75" customHeight="1">
      <c r="A14" s="17" t="s">
        <v>130</v>
      </c>
      <c r="B14" s="583">
        <f>'様式６ 直接人件費明細書 '!J28</f>
        <v>0</v>
      </c>
      <c r="C14" s="19" t="s">
        <v>131</v>
      </c>
      <c r="D14" s="83"/>
      <c r="E14" s="19" t="s">
        <v>131</v>
      </c>
      <c r="F14" s="341">
        <f>H8</f>
        <v>0</v>
      </c>
      <c r="G14" s="16" t="s">
        <v>132</v>
      </c>
      <c r="H14" s="342">
        <v>0.35</v>
      </c>
      <c r="I14" s="343" t="s">
        <v>121</v>
      </c>
      <c r="J14" s="18" t="s">
        <v>133</v>
      </c>
      <c r="K14" s="345">
        <f>ROUNDDOWN((B14+D14+F14)*(H14/(1-H14)),)</f>
        <v>0</v>
      </c>
      <c r="L14" s="18" t="s">
        <v>124</v>
      </c>
      <c r="N14" s="21"/>
    </row>
    <row r="15" spans="1:16" s="13" customFormat="1" ht="16.5" customHeight="1">
      <c r="J15" s="166"/>
      <c r="L15" s="17"/>
      <c r="N15" s="21"/>
    </row>
    <row r="16" spans="1:16" s="13" customFormat="1" ht="30" customHeight="1" thickBot="1">
      <c r="J16" s="346" t="s">
        <v>125</v>
      </c>
      <c r="K16" s="347">
        <f>K14</f>
        <v>0</v>
      </c>
      <c r="L16" s="348" t="s">
        <v>124</v>
      </c>
    </row>
    <row r="17" spans="10:12" s="13" customFormat="1">
      <c r="J17" s="167"/>
      <c r="K17" s="576"/>
      <c r="L17" s="20"/>
    </row>
    <row r="18" spans="10:12" s="13" customFormat="1">
      <c r="J18" s="167"/>
    </row>
    <row r="19" spans="10:12" s="13" customFormat="1">
      <c r="J19" s="167"/>
    </row>
    <row r="20" spans="10:12" s="13" customFormat="1">
      <c r="J20" s="167"/>
    </row>
  </sheetData>
  <mergeCells count="1">
    <mergeCell ref="A2:J2"/>
  </mergeCells>
  <phoneticPr fontId="1"/>
  <pageMargins left="0.70866141732283472" right="0.70866141732283472" top="0.74803149606299213" bottom="0.74803149606299213" header="0.31496062992125984" footer="0.31496062992125984"/>
  <pageSetup paperSize="9" scale="82" orientation="landscape" r:id="rId1"/>
  <headerFooter>
    <oddHeader>&amp;R（2023.06版）</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30"/>
  <sheetViews>
    <sheetView zoomScale="80" zoomScaleNormal="80" workbookViewId="0"/>
  </sheetViews>
  <sheetFormatPr defaultColWidth="9" defaultRowHeight="14"/>
  <cols>
    <col min="1" max="1" width="7.5" style="262" customWidth="1"/>
    <col min="2" max="2" width="20.58203125" style="262" customWidth="1"/>
    <col min="3" max="3" width="24.58203125" style="262" customWidth="1"/>
    <col min="4" max="4" width="6.58203125" style="262" customWidth="1"/>
    <col min="5" max="6" width="12.58203125" style="262" customWidth="1"/>
    <col min="7" max="7" width="6.58203125" style="262" customWidth="1"/>
    <col min="8" max="8" width="10.08203125" style="262" customWidth="1"/>
    <col min="9" max="9" width="16.58203125" style="262" customWidth="1"/>
    <col min="10" max="10" width="12.08203125" style="262" customWidth="1"/>
    <col min="11" max="11" width="8" style="262" customWidth="1"/>
    <col min="12" max="12" width="6" style="262" customWidth="1"/>
    <col min="13" max="13" width="10.33203125" style="262" customWidth="1"/>
    <col min="14" max="14" width="6.58203125" style="262" customWidth="1"/>
    <col min="15" max="15" width="9.33203125" style="262" customWidth="1"/>
    <col min="16" max="16" width="9" style="262"/>
    <col min="17" max="17" width="9.58203125" style="262" bestFit="1" customWidth="1"/>
    <col min="18" max="18" width="9" style="262"/>
    <col min="19" max="19" width="4.83203125" style="262" customWidth="1"/>
    <col min="20" max="20" width="10" style="262" bestFit="1" customWidth="1"/>
    <col min="21" max="21" width="9" style="262"/>
    <col min="22" max="22" width="10" style="262" bestFit="1" customWidth="1"/>
    <col min="23" max="23" width="9" style="262"/>
    <col min="24" max="24" width="12" style="262" customWidth="1"/>
    <col min="25" max="25" width="9" style="262"/>
    <col min="26" max="26" width="18" style="262" customWidth="1"/>
    <col min="27" max="27" width="22.08203125" style="262" customWidth="1"/>
    <col min="28" max="16384" width="9" style="262"/>
  </cols>
  <sheetData>
    <row r="1" spans="1:27" ht="24" customHeight="1">
      <c r="AA1" s="17" t="s">
        <v>134</v>
      </c>
    </row>
    <row r="2" spans="1:27" ht="41.5" customHeight="1">
      <c r="B2" s="625" t="s">
        <v>135</v>
      </c>
      <c r="C2" s="625"/>
      <c r="D2" s="625"/>
      <c r="E2" s="625"/>
      <c r="F2" s="625"/>
      <c r="G2" s="625"/>
      <c r="H2" s="625"/>
      <c r="I2" s="625"/>
      <c r="J2" s="625"/>
      <c r="K2" s="625"/>
      <c r="L2" s="625"/>
      <c r="M2" s="625"/>
      <c r="N2" s="625"/>
      <c r="O2" s="625"/>
      <c r="P2" s="625"/>
      <c r="Q2" s="625"/>
      <c r="R2" s="625"/>
      <c r="S2" s="625"/>
      <c r="T2" s="625"/>
      <c r="U2" s="625"/>
      <c r="V2" s="625"/>
      <c r="W2" s="625"/>
      <c r="X2" s="625"/>
      <c r="Y2" s="625"/>
      <c r="Z2" s="625"/>
    </row>
    <row r="3" spans="1:27" ht="15" customHeight="1" thickBot="1"/>
    <row r="4" spans="1:27" s="312" customFormat="1" ht="24" customHeight="1">
      <c r="A4" s="96" t="s">
        <v>91</v>
      </c>
      <c r="B4" s="674" t="s">
        <v>92</v>
      </c>
      <c r="C4" s="676" t="s">
        <v>4</v>
      </c>
      <c r="D4" s="678" t="s">
        <v>93</v>
      </c>
      <c r="E4" s="662" t="s">
        <v>136</v>
      </c>
      <c r="F4" s="663"/>
      <c r="G4" s="680"/>
      <c r="H4" s="660" t="s">
        <v>137</v>
      </c>
      <c r="I4" s="285" t="s">
        <v>138</v>
      </c>
      <c r="J4" s="660" t="s">
        <v>139</v>
      </c>
      <c r="K4" s="662" t="s">
        <v>140</v>
      </c>
      <c r="L4" s="663"/>
      <c r="M4" s="663"/>
      <c r="N4" s="663"/>
      <c r="O4" s="663"/>
      <c r="P4" s="663"/>
      <c r="Q4" s="663"/>
      <c r="R4" s="663"/>
      <c r="S4" s="663"/>
      <c r="T4" s="663"/>
      <c r="U4" s="663"/>
      <c r="V4" s="663"/>
      <c r="W4" s="663"/>
      <c r="X4" s="663"/>
      <c r="Y4" s="663"/>
      <c r="Z4" s="664"/>
      <c r="AA4" s="655" t="s">
        <v>141</v>
      </c>
    </row>
    <row r="5" spans="1:27" ht="24" customHeight="1" thickBot="1">
      <c r="A5" s="67"/>
      <c r="B5" s="675"/>
      <c r="C5" s="677"/>
      <c r="D5" s="679"/>
      <c r="E5" s="286" t="s">
        <v>142</v>
      </c>
      <c r="F5" s="287" t="s">
        <v>143</v>
      </c>
      <c r="G5" s="224" t="s">
        <v>144</v>
      </c>
      <c r="H5" s="661"/>
      <c r="I5" s="288" t="s">
        <v>145</v>
      </c>
      <c r="J5" s="661"/>
      <c r="K5" s="668" t="s">
        <v>146</v>
      </c>
      <c r="L5" s="669"/>
      <c r="M5" s="669"/>
      <c r="N5" s="669"/>
      <c r="O5" s="669"/>
      <c r="P5" s="669"/>
      <c r="Q5" s="670"/>
      <c r="R5" s="671" t="s">
        <v>147</v>
      </c>
      <c r="S5" s="672"/>
      <c r="T5" s="672"/>
      <c r="U5" s="672"/>
      <c r="V5" s="672"/>
      <c r="W5" s="672"/>
      <c r="X5" s="673"/>
      <c r="Y5" s="288" t="s">
        <v>148</v>
      </c>
      <c r="Z5" s="313" t="s">
        <v>149</v>
      </c>
      <c r="AA5" s="656"/>
    </row>
    <row r="6" spans="1:27" ht="24" customHeight="1" thickTop="1">
      <c r="A6" s="68"/>
      <c r="B6" s="289" t="str">
        <f t="shared" ref="B6:B27" si="0">IF($A6="","",VLOOKUP($A6,従事者基礎情報,2))</f>
        <v/>
      </c>
      <c r="C6" s="290" t="str">
        <f t="shared" ref="C6:C27" si="1">IF($A6="","",VLOOKUP($A6,従事者基礎情報,3))</f>
        <v/>
      </c>
      <c r="D6" s="291" t="str">
        <f>IF($A6="","",VLOOKUP($A6,従事者基礎情報,5))</f>
        <v/>
      </c>
      <c r="E6" s="873"/>
      <c r="F6" s="874"/>
      <c r="G6" s="225" t="str">
        <f>IF(ISBLANK(E6), "", F6-E6+1)</f>
        <v/>
      </c>
      <c r="H6" s="292"/>
      <c r="I6" s="877"/>
      <c r="J6" s="293"/>
      <c r="K6" s="23" t="str">
        <f>IF($D6="","",VLOOKUP($D6,単価表,3))</f>
        <v/>
      </c>
      <c r="L6" s="93" t="str">
        <f>IF($G6="", "", IF($G6&lt;31, $G6, 30))</f>
        <v/>
      </c>
      <c r="M6" s="59" t="str">
        <f>IF($D6="","", K6*0.9)</f>
        <v/>
      </c>
      <c r="N6" s="222" t="str">
        <f>IF($D6="", "", IF($G6&lt;31, 0, IF($G6&lt;61, $G6-30, 30)))</f>
        <v/>
      </c>
      <c r="O6" s="59" t="str">
        <f>IF($D6="", "", K6*0.8)</f>
        <v/>
      </c>
      <c r="P6" s="95" t="str">
        <f>IF($D6="", "", IF($G6&lt;61, 0, $G6-60))</f>
        <v/>
      </c>
      <c r="Q6" s="24" t="str">
        <f>IF($E6="", "", K6*L6+M6*N6+O6*P6)</f>
        <v/>
      </c>
      <c r="R6" s="25" t="str">
        <f t="shared" ref="R6:R27" si="2">IF(E6="","",VLOOKUP($D6,単価表,4))</f>
        <v/>
      </c>
      <c r="S6" s="93" t="str">
        <f>IF($D6="", "", IF($G6&lt;33, $G6-2, 30))</f>
        <v/>
      </c>
      <c r="T6" s="59" t="str">
        <f>IF($D6="","", R6*0.9)</f>
        <v/>
      </c>
      <c r="U6" s="222" t="str">
        <f>IF($D6="", "", IF($G6&lt;33, 0, IF($G6&lt;62, $G6-32, 30)))</f>
        <v/>
      </c>
      <c r="V6" s="59" t="str">
        <f>IF($D6="", "", R6*0.8)</f>
        <v/>
      </c>
      <c r="W6" s="95" t="str">
        <f>IF($G6="", "", IF($G6&lt;62, 0, $G6-62))</f>
        <v/>
      </c>
      <c r="X6" s="24" t="str">
        <f>IF($E6="", "", R6*S6+T6*U6+V6*W6)</f>
        <v/>
      </c>
      <c r="Y6" s="26" t="str">
        <f t="shared" ref="Y6:Y27" si="3">IF(E6="","",4870)</f>
        <v/>
      </c>
      <c r="Z6" s="314" t="str">
        <f>IF(E6="","",Q6+X6+Y6)</f>
        <v/>
      </c>
    </row>
    <row r="7" spans="1:27" ht="24" customHeight="1">
      <c r="A7" s="68"/>
      <c r="B7" s="295" t="str">
        <f t="shared" si="0"/>
        <v/>
      </c>
      <c r="C7" s="296" t="str">
        <f t="shared" si="1"/>
        <v/>
      </c>
      <c r="D7" s="297" t="str">
        <f t="shared" ref="D7:D27" si="4">IF($A7="","",VLOOKUP($A7,従事者基礎情報,5))</f>
        <v/>
      </c>
      <c r="E7" s="875"/>
      <c r="F7" s="876"/>
      <c r="G7" s="225" t="str">
        <f>IF(ISBLANK(E7), "", F7-E7+1)</f>
        <v/>
      </c>
      <c r="H7" s="298"/>
      <c r="I7" s="878"/>
      <c r="J7" s="299"/>
      <c r="K7" s="23" t="str">
        <f t="shared" ref="K7:K27" si="5">IF($D7="","",VLOOKUP($D7,単価表,3))</f>
        <v/>
      </c>
      <c r="L7" s="93" t="str">
        <f t="shared" ref="L7:L27" si="6">IF($G7="", "", IF($G7&lt;31, $G7, 30))</f>
        <v/>
      </c>
      <c r="M7" s="59" t="str">
        <f t="shared" ref="M7:M23" si="7">IF($D7="","", K7*0.9)</f>
        <v/>
      </c>
      <c r="N7" s="222" t="str">
        <f t="shared" ref="N7:N27" si="8">IF($D7="", "", IF($G7&lt;31, 0, IF($G7&lt;61, $G7-30, 30)))</f>
        <v/>
      </c>
      <c r="O7" s="59" t="str">
        <f t="shared" ref="O7:O23" si="9">IF($D7="", "", K7*0.8)</f>
        <v/>
      </c>
      <c r="P7" s="95" t="str">
        <f t="shared" ref="P7:P27" si="10">IF($D7="", "", IF($G7&lt;61, 0, $G7-60))</f>
        <v/>
      </c>
      <c r="Q7" s="27" t="str">
        <f>IF($E7="", "", K7*L7+M7*N7+O7*P7)</f>
        <v/>
      </c>
      <c r="R7" s="28" t="str">
        <f t="shared" si="2"/>
        <v/>
      </c>
      <c r="S7" s="93" t="str">
        <f t="shared" ref="S7:S27" si="11">IF($D7="", "", IF($G7&lt;33, $G7-2, 30))</f>
        <v/>
      </c>
      <c r="T7" s="59" t="str">
        <f t="shared" ref="T7:T23" si="12">IF($D7="","", R7*0.9)</f>
        <v/>
      </c>
      <c r="U7" s="222" t="str">
        <f t="shared" ref="U7:U27" si="13">IF($D7="", "", IF($G7&lt;33, 0, IF($G7&lt;62, $G7-32, 30)))</f>
        <v/>
      </c>
      <c r="V7" s="59" t="str">
        <f t="shared" ref="V7:V23" si="14">IF($D7="", "", R7*0.8)</f>
        <v/>
      </c>
      <c r="W7" s="95" t="str">
        <f t="shared" ref="W7:W27" si="15">IF($G7="", "", IF($G7&lt;62, 0, $G7-62))</f>
        <v/>
      </c>
      <c r="X7" s="24" t="str">
        <f>IF($E7="", "", R7*S7+T7*U7+V7*W7)</f>
        <v/>
      </c>
      <c r="Y7" s="29" t="str">
        <f t="shared" si="3"/>
        <v/>
      </c>
      <c r="Z7" s="315" t="str">
        <f>IF(E7="","",Q7+X7+Y7)</f>
        <v/>
      </c>
      <c r="AA7" s="301"/>
    </row>
    <row r="8" spans="1:27" ht="24" customHeight="1">
      <c r="A8" s="68"/>
      <c r="B8" s="295" t="str">
        <f t="shared" si="0"/>
        <v/>
      </c>
      <c r="C8" s="296" t="str">
        <f t="shared" si="1"/>
        <v/>
      </c>
      <c r="D8" s="297" t="str">
        <f t="shared" si="4"/>
        <v/>
      </c>
      <c r="E8" s="875"/>
      <c r="F8" s="876"/>
      <c r="G8" s="225" t="str">
        <f t="shared" ref="G8:G27" si="16">IF(ISBLANK(E8), "", F8-E8+1)</f>
        <v/>
      </c>
      <c r="H8" s="298"/>
      <c r="I8" s="878"/>
      <c r="J8" s="299"/>
      <c r="K8" s="23" t="str">
        <f t="shared" si="5"/>
        <v/>
      </c>
      <c r="L8" s="93" t="str">
        <f t="shared" si="6"/>
        <v/>
      </c>
      <c r="M8" s="59" t="str">
        <f t="shared" si="7"/>
        <v/>
      </c>
      <c r="N8" s="222" t="str">
        <f t="shared" si="8"/>
        <v/>
      </c>
      <c r="O8" s="59" t="str">
        <f t="shared" si="9"/>
        <v/>
      </c>
      <c r="P8" s="95" t="str">
        <f t="shared" si="10"/>
        <v/>
      </c>
      <c r="Q8" s="27" t="str">
        <f t="shared" ref="Q8:Q27" si="17">IF($E8="", "", K8*L8+M8*N8+O8*P8)</f>
        <v/>
      </c>
      <c r="R8" s="28" t="str">
        <f t="shared" si="2"/>
        <v/>
      </c>
      <c r="S8" s="93" t="str">
        <f t="shared" si="11"/>
        <v/>
      </c>
      <c r="T8" s="59" t="str">
        <f t="shared" si="12"/>
        <v/>
      </c>
      <c r="U8" s="222" t="str">
        <f t="shared" si="13"/>
        <v/>
      </c>
      <c r="V8" s="59" t="str">
        <f t="shared" si="14"/>
        <v/>
      </c>
      <c r="W8" s="95" t="str">
        <f t="shared" si="15"/>
        <v/>
      </c>
      <c r="X8" s="24" t="str">
        <f t="shared" ref="X8:X16" si="18">IF($E8="", "", R8*S8+T8*U8+V8*W8)</f>
        <v/>
      </c>
      <c r="Y8" s="26" t="str">
        <f t="shared" si="3"/>
        <v/>
      </c>
      <c r="Z8" s="315" t="str">
        <f>IF(E8="","",Q8+X8+Y8)</f>
        <v/>
      </c>
      <c r="AA8" s="301"/>
    </row>
    <row r="9" spans="1:27" ht="24" customHeight="1">
      <c r="A9" s="68"/>
      <c r="B9" s="295" t="str">
        <f t="shared" si="0"/>
        <v/>
      </c>
      <c r="C9" s="296" t="str">
        <f t="shared" si="1"/>
        <v/>
      </c>
      <c r="D9" s="297" t="str">
        <f t="shared" si="4"/>
        <v/>
      </c>
      <c r="E9" s="875"/>
      <c r="F9" s="876"/>
      <c r="G9" s="225" t="str">
        <f t="shared" si="16"/>
        <v/>
      </c>
      <c r="H9" s="298"/>
      <c r="I9" s="878"/>
      <c r="J9" s="299"/>
      <c r="K9" s="23" t="str">
        <f t="shared" si="5"/>
        <v/>
      </c>
      <c r="L9" s="93" t="str">
        <f t="shared" si="6"/>
        <v/>
      </c>
      <c r="M9" s="59" t="str">
        <f t="shared" si="7"/>
        <v/>
      </c>
      <c r="N9" s="222" t="str">
        <f t="shared" si="8"/>
        <v/>
      </c>
      <c r="O9" s="59" t="str">
        <f t="shared" si="9"/>
        <v/>
      </c>
      <c r="P9" s="95" t="str">
        <f t="shared" si="10"/>
        <v/>
      </c>
      <c r="Q9" s="27" t="str">
        <f t="shared" si="17"/>
        <v/>
      </c>
      <c r="R9" s="28" t="str">
        <f t="shared" si="2"/>
        <v/>
      </c>
      <c r="S9" s="93" t="str">
        <f t="shared" si="11"/>
        <v/>
      </c>
      <c r="T9" s="59" t="str">
        <f t="shared" si="12"/>
        <v/>
      </c>
      <c r="U9" s="222" t="str">
        <f t="shared" si="13"/>
        <v/>
      </c>
      <c r="V9" s="59" t="str">
        <f t="shared" si="14"/>
        <v/>
      </c>
      <c r="W9" s="95" t="str">
        <f t="shared" si="15"/>
        <v/>
      </c>
      <c r="X9" s="24" t="str">
        <f t="shared" si="18"/>
        <v/>
      </c>
      <c r="Y9" s="29" t="str">
        <f t="shared" si="3"/>
        <v/>
      </c>
      <c r="Z9" s="315" t="str">
        <f t="shared" ref="Z9:Z27" si="19">IF(E9="","",Q9+X9+Y9)</f>
        <v/>
      </c>
      <c r="AA9" s="301"/>
    </row>
    <row r="10" spans="1:27" ht="24" customHeight="1">
      <c r="A10" s="68"/>
      <c r="B10" s="295" t="str">
        <f t="shared" si="0"/>
        <v/>
      </c>
      <c r="C10" s="296" t="str">
        <f t="shared" si="1"/>
        <v/>
      </c>
      <c r="D10" s="297" t="str">
        <f t="shared" si="4"/>
        <v/>
      </c>
      <c r="E10" s="873"/>
      <c r="F10" s="874"/>
      <c r="G10" s="225" t="str">
        <f t="shared" si="16"/>
        <v/>
      </c>
      <c r="H10" s="298"/>
      <c r="I10" s="878"/>
      <c r="J10" s="299"/>
      <c r="K10" s="23" t="str">
        <f>IF($D10="","",VLOOKUP($D10,単価表,3))</f>
        <v/>
      </c>
      <c r="L10" s="93" t="str">
        <f t="shared" si="6"/>
        <v/>
      </c>
      <c r="M10" s="59" t="str">
        <f t="shared" si="7"/>
        <v/>
      </c>
      <c r="N10" s="222" t="str">
        <f t="shared" si="8"/>
        <v/>
      </c>
      <c r="O10" s="59" t="str">
        <f t="shared" si="9"/>
        <v/>
      </c>
      <c r="P10" s="95" t="str">
        <f t="shared" si="10"/>
        <v/>
      </c>
      <c r="Q10" s="27" t="str">
        <f>IF($E10="", "", K10*L10+M10*N10+O10*P10)</f>
        <v/>
      </c>
      <c r="R10" s="28" t="str">
        <f t="shared" si="2"/>
        <v/>
      </c>
      <c r="S10" s="93" t="str">
        <f t="shared" si="11"/>
        <v/>
      </c>
      <c r="T10" s="59" t="str">
        <f t="shared" si="12"/>
        <v/>
      </c>
      <c r="U10" s="222" t="str">
        <f t="shared" si="13"/>
        <v/>
      </c>
      <c r="V10" s="59" t="str">
        <f t="shared" si="14"/>
        <v/>
      </c>
      <c r="W10" s="95" t="str">
        <f t="shared" si="15"/>
        <v/>
      </c>
      <c r="X10" s="24" t="str">
        <f t="shared" si="18"/>
        <v/>
      </c>
      <c r="Y10" s="26" t="str">
        <f t="shared" si="3"/>
        <v/>
      </c>
      <c r="Z10" s="315" t="str">
        <f t="shared" si="19"/>
        <v/>
      </c>
      <c r="AA10" s="301"/>
    </row>
    <row r="11" spans="1:27" ht="24" customHeight="1">
      <c r="A11" s="68"/>
      <c r="B11" s="295" t="str">
        <f t="shared" si="0"/>
        <v/>
      </c>
      <c r="C11" s="296" t="str">
        <f t="shared" si="1"/>
        <v/>
      </c>
      <c r="D11" s="297" t="str">
        <f t="shared" si="4"/>
        <v/>
      </c>
      <c r="E11" s="875"/>
      <c r="F11" s="876"/>
      <c r="G11" s="225" t="str">
        <f t="shared" si="16"/>
        <v/>
      </c>
      <c r="H11" s="298"/>
      <c r="I11" s="878"/>
      <c r="J11" s="299"/>
      <c r="K11" s="23" t="str">
        <f t="shared" si="5"/>
        <v/>
      </c>
      <c r="L11" s="93" t="str">
        <f t="shared" si="6"/>
        <v/>
      </c>
      <c r="M11" s="59" t="str">
        <f t="shared" si="7"/>
        <v/>
      </c>
      <c r="N11" s="222" t="str">
        <f t="shared" si="8"/>
        <v/>
      </c>
      <c r="O11" s="59" t="str">
        <f t="shared" si="9"/>
        <v/>
      </c>
      <c r="P11" s="95" t="str">
        <f t="shared" si="10"/>
        <v/>
      </c>
      <c r="Q11" s="27" t="str">
        <f t="shared" si="17"/>
        <v/>
      </c>
      <c r="R11" s="28" t="str">
        <f t="shared" si="2"/>
        <v/>
      </c>
      <c r="S11" s="93" t="str">
        <f t="shared" si="11"/>
        <v/>
      </c>
      <c r="T11" s="59" t="str">
        <f t="shared" si="12"/>
        <v/>
      </c>
      <c r="U11" s="222" t="str">
        <f t="shared" si="13"/>
        <v/>
      </c>
      <c r="V11" s="59" t="str">
        <f t="shared" si="14"/>
        <v/>
      </c>
      <c r="W11" s="95" t="str">
        <f t="shared" si="15"/>
        <v/>
      </c>
      <c r="X11" s="24" t="str">
        <f t="shared" si="18"/>
        <v/>
      </c>
      <c r="Y11" s="26" t="str">
        <f t="shared" si="3"/>
        <v/>
      </c>
      <c r="Z11" s="315" t="str">
        <f t="shared" si="19"/>
        <v/>
      </c>
      <c r="AA11" s="301"/>
    </row>
    <row r="12" spans="1:27" ht="24" customHeight="1">
      <c r="A12" s="68"/>
      <c r="B12" s="295" t="str">
        <f t="shared" si="0"/>
        <v/>
      </c>
      <c r="C12" s="296" t="str">
        <f t="shared" si="1"/>
        <v/>
      </c>
      <c r="D12" s="297" t="str">
        <f t="shared" si="4"/>
        <v/>
      </c>
      <c r="E12" s="873"/>
      <c r="F12" s="874"/>
      <c r="G12" s="225" t="str">
        <f t="shared" si="16"/>
        <v/>
      </c>
      <c r="H12" s="298"/>
      <c r="I12" s="878"/>
      <c r="J12" s="299"/>
      <c r="K12" s="23" t="str">
        <f t="shared" si="5"/>
        <v/>
      </c>
      <c r="L12" s="93" t="str">
        <f t="shared" si="6"/>
        <v/>
      </c>
      <c r="M12" s="59" t="str">
        <f t="shared" si="7"/>
        <v/>
      </c>
      <c r="N12" s="222" t="str">
        <f t="shared" si="8"/>
        <v/>
      </c>
      <c r="O12" s="59" t="str">
        <f t="shared" si="9"/>
        <v/>
      </c>
      <c r="P12" s="95" t="str">
        <f t="shared" si="10"/>
        <v/>
      </c>
      <c r="Q12" s="27" t="str">
        <f t="shared" si="17"/>
        <v/>
      </c>
      <c r="R12" s="28" t="str">
        <f t="shared" si="2"/>
        <v/>
      </c>
      <c r="S12" s="93" t="str">
        <f t="shared" si="11"/>
        <v/>
      </c>
      <c r="T12" s="59" t="str">
        <f t="shared" si="12"/>
        <v/>
      </c>
      <c r="U12" s="222" t="str">
        <f t="shared" si="13"/>
        <v/>
      </c>
      <c r="V12" s="59" t="str">
        <f t="shared" si="14"/>
        <v/>
      </c>
      <c r="W12" s="95" t="str">
        <f t="shared" si="15"/>
        <v/>
      </c>
      <c r="X12" s="24" t="str">
        <f t="shared" si="18"/>
        <v/>
      </c>
      <c r="Y12" s="26" t="str">
        <f t="shared" si="3"/>
        <v/>
      </c>
      <c r="Z12" s="315" t="str">
        <f t="shared" si="19"/>
        <v/>
      </c>
      <c r="AA12" s="301"/>
    </row>
    <row r="13" spans="1:27" ht="24" customHeight="1">
      <c r="A13" s="68"/>
      <c r="B13" s="295" t="str">
        <f t="shared" si="0"/>
        <v/>
      </c>
      <c r="C13" s="296" t="str">
        <f t="shared" si="1"/>
        <v/>
      </c>
      <c r="D13" s="297" t="str">
        <f t="shared" si="4"/>
        <v/>
      </c>
      <c r="E13" s="875"/>
      <c r="F13" s="876"/>
      <c r="G13" s="225" t="str">
        <f t="shared" si="16"/>
        <v/>
      </c>
      <c r="H13" s="298"/>
      <c r="I13" s="878"/>
      <c r="J13" s="299"/>
      <c r="K13" s="23" t="str">
        <f t="shared" si="5"/>
        <v/>
      </c>
      <c r="L13" s="93" t="str">
        <f t="shared" si="6"/>
        <v/>
      </c>
      <c r="M13" s="59" t="str">
        <f t="shared" si="7"/>
        <v/>
      </c>
      <c r="N13" s="222" t="str">
        <f t="shared" si="8"/>
        <v/>
      </c>
      <c r="O13" s="59" t="str">
        <f t="shared" si="9"/>
        <v/>
      </c>
      <c r="P13" s="95" t="str">
        <f t="shared" si="10"/>
        <v/>
      </c>
      <c r="Q13" s="27" t="str">
        <f t="shared" si="17"/>
        <v/>
      </c>
      <c r="R13" s="28" t="str">
        <f t="shared" si="2"/>
        <v/>
      </c>
      <c r="S13" s="93" t="str">
        <f t="shared" si="11"/>
        <v/>
      </c>
      <c r="T13" s="59" t="str">
        <f t="shared" si="12"/>
        <v/>
      </c>
      <c r="U13" s="222" t="str">
        <f t="shared" si="13"/>
        <v/>
      </c>
      <c r="V13" s="59" t="str">
        <f>IF($D13="", "", R13*0.8)</f>
        <v/>
      </c>
      <c r="W13" s="95" t="str">
        <f t="shared" si="15"/>
        <v/>
      </c>
      <c r="X13" s="24" t="str">
        <f t="shared" si="18"/>
        <v/>
      </c>
      <c r="Y13" s="26" t="str">
        <f t="shared" si="3"/>
        <v/>
      </c>
      <c r="Z13" s="315" t="str">
        <f t="shared" si="19"/>
        <v/>
      </c>
      <c r="AA13" s="301"/>
    </row>
    <row r="14" spans="1:27" ht="24" customHeight="1">
      <c r="A14" s="68"/>
      <c r="B14" s="295" t="str">
        <f t="shared" si="0"/>
        <v/>
      </c>
      <c r="C14" s="296" t="str">
        <f t="shared" si="1"/>
        <v/>
      </c>
      <c r="D14" s="297" t="str">
        <f t="shared" si="4"/>
        <v/>
      </c>
      <c r="E14" s="875"/>
      <c r="F14" s="876"/>
      <c r="G14" s="225" t="str">
        <f t="shared" si="16"/>
        <v/>
      </c>
      <c r="H14" s="298"/>
      <c r="I14" s="878"/>
      <c r="J14" s="299"/>
      <c r="K14" s="23" t="str">
        <f t="shared" si="5"/>
        <v/>
      </c>
      <c r="L14" s="93" t="str">
        <f t="shared" si="6"/>
        <v/>
      </c>
      <c r="M14" s="59" t="str">
        <f t="shared" si="7"/>
        <v/>
      </c>
      <c r="N14" s="222" t="str">
        <f>IF($D14="", "", IF($G14&lt;31, 0, IF($G14&lt;61, $G14-30, 30)))</f>
        <v/>
      </c>
      <c r="O14" s="59" t="str">
        <f t="shared" si="9"/>
        <v/>
      </c>
      <c r="P14" s="95" t="str">
        <f t="shared" si="10"/>
        <v/>
      </c>
      <c r="Q14" s="27" t="str">
        <f>IF($E14="", "", K14*L14+M14*N14+O14*P14)</f>
        <v/>
      </c>
      <c r="R14" s="28" t="str">
        <f t="shared" si="2"/>
        <v/>
      </c>
      <c r="S14" s="93" t="str">
        <f t="shared" si="11"/>
        <v/>
      </c>
      <c r="T14" s="59" t="str">
        <f t="shared" si="12"/>
        <v/>
      </c>
      <c r="U14" s="222" t="str">
        <f t="shared" si="13"/>
        <v/>
      </c>
      <c r="V14" s="59" t="str">
        <f>IF($D14="", "", R14*0.8)</f>
        <v/>
      </c>
      <c r="W14" s="95" t="str">
        <f t="shared" si="15"/>
        <v/>
      </c>
      <c r="X14" s="24" t="str">
        <f t="shared" si="18"/>
        <v/>
      </c>
      <c r="Y14" s="26" t="str">
        <f t="shared" si="3"/>
        <v/>
      </c>
      <c r="Z14" s="315" t="str">
        <f t="shared" si="19"/>
        <v/>
      </c>
      <c r="AA14" s="301"/>
    </row>
    <row r="15" spans="1:27" ht="24" customHeight="1">
      <c r="A15" s="68"/>
      <c r="B15" s="295" t="str">
        <f t="shared" si="0"/>
        <v/>
      </c>
      <c r="C15" s="296" t="str">
        <f t="shared" si="1"/>
        <v/>
      </c>
      <c r="D15" s="297" t="str">
        <f t="shared" si="4"/>
        <v/>
      </c>
      <c r="E15" s="875"/>
      <c r="F15" s="876"/>
      <c r="G15" s="225" t="str">
        <f t="shared" si="16"/>
        <v/>
      </c>
      <c r="H15" s="298"/>
      <c r="I15" s="878"/>
      <c r="J15" s="299"/>
      <c r="K15" s="23" t="str">
        <f t="shared" si="5"/>
        <v/>
      </c>
      <c r="L15" s="93" t="str">
        <f t="shared" si="6"/>
        <v/>
      </c>
      <c r="M15" s="59" t="str">
        <f t="shared" si="7"/>
        <v/>
      </c>
      <c r="N15" s="222" t="str">
        <f>IF($D15="", "", IF($G15&lt;31, 0, IF($G15&lt;61, $G15-30, 30)))</f>
        <v/>
      </c>
      <c r="O15" s="59" t="str">
        <f t="shared" si="9"/>
        <v/>
      </c>
      <c r="P15" s="95" t="str">
        <f t="shared" si="10"/>
        <v/>
      </c>
      <c r="Q15" s="27" t="str">
        <f t="shared" si="17"/>
        <v/>
      </c>
      <c r="R15" s="28" t="str">
        <f t="shared" si="2"/>
        <v/>
      </c>
      <c r="S15" s="93" t="str">
        <f>IF($D15="", "", IF($G15&lt;33, $G15-2, 30))</f>
        <v/>
      </c>
      <c r="T15" s="59" t="str">
        <f t="shared" si="12"/>
        <v/>
      </c>
      <c r="U15" s="222" t="str">
        <f t="shared" si="13"/>
        <v/>
      </c>
      <c r="V15" s="59" t="str">
        <f t="shared" si="14"/>
        <v/>
      </c>
      <c r="W15" s="95" t="str">
        <f t="shared" si="15"/>
        <v/>
      </c>
      <c r="X15" s="24" t="str">
        <f t="shared" si="18"/>
        <v/>
      </c>
      <c r="Y15" s="26" t="str">
        <f t="shared" si="3"/>
        <v/>
      </c>
      <c r="Z15" s="315" t="str">
        <f t="shared" si="19"/>
        <v/>
      </c>
      <c r="AA15" s="301"/>
    </row>
    <row r="16" spans="1:27" ht="24" customHeight="1">
      <c r="A16" s="68"/>
      <c r="B16" s="295" t="str">
        <f t="shared" si="0"/>
        <v/>
      </c>
      <c r="C16" s="296" t="str">
        <f t="shared" si="1"/>
        <v/>
      </c>
      <c r="D16" s="297" t="str">
        <f t="shared" si="4"/>
        <v/>
      </c>
      <c r="E16" s="875"/>
      <c r="F16" s="876"/>
      <c r="G16" s="225" t="str">
        <f t="shared" si="16"/>
        <v/>
      </c>
      <c r="H16" s="298"/>
      <c r="I16" s="878"/>
      <c r="J16" s="299"/>
      <c r="K16" s="23" t="str">
        <f t="shared" si="5"/>
        <v/>
      </c>
      <c r="L16" s="93" t="str">
        <f>IF($G16="", "", IF($G16&lt;31, $G16, 30))</f>
        <v/>
      </c>
      <c r="M16" s="59" t="str">
        <f t="shared" si="7"/>
        <v/>
      </c>
      <c r="N16" s="222" t="str">
        <f t="shared" si="8"/>
        <v/>
      </c>
      <c r="O16" s="59" t="str">
        <f t="shared" si="9"/>
        <v/>
      </c>
      <c r="P16" s="95" t="str">
        <f t="shared" si="10"/>
        <v/>
      </c>
      <c r="Q16" s="27" t="str">
        <f t="shared" si="17"/>
        <v/>
      </c>
      <c r="R16" s="28" t="str">
        <f t="shared" si="2"/>
        <v/>
      </c>
      <c r="S16" s="93" t="str">
        <f t="shared" si="11"/>
        <v/>
      </c>
      <c r="T16" s="59" t="str">
        <f t="shared" si="12"/>
        <v/>
      </c>
      <c r="U16" s="222" t="str">
        <f t="shared" si="13"/>
        <v/>
      </c>
      <c r="V16" s="59" t="str">
        <f t="shared" si="14"/>
        <v/>
      </c>
      <c r="W16" s="95" t="str">
        <f t="shared" si="15"/>
        <v/>
      </c>
      <c r="X16" s="24" t="str">
        <f t="shared" si="18"/>
        <v/>
      </c>
      <c r="Y16" s="26" t="str">
        <f t="shared" si="3"/>
        <v/>
      </c>
      <c r="Z16" s="315" t="str">
        <f t="shared" si="19"/>
        <v/>
      </c>
      <c r="AA16" s="301"/>
    </row>
    <row r="17" spans="1:27" ht="24" customHeight="1">
      <c r="A17" s="68"/>
      <c r="B17" s="295" t="str">
        <f t="shared" si="0"/>
        <v/>
      </c>
      <c r="C17" s="296" t="str">
        <f t="shared" si="1"/>
        <v/>
      </c>
      <c r="D17" s="297" t="str">
        <f t="shared" si="4"/>
        <v/>
      </c>
      <c r="E17" s="875"/>
      <c r="F17" s="876"/>
      <c r="G17" s="225" t="str">
        <f t="shared" si="16"/>
        <v/>
      </c>
      <c r="H17" s="298"/>
      <c r="I17" s="878"/>
      <c r="J17" s="299"/>
      <c r="K17" s="23" t="str">
        <f t="shared" si="5"/>
        <v/>
      </c>
      <c r="L17" s="93" t="str">
        <f t="shared" si="6"/>
        <v/>
      </c>
      <c r="M17" s="59" t="str">
        <f t="shared" si="7"/>
        <v/>
      </c>
      <c r="N17" s="222" t="str">
        <f t="shared" si="8"/>
        <v/>
      </c>
      <c r="O17" s="59" t="str">
        <f t="shared" si="9"/>
        <v/>
      </c>
      <c r="P17" s="95" t="str">
        <f t="shared" si="10"/>
        <v/>
      </c>
      <c r="Q17" s="27" t="str">
        <f t="shared" si="17"/>
        <v/>
      </c>
      <c r="R17" s="28" t="str">
        <f t="shared" si="2"/>
        <v/>
      </c>
      <c r="S17" s="93" t="str">
        <f t="shared" si="11"/>
        <v/>
      </c>
      <c r="T17" s="59" t="str">
        <f t="shared" si="12"/>
        <v/>
      </c>
      <c r="U17" s="222" t="str">
        <f t="shared" si="13"/>
        <v/>
      </c>
      <c r="V17" s="59" t="str">
        <f t="shared" si="14"/>
        <v/>
      </c>
      <c r="W17" s="95" t="str">
        <f t="shared" si="15"/>
        <v/>
      </c>
      <c r="X17" s="24" t="str">
        <f t="shared" ref="X17:X27" si="20">IF($E17="", "", R17*S17+T17*U17+V17*W17)</f>
        <v/>
      </c>
      <c r="Y17" s="26" t="str">
        <f t="shared" si="3"/>
        <v/>
      </c>
      <c r="Z17" s="315" t="str">
        <f t="shared" si="19"/>
        <v/>
      </c>
      <c r="AA17" s="301"/>
    </row>
    <row r="18" spans="1:27" ht="24" customHeight="1">
      <c r="A18" s="68"/>
      <c r="B18" s="295" t="str">
        <f t="shared" si="0"/>
        <v/>
      </c>
      <c r="C18" s="296" t="str">
        <f t="shared" si="1"/>
        <v/>
      </c>
      <c r="D18" s="297" t="str">
        <f t="shared" si="4"/>
        <v/>
      </c>
      <c r="E18" s="875"/>
      <c r="F18" s="876"/>
      <c r="G18" s="225" t="str">
        <f t="shared" si="16"/>
        <v/>
      </c>
      <c r="H18" s="298"/>
      <c r="I18" s="878"/>
      <c r="J18" s="299"/>
      <c r="K18" s="23" t="str">
        <f t="shared" si="5"/>
        <v/>
      </c>
      <c r="L18" s="93" t="str">
        <f t="shared" si="6"/>
        <v/>
      </c>
      <c r="M18" s="59" t="str">
        <f t="shared" si="7"/>
        <v/>
      </c>
      <c r="N18" s="222" t="str">
        <f t="shared" si="8"/>
        <v/>
      </c>
      <c r="O18" s="59" t="str">
        <f t="shared" si="9"/>
        <v/>
      </c>
      <c r="P18" s="95" t="str">
        <f t="shared" si="10"/>
        <v/>
      </c>
      <c r="Q18" s="27" t="str">
        <f t="shared" si="17"/>
        <v/>
      </c>
      <c r="R18" s="28" t="str">
        <f t="shared" si="2"/>
        <v/>
      </c>
      <c r="S18" s="93" t="str">
        <f t="shared" si="11"/>
        <v/>
      </c>
      <c r="T18" s="59" t="str">
        <f t="shared" si="12"/>
        <v/>
      </c>
      <c r="U18" s="222" t="str">
        <f t="shared" si="13"/>
        <v/>
      </c>
      <c r="V18" s="59" t="str">
        <f t="shared" si="14"/>
        <v/>
      </c>
      <c r="W18" s="95" t="str">
        <f t="shared" si="15"/>
        <v/>
      </c>
      <c r="X18" s="24" t="str">
        <f t="shared" si="20"/>
        <v/>
      </c>
      <c r="Y18" s="26" t="str">
        <f t="shared" si="3"/>
        <v/>
      </c>
      <c r="Z18" s="315" t="str">
        <f t="shared" si="19"/>
        <v/>
      </c>
      <c r="AA18" s="301"/>
    </row>
    <row r="19" spans="1:27" ht="24" customHeight="1">
      <c r="A19" s="68"/>
      <c r="B19" s="295" t="str">
        <f t="shared" si="0"/>
        <v/>
      </c>
      <c r="C19" s="296" t="str">
        <f t="shared" si="1"/>
        <v/>
      </c>
      <c r="D19" s="297" t="str">
        <f t="shared" si="4"/>
        <v/>
      </c>
      <c r="E19" s="875"/>
      <c r="F19" s="876"/>
      <c r="G19" s="225" t="str">
        <f t="shared" si="16"/>
        <v/>
      </c>
      <c r="H19" s="298"/>
      <c r="I19" s="878"/>
      <c r="J19" s="299"/>
      <c r="K19" s="23" t="str">
        <f t="shared" si="5"/>
        <v/>
      </c>
      <c r="L19" s="93" t="str">
        <f t="shared" si="6"/>
        <v/>
      </c>
      <c r="M19" s="59" t="str">
        <f t="shared" si="7"/>
        <v/>
      </c>
      <c r="N19" s="222" t="str">
        <f t="shared" si="8"/>
        <v/>
      </c>
      <c r="O19" s="59" t="str">
        <f t="shared" si="9"/>
        <v/>
      </c>
      <c r="P19" s="95" t="str">
        <f t="shared" si="10"/>
        <v/>
      </c>
      <c r="Q19" s="27" t="str">
        <f t="shared" si="17"/>
        <v/>
      </c>
      <c r="R19" s="28" t="str">
        <f t="shared" si="2"/>
        <v/>
      </c>
      <c r="S19" s="93" t="str">
        <f t="shared" si="11"/>
        <v/>
      </c>
      <c r="T19" s="59" t="str">
        <f t="shared" si="12"/>
        <v/>
      </c>
      <c r="U19" s="222" t="str">
        <f t="shared" si="13"/>
        <v/>
      </c>
      <c r="V19" s="59" t="str">
        <f t="shared" si="14"/>
        <v/>
      </c>
      <c r="W19" s="95" t="str">
        <f t="shared" si="15"/>
        <v/>
      </c>
      <c r="X19" s="24" t="str">
        <f t="shared" si="20"/>
        <v/>
      </c>
      <c r="Y19" s="26" t="str">
        <f t="shared" si="3"/>
        <v/>
      </c>
      <c r="Z19" s="315" t="str">
        <f t="shared" si="19"/>
        <v/>
      </c>
      <c r="AA19" s="301"/>
    </row>
    <row r="20" spans="1:27" ht="24" customHeight="1">
      <c r="A20" s="68"/>
      <c r="B20" s="295" t="str">
        <f t="shared" si="0"/>
        <v/>
      </c>
      <c r="C20" s="296" t="str">
        <f t="shared" si="1"/>
        <v/>
      </c>
      <c r="D20" s="297" t="str">
        <f t="shared" si="4"/>
        <v/>
      </c>
      <c r="E20" s="875"/>
      <c r="F20" s="876"/>
      <c r="G20" s="225" t="str">
        <f t="shared" si="16"/>
        <v/>
      </c>
      <c r="H20" s="298"/>
      <c r="I20" s="878"/>
      <c r="J20" s="299"/>
      <c r="K20" s="23" t="str">
        <f t="shared" si="5"/>
        <v/>
      </c>
      <c r="L20" s="93" t="str">
        <f t="shared" si="6"/>
        <v/>
      </c>
      <c r="M20" s="59" t="str">
        <f t="shared" si="7"/>
        <v/>
      </c>
      <c r="N20" s="222" t="str">
        <f t="shared" si="8"/>
        <v/>
      </c>
      <c r="O20" s="59" t="str">
        <f t="shared" si="9"/>
        <v/>
      </c>
      <c r="P20" s="95" t="str">
        <f t="shared" si="10"/>
        <v/>
      </c>
      <c r="Q20" s="27" t="str">
        <f t="shared" si="17"/>
        <v/>
      </c>
      <c r="R20" s="28" t="str">
        <f t="shared" si="2"/>
        <v/>
      </c>
      <c r="S20" s="93" t="str">
        <f t="shared" si="11"/>
        <v/>
      </c>
      <c r="T20" s="59" t="str">
        <f t="shared" si="12"/>
        <v/>
      </c>
      <c r="U20" s="222" t="str">
        <f t="shared" si="13"/>
        <v/>
      </c>
      <c r="V20" s="59" t="str">
        <f t="shared" si="14"/>
        <v/>
      </c>
      <c r="W20" s="95" t="str">
        <f t="shared" si="15"/>
        <v/>
      </c>
      <c r="X20" s="24" t="str">
        <f t="shared" si="20"/>
        <v/>
      </c>
      <c r="Y20" s="26" t="str">
        <f t="shared" si="3"/>
        <v/>
      </c>
      <c r="Z20" s="315" t="str">
        <f t="shared" si="19"/>
        <v/>
      </c>
      <c r="AA20" s="301"/>
    </row>
    <row r="21" spans="1:27" ht="24" customHeight="1">
      <c r="A21" s="68"/>
      <c r="B21" s="295" t="str">
        <f t="shared" si="0"/>
        <v/>
      </c>
      <c r="C21" s="296" t="str">
        <f t="shared" si="1"/>
        <v/>
      </c>
      <c r="D21" s="297" t="str">
        <f t="shared" si="4"/>
        <v/>
      </c>
      <c r="E21" s="875"/>
      <c r="F21" s="876"/>
      <c r="G21" s="225" t="str">
        <f t="shared" si="16"/>
        <v/>
      </c>
      <c r="H21" s="298"/>
      <c r="I21" s="878"/>
      <c r="J21" s="299"/>
      <c r="K21" s="23" t="str">
        <f t="shared" si="5"/>
        <v/>
      </c>
      <c r="L21" s="93" t="str">
        <f t="shared" si="6"/>
        <v/>
      </c>
      <c r="M21" s="59" t="str">
        <f t="shared" si="7"/>
        <v/>
      </c>
      <c r="N21" s="222" t="str">
        <f t="shared" si="8"/>
        <v/>
      </c>
      <c r="O21" s="59" t="str">
        <f t="shared" si="9"/>
        <v/>
      </c>
      <c r="P21" s="95" t="str">
        <f t="shared" si="10"/>
        <v/>
      </c>
      <c r="Q21" s="27" t="str">
        <f t="shared" si="17"/>
        <v/>
      </c>
      <c r="R21" s="28" t="str">
        <f t="shared" si="2"/>
        <v/>
      </c>
      <c r="S21" s="93" t="str">
        <f t="shared" si="11"/>
        <v/>
      </c>
      <c r="T21" s="59" t="str">
        <f t="shared" si="12"/>
        <v/>
      </c>
      <c r="U21" s="222" t="str">
        <f t="shared" si="13"/>
        <v/>
      </c>
      <c r="V21" s="59" t="str">
        <f t="shared" si="14"/>
        <v/>
      </c>
      <c r="W21" s="95" t="str">
        <f t="shared" si="15"/>
        <v/>
      </c>
      <c r="X21" s="24" t="str">
        <f t="shared" si="20"/>
        <v/>
      </c>
      <c r="Y21" s="26" t="str">
        <f t="shared" si="3"/>
        <v/>
      </c>
      <c r="Z21" s="315" t="str">
        <f t="shared" si="19"/>
        <v/>
      </c>
      <c r="AA21" s="301"/>
    </row>
    <row r="22" spans="1:27" ht="24" customHeight="1">
      <c r="A22" s="68"/>
      <c r="B22" s="295" t="str">
        <f t="shared" si="0"/>
        <v/>
      </c>
      <c r="C22" s="296" t="str">
        <f t="shared" si="1"/>
        <v/>
      </c>
      <c r="D22" s="297" t="str">
        <f t="shared" si="4"/>
        <v/>
      </c>
      <c r="E22" s="875"/>
      <c r="F22" s="876"/>
      <c r="G22" s="225" t="str">
        <f t="shared" si="16"/>
        <v/>
      </c>
      <c r="H22" s="298"/>
      <c r="I22" s="878"/>
      <c r="J22" s="299"/>
      <c r="K22" s="23" t="str">
        <f t="shared" si="5"/>
        <v/>
      </c>
      <c r="L22" s="93" t="str">
        <f t="shared" si="6"/>
        <v/>
      </c>
      <c r="M22" s="59" t="str">
        <f t="shared" si="7"/>
        <v/>
      </c>
      <c r="N22" s="222" t="str">
        <f t="shared" si="8"/>
        <v/>
      </c>
      <c r="O22" s="59" t="str">
        <f t="shared" si="9"/>
        <v/>
      </c>
      <c r="P22" s="95" t="str">
        <f t="shared" si="10"/>
        <v/>
      </c>
      <c r="Q22" s="27" t="str">
        <f t="shared" si="17"/>
        <v/>
      </c>
      <c r="R22" s="28" t="str">
        <f t="shared" si="2"/>
        <v/>
      </c>
      <c r="S22" s="93" t="str">
        <f t="shared" si="11"/>
        <v/>
      </c>
      <c r="T22" s="59" t="str">
        <f t="shared" si="12"/>
        <v/>
      </c>
      <c r="U22" s="222" t="str">
        <f t="shared" si="13"/>
        <v/>
      </c>
      <c r="V22" s="59" t="str">
        <f t="shared" si="14"/>
        <v/>
      </c>
      <c r="W22" s="95" t="str">
        <f t="shared" si="15"/>
        <v/>
      </c>
      <c r="X22" s="24" t="str">
        <f t="shared" si="20"/>
        <v/>
      </c>
      <c r="Y22" s="26" t="str">
        <f t="shared" si="3"/>
        <v/>
      </c>
      <c r="Z22" s="315" t="str">
        <f t="shared" si="19"/>
        <v/>
      </c>
      <c r="AA22" s="301"/>
    </row>
    <row r="23" spans="1:27" ht="24" customHeight="1">
      <c r="A23" s="68"/>
      <c r="B23" s="295" t="str">
        <f t="shared" si="0"/>
        <v/>
      </c>
      <c r="C23" s="296" t="str">
        <f t="shared" si="1"/>
        <v/>
      </c>
      <c r="D23" s="297" t="str">
        <f t="shared" si="4"/>
        <v/>
      </c>
      <c r="E23" s="875"/>
      <c r="F23" s="876"/>
      <c r="G23" s="225" t="str">
        <f t="shared" si="16"/>
        <v/>
      </c>
      <c r="H23" s="298"/>
      <c r="I23" s="878"/>
      <c r="J23" s="299"/>
      <c r="K23" s="23" t="str">
        <f t="shared" si="5"/>
        <v/>
      </c>
      <c r="L23" s="93" t="str">
        <f t="shared" si="6"/>
        <v/>
      </c>
      <c r="M23" s="59" t="str">
        <f t="shared" si="7"/>
        <v/>
      </c>
      <c r="N23" s="222" t="str">
        <f t="shared" si="8"/>
        <v/>
      </c>
      <c r="O23" s="59" t="str">
        <f t="shared" si="9"/>
        <v/>
      </c>
      <c r="P23" s="95" t="str">
        <f t="shared" si="10"/>
        <v/>
      </c>
      <c r="Q23" s="27" t="str">
        <f t="shared" si="17"/>
        <v/>
      </c>
      <c r="R23" s="28" t="str">
        <f t="shared" si="2"/>
        <v/>
      </c>
      <c r="S23" s="93" t="str">
        <f t="shared" si="11"/>
        <v/>
      </c>
      <c r="T23" s="59" t="str">
        <f t="shared" si="12"/>
        <v/>
      </c>
      <c r="U23" s="222" t="str">
        <f t="shared" si="13"/>
        <v/>
      </c>
      <c r="V23" s="59" t="str">
        <f t="shared" si="14"/>
        <v/>
      </c>
      <c r="W23" s="95" t="str">
        <f t="shared" si="15"/>
        <v/>
      </c>
      <c r="X23" s="24" t="str">
        <f t="shared" si="20"/>
        <v/>
      </c>
      <c r="Y23" s="26" t="str">
        <f t="shared" si="3"/>
        <v/>
      </c>
      <c r="Z23" s="315" t="str">
        <f t="shared" si="19"/>
        <v/>
      </c>
      <c r="AA23" s="301"/>
    </row>
    <row r="24" spans="1:27" ht="24" customHeight="1">
      <c r="A24" s="68"/>
      <c r="B24" s="295" t="str">
        <f t="shared" si="0"/>
        <v/>
      </c>
      <c r="C24" s="296" t="str">
        <f t="shared" si="1"/>
        <v/>
      </c>
      <c r="D24" s="297" t="str">
        <f t="shared" si="4"/>
        <v/>
      </c>
      <c r="E24" s="875"/>
      <c r="F24" s="876"/>
      <c r="G24" s="225" t="str">
        <f t="shared" si="16"/>
        <v/>
      </c>
      <c r="H24" s="298"/>
      <c r="I24" s="878"/>
      <c r="J24" s="299"/>
      <c r="K24" s="23" t="str">
        <f t="shared" si="5"/>
        <v/>
      </c>
      <c r="L24" s="93" t="str">
        <f t="shared" si="6"/>
        <v/>
      </c>
      <c r="M24" s="59" t="str">
        <f>IF($D24="","", K24*0.9)</f>
        <v/>
      </c>
      <c r="N24" s="222" t="str">
        <f t="shared" si="8"/>
        <v/>
      </c>
      <c r="O24" s="59" t="str">
        <f>IF($D24="", "", K24*0.8)</f>
        <v/>
      </c>
      <c r="P24" s="95" t="str">
        <f t="shared" si="10"/>
        <v/>
      </c>
      <c r="Q24" s="27" t="str">
        <f t="shared" si="17"/>
        <v/>
      </c>
      <c r="R24" s="28" t="str">
        <f t="shared" si="2"/>
        <v/>
      </c>
      <c r="S24" s="93" t="str">
        <f t="shared" si="11"/>
        <v/>
      </c>
      <c r="T24" s="59" t="str">
        <f>IF($D24="","", R24*0.9)</f>
        <v/>
      </c>
      <c r="U24" s="222" t="str">
        <f t="shared" si="13"/>
        <v/>
      </c>
      <c r="V24" s="59" t="str">
        <f>IF($D24="", "", R24*0.8)</f>
        <v/>
      </c>
      <c r="W24" s="95" t="str">
        <f t="shared" si="15"/>
        <v/>
      </c>
      <c r="X24" s="24" t="str">
        <f t="shared" si="20"/>
        <v/>
      </c>
      <c r="Y24" s="26" t="str">
        <f t="shared" si="3"/>
        <v/>
      </c>
      <c r="Z24" s="315" t="str">
        <f t="shared" si="19"/>
        <v/>
      </c>
      <c r="AA24" s="301"/>
    </row>
    <row r="25" spans="1:27" ht="24" customHeight="1">
      <c r="A25" s="68"/>
      <c r="B25" s="295" t="str">
        <f t="shared" si="0"/>
        <v/>
      </c>
      <c r="C25" s="296" t="str">
        <f t="shared" si="1"/>
        <v/>
      </c>
      <c r="D25" s="297" t="str">
        <f t="shared" si="4"/>
        <v/>
      </c>
      <c r="E25" s="875"/>
      <c r="F25" s="876"/>
      <c r="G25" s="225" t="str">
        <f t="shared" si="16"/>
        <v/>
      </c>
      <c r="H25" s="298"/>
      <c r="I25" s="878"/>
      <c r="J25" s="299"/>
      <c r="K25" s="23" t="str">
        <f t="shared" si="5"/>
        <v/>
      </c>
      <c r="L25" s="57" t="str">
        <f t="shared" si="6"/>
        <v/>
      </c>
      <c r="M25" s="59" t="str">
        <f t="shared" ref="M25:M27" si="21">IF($D25="","", K25*0.9)</f>
        <v/>
      </c>
      <c r="N25" s="222" t="str">
        <f t="shared" si="8"/>
        <v/>
      </c>
      <c r="O25" s="59" t="str">
        <f t="shared" ref="O25:O27" si="22">IF($D25="", "", K25*0.8)</f>
        <v/>
      </c>
      <c r="P25" s="95" t="str">
        <f t="shared" si="10"/>
        <v/>
      </c>
      <c r="Q25" s="27" t="str">
        <f t="shared" si="17"/>
        <v/>
      </c>
      <c r="R25" s="28" t="str">
        <f t="shared" si="2"/>
        <v/>
      </c>
      <c r="S25" s="93" t="str">
        <f t="shared" si="11"/>
        <v/>
      </c>
      <c r="T25" s="59" t="str">
        <f t="shared" ref="T25:T27" si="23">IF($D25="","", R25*0.9)</f>
        <v/>
      </c>
      <c r="U25" s="222" t="str">
        <f t="shared" si="13"/>
        <v/>
      </c>
      <c r="V25" s="59" t="str">
        <f t="shared" ref="V25:V27" si="24">IF($D25="", "", R25*0.8)</f>
        <v/>
      </c>
      <c r="W25" s="222" t="str">
        <f t="shared" si="15"/>
        <v/>
      </c>
      <c r="X25" s="24" t="str">
        <f t="shared" si="20"/>
        <v/>
      </c>
      <c r="Y25" s="26" t="str">
        <f t="shared" si="3"/>
        <v/>
      </c>
      <c r="Z25" s="315" t="str">
        <f t="shared" si="19"/>
        <v/>
      </c>
      <c r="AA25" s="301"/>
    </row>
    <row r="26" spans="1:27" ht="24" customHeight="1">
      <c r="A26" s="68"/>
      <c r="B26" s="295" t="str">
        <f t="shared" si="0"/>
        <v/>
      </c>
      <c r="C26" s="296" t="str">
        <f t="shared" si="1"/>
        <v/>
      </c>
      <c r="D26" s="297" t="str">
        <f t="shared" si="4"/>
        <v/>
      </c>
      <c r="E26" s="875"/>
      <c r="F26" s="876"/>
      <c r="G26" s="225" t="str">
        <f t="shared" si="16"/>
        <v/>
      </c>
      <c r="H26" s="298"/>
      <c r="I26" s="878"/>
      <c r="J26" s="299"/>
      <c r="K26" s="23" t="str">
        <f t="shared" si="5"/>
        <v/>
      </c>
      <c r="L26" s="57" t="str">
        <f t="shared" si="6"/>
        <v/>
      </c>
      <c r="M26" s="59" t="str">
        <f t="shared" si="21"/>
        <v/>
      </c>
      <c r="N26" s="222" t="str">
        <f t="shared" si="8"/>
        <v/>
      </c>
      <c r="O26" s="59" t="str">
        <f t="shared" si="22"/>
        <v/>
      </c>
      <c r="P26" s="95" t="str">
        <f t="shared" si="10"/>
        <v/>
      </c>
      <c r="Q26" s="27" t="str">
        <f t="shared" si="17"/>
        <v/>
      </c>
      <c r="R26" s="28" t="str">
        <f t="shared" si="2"/>
        <v/>
      </c>
      <c r="S26" s="93" t="str">
        <f t="shared" si="11"/>
        <v/>
      </c>
      <c r="T26" s="59" t="str">
        <f t="shared" si="23"/>
        <v/>
      </c>
      <c r="U26" s="222" t="str">
        <f t="shared" si="13"/>
        <v/>
      </c>
      <c r="V26" s="59" t="str">
        <f t="shared" si="24"/>
        <v/>
      </c>
      <c r="W26" s="222" t="str">
        <f t="shared" si="15"/>
        <v/>
      </c>
      <c r="X26" s="24" t="str">
        <f t="shared" si="20"/>
        <v/>
      </c>
      <c r="Y26" s="26" t="str">
        <f t="shared" si="3"/>
        <v/>
      </c>
      <c r="Z26" s="315" t="str">
        <f t="shared" si="19"/>
        <v/>
      </c>
      <c r="AA26" s="301"/>
    </row>
    <row r="27" spans="1:27" ht="24" customHeight="1" thickBot="1">
      <c r="A27" s="68"/>
      <c r="B27" s="302" t="str">
        <f t="shared" si="0"/>
        <v/>
      </c>
      <c r="C27" s="303" t="str">
        <f t="shared" si="1"/>
        <v/>
      </c>
      <c r="D27" s="304" t="str">
        <f t="shared" si="4"/>
        <v/>
      </c>
      <c r="E27" s="875"/>
      <c r="F27" s="876"/>
      <c r="G27" s="588" t="str">
        <f t="shared" si="16"/>
        <v/>
      </c>
      <c r="H27" s="589"/>
      <c r="I27" s="879"/>
      <c r="J27" s="305"/>
      <c r="K27" s="30" t="str">
        <f t="shared" si="5"/>
        <v/>
      </c>
      <c r="L27" s="58" t="str">
        <f t="shared" si="6"/>
        <v/>
      </c>
      <c r="M27" s="62" t="str">
        <f t="shared" si="21"/>
        <v/>
      </c>
      <c r="N27" s="31" t="str">
        <f t="shared" si="8"/>
        <v/>
      </c>
      <c r="O27" s="62" t="str">
        <f t="shared" si="22"/>
        <v/>
      </c>
      <c r="P27" s="223" t="str">
        <f t="shared" si="10"/>
        <v/>
      </c>
      <c r="Q27" s="33" t="str">
        <f t="shared" si="17"/>
        <v/>
      </c>
      <c r="R27" s="34" t="str">
        <f t="shared" si="2"/>
        <v/>
      </c>
      <c r="S27" s="94" t="str">
        <f t="shared" si="11"/>
        <v/>
      </c>
      <c r="T27" s="32" t="str">
        <f t="shared" si="23"/>
        <v/>
      </c>
      <c r="U27" s="591" t="str">
        <f t="shared" si="13"/>
        <v/>
      </c>
      <c r="V27" s="591" t="str">
        <f t="shared" si="24"/>
        <v/>
      </c>
      <c r="W27" s="591" t="str">
        <f t="shared" si="15"/>
        <v/>
      </c>
      <c r="X27" s="592" t="str">
        <f t="shared" si="20"/>
        <v/>
      </c>
      <c r="Y27" s="593" t="str">
        <f t="shared" si="3"/>
        <v/>
      </c>
      <c r="Z27" s="594" t="str">
        <f t="shared" si="19"/>
        <v/>
      </c>
      <c r="AA27" s="306"/>
    </row>
    <row r="28" spans="1:27" ht="36" customHeight="1" thickBot="1">
      <c r="C28" s="316"/>
      <c r="D28" s="316"/>
      <c r="E28" s="311"/>
      <c r="F28" s="657" t="s">
        <v>150</v>
      </c>
      <c r="G28" s="658"/>
      <c r="H28" s="659"/>
      <c r="I28" s="587">
        <f>SUM(I6:I27)</f>
        <v>0</v>
      </c>
      <c r="J28" s="316"/>
      <c r="K28" s="317"/>
      <c r="L28" s="317"/>
      <c r="M28" s="317"/>
      <c r="N28" s="317"/>
      <c r="O28" s="317"/>
      <c r="P28" s="317"/>
      <c r="Q28" s="317"/>
      <c r="R28" s="317"/>
      <c r="S28" s="318"/>
      <c r="T28" s="319"/>
      <c r="U28" s="665" t="s">
        <v>151</v>
      </c>
      <c r="V28" s="666"/>
      <c r="W28" s="666"/>
      <c r="X28" s="666"/>
      <c r="Y28" s="666"/>
      <c r="Z28" s="590">
        <f>SUM(Z6:Z27)</f>
        <v>0</v>
      </c>
    </row>
    <row r="29" spans="1:27" ht="20">
      <c r="E29" s="307"/>
      <c r="F29" s="320"/>
      <c r="G29" s="320"/>
      <c r="H29" s="320"/>
      <c r="I29" s="321"/>
      <c r="K29" s="322"/>
      <c r="L29" s="322"/>
      <c r="M29" s="322"/>
      <c r="N29" s="322"/>
      <c r="O29" s="322"/>
      <c r="P29" s="322"/>
      <c r="Q29" s="322"/>
      <c r="R29" s="322"/>
      <c r="S29" s="323"/>
      <c r="T29" s="323"/>
      <c r="U29" s="323"/>
      <c r="V29" s="324"/>
      <c r="W29" s="324"/>
      <c r="X29" s="324"/>
      <c r="Y29" s="324"/>
      <c r="Z29" s="325"/>
    </row>
    <row r="30" spans="1:27" ht="335.5" customHeight="1">
      <c r="B30" s="667" t="s">
        <v>152</v>
      </c>
      <c r="C30" s="667"/>
      <c r="D30" s="667"/>
      <c r="E30" s="667"/>
      <c r="F30" s="667"/>
      <c r="G30" s="667"/>
      <c r="H30" s="667"/>
      <c r="I30" s="667"/>
      <c r="J30" s="667"/>
      <c r="K30" s="667"/>
      <c r="L30" s="667"/>
      <c r="M30" s="667"/>
      <c r="N30" s="667"/>
      <c r="O30" s="667"/>
      <c r="P30" s="667"/>
      <c r="Q30" s="667"/>
      <c r="R30" s="667"/>
      <c r="S30" s="667"/>
      <c r="T30" s="667"/>
      <c r="U30" s="667"/>
      <c r="V30" s="667"/>
      <c r="W30" s="667"/>
      <c r="X30" s="667"/>
      <c r="Y30" s="667"/>
      <c r="Z30" s="667"/>
    </row>
  </sheetData>
  <mergeCells count="14">
    <mergeCell ref="B30:Z30"/>
    <mergeCell ref="K5:Q5"/>
    <mergeCell ref="R5:X5"/>
    <mergeCell ref="B2:Z2"/>
    <mergeCell ref="B4:B5"/>
    <mergeCell ref="C4:C5"/>
    <mergeCell ref="D4:D5"/>
    <mergeCell ref="E4:G4"/>
    <mergeCell ref="H4:H5"/>
    <mergeCell ref="AA4:AA5"/>
    <mergeCell ref="F28:H28"/>
    <mergeCell ref="J4:J5"/>
    <mergeCell ref="K4:Z4"/>
    <mergeCell ref="U28:Y28"/>
  </mergeCells>
  <phoneticPr fontId="1"/>
  <dataValidations count="1">
    <dataValidation type="date" operator="greaterThanOrEqual" allowBlank="1" showInputMessage="1" showErrorMessage="1" errorTitle="日付を入力願います。" error="2014/4/1のように入力してください。" sqref="E6:F27" xr:uid="{00000000-0002-0000-0600-000000000000}">
      <formula1>40269</formula1>
    </dataValidation>
  </dataValidations>
  <pageMargins left="0.70866141732283472" right="0.70866141732283472" top="0.74803149606299213" bottom="0.74803149606299213" header="0.31496062992125984" footer="0.31496062992125984"/>
  <pageSetup paperSize="9" scale="40" orientation="landscape" r:id="rId1"/>
  <headerFooter>
    <oddHeader>&amp;R（2023.06版）</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29"/>
  <sheetViews>
    <sheetView zoomScale="80" zoomScaleNormal="80" workbookViewId="0"/>
  </sheetViews>
  <sheetFormatPr defaultColWidth="9" defaultRowHeight="14"/>
  <cols>
    <col min="1" max="1" width="7.5" customWidth="1"/>
    <col min="2" max="2" width="20.58203125" style="262" customWidth="1"/>
    <col min="3" max="3" width="24.58203125" style="262" customWidth="1"/>
    <col min="4" max="4" width="6.58203125" style="262" customWidth="1"/>
    <col min="5" max="6" width="12.58203125" style="262" customWidth="1"/>
    <col min="7" max="7" width="6.58203125" style="262" customWidth="1"/>
    <col min="8" max="8" width="10.08203125" style="262" customWidth="1"/>
    <col min="9" max="9" width="16.58203125" style="262" customWidth="1"/>
    <col min="10" max="10" width="12.08203125" style="262" customWidth="1"/>
    <col min="11" max="11" width="8" style="262" customWidth="1"/>
    <col min="12" max="12" width="6" style="262" customWidth="1"/>
    <col min="13" max="13" width="10.33203125" style="262" customWidth="1"/>
    <col min="14" max="14" width="6.58203125" style="262" customWidth="1"/>
    <col min="15" max="15" width="9.33203125" style="262" customWidth="1"/>
    <col min="16" max="16" width="9" style="262"/>
    <col min="17" max="17" width="9.58203125" style="262" bestFit="1" customWidth="1"/>
    <col min="18" max="18" width="9" style="262"/>
    <col min="19" max="19" width="4.08203125" style="262" customWidth="1"/>
    <col min="20" max="20" width="10" style="262" bestFit="1" customWidth="1"/>
    <col min="21" max="21" width="7.83203125" style="262" customWidth="1"/>
    <col min="22" max="22" width="10" style="262" bestFit="1" customWidth="1"/>
    <col min="23" max="23" width="9" style="262"/>
    <col min="24" max="24" width="12" style="262" customWidth="1"/>
    <col min="25" max="25" width="9" style="262"/>
    <col min="26" max="26" width="20.25" style="262" bestFit="1" customWidth="1"/>
    <col min="27" max="27" width="22.08203125" style="262" customWidth="1"/>
  </cols>
  <sheetData>
    <row r="1" spans="1:27" ht="24" customHeight="1">
      <c r="AA1" s="17" t="s">
        <v>134</v>
      </c>
    </row>
    <row r="2" spans="1:27" ht="41.5" customHeight="1">
      <c r="B2" s="625" t="s">
        <v>135</v>
      </c>
      <c r="C2" s="625"/>
      <c r="D2" s="625"/>
      <c r="E2" s="625"/>
      <c r="F2" s="625"/>
      <c r="G2" s="625"/>
      <c r="H2" s="625"/>
      <c r="I2" s="625"/>
      <c r="J2" s="625"/>
      <c r="K2" s="625"/>
      <c r="L2" s="625"/>
      <c r="M2" s="625"/>
      <c r="N2" s="625"/>
      <c r="O2" s="625"/>
      <c r="P2" s="625"/>
      <c r="Q2" s="625"/>
      <c r="R2" s="625"/>
      <c r="S2" s="625"/>
      <c r="T2" s="625"/>
      <c r="U2" s="625"/>
      <c r="V2" s="625"/>
      <c r="W2" s="625"/>
      <c r="X2" s="625"/>
      <c r="Y2" s="625"/>
      <c r="Z2" s="625"/>
    </row>
    <row r="3" spans="1:27" ht="15" customHeight="1" thickBot="1"/>
    <row r="4" spans="1:27" s="48" customFormat="1" ht="24" customHeight="1">
      <c r="A4" s="96" t="s">
        <v>91</v>
      </c>
      <c r="B4" s="674" t="s">
        <v>92</v>
      </c>
      <c r="C4" s="676" t="s">
        <v>4</v>
      </c>
      <c r="D4" s="678" t="s">
        <v>93</v>
      </c>
      <c r="E4" s="662" t="s">
        <v>153</v>
      </c>
      <c r="F4" s="663"/>
      <c r="G4" s="680"/>
      <c r="H4" s="660" t="s">
        <v>137</v>
      </c>
      <c r="I4" s="285" t="s">
        <v>154</v>
      </c>
      <c r="J4" s="660" t="s">
        <v>139</v>
      </c>
      <c r="K4" s="662" t="s">
        <v>155</v>
      </c>
      <c r="L4" s="663"/>
      <c r="M4" s="663"/>
      <c r="N4" s="663"/>
      <c r="O4" s="663"/>
      <c r="P4" s="663"/>
      <c r="Q4" s="663"/>
      <c r="R4" s="663"/>
      <c r="S4" s="663"/>
      <c r="T4" s="663"/>
      <c r="U4" s="663"/>
      <c r="V4" s="663"/>
      <c r="W4" s="663"/>
      <c r="X4" s="663"/>
      <c r="Y4" s="663"/>
      <c r="Z4" s="681" t="s">
        <v>156</v>
      </c>
      <c r="AA4" s="655" t="s">
        <v>141</v>
      </c>
    </row>
    <row r="5" spans="1:27" ht="24" customHeight="1" thickBot="1">
      <c r="A5" s="67"/>
      <c r="B5" s="675"/>
      <c r="C5" s="677"/>
      <c r="D5" s="679"/>
      <c r="E5" s="286" t="s">
        <v>142</v>
      </c>
      <c r="F5" s="287" t="s">
        <v>143</v>
      </c>
      <c r="G5" s="224" t="s">
        <v>144</v>
      </c>
      <c r="H5" s="661"/>
      <c r="I5" s="288" t="s">
        <v>145</v>
      </c>
      <c r="J5" s="661"/>
      <c r="K5" s="683" t="s">
        <v>157</v>
      </c>
      <c r="L5" s="672"/>
      <c r="M5" s="672"/>
      <c r="N5" s="672"/>
      <c r="O5" s="672"/>
      <c r="P5" s="672"/>
      <c r="Q5" s="673"/>
      <c r="R5" s="671" t="s">
        <v>147</v>
      </c>
      <c r="S5" s="672"/>
      <c r="T5" s="672"/>
      <c r="U5" s="672"/>
      <c r="V5" s="672"/>
      <c r="W5" s="672"/>
      <c r="X5" s="673"/>
      <c r="Y5" s="288" t="s">
        <v>148</v>
      </c>
      <c r="Z5" s="682"/>
      <c r="AA5" s="656"/>
    </row>
    <row r="6" spans="1:27" ht="24" customHeight="1" thickTop="1">
      <c r="A6" s="68"/>
      <c r="B6" s="289" t="str">
        <f t="shared" ref="B6:B27" si="0">IF($A6="","",VLOOKUP($A6,従事者基礎情報,2))</f>
        <v/>
      </c>
      <c r="C6" s="290" t="str">
        <f t="shared" ref="C6:C27" si="1">IF($A6="","",VLOOKUP($A6,従事者基礎情報,3))</f>
        <v/>
      </c>
      <c r="D6" s="291" t="str">
        <f t="shared" ref="D6:D27" si="2">IF($A6="","",VLOOKUP($A6,従事者基礎情報,5))</f>
        <v/>
      </c>
      <c r="E6" s="873"/>
      <c r="F6" s="874"/>
      <c r="G6" s="225" t="str">
        <f>IF(ISBLANK(E6), "", F6-E6+1)</f>
        <v/>
      </c>
      <c r="H6" s="292"/>
      <c r="I6" s="877"/>
      <c r="J6" s="293"/>
      <c r="K6" s="226" t="str">
        <f>IF($D6="","",VLOOKUP($D6,単価表,3))</f>
        <v/>
      </c>
      <c r="L6" s="227" t="str">
        <f>IF($G6="", "", IF($G6&lt;31, $G6, 30))</f>
        <v/>
      </c>
      <c r="M6" s="228" t="str">
        <f>IF($D6="","", K6*0.9)</f>
        <v/>
      </c>
      <c r="N6" s="229" t="str">
        <f>IF($D6="", "", IF($G6&lt;31, 0, IF($G6&lt;61, $G6-30, 30)))</f>
        <v/>
      </c>
      <c r="O6" s="228" t="str">
        <f>IF($D6="", "", K6*0.8)</f>
        <v/>
      </c>
      <c r="P6" s="230" t="str">
        <f>IF($D6="", "", IF($G6&lt;61, 0, $G6-60))</f>
        <v/>
      </c>
      <c r="Q6" s="231" t="str">
        <f>IF($E6="", "", K6*L6+M6*N6+O6*P6)</f>
        <v/>
      </c>
      <c r="R6" s="232" t="str">
        <f t="shared" ref="R6:R27" si="3">IF(E6="","",VLOOKUP($D6,単価表,4))</f>
        <v/>
      </c>
      <c r="S6" s="237" t="str">
        <f>IF($D6="", "", IF($G6&lt;32, $G6-1, 30))</f>
        <v/>
      </c>
      <c r="T6" s="238" t="str">
        <f>IF($D6="","", R6*0.9)</f>
        <v/>
      </c>
      <c r="U6" s="239" t="str">
        <f>IF($D6="", "", IF($G6&lt;32, 0, IF($G6&lt;62, $G6-31, 30)))</f>
        <v/>
      </c>
      <c r="V6" s="228" t="str">
        <f>IF($D6="", "", R6*0.8)</f>
        <v/>
      </c>
      <c r="W6" s="230" t="str">
        <f>IF($G6="", "", IF($G6&lt;62, 0, $G6-61))</f>
        <v/>
      </c>
      <c r="X6" s="231" t="str">
        <f>IF($E6="", "", R6*S6+T6*U6+V6*W6)</f>
        <v/>
      </c>
      <c r="Y6" s="233" t="str">
        <f t="shared" ref="Y6:Y27" si="4">IF(E6="","",4870)</f>
        <v/>
      </c>
      <c r="Z6" s="294" t="str">
        <f>IF(E6="","",Q6+X6+Y6)</f>
        <v/>
      </c>
    </row>
    <row r="7" spans="1:27" ht="24" customHeight="1">
      <c r="A7" s="68"/>
      <c r="B7" s="295" t="str">
        <f t="shared" si="0"/>
        <v/>
      </c>
      <c r="C7" s="296" t="str">
        <f t="shared" si="1"/>
        <v/>
      </c>
      <c r="D7" s="297" t="str">
        <f t="shared" si="2"/>
        <v/>
      </c>
      <c r="E7" s="875"/>
      <c r="F7" s="876"/>
      <c r="G7" s="225" t="str">
        <f>IF(ISBLANK(E7), "", F7-E7+1)</f>
        <v/>
      </c>
      <c r="H7" s="298"/>
      <c r="I7" s="878"/>
      <c r="J7" s="299"/>
      <c r="K7" s="226" t="str">
        <f t="shared" ref="K7:K27" si="5">IF($D7="","",VLOOKUP($D7,単価表,3))</f>
        <v/>
      </c>
      <c r="L7" s="227" t="str">
        <f t="shared" ref="L7:L27" si="6">IF($G7="", "", IF($G7&lt;31, $G7, 30))</f>
        <v/>
      </c>
      <c r="M7" s="228" t="str">
        <f t="shared" ref="M7:M23" si="7">IF($D7="","", K7*0.9)</f>
        <v/>
      </c>
      <c r="N7" s="229" t="str">
        <f t="shared" ref="N7:N27" si="8">IF($D7="", "", IF($G7&lt;31, 0, IF($G7&lt;61, $G7-30, 30)))</f>
        <v/>
      </c>
      <c r="O7" s="228" t="str">
        <f t="shared" ref="O7:O23" si="9">IF($D7="", "", K7*0.8)</f>
        <v/>
      </c>
      <c r="P7" s="230" t="str">
        <f t="shared" ref="P7:P27" si="10">IF($D7="", "", IF($G7&lt;61, 0, $G7-60))</f>
        <v/>
      </c>
      <c r="Q7" s="234" t="str">
        <f t="shared" ref="Q7:Q27" si="11">IF($E7="", "", K7*L7+M7*N7+O7*P7)</f>
        <v/>
      </c>
      <c r="R7" s="235" t="str">
        <f t="shared" si="3"/>
        <v/>
      </c>
      <c r="S7" s="237" t="str">
        <f t="shared" ref="S7:S27" si="12">IF($D7="", "", IF($G7&lt;32, $G7-1, 30))</f>
        <v/>
      </c>
      <c r="T7" s="238" t="str">
        <f t="shared" ref="T7:T23" si="13">IF($D7="","", R7*0.9)</f>
        <v/>
      </c>
      <c r="U7" s="239" t="str">
        <f t="shared" ref="U7:U27" si="14">IF($D7="", "", IF($G7&lt;32, 0, IF($G7&lt;62, $G7-31, 30)))</f>
        <v/>
      </c>
      <c r="V7" s="228" t="str">
        <f t="shared" ref="V7:V23" si="15">IF($D7="", "", R7*0.8)</f>
        <v/>
      </c>
      <c r="W7" s="230" t="str">
        <f t="shared" ref="W7:W27" si="16">IF($G7="", "", IF($G7&lt;62, 0, $G7-61))</f>
        <v/>
      </c>
      <c r="X7" s="231" t="str">
        <f>IF($E7="", "", R7*S7+T7*U7+V7*W7)</f>
        <v/>
      </c>
      <c r="Y7" s="236" t="str">
        <f t="shared" si="4"/>
        <v/>
      </c>
      <c r="Z7" s="300" t="str">
        <f t="shared" ref="Z6:Z27" si="17">IF(E7="","",Q7+X7+Y7)</f>
        <v/>
      </c>
      <c r="AA7" s="301"/>
    </row>
    <row r="8" spans="1:27" ht="24" customHeight="1">
      <c r="A8" s="68"/>
      <c r="B8" s="295" t="str">
        <f t="shared" si="0"/>
        <v/>
      </c>
      <c r="C8" s="296" t="str">
        <f t="shared" si="1"/>
        <v/>
      </c>
      <c r="D8" s="297" t="str">
        <f t="shared" si="2"/>
        <v/>
      </c>
      <c r="E8" s="875"/>
      <c r="F8" s="876"/>
      <c r="G8" s="225" t="str">
        <f t="shared" ref="G8:G27" si="18">IF(ISBLANK(E8), "", F8-E8+1)</f>
        <v/>
      </c>
      <c r="H8" s="298"/>
      <c r="I8" s="878"/>
      <c r="J8" s="299"/>
      <c r="K8" s="226" t="str">
        <f t="shared" si="5"/>
        <v/>
      </c>
      <c r="L8" s="227" t="str">
        <f t="shared" si="6"/>
        <v/>
      </c>
      <c r="M8" s="228" t="str">
        <f t="shared" si="7"/>
        <v/>
      </c>
      <c r="N8" s="229" t="str">
        <f t="shared" si="8"/>
        <v/>
      </c>
      <c r="O8" s="228" t="str">
        <f t="shared" si="9"/>
        <v/>
      </c>
      <c r="P8" s="230" t="str">
        <f t="shared" si="10"/>
        <v/>
      </c>
      <c r="Q8" s="234" t="str">
        <f t="shared" si="11"/>
        <v/>
      </c>
      <c r="R8" s="235" t="str">
        <f t="shared" si="3"/>
        <v/>
      </c>
      <c r="S8" s="237" t="str">
        <f t="shared" si="12"/>
        <v/>
      </c>
      <c r="T8" s="238" t="str">
        <f t="shared" si="13"/>
        <v/>
      </c>
      <c r="U8" s="239" t="str">
        <f t="shared" si="14"/>
        <v/>
      </c>
      <c r="V8" s="228" t="str">
        <f t="shared" si="15"/>
        <v/>
      </c>
      <c r="W8" s="230" t="str">
        <f t="shared" si="16"/>
        <v/>
      </c>
      <c r="X8" s="231" t="str">
        <f t="shared" ref="X8:X27" si="19">IF($E8="", "", R8*S8+T8*U8+V8*W8)</f>
        <v/>
      </c>
      <c r="Y8" s="233" t="str">
        <f t="shared" si="4"/>
        <v/>
      </c>
      <c r="Z8" s="300" t="str">
        <f t="shared" si="17"/>
        <v/>
      </c>
      <c r="AA8" s="301"/>
    </row>
    <row r="9" spans="1:27" ht="24" customHeight="1">
      <c r="A9" s="68"/>
      <c r="B9" s="295" t="str">
        <f t="shared" si="0"/>
        <v/>
      </c>
      <c r="C9" s="296" t="str">
        <f t="shared" si="1"/>
        <v/>
      </c>
      <c r="D9" s="297" t="str">
        <f t="shared" si="2"/>
        <v/>
      </c>
      <c r="E9" s="875"/>
      <c r="F9" s="876"/>
      <c r="G9" s="225" t="str">
        <f t="shared" si="18"/>
        <v/>
      </c>
      <c r="H9" s="298"/>
      <c r="I9" s="878"/>
      <c r="J9" s="299"/>
      <c r="K9" s="226" t="str">
        <f t="shared" si="5"/>
        <v/>
      </c>
      <c r="L9" s="227" t="str">
        <f t="shared" si="6"/>
        <v/>
      </c>
      <c r="M9" s="228" t="str">
        <f t="shared" si="7"/>
        <v/>
      </c>
      <c r="N9" s="229" t="str">
        <f t="shared" si="8"/>
        <v/>
      </c>
      <c r="O9" s="228" t="str">
        <f t="shared" si="9"/>
        <v/>
      </c>
      <c r="P9" s="230" t="str">
        <f t="shared" si="10"/>
        <v/>
      </c>
      <c r="Q9" s="234" t="str">
        <f t="shared" si="11"/>
        <v/>
      </c>
      <c r="R9" s="235" t="str">
        <f t="shared" si="3"/>
        <v/>
      </c>
      <c r="S9" s="237" t="str">
        <f t="shared" si="12"/>
        <v/>
      </c>
      <c r="T9" s="238" t="str">
        <f t="shared" si="13"/>
        <v/>
      </c>
      <c r="U9" s="239" t="str">
        <f t="shared" si="14"/>
        <v/>
      </c>
      <c r="V9" s="228" t="str">
        <f t="shared" si="15"/>
        <v/>
      </c>
      <c r="W9" s="230" t="str">
        <f t="shared" si="16"/>
        <v/>
      </c>
      <c r="X9" s="231" t="str">
        <f t="shared" si="19"/>
        <v/>
      </c>
      <c r="Y9" s="236" t="str">
        <f t="shared" si="4"/>
        <v/>
      </c>
      <c r="Z9" s="300" t="str">
        <f t="shared" si="17"/>
        <v/>
      </c>
      <c r="AA9" s="301"/>
    </row>
    <row r="10" spans="1:27" ht="24" customHeight="1">
      <c r="A10" s="68"/>
      <c r="B10" s="295" t="str">
        <f t="shared" si="0"/>
        <v/>
      </c>
      <c r="C10" s="296" t="str">
        <f t="shared" si="1"/>
        <v/>
      </c>
      <c r="D10" s="297" t="str">
        <f t="shared" si="2"/>
        <v/>
      </c>
      <c r="E10" s="873"/>
      <c r="F10" s="874"/>
      <c r="G10" s="225" t="str">
        <f t="shared" si="18"/>
        <v/>
      </c>
      <c r="H10" s="298"/>
      <c r="I10" s="878"/>
      <c r="J10" s="299"/>
      <c r="K10" s="226" t="str">
        <f t="shared" si="5"/>
        <v/>
      </c>
      <c r="L10" s="227" t="str">
        <f t="shared" si="6"/>
        <v/>
      </c>
      <c r="M10" s="228" t="str">
        <f t="shared" si="7"/>
        <v/>
      </c>
      <c r="N10" s="229" t="str">
        <f t="shared" si="8"/>
        <v/>
      </c>
      <c r="O10" s="228" t="str">
        <f t="shared" si="9"/>
        <v/>
      </c>
      <c r="P10" s="230" t="str">
        <f t="shared" si="10"/>
        <v/>
      </c>
      <c r="Q10" s="234" t="str">
        <f t="shared" si="11"/>
        <v/>
      </c>
      <c r="R10" s="235" t="str">
        <f t="shared" si="3"/>
        <v/>
      </c>
      <c r="S10" s="237" t="str">
        <f t="shared" si="12"/>
        <v/>
      </c>
      <c r="T10" s="238" t="str">
        <f t="shared" si="13"/>
        <v/>
      </c>
      <c r="U10" s="239" t="str">
        <f t="shared" si="14"/>
        <v/>
      </c>
      <c r="V10" s="228" t="str">
        <f t="shared" si="15"/>
        <v/>
      </c>
      <c r="W10" s="230" t="str">
        <f t="shared" si="16"/>
        <v/>
      </c>
      <c r="X10" s="231" t="str">
        <f t="shared" si="19"/>
        <v/>
      </c>
      <c r="Y10" s="233" t="str">
        <f t="shared" si="4"/>
        <v/>
      </c>
      <c r="Z10" s="300" t="str">
        <f t="shared" si="17"/>
        <v/>
      </c>
      <c r="AA10" s="301"/>
    </row>
    <row r="11" spans="1:27" ht="24" customHeight="1">
      <c r="A11" s="68"/>
      <c r="B11" s="295" t="str">
        <f t="shared" si="0"/>
        <v/>
      </c>
      <c r="C11" s="296" t="str">
        <f t="shared" si="1"/>
        <v/>
      </c>
      <c r="D11" s="297" t="str">
        <f t="shared" si="2"/>
        <v/>
      </c>
      <c r="E11" s="875"/>
      <c r="F11" s="876"/>
      <c r="G11" s="225" t="str">
        <f t="shared" si="18"/>
        <v/>
      </c>
      <c r="H11" s="298"/>
      <c r="I11" s="878"/>
      <c r="J11" s="299"/>
      <c r="K11" s="226" t="str">
        <f t="shared" si="5"/>
        <v/>
      </c>
      <c r="L11" s="227" t="str">
        <f t="shared" si="6"/>
        <v/>
      </c>
      <c r="M11" s="228" t="str">
        <f t="shared" si="7"/>
        <v/>
      </c>
      <c r="N11" s="229" t="str">
        <f t="shared" si="8"/>
        <v/>
      </c>
      <c r="O11" s="228" t="str">
        <f t="shared" si="9"/>
        <v/>
      </c>
      <c r="P11" s="230" t="str">
        <f t="shared" si="10"/>
        <v/>
      </c>
      <c r="Q11" s="234" t="str">
        <f t="shared" si="11"/>
        <v/>
      </c>
      <c r="R11" s="235" t="str">
        <f t="shared" si="3"/>
        <v/>
      </c>
      <c r="S11" s="237" t="str">
        <f t="shared" si="12"/>
        <v/>
      </c>
      <c r="T11" s="238" t="str">
        <f t="shared" si="13"/>
        <v/>
      </c>
      <c r="U11" s="239" t="str">
        <f t="shared" si="14"/>
        <v/>
      </c>
      <c r="V11" s="228" t="str">
        <f t="shared" si="15"/>
        <v/>
      </c>
      <c r="W11" s="230" t="str">
        <f t="shared" si="16"/>
        <v/>
      </c>
      <c r="X11" s="231" t="str">
        <f t="shared" si="19"/>
        <v/>
      </c>
      <c r="Y11" s="233" t="str">
        <f t="shared" si="4"/>
        <v/>
      </c>
      <c r="Z11" s="300" t="str">
        <f t="shared" si="17"/>
        <v/>
      </c>
      <c r="AA11" s="301"/>
    </row>
    <row r="12" spans="1:27" ht="24" customHeight="1">
      <c r="A12" s="68"/>
      <c r="B12" s="295" t="str">
        <f t="shared" si="0"/>
        <v/>
      </c>
      <c r="C12" s="296" t="str">
        <f t="shared" si="1"/>
        <v/>
      </c>
      <c r="D12" s="297" t="str">
        <f t="shared" si="2"/>
        <v/>
      </c>
      <c r="E12" s="873"/>
      <c r="F12" s="874"/>
      <c r="G12" s="225" t="str">
        <f t="shared" si="18"/>
        <v/>
      </c>
      <c r="H12" s="298"/>
      <c r="I12" s="878"/>
      <c r="J12" s="299"/>
      <c r="K12" s="226" t="str">
        <f t="shared" si="5"/>
        <v/>
      </c>
      <c r="L12" s="227" t="str">
        <f t="shared" si="6"/>
        <v/>
      </c>
      <c r="M12" s="228" t="str">
        <f t="shared" si="7"/>
        <v/>
      </c>
      <c r="N12" s="229" t="str">
        <f t="shared" si="8"/>
        <v/>
      </c>
      <c r="O12" s="228" t="str">
        <f t="shared" si="9"/>
        <v/>
      </c>
      <c r="P12" s="230" t="str">
        <f t="shared" si="10"/>
        <v/>
      </c>
      <c r="Q12" s="234" t="str">
        <f t="shared" si="11"/>
        <v/>
      </c>
      <c r="R12" s="235" t="str">
        <f t="shared" si="3"/>
        <v/>
      </c>
      <c r="S12" s="237" t="str">
        <f t="shared" si="12"/>
        <v/>
      </c>
      <c r="T12" s="238" t="str">
        <f t="shared" si="13"/>
        <v/>
      </c>
      <c r="U12" s="239" t="str">
        <f t="shared" si="14"/>
        <v/>
      </c>
      <c r="V12" s="228" t="str">
        <f t="shared" si="15"/>
        <v/>
      </c>
      <c r="W12" s="230" t="str">
        <f t="shared" si="16"/>
        <v/>
      </c>
      <c r="X12" s="231" t="str">
        <f t="shared" si="19"/>
        <v/>
      </c>
      <c r="Y12" s="233" t="str">
        <f t="shared" si="4"/>
        <v/>
      </c>
      <c r="Z12" s="300" t="str">
        <f t="shared" si="17"/>
        <v/>
      </c>
      <c r="AA12" s="301"/>
    </row>
    <row r="13" spans="1:27" ht="24" customHeight="1">
      <c r="A13" s="68"/>
      <c r="B13" s="295" t="str">
        <f t="shared" si="0"/>
        <v/>
      </c>
      <c r="C13" s="296" t="str">
        <f t="shared" si="1"/>
        <v/>
      </c>
      <c r="D13" s="297" t="str">
        <f t="shared" si="2"/>
        <v/>
      </c>
      <c r="E13" s="875"/>
      <c r="F13" s="876"/>
      <c r="G13" s="225" t="str">
        <f t="shared" si="18"/>
        <v/>
      </c>
      <c r="H13" s="298"/>
      <c r="I13" s="878"/>
      <c r="J13" s="299"/>
      <c r="K13" s="226" t="str">
        <f t="shared" si="5"/>
        <v/>
      </c>
      <c r="L13" s="227" t="str">
        <f t="shared" si="6"/>
        <v/>
      </c>
      <c r="M13" s="228" t="str">
        <f t="shared" si="7"/>
        <v/>
      </c>
      <c r="N13" s="229" t="str">
        <f t="shared" si="8"/>
        <v/>
      </c>
      <c r="O13" s="228" t="str">
        <f t="shared" si="9"/>
        <v/>
      </c>
      <c r="P13" s="230" t="str">
        <f t="shared" si="10"/>
        <v/>
      </c>
      <c r="Q13" s="234" t="str">
        <f t="shared" si="11"/>
        <v/>
      </c>
      <c r="R13" s="235" t="str">
        <f t="shared" si="3"/>
        <v/>
      </c>
      <c r="S13" s="237" t="str">
        <f t="shared" si="12"/>
        <v/>
      </c>
      <c r="T13" s="238" t="str">
        <f t="shared" si="13"/>
        <v/>
      </c>
      <c r="U13" s="239" t="str">
        <f t="shared" si="14"/>
        <v/>
      </c>
      <c r="V13" s="228" t="str">
        <f>IF($D13="", "", R13*0.8)</f>
        <v/>
      </c>
      <c r="W13" s="230" t="str">
        <f t="shared" si="16"/>
        <v/>
      </c>
      <c r="X13" s="231" t="str">
        <f t="shared" si="19"/>
        <v/>
      </c>
      <c r="Y13" s="233" t="str">
        <f t="shared" si="4"/>
        <v/>
      </c>
      <c r="Z13" s="300" t="str">
        <f t="shared" si="17"/>
        <v/>
      </c>
      <c r="AA13" s="301"/>
    </row>
    <row r="14" spans="1:27" ht="24" customHeight="1">
      <c r="A14" s="68"/>
      <c r="B14" s="295" t="str">
        <f t="shared" si="0"/>
        <v/>
      </c>
      <c r="C14" s="296" t="str">
        <f t="shared" si="1"/>
        <v/>
      </c>
      <c r="D14" s="297" t="str">
        <f t="shared" si="2"/>
        <v/>
      </c>
      <c r="E14" s="875"/>
      <c r="F14" s="876"/>
      <c r="G14" s="225" t="str">
        <f t="shared" si="18"/>
        <v/>
      </c>
      <c r="H14" s="298"/>
      <c r="I14" s="878"/>
      <c r="J14" s="299"/>
      <c r="K14" s="226" t="str">
        <f t="shared" si="5"/>
        <v/>
      </c>
      <c r="L14" s="227" t="str">
        <f t="shared" si="6"/>
        <v/>
      </c>
      <c r="M14" s="228" t="str">
        <f t="shared" si="7"/>
        <v/>
      </c>
      <c r="N14" s="229" t="str">
        <f>IF($D14="", "", IF($G14&lt;31, 0, IF($G14&lt;61, $G14-30, 30)))</f>
        <v/>
      </c>
      <c r="O14" s="228" t="str">
        <f t="shared" si="9"/>
        <v/>
      </c>
      <c r="P14" s="230" t="str">
        <f t="shared" si="10"/>
        <v/>
      </c>
      <c r="Q14" s="234" t="str">
        <f>IF($E14="", "", K14*L14+M14*N14+O14*P14)</f>
        <v/>
      </c>
      <c r="R14" s="235" t="str">
        <f t="shared" si="3"/>
        <v/>
      </c>
      <c r="S14" s="237" t="str">
        <f t="shared" si="12"/>
        <v/>
      </c>
      <c r="T14" s="238" t="str">
        <f t="shared" si="13"/>
        <v/>
      </c>
      <c r="U14" s="239" t="str">
        <f t="shared" si="14"/>
        <v/>
      </c>
      <c r="V14" s="228" t="str">
        <f>IF($D14="", "", R14*0.8)</f>
        <v/>
      </c>
      <c r="W14" s="230" t="str">
        <f t="shared" si="16"/>
        <v/>
      </c>
      <c r="X14" s="231" t="str">
        <f t="shared" si="19"/>
        <v/>
      </c>
      <c r="Y14" s="233" t="str">
        <f t="shared" si="4"/>
        <v/>
      </c>
      <c r="Z14" s="300" t="str">
        <f t="shared" si="17"/>
        <v/>
      </c>
      <c r="AA14" s="301"/>
    </row>
    <row r="15" spans="1:27" ht="24" customHeight="1">
      <c r="A15" s="68"/>
      <c r="B15" s="295" t="str">
        <f t="shared" si="0"/>
        <v/>
      </c>
      <c r="C15" s="296" t="str">
        <f t="shared" si="1"/>
        <v/>
      </c>
      <c r="D15" s="297" t="str">
        <f t="shared" si="2"/>
        <v/>
      </c>
      <c r="E15" s="875"/>
      <c r="F15" s="876"/>
      <c r="G15" s="225" t="str">
        <f t="shared" si="18"/>
        <v/>
      </c>
      <c r="H15" s="298"/>
      <c r="I15" s="878"/>
      <c r="J15" s="299"/>
      <c r="K15" s="226" t="str">
        <f t="shared" si="5"/>
        <v/>
      </c>
      <c r="L15" s="227" t="str">
        <f t="shared" si="6"/>
        <v/>
      </c>
      <c r="M15" s="228" t="str">
        <f t="shared" si="7"/>
        <v/>
      </c>
      <c r="N15" s="229" t="str">
        <f>IF($D15="", "", IF($G15&lt;31, 0, IF($G15&lt;61, $G15-30, 30)))</f>
        <v/>
      </c>
      <c r="O15" s="228" t="str">
        <f t="shared" si="9"/>
        <v/>
      </c>
      <c r="P15" s="230" t="str">
        <f t="shared" si="10"/>
        <v/>
      </c>
      <c r="Q15" s="234" t="str">
        <f t="shared" si="11"/>
        <v/>
      </c>
      <c r="R15" s="235" t="str">
        <f t="shared" si="3"/>
        <v/>
      </c>
      <c r="S15" s="237" t="str">
        <f t="shared" si="12"/>
        <v/>
      </c>
      <c r="T15" s="238" t="str">
        <f t="shared" si="13"/>
        <v/>
      </c>
      <c r="U15" s="239" t="str">
        <f t="shared" si="14"/>
        <v/>
      </c>
      <c r="V15" s="228" t="str">
        <f t="shared" si="15"/>
        <v/>
      </c>
      <c r="W15" s="230" t="str">
        <f t="shared" si="16"/>
        <v/>
      </c>
      <c r="X15" s="231" t="str">
        <f t="shared" si="19"/>
        <v/>
      </c>
      <c r="Y15" s="233" t="str">
        <f t="shared" ref="Y15:Y27" si="20">IF(E15="","",4870)</f>
        <v/>
      </c>
      <c r="Z15" s="300" t="str">
        <f t="shared" si="17"/>
        <v/>
      </c>
      <c r="AA15" s="301"/>
    </row>
    <row r="16" spans="1:27" ht="24" customHeight="1">
      <c r="A16" s="68"/>
      <c r="B16" s="295" t="str">
        <f t="shared" si="0"/>
        <v/>
      </c>
      <c r="C16" s="296" t="str">
        <f t="shared" si="1"/>
        <v/>
      </c>
      <c r="D16" s="297" t="str">
        <f t="shared" si="2"/>
        <v/>
      </c>
      <c r="E16" s="875"/>
      <c r="F16" s="876"/>
      <c r="G16" s="225" t="str">
        <f t="shared" si="18"/>
        <v/>
      </c>
      <c r="H16" s="298"/>
      <c r="I16" s="878"/>
      <c r="J16" s="299"/>
      <c r="K16" s="226" t="str">
        <f t="shared" si="5"/>
        <v/>
      </c>
      <c r="L16" s="227" t="str">
        <f>IF($G16="", "", IF($G16&lt;31, $G16, 30))</f>
        <v/>
      </c>
      <c r="M16" s="228" t="str">
        <f t="shared" si="7"/>
        <v/>
      </c>
      <c r="N16" s="229" t="str">
        <f t="shared" si="8"/>
        <v/>
      </c>
      <c r="O16" s="228" t="str">
        <f t="shared" si="9"/>
        <v/>
      </c>
      <c r="P16" s="230" t="str">
        <f t="shared" si="10"/>
        <v/>
      </c>
      <c r="Q16" s="234" t="str">
        <f t="shared" si="11"/>
        <v/>
      </c>
      <c r="R16" s="235" t="str">
        <f t="shared" si="3"/>
        <v/>
      </c>
      <c r="S16" s="237" t="str">
        <f t="shared" si="12"/>
        <v/>
      </c>
      <c r="T16" s="238" t="str">
        <f t="shared" si="13"/>
        <v/>
      </c>
      <c r="U16" s="239" t="str">
        <f t="shared" si="14"/>
        <v/>
      </c>
      <c r="V16" s="228" t="str">
        <f t="shared" si="15"/>
        <v/>
      </c>
      <c r="W16" s="230" t="str">
        <f t="shared" si="16"/>
        <v/>
      </c>
      <c r="X16" s="231" t="str">
        <f t="shared" si="19"/>
        <v/>
      </c>
      <c r="Y16" s="233" t="str">
        <f t="shared" si="4"/>
        <v/>
      </c>
      <c r="Z16" s="300" t="str">
        <f t="shared" si="17"/>
        <v/>
      </c>
      <c r="AA16" s="301"/>
    </row>
    <row r="17" spans="1:27" ht="24" customHeight="1">
      <c r="A17" s="68"/>
      <c r="B17" s="295" t="str">
        <f t="shared" si="0"/>
        <v/>
      </c>
      <c r="C17" s="296" t="str">
        <f t="shared" si="1"/>
        <v/>
      </c>
      <c r="D17" s="297" t="str">
        <f t="shared" si="2"/>
        <v/>
      </c>
      <c r="E17" s="875"/>
      <c r="F17" s="876"/>
      <c r="G17" s="225" t="str">
        <f t="shared" si="18"/>
        <v/>
      </c>
      <c r="H17" s="298"/>
      <c r="I17" s="878"/>
      <c r="J17" s="299"/>
      <c r="K17" s="226" t="str">
        <f t="shared" si="5"/>
        <v/>
      </c>
      <c r="L17" s="227" t="str">
        <f t="shared" si="6"/>
        <v/>
      </c>
      <c r="M17" s="228" t="str">
        <f t="shared" si="7"/>
        <v/>
      </c>
      <c r="N17" s="229" t="str">
        <f t="shared" si="8"/>
        <v/>
      </c>
      <c r="O17" s="228" t="str">
        <f t="shared" si="9"/>
        <v/>
      </c>
      <c r="P17" s="230" t="str">
        <f t="shared" si="10"/>
        <v/>
      </c>
      <c r="Q17" s="234" t="str">
        <f t="shared" si="11"/>
        <v/>
      </c>
      <c r="R17" s="235" t="str">
        <f t="shared" si="3"/>
        <v/>
      </c>
      <c r="S17" s="237" t="str">
        <f t="shared" si="12"/>
        <v/>
      </c>
      <c r="T17" s="238" t="str">
        <f t="shared" si="13"/>
        <v/>
      </c>
      <c r="U17" s="239" t="str">
        <f t="shared" si="14"/>
        <v/>
      </c>
      <c r="V17" s="228" t="str">
        <f t="shared" si="15"/>
        <v/>
      </c>
      <c r="W17" s="230" t="str">
        <f t="shared" si="16"/>
        <v/>
      </c>
      <c r="X17" s="231" t="str">
        <f t="shared" si="19"/>
        <v/>
      </c>
      <c r="Y17" s="233" t="str">
        <f t="shared" si="4"/>
        <v/>
      </c>
      <c r="Z17" s="300" t="str">
        <f t="shared" si="17"/>
        <v/>
      </c>
      <c r="AA17" s="301"/>
    </row>
    <row r="18" spans="1:27" ht="24" customHeight="1">
      <c r="A18" s="68"/>
      <c r="B18" s="295" t="str">
        <f t="shared" si="0"/>
        <v/>
      </c>
      <c r="C18" s="296" t="str">
        <f t="shared" si="1"/>
        <v/>
      </c>
      <c r="D18" s="297" t="str">
        <f t="shared" si="2"/>
        <v/>
      </c>
      <c r="E18" s="875"/>
      <c r="F18" s="876"/>
      <c r="G18" s="225" t="str">
        <f t="shared" si="18"/>
        <v/>
      </c>
      <c r="H18" s="298"/>
      <c r="I18" s="878"/>
      <c r="J18" s="299"/>
      <c r="K18" s="226" t="str">
        <f t="shared" si="5"/>
        <v/>
      </c>
      <c r="L18" s="227" t="str">
        <f t="shared" si="6"/>
        <v/>
      </c>
      <c r="M18" s="228" t="str">
        <f t="shared" si="7"/>
        <v/>
      </c>
      <c r="N18" s="229" t="str">
        <f t="shared" si="8"/>
        <v/>
      </c>
      <c r="O18" s="228" t="str">
        <f t="shared" si="9"/>
        <v/>
      </c>
      <c r="P18" s="230" t="str">
        <f t="shared" si="10"/>
        <v/>
      </c>
      <c r="Q18" s="234" t="str">
        <f t="shared" si="11"/>
        <v/>
      </c>
      <c r="R18" s="235" t="str">
        <f t="shared" si="3"/>
        <v/>
      </c>
      <c r="S18" s="237" t="str">
        <f t="shared" si="12"/>
        <v/>
      </c>
      <c r="T18" s="238" t="str">
        <f t="shared" si="13"/>
        <v/>
      </c>
      <c r="U18" s="239" t="str">
        <f t="shared" si="14"/>
        <v/>
      </c>
      <c r="V18" s="228" t="str">
        <f t="shared" si="15"/>
        <v/>
      </c>
      <c r="W18" s="230" t="str">
        <f t="shared" si="16"/>
        <v/>
      </c>
      <c r="X18" s="231" t="str">
        <f t="shared" si="19"/>
        <v/>
      </c>
      <c r="Y18" s="233" t="str">
        <f t="shared" si="4"/>
        <v/>
      </c>
      <c r="Z18" s="300" t="str">
        <f t="shared" si="17"/>
        <v/>
      </c>
      <c r="AA18" s="301"/>
    </row>
    <row r="19" spans="1:27" ht="24" customHeight="1">
      <c r="A19" s="68"/>
      <c r="B19" s="295" t="str">
        <f t="shared" si="0"/>
        <v/>
      </c>
      <c r="C19" s="296" t="str">
        <f t="shared" si="1"/>
        <v/>
      </c>
      <c r="D19" s="297" t="str">
        <f t="shared" si="2"/>
        <v/>
      </c>
      <c r="E19" s="875"/>
      <c r="F19" s="876"/>
      <c r="G19" s="225" t="str">
        <f t="shared" si="18"/>
        <v/>
      </c>
      <c r="H19" s="298"/>
      <c r="I19" s="878"/>
      <c r="J19" s="299"/>
      <c r="K19" s="226" t="str">
        <f t="shared" si="5"/>
        <v/>
      </c>
      <c r="L19" s="227" t="str">
        <f t="shared" si="6"/>
        <v/>
      </c>
      <c r="M19" s="228" t="str">
        <f t="shared" si="7"/>
        <v/>
      </c>
      <c r="N19" s="229" t="str">
        <f t="shared" si="8"/>
        <v/>
      </c>
      <c r="O19" s="228" t="str">
        <f t="shared" si="9"/>
        <v/>
      </c>
      <c r="P19" s="230" t="str">
        <f t="shared" si="10"/>
        <v/>
      </c>
      <c r="Q19" s="234" t="str">
        <f t="shared" si="11"/>
        <v/>
      </c>
      <c r="R19" s="235" t="str">
        <f t="shared" si="3"/>
        <v/>
      </c>
      <c r="S19" s="237" t="str">
        <f t="shared" si="12"/>
        <v/>
      </c>
      <c r="T19" s="238" t="str">
        <f t="shared" si="13"/>
        <v/>
      </c>
      <c r="U19" s="239" t="str">
        <f t="shared" si="14"/>
        <v/>
      </c>
      <c r="V19" s="228" t="str">
        <f t="shared" si="15"/>
        <v/>
      </c>
      <c r="W19" s="230" t="str">
        <f t="shared" si="16"/>
        <v/>
      </c>
      <c r="X19" s="231" t="str">
        <f t="shared" si="19"/>
        <v/>
      </c>
      <c r="Y19" s="233" t="str">
        <f t="shared" si="4"/>
        <v/>
      </c>
      <c r="Z19" s="300" t="str">
        <f t="shared" si="17"/>
        <v/>
      </c>
      <c r="AA19" s="301"/>
    </row>
    <row r="20" spans="1:27" ht="24" customHeight="1">
      <c r="A20" s="68"/>
      <c r="B20" s="295" t="str">
        <f t="shared" si="0"/>
        <v/>
      </c>
      <c r="C20" s="296" t="str">
        <f t="shared" si="1"/>
        <v/>
      </c>
      <c r="D20" s="297" t="str">
        <f t="shared" si="2"/>
        <v/>
      </c>
      <c r="E20" s="875"/>
      <c r="F20" s="876"/>
      <c r="G20" s="225" t="str">
        <f t="shared" si="18"/>
        <v/>
      </c>
      <c r="H20" s="298"/>
      <c r="I20" s="878"/>
      <c r="J20" s="299"/>
      <c r="K20" s="226" t="str">
        <f t="shared" si="5"/>
        <v/>
      </c>
      <c r="L20" s="227" t="str">
        <f t="shared" si="6"/>
        <v/>
      </c>
      <c r="M20" s="228" t="str">
        <f t="shared" si="7"/>
        <v/>
      </c>
      <c r="N20" s="229" t="str">
        <f t="shared" si="8"/>
        <v/>
      </c>
      <c r="O20" s="228" t="str">
        <f t="shared" si="9"/>
        <v/>
      </c>
      <c r="P20" s="230" t="str">
        <f t="shared" si="10"/>
        <v/>
      </c>
      <c r="Q20" s="234" t="str">
        <f t="shared" si="11"/>
        <v/>
      </c>
      <c r="R20" s="235" t="str">
        <f t="shared" si="3"/>
        <v/>
      </c>
      <c r="S20" s="237" t="str">
        <f t="shared" si="12"/>
        <v/>
      </c>
      <c r="T20" s="238" t="str">
        <f t="shared" si="13"/>
        <v/>
      </c>
      <c r="U20" s="239" t="str">
        <f t="shared" si="14"/>
        <v/>
      </c>
      <c r="V20" s="228" t="str">
        <f t="shared" si="15"/>
        <v/>
      </c>
      <c r="W20" s="230" t="str">
        <f t="shared" si="16"/>
        <v/>
      </c>
      <c r="X20" s="231" t="str">
        <f t="shared" si="19"/>
        <v/>
      </c>
      <c r="Y20" s="233" t="str">
        <f t="shared" si="4"/>
        <v/>
      </c>
      <c r="Z20" s="300" t="str">
        <f t="shared" si="17"/>
        <v/>
      </c>
      <c r="AA20" s="301"/>
    </row>
    <row r="21" spans="1:27" ht="24" customHeight="1">
      <c r="A21" s="68"/>
      <c r="B21" s="295" t="str">
        <f t="shared" si="0"/>
        <v/>
      </c>
      <c r="C21" s="296" t="str">
        <f t="shared" si="1"/>
        <v/>
      </c>
      <c r="D21" s="297" t="str">
        <f t="shared" si="2"/>
        <v/>
      </c>
      <c r="E21" s="875"/>
      <c r="F21" s="876"/>
      <c r="G21" s="225" t="str">
        <f t="shared" si="18"/>
        <v/>
      </c>
      <c r="H21" s="298"/>
      <c r="I21" s="878"/>
      <c r="J21" s="299"/>
      <c r="K21" s="226" t="str">
        <f t="shared" si="5"/>
        <v/>
      </c>
      <c r="L21" s="227" t="str">
        <f t="shared" si="6"/>
        <v/>
      </c>
      <c r="M21" s="228" t="str">
        <f t="shared" si="7"/>
        <v/>
      </c>
      <c r="N21" s="229" t="str">
        <f t="shared" si="8"/>
        <v/>
      </c>
      <c r="O21" s="228" t="str">
        <f t="shared" si="9"/>
        <v/>
      </c>
      <c r="P21" s="230" t="str">
        <f t="shared" si="10"/>
        <v/>
      </c>
      <c r="Q21" s="234" t="str">
        <f t="shared" si="11"/>
        <v/>
      </c>
      <c r="R21" s="235" t="str">
        <f t="shared" si="3"/>
        <v/>
      </c>
      <c r="S21" s="237" t="str">
        <f t="shared" si="12"/>
        <v/>
      </c>
      <c r="T21" s="238" t="str">
        <f t="shared" si="13"/>
        <v/>
      </c>
      <c r="U21" s="239" t="str">
        <f t="shared" si="14"/>
        <v/>
      </c>
      <c r="V21" s="228" t="str">
        <f t="shared" si="15"/>
        <v/>
      </c>
      <c r="W21" s="230" t="str">
        <f t="shared" si="16"/>
        <v/>
      </c>
      <c r="X21" s="231" t="str">
        <f t="shared" si="19"/>
        <v/>
      </c>
      <c r="Y21" s="233" t="str">
        <f t="shared" si="4"/>
        <v/>
      </c>
      <c r="Z21" s="300" t="str">
        <f t="shared" si="17"/>
        <v/>
      </c>
      <c r="AA21" s="301"/>
    </row>
    <row r="22" spans="1:27" ht="24" customHeight="1">
      <c r="A22" s="68"/>
      <c r="B22" s="295" t="str">
        <f t="shared" si="0"/>
        <v/>
      </c>
      <c r="C22" s="296" t="str">
        <f t="shared" si="1"/>
        <v/>
      </c>
      <c r="D22" s="297" t="str">
        <f t="shared" si="2"/>
        <v/>
      </c>
      <c r="E22" s="875"/>
      <c r="F22" s="876"/>
      <c r="G22" s="225" t="str">
        <f t="shared" si="18"/>
        <v/>
      </c>
      <c r="H22" s="298"/>
      <c r="I22" s="878"/>
      <c r="J22" s="299"/>
      <c r="K22" s="226" t="str">
        <f t="shared" si="5"/>
        <v/>
      </c>
      <c r="L22" s="227" t="str">
        <f t="shared" si="6"/>
        <v/>
      </c>
      <c r="M22" s="228" t="str">
        <f t="shared" si="7"/>
        <v/>
      </c>
      <c r="N22" s="229" t="str">
        <f t="shared" si="8"/>
        <v/>
      </c>
      <c r="O22" s="228" t="str">
        <f t="shared" si="9"/>
        <v/>
      </c>
      <c r="P22" s="230" t="str">
        <f t="shared" si="10"/>
        <v/>
      </c>
      <c r="Q22" s="234" t="str">
        <f t="shared" si="11"/>
        <v/>
      </c>
      <c r="R22" s="235" t="str">
        <f t="shared" si="3"/>
        <v/>
      </c>
      <c r="S22" s="237" t="str">
        <f t="shared" si="12"/>
        <v/>
      </c>
      <c r="T22" s="238" t="str">
        <f t="shared" si="13"/>
        <v/>
      </c>
      <c r="U22" s="239" t="str">
        <f t="shared" si="14"/>
        <v/>
      </c>
      <c r="V22" s="228" t="str">
        <f t="shared" si="15"/>
        <v/>
      </c>
      <c r="W22" s="230" t="str">
        <f t="shared" si="16"/>
        <v/>
      </c>
      <c r="X22" s="231" t="str">
        <f t="shared" si="19"/>
        <v/>
      </c>
      <c r="Y22" s="233" t="str">
        <f t="shared" si="4"/>
        <v/>
      </c>
      <c r="Z22" s="300" t="str">
        <f t="shared" si="17"/>
        <v/>
      </c>
      <c r="AA22" s="301"/>
    </row>
    <row r="23" spans="1:27" ht="24" customHeight="1">
      <c r="A23" s="68"/>
      <c r="B23" s="295" t="str">
        <f t="shared" si="0"/>
        <v/>
      </c>
      <c r="C23" s="296" t="str">
        <f t="shared" si="1"/>
        <v/>
      </c>
      <c r="D23" s="297" t="str">
        <f t="shared" si="2"/>
        <v/>
      </c>
      <c r="E23" s="875"/>
      <c r="F23" s="876"/>
      <c r="G23" s="225" t="str">
        <f t="shared" si="18"/>
        <v/>
      </c>
      <c r="H23" s="298"/>
      <c r="I23" s="878"/>
      <c r="J23" s="299"/>
      <c r="K23" s="226" t="str">
        <f t="shared" si="5"/>
        <v/>
      </c>
      <c r="L23" s="227" t="str">
        <f t="shared" si="6"/>
        <v/>
      </c>
      <c r="M23" s="228" t="str">
        <f t="shared" si="7"/>
        <v/>
      </c>
      <c r="N23" s="229" t="str">
        <f t="shared" si="8"/>
        <v/>
      </c>
      <c r="O23" s="228" t="str">
        <f t="shared" si="9"/>
        <v/>
      </c>
      <c r="P23" s="230" t="str">
        <f t="shared" si="10"/>
        <v/>
      </c>
      <c r="Q23" s="234" t="str">
        <f t="shared" si="11"/>
        <v/>
      </c>
      <c r="R23" s="235" t="str">
        <f t="shared" si="3"/>
        <v/>
      </c>
      <c r="S23" s="237" t="str">
        <f t="shared" si="12"/>
        <v/>
      </c>
      <c r="T23" s="238" t="str">
        <f t="shared" si="13"/>
        <v/>
      </c>
      <c r="U23" s="239" t="str">
        <f t="shared" si="14"/>
        <v/>
      </c>
      <c r="V23" s="228" t="str">
        <f t="shared" si="15"/>
        <v/>
      </c>
      <c r="W23" s="230" t="str">
        <f t="shared" si="16"/>
        <v/>
      </c>
      <c r="X23" s="231" t="str">
        <f t="shared" si="19"/>
        <v/>
      </c>
      <c r="Y23" s="233" t="str">
        <f t="shared" si="4"/>
        <v/>
      </c>
      <c r="Z23" s="300" t="str">
        <f t="shared" si="17"/>
        <v/>
      </c>
      <c r="AA23" s="301"/>
    </row>
    <row r="24" spans="1:27" ht="24" customHeight="1">
      <c r="A24" s="68"/>
      <c r="B24" s="295" t="str">
        <f t="shared" si="0"/>
        <v/>
      </c>
      <c r="C24" s="296" t="str">
        <f t="shared" si="1"/>
        <v/>
      </c>
      <c r="D24" s="297" t="str">
        <f t="shared" si="2"/>
        <v/>
      </c>
      <c r="E24" s="875"/>
      <c r="F24" s="876"/>
      <c r="G24" s="225" t="str">
        <f t="shared" si="18"/>
        <v/>
      </c>
      <c r="H24" s="298"/>
      <c r="I24" s="878"/>
      <c r="J24" s="299"/>
      <c r="K24" s="226" t="str">
        <f t="shared" si="5"/>
        <v/>
      </c>
      <c r="L24" s="227" t="str">
        <f t="shared" si="6"/>
        <v/>
      </c>
      <c r="M24" s="228" t="str">
        <f>IF($D24="","", K24*0.9)</f>
        <v/>
      </c>
      <c r="N24" s="229" t="str">
        <f t="shared" si="8"/>
        <v/>
      </c>
      <c r="O24" s="228" t="str">
        <f>IF($D24="", "", K24*0.8)</f>
        <v/>
      </c>
      <c r="P24" s="230" t="str">
        <f t="shared" si="10"/>
        <v/>
      </c>
      <c r="Q24" s="234" t="str">
        <f t="shared" si="11"/>
        <v/>
      </c>
      <c r="R24" s="235" t="str">
        <f t="shared" si="3"/>
        <v/>
      </c>
      <c r="S24" s="237" t="str">
        <f t="shared" si="12"/>
        <v/>
      </c>
      <c r="T24" s="238" t="str">
        <f>IF($D24="","", R24*0.9)</f>
        <v/>
      </c>
      <c r="U24" s="239" t="str">
        <f t="shared" si="14"/>
        <v/>
      </c>
      <c r="V24" s="228" t="str">
        <f>IF($D24="", "", R24*0.8)</f>
        <v/>
      </c>
      <c r="W24" s="230" t="str">
        <f t="shared" si="16"/>
        <v/>
      </c>
      <c r="X24" s="231" t="str">
        <f t="shared" si="19"/>
        <v/>
      </c>
      <c r="Y24" s="233" t="str">
        <f t="shared" si="4"/>
        <v/>
      </c>
      <c r="Z24" s="300" t="str">
        <f t="shared" si="17"/>
        <v/>
      </c>
      <c r="AA24" s="301"/>
    </row>
    <row r="25" spans="1:27" ht="24" customHeight="1">
      <c r="A25" s="68"/>
      <c r="B25" s="295" t="str">
        <f t="shared" si="0"/>
        <v/>
      </c>
      <c r="C25" s="296" t="str">
        <f t="shared" si="1"/>
        <v/>
      </c>
      <c r="D25" s="297" t="str">
        <f t="shared" si="2"/>
        <v/>
      </c>
      <c r="E25" s="875"/>
      <c r="F25" s="876"/>
      <c r="G25" s="225" t="str">
        <f t="shared" si="18"/>
        <v/>
      </c>
      <c r="H25" s="298"/>
      <c r="I25" s="878"/>
      <c r="J25" s="299"/>
      <c r="K25" s="226" t="str">
        <f t="shared" si="5"/>
        <v/>
      </c>
      <c r="L25" s="608" t="str">
        <f t="shared" si="6"/>
        <v/>
      </c>
      <c r="M25" s="228" t="str">
        <f t="shared" ref="M25:M27" si="21">IF($D25="","", K25*0.9)</f>
        <v/>
      </c>
      <c r="N25" s="229" t="str">
        <f t="shared" si="8"/>
        <v/>
      </c>
      <c r="O25" s="228" t="str">
        <f t="shared" ref="O25:O27" si="22">IF($D25="", "", K25*0.8)</f>
        <v/>
      </c>
      <c r="P25" s="230" t="str">
        <f t="shared" si="10"/>
        <v/>
      </c>
      <c r="Q25" s="234" t="str">
        <f t="shared" si="11"/>
        <v/>
      </c>
      <c r="R25" s="235" t="str">
        <f t="shared" si="3"/>
        <v/>
      </c>
      <c r="S25" s="237" t="str">
        <f t="shared" si="12"/>
        <v/>
      </c>
      <c r="T25" s="238" t="str">
        <f t="shared" ref="T25:T27" si="23">IF($D25="","", R25*0.9)</f>
        <v/>
      </c>
      <c r="U25" s="239" t="str">
        <f t="shared" si="14"/>
        <v/>
      </c>
      <c r="V25" s="228" t="str">
        <f t="shared" ref="V25:V27" si="24">IF($D25="", "", R25*0.8)</f>
        <v/>
      </c>
      <c r="W25" s="230" t="str">
        <f t="shared" si="16"/>
        <v/>
      </c>
      <c r="X25" s="231" t="str">
        <f t="shared" si="19"/>
        <v/>
      </c>
      <c r="Y25" s="233" t="str">
        <f t="shared" si="4"/>
        <v/>
      </c>
      <c r="Z25" s="300" t="str">
        <f t="shared" si="17"/>
        <v/>
      </c>
      <c r="AA25" s="301"/>
    </row>
    <row r="26" spans="1:27" ht="24" customHeight="1">
      <c r="A26" s="68"/>
      <c r="B26" s="295" t="str">
        <f t="shared" si="0"/>
        <v/>
      </c>
      <c r="C26" s="296" t="str">
        <f t="shared" si="1"/>
        <v/>
      </c>
      <c r="D26" s="297" t="str">
        <f t="shared" si="2"/>
        <v/>
      </c>
      <c r="E26" s="875"/>
      <c r="F26" s="876"/>
      <c r="G26" s="225" t="str">
        <f t="shared" si="18"/>
        <v/>
      </c>
      <c r="H26" s="298"/>
      <c r="I26" s="878"/>
      <c r="J26" s="299"/>
      <c r="K26" s="226" t="str">
        <f t="shared" si="5"/>
        <v/>
      </c>
      <c r="L26" s="608" t="str">
        <f t="shared" si="6"/>
        <v/>
      </c>
      <c r="M26" s="228" t="str">
        <f t="shared" si="21"/>
        <v/>
      </c>
      <c r="N26" s="229" t="str">
        <f t="shared" si="8"/>
        <v/>
      </c>
      <c r="O26" s="228" t="str">
        <f t="shared" si="22"/>
        <v/>
      </c>
      <c r="P26" s="230" t="str">
        <f t="shared" si="10"/>
        <v/>
      </c>
      <c r="Q26" s="234" t="str">
        <f t="shared" si="11"/>
        <v/>
      </c>
      <c r="R26" s="235" t="str">
        <f t="shared" si="3"/>
        <v/>
      </c>
      <c r="S26" s="237" t="str">
        <f t="shared" si="12"/>
        <v/>
      </c>
      <c r="T26" s="238" t="str">
        <f t="shared" si="23"/>
        <v/>
      </c>
      <c r="U26" s="239" t="str">
        <f t="shared" si="14"/>
        <v/>
      </c>
      <c r="V26" s="228" t="str">
        <f t="shared" si="24"/>
        <v/>
      </c>
      <c r="W26" s="230" t="str">
        <f t="shared" si="16"/>
        <v/>
      </c>
      <c r="X26" s="231" t="str">
        <f t="shared" si="19"/>
        <v/>
      </c>
      <c r="Y26" s="233" t="str">
        <f t="shared" si="4"/>
        <v/>
      </c>
      <c r="Z26" s="300" t="str">
        <f t="shared" si="17"/>
        <v/>
      </c>
      <c r="AA26" s="301"/>
    </row>
    <row r="27" spans="1:27" ht="24" customHeight="1" thickBot="1">
      <c r="A27" s="68"/>
      <c r="B27" s="302" t="str">
        <f t="shared" si="0"/>
        <v/>
      </c>
      <c r="C27" s="303" t="str">
        <f t="shared" si="1"/>
        <v/>
      </c>
      <c r="D27" s="304" t="str">
        <f t="shared" si="2"/>
        <v/>
      </c>
      <c r="E27" s="880"/>
      <c r="F27" s="881"/>
      <c r="G27" s="605" t="str">
        <f t="shared" si="18"/>
        <v/>
      </c>
      <c r="H27" s="589"/>
      <c r="I27" s="879"/>
      <c r="J27" s="305"/>
      <c r="K27" s="609" t="str">
        <f t="shared" si="5"/>
        <v/>
      </c>
      <c r="L27" s="610" t="str">
        <f t="shared" si="6"/>
        <v/>
      </c>
      <c r="M27" s="611" t="str">
        <f t="shared" si="21"/>
        <v/>
      </c>
      <c r="N27" s="612" t="str">
        <f t="shared" si="8"/>
        <v/>
      </c>
      <c r="O27" s="611" t="str">
        <f t="shared" si="22"/>
        <v/>
      </c>
      <c r="P27" s="613" t="str">
        <f t="shared" si="10"/>
        <v/>
      </c>
      <c r="Q27" s="614" t="str">
        <f t="shared" si="11"/>
        <v/>
      </c>
      <c r="R27" s="615" t="str">
        <f t="shared" si="3"/>
        <v/>
      </c>
      <c r="S27" s="237" t="str">
        <f t="shared" si="12"/>
        <v/>
      </c>
      <c r="T27" s="616" t="str">
        <f t="shared" si="23"/>
        <v/>
      </c>
      <c r="U27" s="239" t="str">
        <f t="shared" si="14"/>
        <v/>
      </c>
      <c r="V27" s="617" t="str">
        <f t="shared" si="24"/>
        <v/>
      </c>
      <c r="W27" s="618" t="str">
        <f t="shared" si="16"/>
        <v/>
      </c>
      <c r="X27" s="619" t="str">
        <f t="shared" si="19"/>
        <v/>
      </c>
      <c r="Y27" s="620" t="str">
        <f t="shared" si="4"/>
        <v/>
      </c>
      <c r="Z27" s="621" t="str">
        <f t="shared" si="17"/>
        <v/>
      </c>
      <c r="AA27" s="306"/>
    </row>
    <row r="28" spans="1:27" ht="36" customHeight="1" thickBot="1">
      <c r="E28" s="307"/>
      <c r="F28" s="684" t="s">
        <v>100</v>
      </c>
      <c r="G28" s="685"/>
      <c r="H28" s="658"/>
      <c r="I28" s="596">
        <f>SUM(I6:I27)</f>
        <v>0</v>
      </c>
      <c r="J28" s="308"/>
      <c r="K28" s="308"/>
      <c r="L28" s="308"/>
      <c r="M28" s="308"/>
      <c r="N28" s="308"/>
      <c r="O28" s="308"/>
      <c r="P28" s="308"/>
      <c r="Q28" s="308"/>
      <c r="R28" s="308"/>
      <c r="S28" s="309"/>
      <c r="T28" s="310"/>
      <c r="U28" s="310"/>
      <c r="V28" s="657" t="s">
        <v>158</v>
      </c>
      <c r="W28" s="658"/>
      <c r="X28" s="658"/>
      <c r="Y28" s="658"/>
      <c r="Z28" s="595">
        <f>SUM(Z6:Z27)</f>
        <v>0</v>
      </c>
      <c r="AA28" s="308"/>
    </row>
    <row r="29" spans="1:27" ht="49.4" customHeight="1">
      <c r="B29" s="667" t="s">
        <v>159</v>
      </c>
      <c r="C29" s="667"/>
      <c r="D29" s="667"/>
      <c r="E29" s="667"/>
      <c r="F29" s="667"/>
      <c r="G29" s="667"/>
      <c r="H29" s="667"/>
      <c r="I29" s="667"/>
      <c r="J29" s="667"/>
      <c r="K29" s="667"/>
      <c r="L29" s="667"/>
      <c r="M29" s="667"/>
      <c r="N29" s="667"/>
      <c r="O29" s="667"/>
      <c r="P29" s="667"/>
      <c r="Q29" s="667"/>
      <c r="R29" s="667"/>
      <c r="S29" s="667"/>
      <c r="T29" s="667"/>
      <c r="U29" s="667"/>
      <c r="V29" s="667"/>
      <c r="W29" s="667"/>
      <c r="X29" s="667"/>
      <c r="Y29" s="667"/>
      <c r="Z29" s="667"/>
    </row>
  </sheetData>
  <mergeCells count="15">
    <mergeCell ref="B29:Z29"/>
    <mergeCell ref="AA4:AA5"/>
    <mergeCell ref="K5:Q5"/>
    <mergeCell ref="R5:X5"/>
    <mergeCell ref="F28:H28"/>
    <mergeCell ref="V28:Y28"/>
    <mergeCell ref="B2:Z2"/>
    <mergeCell ref="B4:B5"/>
    <mergeCell ref="C4:C5"/>
    <mergeCell ref="D4:D5"/>
    <mergeCell ref="E4:G4"/>
    <mergeCell ref="H4:H5"/>
    <mergeCell ref="J4:J5"/>
    <mergeCell ref="K4:Y4"/>
    <mergeCell ref="Z4:Z5"/>
  </mergeCells>
  <phoneticPr fontId="1"/>
  <dataValidations count="1">
    <dataValidation type="date" operator="greaterThanOrEqual" allowBlank="1" showInputMessage="1" showErrorMessage="1" errorTitle="日付を入力願います。" error="2014/4/1のように入力してください。" sqref="E6:F27" xr:uid="{00000000-0002-0000-0700-000000000000}">
      <formula1>40269</formula1>
    </dataValidation>
  </dataValidations>
  <pageMargins left="0.70866141732283472" right="0.70866141732283472" top="0.74803149606299213" bottom="0.74803149606299213" header="0.31496062992125984" footer="0.31496062992125984"/>
  <pageSetup paperSize="9" scale="40" orientation="landscape" r:id="rId1"/>
  <headerFooter>
    <oddHeader>&amp;R（2023.06版）</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J32"/>
  <sheetViews>
    <sheetView topLeftCell="A4" workbookViewId="0">
      <selection activeCell="G7" sqref="G7:G10"/>
    </sheetView>
  </sheetViews>
  <sheetFormatPr defaultColWidth="9" defaultRowHeight="14"/>
  <cols>
    <col min="1" max="1" width="2.08203125" customWidth="1"/>
    <col min="2" max="2" width="16.58203125" style="262" customWidth="1"/>
    <col min="3" max="3" width="14.08203125" style="262" customWidth="1"/>
    <col min="4" max="4" width="12.58203125" style="262" customWidth="1"/>
    <col min="5" max="5" width="7.83203125" style="262" customWidth="1"/>
    <col min="6" max="6" width="3.33203125" style="262" customWidth="1"/>
    <col min="7" max="7" width="21.83203125" style="262" customWidth="1"/>
    <col min="8" max="8" width="9.33203125" style="262" customWidth="1"/>
    <col min="9" max="9" width="20.58203125" style="262" customWidth="1"/>
    <col min="10" max="10" width="2.08203125" customWidth="1"/>
  </cols>
  <sheetData>
    <row r="1" spans="2:10" ht="15" customHeight="1">
      <c r="G1" s="263"/>
      <c r="H1" s="263"/>
      <c r="I1" s="264" t="s">
        <v>160</v>
      </c>
      <c r="J1" s="4"/>
    </row>
    <row r="2" spans="2:10" ht="30" customHeight="1">
      <c r="B2" s="625" t="s">
        <v>161</v>
      </c>
      <c r="C2" s="625"/>
      <c r="D2" s="625"/>
      <c r="E2" s="625"/>
      <c r="F2" s="625"/>
      <c r="G2" s="625"/>
      <c r="H2" s="625"/>
      <c r="I2" s="625"/>
    </row>
    <row r="3" spans="2:10" ht="18" customHeight="1">
      <c r="H3" s="264" t="s">
        <v>162</v>
      </c>
      <c r="I3" s="265"/>
    </row>
    <row r="4" spans="2:10" ht="18" customHeight="1"/>
    <row r="5" spans="2:10" ht="18" customHeight="1">
      <c r="B5" s="266" t="s">
        <v>163</v>
      </c>
      <c r="C5" s="266"/>
      <c r="D5" s="266"/>
      <c r="E5" s="266"/>
      <c r="F5" s="266"/>
      <c r="G5" s="267"/>
      <c r="H5" s="264"/>
    </row>
    <row r="6" spans="2:10" ht="18" customHeight="1">
      <c r="B6" s="262" t="s">
        <v>164</v>
      </c>
    </row>
    <row r="7" spans="2:10" ht="18" customHeight="1">
      <c r="B7" s="262" t="s">
        <v>165</v>
      </c>
      <c r="F7" s="264" t="s">
        <v>166</v>
      </c>
      <c r="G7" s="267"/>
      <c r="H7" s="268"/>
      <c r="I7" s="269"/>
    </row>
    <row r="8" spans="2:10" ht="18" customHeight="1">
      <c r="C8" s="264"/>
      <c r="F8" s="264" t="s">
        <v>167</v>
      </c>
      <c r="G8" s="267"/>
      <c r="H8" s="268"/>
      <c r="I8" s="269"/>
    </row>
    <row r="9" spans="2:10" ht="18" customHeight="1">
      <c r="F9" s="264" t="s">
        <v>168</v>
      </c>
      <c r="G9" s="267"/>
      <c r="H9" s="268"/>
      <c r="I9" s="269"/>
    </row>
    <row r="10" spans="2:10" ht="18" customHeight="1">
      <c r="I10" s="270"/>
    </row>
    <row r="11" spans="2:10" ht="18" customHeight="1">
      <c r="H11" s="264"/>
      <c r="I11" s="270"/>
    </row>
    <row r="12" spans="2:10" ht="18" customHeight="1">
      <c r="B12" s="262" t="s">
        <v>169</v>
      </c>
      <c r="D12" s="702" t="s">
        <v>170</v>
      </c>
      <c r="E12" s="702"/>
      <c r="F12" s="702"/>
      <c r="G12" s="702"/>
      <c r="H12" s="702"/>
      <c r="I12" s="702"/>
    </row>
    <row r="13" spans="2:10" ht="35.5" customHeight="1">
      <c r="B13" s="705" t="s">
        <v>171</v>
      </c>
      <c r="C13" s="705"/>
      <c r="D13" s="703" t="s">
        <v>172</v>
      </c>
      <c r="E13" s="703"/>
      <c r="F13" s="271" t="s">
        <v>173</v>
      </c>
      <c r="G13" s="704" t="s">
        <v>174</v>
      </c>
      <c r="H13" s="704"/>
      <c r="I13" s="704"/>
    </row>
    <row r="14" spans="2:10" ht="18" customHeight="1">
      <c r="B14" s="696" t="s">
        <v>175</v>
      </c>
      <c r="C14" s="689"/>
      <c r="D14" s="686" t="s">
        <v>343</v>
      </c>
      <c r="E14" s="687"/>
      <c r="I14" s="272"/>
    </row>
    <row r="15" spans="2:10" ht="18" customHeight="1">
      <c r="B15" s="690"/>
      <c r="C15" s="691"/>
      <c r="D15" s="262" t="s">
        <v>177</v>
      </c>
      <c r="G15" s="263"/>
      <c r="H15" s="263"/>
      <c r="I15" s="272"/>
    </row>
    <row r="16" spans="2:10" ht="18" customHeight="1">
      <c r="B16" s="690"/>
      <c r="C16" s="691"/>
      <c r="E16" s="263"/>
      <c r="F16" s="263"/>
      <c r="G16" s="263"/>
      <c r="H16" s="263"/>
      <c r="J16" s="22"/>
    </row>
    <row r="17" spans="2:9" ht="18" customHeight="1">
      <c r="B17" s="692"/>
      <c r="C17" s="693"/>
      <c r="D17" s="266"/>
      <c r="E17" s="266"/>
      <c r="F17" s="266"/>
      <c r="G17" s="266"/>
      <c r="H17" s="266"/>
      <c r="I17" s="273"/>
    </row>
    <row r="18" spans="2:9" ht="18" customHeight="1">
      <c r="B18" s="696" t="s">
        <v>178</v>
      </c>
      <c r="C18" s="697"/>
      <c r="D18" s="686" t="s">
        <v>176</v>
      </c>
      <c r="E18" s="687"/>
      <c r="I18" s="274"/>
    </row>
    <row r="19" spans="2:9" ht="18" customHeight="1">
      <c r="B19" s="698"/>
      <c r="C19" s="699"/>
      <c r="D19" s="275" t="s">
        <v>179</v>
      </c>
      <c r="I19" s="272"/>
    </row>
    <row r="20" spans="2:9" ht="18" customHeight="1">
      <c r="B20" s="698"/>
      <c r="C20" s="699"/>
      <c r="D20" s="275"/>
      <c r="I20" s="272"/>
    </row>
    <row r="21" spans="2:9" ht="18" customHeight="1">
      <c r="B21" s="700"/>
      <c r="C21" s="701"/>
      <c r="D21" s="266"/>
      <c r="E21" s="266"/>
      <c r="F21" s="266"/>
      <c r="G21" s="266"/>
      <c r="H21" s="266"/>
      <c r="I21" s="273"/>
    </row>
    <row r="22" spans="2:9" ht="18" customHeight="1">
      <c r="B22" s="696" t="s">
        <v>180</v>
      </c>
      <c r="C22" s="697"/>
      <c r="D22" s="686" t="s">
        <v>343</v>
      </c>
      <c r="E22" s="687"/>
      <c r="F22" s="262" t="s">
        <v>181</v>
      </c>
      <c r="I22" s="272"/>
    </row>
    <row r="23" spans="2:9" ht="18" customHeight="1">
      <c r="B23" s="700"/>
      <c r="C23" s="701"/>
      <c r="D23" s="266"/>
      <c r="E23" s="266"/>
      <c r="F23" s="266"/>
      <c r="G23" s="266"/>
      <c r="H23" s="266"/>
      <c r="I23" s="273"/>
    </row>
    <row r="24" spans="2:9">
      <c r="B24" s="696" t="s">
        <v>182</v>
      </c>
      <c r="C24" s="697"/>
      <c r="D24" s="686" t="s">
        <v>176</v>
      </c>
      <c r="E24" s="687"/>
      <c r="F24" s="276" t="s">
        <v>183</v>
      </c>
      <c r="G24" s="277"/>
      <c r="H24" s="277"/>
      <c r="I24" s="278"/>
    </row>
    <row r="25" spans="2:9" ht="18" customHeight="1">
      <c r="B25" s="698"/>
      <c r="C25" s="699"/>
      <c r="D25" s="279" t="s">
        <v>184</v>
      </c>
      <c r="E25" s="280"/>
      <c r="F25" s="280"/>
      <c r="G25" s="280"/>
      <c r="H25" s="280"/>
      <c r="I25" s="281"/>
    </row>
    <row r="26" spans="2:9" ht="18" customHeight="1">
      <c r="B26" s="698"/>
      <c r="C26" s="699"/>
      <c r="D26" s="279"/>
      <c r="E26" s="280"/>
      <c r="F26" s="280"/>
      <c r="G26" s="280"/>
      <c r="H26" s="280"/>
      <c r="I26" s="281"/>
    </row>
    <row r="27" spans="2:9" ht="18" customHeight="1">
      <c r="B27" s="700"/>
      <c r="C27" s="701"/>
      <c r="D27" s="282"/>
      <c r="E27" s="283"/>
      <c r="F27" s="283"/>
      <c r="G27" s="283"/>
      <c r="H27" s="283"/>
      <c r="I27" s="284"/>
    </row>
    <row r="28" spans="2:9" ht="18" customHeight="1">
      <c r="B28" s="688" t="s">
        <v>185</v>
      </c>
      <c r="C28" s="689"/>
      <c r="I28" s="272"/>
    </row>
    <row r="29" spans="2:9" ht="18" customHeight="1">
      <c r="B29" s="690"/>
      <c r="C29" s="691"/>
      <c r="I29" s="272"/>
    </row>
    <row r="30" spans="2:9" ht="18" customHeight="1">
      <c r="B30" s="692"/>
      <c r="C30" s="693"/>
      <c r="D30" s="266"/>
      <c r="E30" s="266"/>
      <c r="F30" s="266"/>
      <c r="G30" s="266"/>
      <c r="H30" s="266"/>
      <c r="I30" s="273"/>
    </row>
    <row r="31" spans="2:9" ht="18" customHeight="1"/>
    <row r="32" spans="2:9" ht="192" customHeight="1">
      <c r="B32" s="694" t="s">
        <v>186</v>
      </c>
      <c r="C32" s="695"/>
      <c r="D32" s="695"/>
      <c r="E32" s="695"/>
      <c r="F32" s="695"/>
      <c r="G32" s="695"/>
      <c r="H32" s="695"/>
      <c r="I32" s="695"/>
    </row>
  </sheetData>
  <mergeCells count="15">
    <mergeCell ref="B2:I2"/>
    <mergeCell ref="D12:I12"/>
    <mergeCell ref="D13:E13"/>
    <mergeCell ref="G13:I13"/>
    <mergeCell ref="B13:C13"/>
    <mergeCell ref="D24:E24"/>
    <mergeCell ref="B28:C30"/>
    <mergeCell ref="B32:I32"/>
    <mergeCell ref="B14:C17"/>
    <mergeCell ref="D14:E14"/>
    <mergeCell ref="B18:C21"/>
    <mergeCell ref="D18:E18"/>
    <mergeCell ref="B22:C23"/>
    <mergeCell ref="D22:E22"/>
    <mergeCell ref="B24:C27"/>
  </mergeCells>
  <phoneticPr fontId="1"/>
  <dataValidations count="1">
    <dataValidation type="list" allowBlank="1" showInputMessage="1" showErrorMessage="1" sqref="D14:E14 D18:E18 D22:E22 D24:E24" xr:uid="{00000000-0002-0000-0800-000000000000}">
      <formula1>"なし,有"</formula1>
    </dataValidation>
  </dataValidations>
  <pageMargins left="0.70866141732283472" right="0.70866141732283472" top="0.74803149606299213" bottom="0.74803149606299213" header="0.31496062992125984" footer="0.31496062992125984"/>
  <pageSetup paperSize="9" scale="68" orientation="landscape" r:id="rId1"/>
  <headerFooter>
    <oddHeader>&amp;R（2023.06版）</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26</vt:i4>
      </vt:variant>
    </vt:vector>
  </HeadingPairs>
  <TitlesOfParts>
    <vt:vector size="46" baseType="lpstr">
      <vt:lpstr>従事者基礎情報</vt:lpstr>
      <vt:lpstr>様式４ 内訳書</vt:lpstr>
      <vt:lpstr>様式５ 流用明細</vt:lpstr>
      <vt:lpstr>様式６ 直接人件費明細書 </vt:lpstr>
      <vt:lpstr>様式７ 業務従事者名簿 </vt:lpstr>
      <vt:lpstr>様式８ その他原価及び管理費等</vt:lpstr>
      <vt:lpstr>様式９（航空賃 、旅費（その他））</vt:lpstr>
      <vt:lpstr>様式９（航空賃 、旅費（その他）） 特例</vt:lpstr>
      <vt:lpstr>様式10 証拠書類（航空賃） </vt:lpstr>
      <vt:lpstr>様式11　戦争特約保険料</vt:lpstr>
      <vt:lpstr>様式12 一般業務費</vt:lpstr>
      <vt:lpstr>様式13一般業務費出納簿 </vt:lpstr>
      <vt:lpstr>様式14 通訳傭上費・報告書作成費</vt:lpstr>
      <vt:lpstr>様式15 機材費</vt:lpstr>
      <vt:lpstr>様式16 再委託費</vt:lpstr>
      <vt:lpstr>様式17 国内業務費</vt:lpstr>
      <vt:lpstr>様式18　現地一時隔離関連費</vt:lpstr>
      <vt:lpstr>様式19　本邦一時隔離関連費 </vt:lpstr>
      <vt:lpstr>【参考】様式20 証書添付台紙 </vt:lpstr>
      <vt:lpstr>変更の内容</vt:lpstr>
      <vt:lpstr>'様式17 国内業務費'!at15cl2it1</vt:lpstr>
      <vt:lpstr>'【参考】様式20 証書添付台紙 '!Print_Area</vt:lpstr>
      <vt:lpstr>変更の内容!Print_Area</vt:lpstr>
      <vt:lpstr>'様式10 証拠書類（航空賃） '!Print_Area</vt:lpstr>
      <vt:lpstr>'様式11　戦争特約保険料'!Print_Area</vt:lpstr>
      <vt:lpstr>'様式13一般業務費出納簿 '!Print_Area</vt:lpstr>
      <vt:lpstr>'様式14 通訳傭上費・報告書作成費'!Print_Area</vt:lpstr>
      <vt:lpstr>'様式15 機材費'!Print_Area</vt:lpstr>
      <vt:lpstr>'様式16 再委託費'!Print_Area</vt:lpstr>
      <vt:lpstr>'様式17 国内業務費'!Print_Area</vt:lpstr>
      <vt:lpstr>'様式18　現地一時隔離関連費'!Print_Area</vt:lpstr>
      <vt:lpstr>'様式19　本邦一時隔離関連費 '!Print_Area</vt:lpstr>
      <vt:lpstr>'様式４ 内訳書'!Print_Area</vt:lpstr>
      <vt:lpstr>'様式６ 直接人件費明細書 '!Print_Area</vt:lpstr>
      <vt:lpstr>'様式７ 業務従事者名簿 '!Print_Area</vt:lpstr>
      <vt:lpstr>'様式９（航空賃 、旅費（その他））'!Print_Area</vt:lpstr>
      <vt:lpstr>'様式９（航空賃 、旅費（その他）） 特例'!Print_Area</vt:lpstr>
      <vt:lpstr>'様式９（航空賃 、旅費（その他））'!従事者基礎情報</vt:lpstr>
      <vt:lpstr>'様式９（航空賃 、旅費（その他）） 特例'!従事者基礎情報</vt:lpstr>
      <vt:lpstr>従事者基礎情報</vt:lpstr>
      <vt:lpstr>'様式９（航空賃 、旅費（その他））'!単価表</vt:lpstr>
      <vt:lpstr>'様式９（航空賃 、旅費（その他）） 特例'!単価表</vt:lpstr>
      <vt:lpstr>単価表</vt:lpstr>
      <vt:lpstr>'様式９（航空賃 、旅費（その他））'!年度毎月額単価表</vt:lpstr>
      <vt:lpstr>'様式９（航空賃 、旅費（その他）） 特例'!年度毎月額単価表</vt:lpstr>
      <vt:lpstr>年度毎月額単価表</vt:lpstr>
    </vt:vector>
  </TitlesOfParts>
  <Manager/>
  <Company>JICA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JICA</dc:creator>
  <cp:keywords/>
  <dc:description/>
  <cp:lastModifiedBy>Yoshizawa, Shinobu[芳沢 忍]</cp:lastModifiedBy>
  <cp:revision/>
  <dcterms:created xsi:type="dcterms:W3CDTF">2015-09-16T23:33:35Z</dcterms:created>
  <dcterms:modified xsi:type="dcterms:W3CDTF">2023-06-13T13:07:41Z</dcterms:modified>
  <cp:category/>
  <cp:contentStatus/>
</cp:coreProperties>
</file>