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300_契約第一課/02_マニュアル・執務参考資料/02_様式/03_見積・契約金額内訳・精算様式/202307　千円未満切捨て廃止に伴う修正/業務実施様式/04_精算報告書/●【チェック済】04_精算報告書/"/>
    </mc:Choice>
  </mc:AlternateContent>
  <xr:revisionPtr revIDLastSave="117" documentId="13_ncr:1_{DCF509BC-4B69-4301-8905-A2EB008A0CBA}" xr6:coauthVersionLast="47" xr6:coauthVersionMax="47" xr10:uidLastSave="{BDEA2F1F-A521-41A8-A19A-29DA6003D469}"/>
  <bookViews>
    <workbookView xWindow="-110" yWindow="-110" windowWidth="19420" windowHeight="10560" tabRatio="879" xr2:uid="{6C58226A-CE98-4287-8512-1ADDDED40AF4}"/>
  </bookViews>
  <sheets>
    <sheet name="従事者基礎情報" sheetId="27" r:id="rId1"/>
    <sheet name="様式４ 内訳書" sheetId="1" r:id="rId2"/>
    <sheet name="様式５ 流用明細" sheetId="28" r:id="rId3"/>
    <sheet name="様式６ 直接人件費明細書 " sheetId="35" r:id="rId4"/>
    <sheet name="様式７ 業務従事者名簿 " sheetId="34" r:id="rId5"/>
    <sheet name="様式８ その他原価及び管理費等" sheetId="29" r:id="rId6"/>
    <sheet name="様式９（航空賃 、旅費（その他））" sheetId="37" r:id="rId7"/>
    <sheet name="様式９（航空賃 、旅費（その他）） 特例" sheetId="49" r:id="rId8"/>
    <sheet name="様式10 証拠書類（航空賃） " sheetId="47" r:id="rId9"/>
    <sheet name="様式11　戦争特約保険料" sheetId="54" r:id="rId10"/>
    <sheet name="様式12 一般業務費" sheetId="13" r:id="rId11"/>
    <sheet name="様式13一般業務費出納簿 " sheetId="46" r:id="rId12"/>
    <sheet name="様式14 通訳傭上費・報告書作成費" sheetId="55" r:id="rId13"/>
    <sheet name="様式15 機材費" sheetId="56" r:id="rId14"/>
    <sheet name="様式16 再委託費" sheetId="57" r:id="rId15"/>
    <sheet name="様式17 国内業務費" sheetId="58" r:id="rId16"/>
    <sheet name="様式18　現地一時隔離関連費" sheetId="59" r:id="rId17"/>
    <sheet name="様式19　本邦一時隔離関連費 " sheetId="60" r:id="rId18"/>
    <sheet name="【参考】様式20 証書添付台紙 " sheetId="61" r:id="rId19"/>
    <sheet name="変更の内容" sheetId="6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t15cl2it1" localSheetId="15">'様式17 国内業務費'!$A$28</definedName>
    <definedName name="at15cl2it1" localSheetId="16">'様式18　現地一時隔離関連費'!#REF!</definedName>
    <definedName name="at15cl2it1" localSheetId="17">'様式19　本邦一時隔離関連費 '!#REF!</definedName>
    <definedName name="at15cl2it2" localSheetId="15">'様式17 国内業務費'!#REF!</definedName>
    <definedName name="at15cl2it2" localSheetId="16">'様式18　現地一時隔離関連費'!#REF!</definedName>
    <definedName name="at15cl2it2" localSheetId="17">'様式19　本邦一時隔離関連費 '!#REF!</definedName>
    <definedName name="at15cl3" localSheetId="15">'様式17 国内業務費'!#REF!</definedName>
    <definedName name="at15cl3" localSheetId="16">'様式18　現地一時隔離関連費'!#REF!</definedName>
    <definedName name="at15cl3" localSheetId="17">'様式19　本邦一時隔離関連費 '!#REF!</definedName>
    <definedName name="DATA" localSheetId="18">#REF!</definedName>
    <definedName name="DATA" localSheetId="9">#REF!</definedName>
    <definedName name="DATA" localSheetId="12">#REF!</definedName>
    <definedName name="DATA">#REF!</definedName>
    <definedName name="_xlnm.Print_Area" localSheetId="18">'【参考】様式20 証書添付台紙 '!$A$1:$E$15</definedName>
    <definedName name="_xlnm.Print_Area" localSheetId="19">変更の内容!$A$1:$B$7</definedName>
    <definedName name="_xlnm.Print_Area" localSheetId="8">'様式10 証拠書類（航空賃） '!$A$1:$J$32</definedName>
    <definedName name="_xlnm.Print_Area" localSheetId="9">'様式11　戦争特約保険料'!$A$1:$G$7</definedName>
    <definedName name="_xlnm.Print_Area" localSheetId="11">'様式13一般業務費出納簿 '!$A$1:$H$37</definedName>
    <definedName name="_xlnm.Print_Area" localSheetId="12">'様式14 通訳傭上費・報告書作成費'!$A$1:$F$25</definedName>
    <definedName name="_xlnm.Print_Area" localSheetId="13">'様式15 機材費'!$A$1:$H$37</definedName>
    <definedName name="_xlnm.Print_Area" localSheetId="14">'様式16 再委託費'!$A$1:$H$36</definedName>
    <definedName name="_xlnm.Print_Area" localSheetId="15">'様式17 国内業務費'!$A$1:$E$38</definedName>
    <definedName name="_xlnm.Print_Area" localSheetId="16">'様式18　現地一時隔離関連費'!$B$1:$I$40</definedName>
    <definedName name="_xlnm.Print_Area" localSheetId="17">'様式19　本邦一時隔離関連費 '!$A$1:$J$27</definedName>
    <definedName name="_xlnm.Print_Area" localSheetId="1">'様式４ 内訳書'!$A$1:$J$24</definedName>
    <definedName name="_xlnm.Print_Area" localSheetId="3">'様式６ 直接人件費明細書 '!$A$1:$J$29</definedName>
    <definedName name="_xlnm.Print_Area" localSheetId="4">'様式７ 業務従事者名簿 '!$A$1:$G$25</definedName>
    <definedName name="_xlnm.Print_Area" localSheetId="6">'様式９（航空賃 、旅費（その他））'!$B$1:$AA$30</definedName>
    <definedName name="_xlnm.Print_Area" localSheetId="7">'様式９（航空賃 、旅費（その他）） 特例'!$A$1:$AA$29</definedName>
    <definedName name="ドルレート" localSheetId="18">#REF!</definedName>
    <definedName name="ドルレート" localSheetId="9">#REF!</definedName>
    <definedName name="ドルレート" localSheetId="12">#REF!</definedName>
    <definedName name="ドルレート">#REF!</definedName>
    <definedName name="間接費合計" localSheetId="18">#REF!</definedName>
    <definedName name="間接費合計" localSheetId="9">#REF!</definedName>
    <definedName name="間接費合計" localSheetId="12">#REF!</definedName>
    <definedName name="間接費合計">#REF!</definedName>
    <definedName name="基礎情報">[1]従事者基礎情報!$A$4:$G$23</definedName>
    <definedName name="基盤整備費合計" localSheetId="18">'[2]3.一般業務費（２）'!#REF!</definedName>
    <definedName name="基盤整備費合計" localSheetId="9">'[2]3.一般業務費（２）'!#REF!</definedName>
    <definedName name="基盤整備費合計" localSheetId="12">'[2]3.一般業務費（２）'!#REF!</definedName>
    <definedName name="基盤整備費合計">'[2]3.一般業務費（２）'!#REF!</definedName>
    <definedName name="基本人件費" localSheetId="18">#REF!</definedName>
    <definedName name="基本人件費" localSheetId="9">#REF!</definedName>
    <definedName name="基本人件費" localSheetId="12">#REF!</definedName>
    <definedName name="基本人件費">#REF!</definedName>
    <definedName name="技術交換費合計" localSheetId="18">#REF!</definedName>
    <definedName name="技術交換費合計" localSheetId="9">#REF!</definedName>
    <definedName name="技術交換費合計" localSheetId="12">#REF!</definedName>
    <definedName name="技術交換費合計">#REF!</definedName>
    <definedName name="勤務地">[3]月報2!$X$2:$X$4</definedName>
    <definedName name="契約">[4]様式1!$O$4:$O$6</definedName>
    <definedName name="契約年度" localSheetId="18">#REF!</definedName>
    <definedName name="契約年度" localSheetId="9">#REF!</definedName>
    <definedName name="契約年度" localSheetId="12">#REF!</definedName>
    <definedName name="契約年度">#REF!</definedName>
    <definedName name="経路">[4]様式2_4旅費!$C$26:$C$29</definedName>
    <definedName name="現地業務費合計" localSheetId="18">'[2]3.一般業務費（１）'!#REF!</definedName>
    <definedName name="現地業務費合計" localSheetId="9">'[2]3.一般業務費（１）'!#REF!</definedName>
    <definedName name="現地業務費合計" localSheetId="12">'[2]3.一般業務費（１）'!#REF!</definedName>
    <definedName name="現地業務費合計">'[2]3.一般業務費（１）'!#REF!</definedName>
    <definedName name="現地通貨">[5]LookUp!$B$3</definedName>
    <definedName name="現地通貨レート" localSheetId="18">#REF!</definedName>
    <definedName name="現地通貨レート" localSheetId="9">#REF!</definedName>
    <definedName name="現地通貨レート" localSheetId="12">#REF!</definedName>
    <definedName name="現地通貨レート">#REF!</definedName>
    <definedName name="口座種別">[3]入力シート!$G$2:$G$4</definedName>
    <definedName name="航空賃C" localSheetId="18">#REF!</definedName>
    <definedName name="航空賃C" localSheetId="9">#REF!</definedName>
    <definedName name="航空賃C" localSheetId="12">#REF!</definedName>
    <definedName name="航空賃C">#REF!</definedName>
    <definedName name="航空賃Y" localSheetId="18">#REF!</definedName>
    <definedName name="航空賃Y" localSheetId="9">#REF!</definedName>
    <definedName name="航空賃Y" localSheetId="12">#REF!</definedName>
    <definedName name="航空賃Y">#REF!</definedName>
    <definedName name="国内旅費" localSheetId="18">#REF!</definedName>
    <definedName name="国内旅費" localSheetId="9">#REF!</definedName>
    <definedName name="国内旅費" localSheetId="12">#REF!</definedName>
    <definedName name="国内旅費">#REF!</definedName>
    <definedName name="資機材費合計" localSheetId="18">#REF!</definedName>
    <definedName name="資機材費合計" localSheetId="9">#REF!</definedName>
    <definedName name="資機材費合計" localSheetId="12">#REF!</definedName>
    <definedName name="資機材費合計">#REF!</definedName>
    <definedName name="従事者基礎情報" localSheetId="18">[6]従事者基礎情報!$A$4:$G$23</definedName>
    <definedName name="従事者基礎情報" localSheetId="8">[7]従事者基礎情報!$A$4:$G$23</definedName>
    <definedName name="従事者基礎情報" localSheetId="9">[1]従事者基礎情報!$A$4:$G$23</definedName>
    <definedName name="従事者基礎情報" localSheetId="12">[8]従事者基礎情報!$A$4:$G$23</definedName>
    <definedName name="従事者基礎情報" localSheetId="6">従事者基礎情報!$A$4:$G$23</definedName>
    <definedName name="従事者基礎情報" localSheetId="7">従事者基礎情報!$A$4:$G$23</definedName>
    <definedName name="従事者基礎情報">従事者基礎情報!$A$4:$G$23</definedName>
    <definedName name="処理">[9]単価!$G$3:$G$6</definedName>
    <definedName name="前払">'[3]別紙前払請求内訳 '!$K$2:$K$3</definedName>
    <definedName name="打合簿" localSheetId="18">#REF!</definedName>
    <definedName name="打合簿" localSheetId="9">#REF!</definedName>
    <definedName name="打合簿" localSheetId="12">#REF!</definedName>
    <definedName name="打合簿" localSheetId="15">#REF!</definedName>
    <definedName name="打合簿" localSheetId="17">#REF!</definedName>
    <definedName name="打合簿">#REF!</definedName>
    <definedName name="単価表" localSheetId="18">[6]従事者基礎情報!$I$5:$L$10</definedName>
    <definedName name="単価表" localSheetId="8">[7]従事者基礎情報!$I$5:$L$10</definedName>
    <definedName name="単価表" localSheetId="9">[1]従事者基礎情報!$I$6:$L$11</definedName>
    <definedName name="単価表" localSheetId="12">[8]従事者基礎情報!$I$5:$L$10</definedName>
    <definedName name="単価表" localSheetId="6">従事者基礎情報!$I$5:$L$10</definedName>
    <definedName name="単価表" localSheetId="7">従事者基礎情報!$I$5:$L$10</definedName>
    <definedName name="単価表">従事者基礎情報!$I$5:$L$10</definedName>
    <definedName name="地域" localSheetId="18">#REF!</definedName>
    <definedName name="地域" localSheetId="9">#REF!</definedName>
    <definedName name="地域" localSheetId="12">#REF!</definedName>
    <definedName name="地域">#REF!</definedName>
    <definedName name="調査旅費合計" localSheetId="18">#REF!</definedName>
    <definedName name="調査旅費合計" localSheetId="9">#REF!</definedName>
    <definedName name="調査旅費合計" localSheetId="12">#REF!</definedName>
    <definedName name="調査旅費合計">#REF!</definedName>
    <definedName name="直人費コンサル" localSheetId="18">#REF!</definedName>
    <definedName name="直人費コンサル" localSheetId="9">#REF!</definedName>
    <definedName name="直人費コンサル" localSheetId="12">#REF!</definedName>
    <definedName name="直人費コンサル">#REF!</definedName>
    <definedName name="直人費合計" localSheetId="18">#REF!</definedName>
    <definedName name="直人費合計" localSheetId="9">#REF!</definedName>
    <definedName name="直人費合計" localSheetId="12">#REF!</definedName>
    <definedName name="直人費合計">#REF!</definedName>
    <definedName name="通訳単価" localSheetId="18">#REF!</definedName>
    <definedName name="通訳単価" localSheetId="9">#REF!</definedName>
    <definedName name="通訳単価" localSheetId="12">#REF!</definedName>
    <definedName name="通訳単価">#REF!</definedName>
    <definedName name="内外選択">[9]単価!$F$3:$F$4</definedName>
    <definedName name="年度毎月額単価表" localSheetId="6">従事者基礎情報!$I$14:$N$20</definedName>
    <definedName name="年度毎月額単価表" localSheetId="7">従事者基礎情報!$I$14:$N$20</definedName>
    <definedName name="年度毎月額単価表">従事者基礎情報!$I$14:$N$20</definedName>
    <definedName name="分類">[4]従事者明細!$K$4:$K$7</definedName>
    <definedName name="報告書作成費合計" localSheetId="18">#REF!</definedName>
    <definedName name="報告書作成費合計" localSheetId="9">#REF!</definedName>
    <definedName name="報告書作成費合計" localSheetId="12">#REF!</definedName>
    <definedName name="報告書作成費合計">#REF!</definedName>
    <definedName name="様式番号" localSheetId="18">#REF!</definedName>
    <definedName name="様式番号" localSheetId="9">#REF!</definedName>
    <definedName name="様式番号" localSheetId="12">#REF!</definedName>
    <definedName name="様式番号" localSheetId="15">#REF!</definedName>
    <definedName name="様式番号" localSheetId="17">#REF!</definedName>
    <definedName name="様式番号">#REF!</definedName>
  </definedNames>
  <calcPr calcId="191028"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7" i="49" l="1"/>
  <c r="Y26" i="49"/>
  <c r="Y25" i="49"/>
  <c r="Y24" i="49"/>
  <c r="Y23" i="49"/>
  <c r="Y22" i="49"/>
  <c r="Y21" i="49"/>
  <c r="Y20" i="49"/>
  <c r="Y19" i="49"/>
  <c r="Y18" i="49"/>
  <c r="Y17" i="49"/>
  <c r="Y16" i="49"/>
  <c r="Y14" i="49"/>
  <c r="Y13" i="49"/>
  <c r="Y12" i="49"/>
  <c r="Y11" i="49"/>
  <c r="Y10" i="49"/>
  <c r="Y9" i="49"/>
  <c r="Y8" i="49"/>
  <c r="Y7" i="49"/>
  <c r="Y6" i="49"/>
  <c r="E8" i="35"/>
  <c r="E7" i="35"/>
  <c r="E6" i="35"/>
  <c r="E5" i="35"/>
  <c r="I5" i="35"/>
  <c r="H24" i="35"/>
  <c r="D6" i="37" l="1"/>
  <c r="K6" i="37" s="1"/>
  <c r="D5" i="54" l="1"/>
  <c r="C14" i="59"/>
  <c r="I22" i="60"/>
  <c r="D22" i="60"/>
  <c r="C22" i="60"/>
  <c r="I21" i="60"/>
  <c r="D21" i="60"/>
  <c r="C21" i="60"/>
  <c r="I20" i="60"/>
  <c r="D20" i="60"/>
  <c r="C20" i="60"/>
  <c r="I19" i="60"/>
  <c r="D19" i="60"/>
  <c r="C19" i="60"/>
  <c r="I18" i="60"/>
  <c r="D18" i="60"/>
  <c r="C18" i="60"/>
  <c r="I17" i="60"/>
  <c r="D17" i="60"/>
  <c r="C17" i="60"/>
  <c r="E12" i="60"/>
  <c r="I35" i="59"/>
  <c r="D35" i="59"/>
  <c r="C35" i="59"/>
  <c r="I34" i="59"/>
  <c r="D34" i="59"/>
  <c r="C34" i="59"/>
  <c r="I33" i="59"/>
  <c r="D33" i="59"/>
  <c r="C33" i="59"/>
  <c r="I32" i="59"/>
  <c r="D32" i="59"/>
  <c r="C32" i="59"/>
  <c r="I31" i="59"/>
  <c r="D31" i="59"/>
  <c r="C31" i="59"/>
  <c r="I30" i="59"/>
  <c r="I36" i="59" s="1"/>
  <c r="D30" i="59"/>
  <c r="C30" i="59"/>
  <c r="E25" i="59"/>
  <c r="D14" i="59"/>
  <c r="I14" i="59" s="1"/>
  <c r="E14" i="59" s="1"/>
  <c r="G14" i="59" s="1"/>
  <c r="B14" i="59"/>
  <c r="D13" i="59"/>
  <c r="I13" i="59" s="1"/>
  <c r="E13" i="59" s="1"/>
  <c r="G13" i="59" s="1"/>
  <c r="C13" i="59"/>
  <c r="B13" i="59"/>
  <c r="D12" i="59"/>
  <c r="I12" i="59" s="1"/>
  <c r="E12" i="59" s="1"/>
  <c r="G12" i="59" s="1"/>
  <c r="C12" i="59"/>
  <c r="B12" i="59"/>
  <c r="D11" i="59"/>
  <c r="I11" i="59" s="1"/>
  <c r="E11" i="59" s="1"/>
  <c r="G11" i="59" s="1"/>
  <c r="C11" i="59"/>
  <c r="B11" i="59"/>
  <c r="D10" i="59"/>
  <c r="I10" i="59" s="1"/>
  <c r="E10" i="59" s="1"/>
  <c r="G10" i="59" s="1"/>
  <c r="C10" i="59"/>
  <c r="B10" i="59"/>
  <c r="D9" i="59"/>
  <c r="I9" i="59" s="1"/>
  <c r="E9" i="59" s="1"/>
  <c r="G9" i="59" s="1"/>
  <c r="C9" i="59"/>
  <c r="B9" i="59"/>
  <c r="D8" i="59"/>
  <c r="I8" i="59" s="1"/>
  <c r="E8" i="59" s="1"/>
  <c r="G8" i="59" s="1"/>
  <c r="C8" i="59"/>
  <c r="B8" i="59"/>
  <c r="D7" i="59"/>
  <c r="I7" i="59" s="1"/>
  <c r="E7" i="59" s="1"/>
  <c r="G7" i="59" s="1"/>
  <c r="C7" i="59"/>
  <c r="B7" i="59"/>
  <c r="D6" i="59"/>
  <c r="I6" i="59" s="1"/>
  <c r="E6" i="59" s="1"/>
  <c r="G6" i="59" s="1"/>
  <c r="C6" i="59"/>
  <c r="B6" i="59"/>
  <c r="C33" i="58"/>
  <c r="C24" i="58"/>
  <c r="C21" i="58"/>
  <c r="C17" i="58"/>
  <c r="C10" i="58"/>
  <c r="D30" i="57"/>
  <c r="D27" i="57"/>
  <c r="G18" i="57"/>
  <c r="G15" i="57"/>
  <c r="G12" i="57"/>
  <c r="G9" i="57"/>
  <c r="E33" i="56"/>
  <c r="E22" i="56"/>
  <c r="E21" i="56"/>
  <c r="E20" i="56"/>
  <c r="E19" i="56"/>
  <c r="E18" i="56"/>
  <c r="E13" i="56"/>
  <c r="E21" i="55"/>
  <c r="E22" i="55" s="1"/>
  <c r="E9" i="55"/>
  <c r="E8" i="55"/>
  <c r="E7" i="55"/>
  <c r="E6" i="55"/>
  <c r="E5" i="55"/>
  <c r="D6" i="54"/>
  <c r="D7" i="54" s="1"/>
  <c r="I23" i="60" l="1"/>
  <c r="G25" i="60" s="1"/>
  <c r="C25" i="58"/>
  <c r="C35" i="58" s="1"/>
  <c r="D31" i="57"/>
  <c r="D32" i="57" s="1"/>
  <c r="G19" i="57"/>
  <c r="E23" i="56"/>
  <c r="H34" i="56" s="1"/>
  <c r="E10" i="55"/>
  <c r="E11" i="55" s="1"/>
  <c r="G15" i="59"/>
  <c r="G34" i="57" l="1"/>
  <c r="G38" i="59"/>
  <c r="F11" i="28"/>
  <c r="E11" i="28"/>
  <c r="F6" i="1"/>
  <c r="D6" i="1"/>
  <c r="F13" i="28"/>
  <c r="E13" i="28"/>
  <c r="F14" i="28"/>
  <c r="E14" i="28"/>
  <c r="B6" i="49" l="1"/>
  <c r="I28" i="37"/>
  <c r="Y15" i="49"/>
  <c r="Y8" i="37"/>
  <c r="Y9" i="37"/>
  <c r="Y10" i="37"/>
  <c r="Y11" i="37"/>
  <c r="Y12" i="37"/>
  <c r="Y13" i="37"/>
  <c r="Y14" i="37"/>
  <c r="Y15" i="37"/>
  <c r="Y16" i="37"/>
  <c r="Y17" i="37"/>
  <c r="Y18" i="37"/>
  <c r="Y19" i="37"/>
  <c r="Y20" i="37"/>
  <c r="Y21" i="37"/>
  <c r="Y22" i="37"/>
  <c r="Y23" i="37"/>
  <c r="Y24" i="37"/>
  <c r="Y25" i="37"/>
  <c r="Y26" i="37"/>
  <c r="Y27" i="37"/>
  <c r="Y6" i="37"/>
  <c r="Y7" i="37"/>
  <c r="I28" i="49"/>
  <c r="G27" i="49"/>
  <c r="W27" i="49" s="1"/>
  <c r="D27" i="49"/>
  <c r="R27" i="49" s="1"/>
  <c r="C27" i="49"/>
  <c r="B27" i="49"/>
  <c r="G26" i="49"/>
  <c r="L26" i="49" s="1"/>
  <c r="D26" i="49"/>
  <c r="K26" i="49" s="1"/>
  <c r="C26" i="49"/>
  <c r="B26" i="49"/>
  <c r="G25" i="49"/>
  <c r="W25" i="49" s="1"/>
  <c r="D25" i="49"/>
  <c r="R25" i="49" s="1"/>
  <c r="C25" i="49"/>
  <c r="B25" i="49"/>
  <c r="G24" i="49"/>
  <c r="W24" i="49" s="1"/>
  <c r="D24" i="49"/>
  <c r="K24" i="49" s="1"/>
  <c r="C24" i="49"/>
  <c r="B24" i="49"/>
  <c r="G23" i="49"/>
  <c r="W23" i="49" s="1"/>
  <c r="D23" i="49"/>
  <c r="K23" i="49" s="1"/>
  <c r="C23" i="49"/>
  <c r="B23" i="49"/>
  <c r="G22" i="49"/>
  <c r="W22" i="49" s="1"/>
  <c r="D22" i="49"/>
  <c r="R22" i="49" s="1"/>
  <c r="C22" i="49"/>
  <c r="B22" i="49"/>
  <c r="G21" i="49"/>
  <c r="W21" i="49" s="1"/>
  <c r="D21" i="49"/>
  <c r="R21" i="49" s="1"/>
  <c r="T21" i="49" s="1"/>
  <c r="C21" i="49"/>
  <c r="B21" i="49"/>
  <c r="G20" i="49"/>
  <c r="W20" i="49" s="1"/>
  <c r="D20" i="49"/>
  <c r="R20" i="49" s="1"/>
  <c r="C20" i="49"/>
  <c r="B20" i="49"/>
  <c r="G19" i="49"/>
  <c r="W19" i="49" s="1"/>
  <c r="D19" i="49"/>
  <c r="R19" i="49" s="1"/>
  <c r="C19" i="49"/>
  <c r="B19" i="49"/>
  <c r="G18" i="49"/>
  <c r="W18" i="49" s="1"/>
  <c r="D18" i="49"/>
  <c r="R18" i="49" s="1"/>
  <c r="C18" i="49"/>
  <c r="B18" i="49"/>
  <c r="G17" i="49"/>
  <c r="W17" i="49" s="1"/>
  <c r="D17" i="49"/>
  <c r="R17" i="49" s="1"/>
  <c r="C17" i="49"/>
  <c r="B17" i="49"/>
  <c r="G16" i="49"/>
  <c r="W16" i="49" s="1"/>
  <c r="D16" i="49"/>
  <c r="R16" i="49" s="1"/>
  <c r="C16" i="49"/>
  <c r="B16" i="49"/>
  <c r="G15" i="49"/>
  <c r="W15" i="49" s="1"/>
  <c r="D15" i="49"/>
  <c r="R15" i="49" s="1"/>
  <c r="C15" i="49"/>
  <c r="B15" i="49"/>
  <c r="G14" i="49"/>
  <c r="L14" i="49" s="1"/>
  <c r="D14" i="49"/>
  <c r="S14" i="49" s="1"/>
  <c r="C14" i="49"/>
  <c r="B14" i="49"/>
  <c r="G13" i="49"/>
  <c r="D13" i="49"/>
  <c r="K13" i="49" s="1"/>
  <c r="C13" i="49"/>
  <c r="B13" i="49"/>
  <c r="G12" i="49"/>
  <c r="L12" i="49" s="1"/>
  <c r="D12" i="49"/>
  <c r="N12" i="49" s="1"/>
  <c r="C12" i="49"/>
  <c r="B12" i="49"/>
  <c r="G11" i="49"/>
  <c r="W11" i="49"/>
  <c r="D11" i="49"/>
  <c r="P11" i="49" s="1"/>
  <c r="C11" i="49"/>
  <c r="B11" i="49"/>
  <c r="G10" i="49"/>
  <c r="W10" i="49" s="1"/>
  <c r="D10" i="49"/>
  <c r="R10" i="49" s="1"/>
  <c r="T10" i="49" s="1"/>
  <c r="C10" i="49"/>
  <c r="B10" i="49"/>
  <c r="G9" i="49"/>
  <c r="L9" i="49" s="1"/>
  <c r="D9" i="49"/>
  <c r="S9" i="49" s="1"/>
  <c r="C9" i="49"/>
  <c r="B9" i="49"/>
  <c r="G8" i="49"/>
  <c r="L8" i="49" s="1"/>
  <c r="D8" i="49"/>
  <c r="P8" i="49" s="1"/>
  <c r="C8" i="49"/>
  <c r="B8" i="49"/>
  <c r="G7" i="49"/>
  <c r="W7" i="49" s="1"/>
  <c r="D7" i="49"/>
  <c r="S7" i="49" s="1"/>
  <c r="C7" i="49"/>
  <c r="B7" i="49"/>
  <c r="G6" i="49"/>
  <c r="W6" i="49" s="1"/>
  <c r="D6" i="49"/>
  <c r="C6" i="49"/>
  <c r="G6" i="37"/>
  <c r="L6" i="37" s="1"/>
  <c r="G7" i="37"/>
  <c r="K21" i="49"/>
  <c r="W9" i="49"/>
  <c r="L11" i="49"/>
  <c r="S13" i="49"/>
  <c r="W12" i="49"/>
  <c r="W8" i="49"/>
  <c r="W14" i="49"/>
  <c r="S10" i="49"/>
  <c r="S11" i="49"/>
  <c r="W6" i="37"/>
  <c r="K12" i="49"/>
  <c r="O12" i="49" s="1"/>
  <c r="R13" i="49"/>
  <c r="C34" i="46"/>
  <c r="D29" i="46"/>
  <c r="D30" i="46" s="1"/>
  <c r="E29" i="46"/>
  <c r="E30" i="46" s="1"/>
  <c r="C33" i="46"/>
  <c r="G3" i="46"/>
  <c r="F29" i="46"/>
  <c r="F24" i="35"/>
  <c r="F7" i="28"/>
  <c r="F8" i="28"/>
  <c r="F9" i="28"/>
  <c r="F10" i="28"/>
  <c r="F12" i="28"/>
  <c r="F15" i="28"/>
  <c r="F6" i="28"/>
  <c r="G27" i="37"/>
  <c r="L27" i="37" s="1"/>
  <c r="D27" i="37"/>
  <c r="R27" i="37" s="1"/>
  <c r="C27" i="37"/>
  <c r="B27" i="37"/>
  <c r="G26" i="37"/>
  <c r="L26" i="37" s="1"/>
  <c r="D26" i="37"/>
  <c r="R26" i="37" s="1"/>
  <c r="C26" i="37"/>
  <c r="B26" i="37"/>
  <c r="G25" i="37"/>
  <c r="W25" i="37" s="1"/>
  <c r="D25" i="37"/>
  <c r="R25" i="37" s="1"/>
  <c r="C25" i="37"/>
  <c r="B25" i="37"/>
  <c r="G24" i="37"/>
  <c r="L24" i="37" s="1"/>
  <c r="D24" i="37"/>
  <c r="R24" i="37" s="1"/>
  <c r="C24" i="37"/>
  <c r="B24" i="37"/>
  <c r="G23" i="37"/>
  <c r="L23" i="37" s="1"/>
  <c r="D23" i="37"/>
  <c r="R23" i="37" s="1"/>
  <c r="C23" i="37"/>
  <c r="B23" i="37"/>
  <c r="G22" i="37"/>
  <c r="W22" i="37" s="1"/>
  <c r="D22" i="37"/>
  <c r="R22" i="37" s="1"/>
  <c r="C22" i="37"/>
  <c r="B22" i="37"/>
  <c r="G21" i="37"/>
  <c r="W21" i="37" s="1"/>
  <c r="D21" i="37"/>
  <c r="R21" i="37" s="1"/>
  <c r="C21" i="37"/>
  <c r="B21" i="37"/>
  <c r="G20" i="37"/>
  <c r="L20" i="37" s="1"/>
  <c r="D20" i="37"/>
  <c r="R20" i="37" s="1"/>
  <c r="C20" i="37"/>
  <c r="B20" i="37"/>
  <c r="G19" i="37"/>
  <c r="L19" i="37" s="1"/>
  <c r="D19" i="37"/>
  <c r="R19" i="37" s="1"/>
  <c r="C19" i="37"/>
  <c r="B19" i="37"/>
  <c r="G18" i="37"/>
  <c r="W18" i="37" s="1"/>
  <c r="D18" i="37"/>
  <c r="R18" i="37" s="1"/>
  <c r="C18" i="37"/>
  <c r="B18" i="37"/>
  <c r="G17" i="37"/>
  <c r="W17" i="37" s="1"/>
  <c r="D17" i="37"/>
  <c r="R17" i="37" s="1"/>
  <c r="C17" i="37"/>
  <c r="B17" i="37"/>
  <c r="G16" i="37"/>
  <c r="L16" i="37" s="1"/>
  <c r="D16" i="37"/>
  <c r="R16" i="37" s="1"/>
  <c r="C16" i="37"/>
  <c r="B16" i="37"/>
  <c r="G15" i="37"/>
  <c r="W15" i="37" s="1"/>
  <c r="D15" i="37"/>
  <c r="R15" i="37" s="1"/>
  <c r="C15" i="37"/>
  <c r="B15" i="37"/>
  <c r="G14" i="37"/>
  <c r="W14" i="37" s="1"/>
  <c r="D14" i="37"/>
  <c r="R14" i="37" s="1"/>
  <c r="V14" i="37" s="1"/>
  <c r="C14" i="37"/>
  <c r="B14" i="37"/>
  <c r="G13" i="37"/>
  <c r="W13" i="37" s="1"/>
  <c r="D13" i="37"/>
  <c r="P13" i="37" s="1"/>
  <c r="C13" i="37"/>
  <c r="B13" i="37"/>
  <c r="G12" i="37"/>
  <c r="W12" i="37" s="1"/>
  <c r="D12" i="37"/>
  <c r="P12" i="37" s="1"/>
  <c r="C12" i="37"/>
  <c r="B12" i="37"/>
  <c r="G11" i="37"/>
  <c r="W11" i="37" s="1"/>
  <c r="D11" i="37"/>
  <c r="P11" i="37" s="1"/>
  <c r="C11" i="37"/>
  <c r="B11" i="37"/>
  <c r="G10" i="37"/>
  <c r="W10" i="37" s="1"/>
  <c r="D10" i="37"/>
  <c r="K10" i="37" s="1"/>
  <c r="C10" i="37"/>
  <c r="B10" i="37"/>
  <c r="G9" i="37"/>
  <c r="W9" i="37" s="1"/>
  <c r="D9" i="37"/>
  <c r="U9" i="37" s="1"/>
  <c r="C9" i="37"/>
  <c r="B9" i="37"/>
  <c r="G8" i="37"/>
  <c r="W8" i="37" s="1"/>
  <c r="D8" i="37"/>
  <c r="N8" i="37" s="1"/>
  <c r="C8" i="37"/>
  <c r="B8" i="37"/>
  <c r="D7" i="37"/>
  <c r="U7" i="37" s="1"/>
  <c r="C7" i="37"/>
  <c r="B7" i="37"/>
  <c r="N6" i="37"/>
  <c r="C6" i="37"/>
  <c r="B6" i="37"/>
  <c r="G24" i="34"/>
  <c r="G23" i="34"/>
  <c r="G22" i="34"/>
  <c r="G21" i="34"/>
  <c r="G20" i="34"/>
  <c r="G19" i="34"/>
  <c r="G18" i="34"/>
  <c r="G17" i="34"/>
  <c r="G16" i="34"/>
  <c r="G15" i="34"/>
  <c r="G14" i="34"/>
  <c r="G13" i="34"/>
  <c r="G12" i="34"/>
  <c r="G11" i="34"/>
  <c r="G10" i="34"/>
  <c r="G9" i="34"/>
  <c r="G8" i="34"/>
  <c r="G7" i="34"/>
  <c r="G6" i="34"/>
  <c r="G5" i="34"/>
  <c r="F5" i="1"/>
  <c r="F20" i="1" s="1"/>
  <c r="D5" i="1"/>
  <c r="D20" i="1" s="1"/>
  <c r="D21" i="1" s="1"/>
  <c r="B6" i="35"/>
  <c r="B7" i="35"/>
  <c r="B8" i="35"/>
  <c r="B9" i="35"/>
  <c r="B10" i="35"/>
  <c r="B11" i="35"/>
  <c r="B12" i="35"/>
  <c r="B13" i="35"/>
  <c r="B14" i="35"/>
  <c r="B15" i="35"/>
  <c r="B16" i="35"/>
  <c r="B17" i="35"/>
  <c r="B18" i="35"/>
  <c r="B19" i="35"/>
  <c r="B20" i="35"/>
  <c r="B21" i="35"/>
  <c r="B22" i="35"/>
  <c r="B23" i="35"/>
  <c r="E6" i="28"/>
  <c r="F23" i="34"/>
  <c r="E23" i="34"/>
  <c r="D23" i="34"/>
  <c r="C23" i="34"/>
  <c r="B23" i="34"/>
  <c r="F14" i="34"/>
  <c r="E14" i="34"/>
  <c r="D14" i="34"/>
  <c r="C14" i="34"/>
  <c r="B14" i="34"/>
  <c r="F13" i="34"/>
  <c r="E13" i="34"/>
  <c r="D13" i="34"/>
  <c r="C13" i="34"/>
  <c r="B13" i="34"/>
  <c r="F12" i="34"/>
  <c r="E12" i="34"/>
  <c r="D12" i="34"/>
  <c r="C12" i="34"/>
  <c r="B12" i="34"/>
  <c r="F11" i="34"/>
  <c r="E11" i="34"/>
  <c r="D11" i="34"/>
  <c r="C11" i="34"/>
  <c r="B11" i="34"/>
  <c r="F10" i="34"/>
  <c r="E10" i="34"/>
  <c r="D10" i="34"/>
  <c r="C10" i="34"/>
  <c r="B10" i="34"/>
  <c r="F9" i="34"/>
  <c r="E9" i="34"/>
  <c r="D9" i="34"/>
  <c r="C9" i="34"/>
  <c r="B9" i="34"/>
  <c r="F18" i="34"/>
  <c r="E18" i="34"/>
  <c r="D18" i="34"/>
  <c r="C18" i="34"/>
  <c r="B18" i="34"/>
  <c r="F17" i="34"/>
  <c r="E17" i="34"/>
  <c r="D17" i="34"/>
  <c r="C17" i="34"/>
  <c r="B17" i="34"/>
  <c r="F16" i="34"/>
  <c r="E16" i="34"/>
  <c r="D16" i="34"/>
  <c r="C16" i="34"/>
  <c r="B16" i="34"/>
  <c r="F15" i="34"/>
  <c r="E15" i="34"/>
  <c r="D15" i="34"/>
  <c r="C15" i="34"/>
  <c r="B15" i="34"/>
  <c r="D5" i="35"/>
  <c r="D6" i="35"/>
  <c r="D7" i="35"/>
  <c r="G7" i="35" s="1"/>
  <c r="I7" i="35"/>
  <c r="D8" i="35"/>
  <c r="G8" i="35" s="1"/>
  <c r="I8" i="35"/>
  <c r="I23" i="35"/>
  <c r="G23" i="35"/>
  <c r="J23" i="35" s="1"/>
  <c r="G22" i="35"/>
  <c r="G21" i="35"/>
  <c r="G20" i="35"/>
  <c r="G19" i="35"/>
  <c r="G18" i="35"/>
  <c r="G17" i="35"/>
  <c r="G16" i="35"/>
  <c r="G14" i="35"/>
  <c r="G13" i="35"/>
  <c r="G12" i="35"/>
  <c r="G11" i="35"/>
  <c r="G10" i="35"/>
  <c r="G15" i="35"/>
  <c r="D15" i="35"/>
  <c r="C15" i="35"/>
  <c r="D14" i="35"/>
  <c r="C14" i="35"/>
  <c r="D13" i="35"/>
  <c r="C13" i="35"/>
  <c r="D12" i="35"/>
  <c r="C12" i="35"/>
  <c r="D11" i="35"/>
  <c r="C11" i="35"/>
  <c r="D10" i="35"/>
  <c r="C10" i="35"/>
  <c r="D19" i="35"/>
  <c r="C19" i="35"/>
  <c r="D18" i="35"/>
  <c r="C18" i="35"/>
  <c r="D17" i="35"/>
  <c r="C17" i="35"/>
  <c r="D16" i="35"/>
  <c r="C16" i="35"/>
  <c r="D21" i="35"/>
  <c r="C21" i="35"/>
  <c r="D20" i="35"/>
  <c r="C20" i="35"/>
  <c r="D22" i="35"/>
  <c r="C22" i="35"/>
  <c r="D23" i="35"/>
  <c r="E23" i="35" s="1"/>
  <c r="C23" i="35"/>
  <c r="D9" i="35"/>
  <c r="C9" i="35"/>
  <c r="C8" i="35"/>
  <c r="C7" i="35"/>
  <c r="C6" i="35"/>
  <c r="C5" i="35"/>
  <c r="B5" i="35"/>
  <c r="F24" i="34"/>
  <c r="E24" i="34"/>
  <c r="D24" i="34"/>
  <c r="C24" i="34"/>
  <c r="B24" i="34"/>
  <c r="F22" i="34"/>
  <c r="E22" i="34"/>
  <c r="D22" i="34"/>
  <c r="C22" i="34"/>
  <c r="B22" i="34"/>
  <c r="F21" i="34"/>
  <c r="E21" i="34"/>
  <c r="D21" i="34"/>
  <c r="C21" i="34"/>
  <c r="B21" i="34"/>
  <c r="F20" i="34"/>
  <c r="E20" i="34"/>
  <c r="D20" i="34"/>
  <c r="C20" i="34"/>
  <c r="B20" i="34"/>
  <c r="F19" i="34"/>
  <c r="E19" i="34"/>
  <c r="D19" i="34"/>
  <c r="C19" i="34"/>
  <c r="B19" i="34"/>
  <c r="F8" i="34"/>
  <c r="E8" i="34"/>
  <c r="D8" i="34"/>
  <c r="C8" i="34"/>
  <c r="B8" i="34"/>
  <c r="F7" i="34"/>
  <c r="E7" i="34"/>
  <c r="D7" i="34"/>
  <c r="C7" i="34"/>
  <c r="B7" i="34"/>
  <c r="F6" i="34"/>
  <c r="E6" i="34"/>
  <c r="D6" i="34"/>
  <c r="C6" i="34"/>
  <c r="B6" i="34"/>
  <c r="F5" i="34"/>
  <c r="E5" i="34"/>
  <c r="D5" i="34"/>
  <c r="C5" i="34"/>
  <c r="B5" i="34"/>
  <c r="M13" i="13"/>
  <c r="M12" i="13"/>
  <c r="M11" i="13"/>
  <c r="M10" i="13"/>
  <c r="M9" i="13"/>
  <c r="M8" i="13"/>
  <c r="M6" i="13"/>
  <c r="M7" i="13"/>
  <c r="D16" i="28"/>
  <c r="B16" i="28"/>
  <c r="E15" i="28"/>
  <c r="E12" i="28"/>
  <c r="E10" i="28"/>
  <c r="E9" i="28"/>
  <c r="E8" i="28"/>
  <c r="E7" i="28"/>
  <c r="L8" i="37"/>
  <c r="L9" i="37"/>
  <c r="L10" i="37"/>
  <c r="L11" i="37"/>
  <c r="L12" i="37"/>
  <c r="L13" i="37"/>
  <c r="L14" i="37"/>
  <c r="U6" i="37"/>
  <c r="S11" i="37"/>
  <c r="N13" i="37"/>
  <c r="G9" i="35"/>
  <c r="D31" i="46" l="1"/>
  <c r="L21" i="49"/>
  <c r="R24" i="49"/>
  <c r="R26" i="49"/>
  <c r="R7" i="49"/>
  <c r="R23" i="49"/>
  <c r="K13" i="37"/>
  <c r="M13" i="37" s="1"/>
  <c r="N11" i="37"/>
  <c r="R9" i="37"/>
  <c r="V9" i="37" s="1"/>
  <c r="I22" i="35"/>
  <c r="E22" i="35"/>
  <c r="I21" i="35"/>
  <c r="J21" i="35" s="1"/>
  <c r="E21" i="35"/>
  <c r="I20" i="35"/>
  <c r="E20" i="35"/>
  <c r="I19" i="35"/>
  <c r="E19" i="35"/>
  <c r="I18" i="35"/>
  <c r="E18" i="35"/>
  <c r="I17" i="35"/>
  <c r="E17" i="35"/>
  <c r="I16" i="35"/>
  <c r="E16" i="35"/>
  <c r="I15" i="35"/>
  <c r="E15" i="35"/>
  <c r="I14" i="35"/>
  <c r="E14" i="35"/>
  <c r="I13" i="35"/>
  <c r="J13" i="35" s="1"/>
  <c r="E13" i="35"/>
  <c r="I12" i="35"/>
  <c r="E12" i="35"/>
  <c r="I11" i="35"/>
  <c r="E11" i="35"/>
  <c r="I10" i="35"/>
  <c r="E10" i="35"/>
  <c r="I9" i="35"/>
  <c r="E9" i="35"/>
  <c r="J22" i="35"/>
  <c r="J20" i="35"/>
  <c r="J19" i="35"/>
  <c r="J18" i="35"/>
  <c r="J17" i="35"/>
  <c r="J16" i="35"/>
  <c r="J15" i="35"/>
  <c r="J14" i="35"/>
  <c r="J12" i="35"/>
  <c r="J11" i="35"/>
  <c r="J10" i="35"/>
  <c r="J9" i="35"/>
  <c r="L20" i="49"/>
  <c r="W26" i="49"/>
  <c r="V25" i="49"/>
  <c r="L16" i="49"/>
  <c r="L25" i="49"/>
  <c r="L18" i="49"/>
  <c r="L22" i="49"/>
  <c r="L17" i="49"/>
  <c r="L24" i="49"/>
  <c r="L15" i="49"/>
  <c r="L19" i="49"/>
  <c r="L23" i="49"/>
  <c r="L27" i="49"/>
  <c r="U15" i="49"/>
  <c r="U16" i="49"/>
  <c r="U20" i="49"/>
  <c r="U21" i="49"/>
  <c r="S22" i="49"/>
  <c r="V26" i="49"/>
  <c r="N26" i="49"/>
  <c r="T26" i="49"/>
  <c r="U26" i="49"/>
  <c r="S24" i="49"/>
  <c r="U24" i="49"/>
  <c r="P24" i="49"/>
  <c r="O24" i="49"/>
  <c r="N22" i="49"/>
  <c r="K22" i="49"/>
  <c r="O22" i="49" s="1"/>
  <c r="W19" i="37"/>
  <c r="L15" i="37"/>
  <c r="W23" i="37"/>
  <c r="W27" i="37"/>
  <c r="W26" i="37"/>
  <c r="P16" i="37"/>
  <c r="L25" i="37"/>
  <c r="L21" i="37"/>
  <c r="W20" i="37"/>
  <c r="W24" i="37"/>
  <c r="L18" i="37"/>
  <c r="L22" i="37"/>
  <c r="L17" i="37"/>
  <c r="W16" i="37"/>
  <c r="S16" i="37"/>
  <c r="P18" i="37"/>
  <c r="S20" i="37"/>
  <c r="N22" i="37"/>
  <c r="S24" i="37"/>
  <c r="U26" i="37"/>
  <c r="S15" i="37"/>
  <c r="P17" i="37"/>
  <c r="P19" i="37"/>
  <c r="P21" i="37"/>
  <c r="P23" i="37"/>
  <c r="P25" i="37"/>
  <c r="U27" i="37"/>
  <c r="T27" i="37"/>
  <c r="N27" i="37"/>
  <c r="U25" i="37"/>
  <c r="K25" i="37"/>
  <c r="P24" i="37"/>
  <c r="N23" i="37"/>
  <c r="V21" i="37"/>
  <c r="U21" i="37"/>
  <c r="N19" i="37"/>
  <c r="U17" i="37"/>
  <c r="V17" i="37"/>
  <c r="N15" i="37"/>
  <c r="F21" i="1"/>
  <c r="F22" i="1" s="1"/>
  <c r="J22" i="1" s="1"/>
  <c r="W13" i="49"/>
  <c r="L13" i="49"/>
  <c r="J8" i="35"/>
  <c r="J7" i="35"/>
  <c r="D22" i="1"/>
  <c r="R7" i="37"/>
  <c r="T7" i="37" s="1"/>
  <c r="N25" i="49"/>
  <c r="M26" i="49"/>
  <c r="P20" i="49"/>
  <c r="V21" i="49"/>
  <c r="V24" i="49"/>
  <c r="N24" i="49"/>
  <c r="T17" i="49"/>
  <c r="U14" i="49"/>
  <c r="U23" i="49"/>
  <c r="K7" i="37"/>
  <c r="O7" i="37" s="1"/>
  <c r="N21" i="49"/>
  <c r="P26" i="49"/>
  <c r="U22" i="49"/>
  <c r="T25" i="49"/>
  <c r="K20" i="49"/>
  <c r="O20" i="49" s="1"/>
  <c r="T24" i="49"/>
  <c r="S26" i="49"/>
  <c r="P20" i="37"/>
  <c r="K14" i="49"/>
  <c r="M14" i="49" s="1"/>
  <c r="P8" i="37"/>
  <c r="T24" i="37"/>
  <c r="R6" i="37"/>
  <c r="T6" i="37" s="1"/>
  <c r="T16" i="37"/>
  <c r="S6" i="37"/>
  <c r="N20" i="49"/>
  <c r="M24" i="49"/>
  <c r="T22" i="49"/>
  <c r="S20" i="49"/>
  <c r="U25" i="49"/>
  <c r="V22" i="49"/>
  <c r="R12" i="37"/>
  <c r="T12" i="37" s="1"/>
  <c r="N26" i="37"/>
  <c r="U18" i="37"/>
  <c r="R14" i="49"/>
  <c r="T14" i="49" s="1"/>
  <c r="P22" i="49"/>
  <c r="V20" i="49"/>
  <c r="S25" i="49"/>
  <c r="U22" i="37"/>
  <c r="U14" i="37"/>
  <c r="P14" i="49"/>
  <c r="T20" i="37"/>
  <c r="R10" i="37"/>
  <c r="V10" i="37" s="1"/>
  <c r="O13" i="49"/>
  <c r="N14" i="49"/>
  <c r="N7" i="37"/>
  <c r="S21" i="49"/>
  <c r="T20" i="49"/>
  <c r="M14" i="13"/>
  <c r="S16" i="49"/>
  <c r="L7" i="49"/>
  <c r="U10" i="49"/>
  <c r="S7" i="37"/>
  <c r="L7" i="37"/>
  <c r="L6" i="49"/>
  <c r="U7" i="49"/>
  <c r="N10" i="49"/>
  <c r="K9" i="49"/>
  <c r="M9" i="49" s="1"/>
  <c r="L10" i="49"/>
  <c r="P7" i="37"/>
  <c r="W7" i="37"/>
  <c r="S8" i="49"/>
  <c r="S12" i="49"/>
  <c r="K24" i="37"/>
  <c r="O24" i="37" s="1"/>
  <c r="V23" i="37"/>
  <c r="T22" i="37"/>
  <c r="K20" i="37"/>
  <c r="O20" i="37" s="1"/>
  <c r="V19" i="37"/>
  <c r="T18" i="37"/>
  <c r="K16" i="37"/>
  <c r="O16" i="37" s="1"/>
  <c r="V15" i="37"/>
  <c r="V27" i="37"/>
  <c r="T26" i="37"/>
  <c r="O25" i="37"/>
  <c r="S27" i="37"/>
  <c r="S26" i="37"/>
  <c r="N25" i="37"/>
  <c r="U24" i="37"/>
  <c r="U23" i="37"/>
  <c r="S22" i="37"/>
  <c r="N21" i="37"/>
  <c r="U20" i="37"/>
  <c r="S19" i="37"/>
  <c r="N18" i="37"/>
  <c r="N17" i="37"/>
  <c r="U16" i="37"/>
  <c r="P15" i="37"/>
  <c r="P14" i="37"/>
  <c r="S14" i="37"/>
  <c r="R13" i="37"/>
  <c r="V13" i="37" s="1"/>
  <c r="U12" i="37"/>
  <c r="R11" i="37"/>
  <c r="V11" i="37" s="1"/>
  <c r="P10" i="37"/>
  <c r="U10" i="37"/>
  <c r="R8" i="37"/>
  <c r="V8" i="37" s="1"/>
  <c r="N17" i="49"/>
  <c r="R8" i="49"/>
  <c r="T8" i="49" s="1"/>
  <c r="T16" i="49"/>
  <c r="P12" i="49"/>
  <c r="P10" i="49"/>
  <c r="U17" i="49"/>
  <c r="V16" i="49"/>
  <c r="U12" i="49"/>
  <c r="K8" i="49"/>
  <c r="O8" i="49" s="1"/>
  <c r="K22" i="37"/>
  <c r="O22" i="37" s="1"/>
  <c r="K21" i="37"/>
  <c r="M21" i="37" s="1"/>
  <c r="T19" i="37"/>
  <c r="K17" i="37"/>
  <c r="O17" i="37" s="1"/>
  <c r="T14" i="37"/>
  <c r="K8" i="37"/>
  <c r="M8" i="37" s="1"/>
  <c r="V26" i="37"/>
  <c r="T25" i="37"/>
  <c r="P26" i="37"/>
  <c r="S23" i="37"/>
  <c r="N20" i="37"/>
  <c r="S18" i="37"/>
  <c r="U15" i="37"/>
  <c r="S13" i="37"/>
  <c r="S12" i="37"/>
  <c r="S10" i="37"/>
  <c r="S9" i="37"/>
  <c r="U8" i="37"/>
  <c r="N16" i="49"/>
  <c r="R12" i="49"/>
  <c r="T12" i="49" s="1"/>
  <c r="N8" i="49"/>
  <c r="P16" i="49"/>
  <c r="K17" i="49"/>
  <c r="O17" i="49" s="1"/>
  <c r="S17" i="49"/>
  <c r="S15" i="49"/>
  <c r="T23" i="37"/>
  <c r="V22" i="37"/>
  <c r="V18" i="37"/>
  <c r="T15" i="37"/>
  <c r="K12" i="37"/>
  <c r="O12" i="37" s="1"/>
  <c r="K27" i="37"/>
  <c r="M27" i="37" s="1"/>
  <c r="P27" i="37"/>
  <c r="S25" i="37"/>
  <c r="N24" i="37"/>
  <c r="P22" i="37"/>
  <c r="S21" i="37"/>
  <c r="U19" i="37"/>
  <c r="S17" i="37"/>
  <c r="N16" i="37"/>
  <c r="N14" i="37"/>
  <c r="U13" i="37"/>
  <c r="U11" i="37"/>
  <c r="V24" i="37"/>
  <c r="K23" i="37"/>
  <c r="O23" i="37" s="1"/>
  <c r="T21" i="37"/>
  <c r="V20" i="37"/>
  <c r="K19" i="37"/>
  <c r="O19" i="37" s="1"/>
  <c r="K18" i="37"/>
  <c r="M18" i="37" s="1"/>
  <c r="T17" i="37"/>
  <c r="V16" i="37"/>
  <c r="K15" i="37"/>
  <c r="O15" i="37" s="1"/>
  <c r="K14" i="37"/>
  <c r="M14" i="37" s="1"/>
  <c r="K11" i="37"/>
  <c r="O11" i="37" s="1"/>
  <c r="K26" i="37"/>
  <c r="O26" i="37" s="1"/>
  <c r="V25" i="37"/>
  <c r="M25" i="37"/>
  <c r="N12" i="37"/>
  <c r="N10" i="37"/>
  <c r="N9" i="37"/>
  <c r="S8" i="37"/>
  <c r="T18" i="49"/>
  <c r="T15" i="49"/>
  <c r="K16" i="49"/>
  <c r="M16" i="49" s="1"/>
  <c r="K15" i="49"/>
  <c r="M15" i="49" s="1"/>
  <c r="M12" i="49"/>
  <c r="V17" i="49"/>
  <c r="V15" i="49"/>
  <c r="K10" i="49"/>
  <c r="O10" i="49" s="1"/>
  <c r="U8" i="49"/>
  <c r="S18" i="49"/>
  <c r="G6" i="35"/>
  <c r="I6" i="35"/>
  <c r="O10" i="37"/>
  <c r="M10" i="37"/>
  <c r="T7" i="49"/>
  <c r="N13" i="49"/>
  <c r="R9" i="49"/>
  <c r="V9" i="49" s="1"/>
  <c r="P18" i="49"/>
  <c r="P7" i="49"/>
  <c r="U9" i="49"/>
  <c r="U18" i="49"/>
  <c r="V7" i="49"/>
  <c r="N18" i="49"/>
  <c r="P13" i="49"/>
  <c r="K7" i="49"/>
  <c r="M7" i="49" s="1"/>
  <c r="V18" i="49"/>
  <c r="T9" i="37"/>
  <c r="U13" i="49"/>
  <c r="K18" i="49"/>
  <c r="O18" i="49" s="1"/>
  <c r="P9" i="49"/>
  <c r="G5" i="35"/>
  <c r="M13" i="49"/>
  <c r="R6" i="49"/>
  <c r="T6" i="49" s="1"/>
  <c r="K6" i="49"/>
  <c r="O6" i="49" s="1"/>
  <c r="P6" i="49"/>
  <c r="S6" i="49"/>
  <c r="U6" i="49"/>
  <c r="N6" i="49"/>
  <c r="K27" i="49"/>
  <c r="O27" i="49" s="1"/>
  <c r="S27" i="49"/>
  <c r="P27" i="49"/>
  <c r="N27" i="49"/>
  <c r="U27" i="49"/>
  <c r="T27" i="49"/>
  <c r="K19" i="49"/>
  <c r="O19" i="49" s="1"/>
  <c r="V19" i="49"/>
  <c r="P19" i="49"/>
  <c r="N19" i="49"/>
  <c r="S19" i="49"/>
  <c r="T19" i="49"/>
  <c r="U19" i="49"/>
  <c r="O13" i="37"/>
  <c r="Q13" i="37" s="1"/>
  <c r="P6" i="37"/>
  <c r="V27" i="49"/>
  <c r="K11" i="49"/>
  <c r="M11" i="49" s="1"/>
  <c r="U11" i="49"/>
  <c r="N11" i="49"/>
  <c r="R11" i="49"/>
  <c r="T11" i="49" s="1"/>
  <c r="O23" i="49"/>
  <c r="S23" i="49"/>
  <c r="P23" i="49"/>
  <c r="N23" i="49"/>
  <c r="T23" i="49"/>
  <c r="V23" i="49"/>
  <c r="M23" i="49"/>
  <c r="O16" i="49"/>
  <c r="O21" i="49"/>
  <c r="O26" i="49"/>
  <c r="K9" i="37"/>
  <c r="P9" i="37"/>
  <c r="T13" i="49"/>
  <c r="N15" i="49"/>
  <c r="V13" i="49"/>
  <c r="V10" i="49"/>
  <c r="N9" i="49"/>
  <c r="N7" i="49"/>
  <c r="M21" i="49"/>
  <c r="P25" i="49"/>
  <c r="P21" i="49"/>
  <c r="P17" i="49"/>
  <c r="P15" i="49"/>
  <c r="K25" i="49"/>
  <c r="O25" i="49" s="1"/>
  <c r="I24" i="35" l="1"/>
  <c r="M25" i="49"/>
  <c r="Q25" i="49" s="1"/>
  <c r="M22" i="49"/>
  <c r="Q22" i="49" s="1"/>
  <c r="M17" i="49"/>
  <c r="Q17" i="49" s="1"/>
  <c r="X25" i="37"/>
  <c r="X21" i="49"/>
  <c r="X21" i="37"/>
  <c r="M7" i="37"/>
  <c r="Q24" i="49"/>
  <c r="X25" i="49"/>
  <c r="X24" i="49"/>
  <c r="M26" i="37"/>
  <c r="Q26" i="37" s="1"/>
  <c r="Q23" i="49"/>
  <c r="X27" i="49"/>
  <c r="X16" i="49"/>
  <c r="Q21" i="49"/>
  <c r="Q16" i="49"/>
  <c r="Z16" i="49" s="1"/>
  <c r="X22" i="49"/>
  <c r="X20" i="49"/>
  <c r="X23" i="49"/>
  <c r="X15" i="49"/>
  <c r="X17" i="49"/>
  <c r="X26" i="49"/>
  <c r="X19" i="49"/>
  <c r="X18" i="49"/>
  <c r="Q26" i="49"/>
  <c r="M27" i="49"/>
  <c r="Q27" i="49" s="1"/>
  <c r="M20" i="49"/>
  <c r="Q20" i="49" s="1"/>
  <c r="M19" i="49"/>
  <c r="Q19" i="49" s="1"/>
  <c r="M18" i="49"/>
  <c r="Q18" i="49" s="1"/>
  <c r="O15" i="49"/>
  <c r="Q15" i="49" s="1"/>
  <c r="X17" i="37"/>
  <c r="X22" i="37"/>
  <c r="X20" i="37"/>
  <c r="X18" i="37"/>
  <c r="X24" i="37"/>
  <c r="Q25" i="37"/>
  <c r="Z25" i="37" s="1"/>
  <c r="X16" i="37"/>
  <c r="X23" i="37"/>
  <c r="X15" i="37"/>
  <c r="X19" i="37"/>
  <c r="X27" i="37"/>
  <c r="X26" i="37"/>
  <c r="O27" i="37"/>
  <c r="Q27" i="37" s="1"/>
  <c r="M24" i="37"/>
  <c r="Q24" i="37" s="1"/>
  <c r="M23" i="37"/>
  <c r="Q23" i="37" s="1"/>
  <c r="M22" i="37"/>
  <c r="Q22" i="37" s="1"/>
  <c r="O21" i="37"/>
  <c r="Q21" i="37" s="1"/>
  <c r="Z21" i="37" s="1"/>
  <c r="M20" i="37"/>
  <c r="Q20" i="37" s="1"/>
  <c r="M19" i="37"/>
  <c r="Q19" i="37" s="1"/>
  <c r="O18" i="37"/>
  <c r="Q18" i="37" s="1"/>
  <c r="Z18" i="37" s="1"/>
  <c r="M17" i="37"/>
  <c r="Q17" i="37" s="1"/>
  <c r="M16" i="37"/>
  <c r="Q16" i="37" s="1"/>
  <c r="M15" i="37"/>
  <c r="Q15" i="37" s="1"/>
  <c r="J5" i="35"/>
  <c r="G24" i="35"/>
  <c r="J6" i="35"/>
  <c r="V14" i="49"/>
  <c r="X14" i="49" s="1"/>
  <c r="V7" i="37"/>
  <c r="X7" i="37" s="1"/>
  <c r="V8" i="49"/>
  <c r="X8" i="49" s="1"/>
  <c r="O9" i="49"/>
  <c r="Q9" i="49" s="1"/>
  <c r="V12" i="37"/>
  <c r="X12" i="37" s="1"/>
  <c r="V12" i="49"/>
  <c r="X12" i="49" s="1"/>
  <c r="O14" i="49"/>
  <c r="Q14" i="49" s="1"/>
  <c r="M10" i="49"/>
  <c r="Q10" i="49" s="1"/>
  <c r="X9" i="37"/>
  <c r="Q7" i="37"/>
  <c r="Q13" i="49"/>
  <c r="V6" i="37"/>
  <c r="X6" i="37" s="1"/>
  <c r="Q12" i="49"/>
  <c r="T10" i="37"/>
  <c r="X10" i="37" s="1"/>
  <c r="Q10" i="37"/>
  <c r="T9" i="49"/>
  <c r="X9" i="49" s="1"/>
  <c r="T8" i="37"/>
  <c r="X8" i="37" s="1"/>
  <c r="X14" i="37"/>
  <c r="O8" i="37"/>
  <c r="Q8" i="37" s="1"/>
  <c r="T11" i="37"/>
  <c r="X11" i="37" s="1"/>
  <c r="M8" i="49"/>
  <c r="Q8" i="49" s="1"/>
  <c r="T13" i="37"/>
  <c r="X13" i="37" s="1"/>
  <c r="Z13" i="37" s="1"/>
  <c r="X10" i="49"/>
  <c r="X13" i="49"/>
  <c r="M11" i="37"/>
  <c r="Q11" i="37" s="1"/>
  <c r="O14" i="37"/>
  <c r="Q14" i="37" s="1"/>
  <c r="M12" i="37"/>
  <c r="Q12" i="37" s="1"/>
  <c r="X7" i="49"/>
  <c r="O7" i="49"/>
  <c r="Q7" i="49" s="1"/>
  <c r="V11" i="49"/>
  <c r="X11" i="49" s="1"/>
  <c r="O6" i="37"/>
  <c r="M6" i="37"/>
  <c r="M9" i="37"/>
  <c r="O9" i="37"/>
  <c r="O11" i="49"/>
  <c r="Q11" i="49" s="1"/>
  <c r="M6" i="49"/>
  <c r="Q6" i="49" s="1"/>
  <c r="Z6" i="49" s="1"/>
  <c r="V6" i="49"/>
  <c r="X6" i="49" s="1"/>
  <c r="Z24" i="49" l="1"/>
  <c r="Z20" i="37"/>
  <c r="Z16" i="37"/>
  <c r="Z17" i="37"/>
  <c r="Z20" i="49"/>
  <c r="Z25" i="49"/>
  <c r="Z19" i="37"/>
  <c r="Z21" i="49"/>
  <c r="Z22" i="37"/>
  <c r="Z15" i="37"/>
  <c r="Z19" i="49"/>
  <c r="Z22" i="49"/>
  <c r="Z23" i="37"/>
  <c r="Z23" i="49"/>
  <c r="Z26" i="37"/>
  <c r="Z27" i="49"/>
  <c r="Z26" i="49"/>
  <c r="Z15" i="49"/>
  <c r="Z17" i="49"/>
  <c r="Z18" i="49"/>
  <c r="Z24" i="37"/>
  <c r="Z27" i="37"/>
  <c r="J24" i="35"/>
  <c r="J27" i="35" s="1"/>
  <c r="J28" i="35" s="1"/>
  <c r="Z10" i="49"/>
  <c r="Z13" i="49"/>
  <c r="Z7" i="49"/>
  <c r="Z14" i="49"/>
  <c r="Z7" i="37"/>
  <c r="Z10" i="37"/>
  <c r="Z12" i="49"/>
  <c r="Z8" i="37"/>
  <c r="Z8" i="49"/>
  <c r="Z9" i="49"/>
  <c r="Z14" i="37"/>
  <c r="Z11" i="37"/>
  <c r="Q9" i="37"/>
  <c r="Z9" i="37" s="1"/>
  <c r="Z12" i="37"/>
  <c r="Q6" i="37"/>
  <c r="Z6" i="37" s="1"/>
  <c r="Z11" i="49"/>
  <c r="B14" i="29" l="1"/>
  <c r="B6" i="29"/>
  <c r="H6" i="29" s="1"/>
  <c r="H8" i="29" s="1"/>
  <c r="Z28" i="37"/>
  <c r="Z28" i="49"/>
  <c r="F14" i="29" l="1"/>
  <c r="K14" i="29" s="1"/>
  <c r="K16"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kmn</author>
  </authors>
  <commentList>
    <comment ref="G3" authorId="0" shapeId="0" xr:uid="{00000000-0006-0000-0000-000001000000}">
      <text>
        <r>
          <rPr>
            <sz val="9"/>
            <color indexed="81"/>
            <rFont val="ＭＳ Ｐゴシック"/>
            <family val="3"/>
            <charset val="128"/>
          </rPr>
          <t xml:space="preserve">大学卒、大学院卒の２項目ある方がいらっしますので、セルの書式は設定していません。
</t>
        </r>
      </text>
    </comment>
    <comment ref="J4" authorId="1" shapeId="0" xr:uid="{00000000-0006-0000-0000-00000200000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5" authorId="0" shapeId="0" xr:uid="{00000000-0006-0000-0300-000001000000}">
      <text>
        <r>
          <rPr>
            <sz val="10"/>
            <color indexed="81"/>
            <rFont val="ＭＳ Ｐゴシック"/>
            <family val="3"/>
            <charset val="128"/>
          </rPr>
          <t>最初に「従事者基礎情報」シートに入力されている従事者キー番号を入力してください。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YAMAGUCHI Naotaka/PR</author>
    <author>Shimodaira</author>
  </authors>
  <commentList>
    <comment ref="A5" authorId="0" shapeId="0" xr:uid="{00000000-0006-0000-0400-000001000000}">
      <text>
        <r>
          <rPr>
            <sz val="10"/>
            <color indexed="81"/>
            <rFont val="ＭＳ Ｐゴシック"/>
            <family val="3"/>
            <charset val="128"/>
          </rPr>
          <t>最初に「従事者基礎情報シート」の従事者キーを入力してください。</t>
        </r>
      </text>
    </comment>
    <comment ref="A24" authorId="1" shapeId="0" xr:uid="{00000000-0006-0000-0400-000002000000}">
      <text>
        <r>
          <rPr>
            <b/>
            <u/>
            <sz val="9"/>
            <color indexed="81"/>
            <rFont val="ＭＳ Ｐゴシック"/>
            <family val="3"/>
            <charset val="128"/>
          </rPr>
          <t>業務従事者の追加</t>
        </r>
        <r>
          <rPr>
            <b/>
            <sz val="9"/>
            <color indexed="81"/>
            <rFont val="ＭＳ Ｐゴシック"/>
            <family val="3"/>
            <charset val="128"/>
          </rPr>
          <t xml:space="preserve">
</t>
        </r>
        <r>
          <rPr>
            <sz val="9"/>
            <color indexed="81"/>
            <rFont val="ＭＳ Ｐゴシック"/>
            <family val="3"/>
            <charset val="128"/>
          </rPr>
          <t>更に行を追加する必要がある場合は、非表示になっている行を再表示させて行を増やしてください。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6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xr:uid="{00000000-0006-0000-06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7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xr:uid="{00000000-0006-0000-07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800-00000100000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xr:uid="{00000000-0006-0000-08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C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C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契約第1課</author>
  </authors>
  <commentList>
    <comment ref="F6" authorId="0" shapeId="0" xr:uid="{85398F1F-7192-4009-AD89-57ABDE4462AA}">
      <text>
        <r>
          <rPr>
            <b/>
            <sz val="9"/>
            <color indexed="81"/>
            <rFont val="MS P ゴシック"/>
            <family val="3"/>
            <charset val="128"/>
          </rPr>
          <t xml:space="preserve">プルダウンから選択してください。
</t>
        </r>
      </text>
    </comment>
    <comment ref="G6" authorId="0" shapeId="0" xr:uid="{80397E15-4175-45E5-9582-A04037B313E4}">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<sst xmlns="http://schemas.openxmlformats.org/spreadsheetml/2006/main" count="475" uniqueCount="345">
  <si>
    <t>従事者基礎情報</t>
    <rPh sb="0" eb="3">
      <t>ジュウジシャ</t>
    </rPh>
    <rPh sb="3" eb="5">
      <t>キソ</t>
    </rPh>
    <rPh sb="5" eb="7">
      <t>ジョウホウ</t>
    </rPh>
    <phoneticPr fontId="1"/>
  </si>
  <si>
    <t>最初に入力してください。</t>
    <rPh sb="0" eb="2">
      <t>サイショ</t>
    </rPh>
    <rPh sb="3" eb="5">
      <t>ニュウリョク</t>
    </rPh>
    <phoneticPr fontId="1"/>
  </si>
  <si>
    <t>従事者キー</t>
    <rPh sb="0" eb="2">
      <t>ジュウジ</t>
    </rPh>
    <rPh sb="2" eb="3">
      <t>シャ</t>
    </rPh>
    <phoneticPr fontId="8"/>
  </si>
  <si>
    <t>従事者名（居住地）</t>
    <rPh sb="0" eb="2">
      <t>ジュウジ</t>
    </rPh>
    <rPh sb="2" eb="3">
      <t>シャ</t>
    </rPh>
    <rPh sb="3" eb="4">
      <t>メイ</t>
    </rPh>
    <rPh sb="5" eb="8">
      <t>キョジュウチ</t>
    </rPh>
    <phoneticPr fontId="2"/>
  </si>
  <si>
    <t>担当業務</t>
    <rPh sb="0" eb="2">
      <t>タントウ</t>
    </rPh>
    <rPh sb="2" eb="4">
      <t>ギョウム</t>
    </rPh>
    <phoneticPr fontId="1"/>
  </si>
  <si>
    <t>所属先</t>
    <rPh sb="0" eb="2">
      <t>ショゾク</t>
    </rPh>
    <rPh sb="2" eb="3">
      <t>サキ</t>
    </rPh>
    <phoneticPr fontId="1"/>
  </si>
  <si>
    <t>格付</t>
    <rPh sb="0" eb="1">
      <t>カク</t>
    </rPh>
    <rPh sb="1" eb="2">
      <t>ヅ</t>
    </rPh>
    <phoneticPr fontId="8"/>
  </si>
  <si>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</si>
  <si>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</si>
  <si>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t>直接人件費月額単価</t>
    <rPh sb="0" eb="2">
      <t>チョクセツ</t>
    </rPh>
    <rPh sb="2" eb="5">
      <t>ジンケンヒ</t>
    </rPh>
    <rPh sb="5" eb="7">
      <t>ゲツガク</t>
    </rPh>
    <rPh sb="7" eb="9">
      <t>タンカ</t>
    </rPh>
    <phoneticPr fontId="1"/>
  </si>
  <si>
    <t>□原　×子</t>
    <rPh sb="1" eb="2">
      <t>ハラ</t>
    </rPh>
    <rPh sb="4" eb="5">
      <t>コ</t>
    </rPh>
    <phoneticPr fontId="8"/>
  </si>
  <si>
    <t>交差点設計</t>
    <rPh sb="0" eb="3">
      <t>コウサテン</t>
    </rPh>
    <rPh sb="3" eb="5">
      <t>セッケイ</t>
    </rPh>
    <phoneticPr fontId="8"/>
  </si>
  <si>
    <t>新宿プラニング</t>
    <rPh sb="0" eb="2">
      <t>シンジュク</t>
    </rPh>
    <phoneticPr fontId="8"/>
  </si>
  <si>
    <t>　○○工業大学卒
　△△△大学院修了</t>
    <rPh sb="5" eb="7">
      <t>ダイガク</t>
    </rPh>
    <rPh sb="13" eb="16">
      <t>ダイガクイン</t>
    </rPh>
    <rPh sb="16" eb="18">
      <t>シュウリョウ</t>
    </rPh>
    <phoneticPr fontId="8"/>
  </si>
  <si>
    <t>19**年3月
200*年9月</t>
    <phoneticPr fontId="1"/>
  </si>
  <si>
    <t>号数</t>
    <rPh sb="0" eb="2">
      <t>ゴウスウ</t>
    </rPh>
    <phoneticPr fontId="8"/>
  </si>
  <si>
    <t>月額単価</t>
    <rPh sb="0" eb="4">
      <t>ゲツガクタンカ</t>
    </rPh>
    <phoneticPr fontId="8"/>
  </si>
  <si>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</si>
  <si>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</si>
  <si>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○山　△男</t>
    <rPh sb="1" eb="2">
      <t>ヤマ</t>
    </rPh>
    <rPh sb="4" eb="5">
      <t>オトコ</t>
    </rPh>
    <phoneticPr fontId="8"/>
  </si>
  <si>
    <t>交通計画Ⅱ</t>
    <rPh sb="0" eb="2">
      <t>コウツウ</t>
    </rPh>
    <rPh sb="2" eb="4">
      <t>ケイカク</t>
    </rPh>
    <phoneticPr fontId="8"/>
  </si>
  <si>
    <t>麹町設計(補強：○×企画)</t>
    <rPh sb="0" eb="2">
      <t>コウジマチ</t>
    </rPh>
    <rPh sb="2" eb="4">
      <t>セッケイ</t>
    </rPh>
    <rPh sb="5" eb="7">
      <t>ホキョウ</t>
    </rPh>
    <rPh sb="10" eb="12">
      <t>キカク</t>
    </rPh>
    <phoneticPr fontId="8"/>
  </si>
  <si>
    <t>　○○工業高校卒</t>
    <rPh sb="3" eb="5">
      <t>コウギョウ</t>
    </rPh>
    <rPh sb="5" eb="7">
      <t>コウコウ</t>
    </rPh>
    <rPh sb="7" eb="8">
      <t>ソツ</t>
    </rPh>
    <phoneticPr fontId="8"/>
  </si>
  <si>
    <t>19**年3月</t>
    <phoneticPr fontId="1"/>
  </si>
  <si>
    <t>○野　△子（前任）</t>
    <rPh sb="6" eb="8">
      <t>ゼンニン</t>
    </rPh>
    <phoneticPr fontId="1"/>
  </si>
  <si>
    <t>ジェンダー分析</t>
    <phoneticPr fontId="1"/>
  </si>
  <si>
    <t>３Ｊコンサルタンツ（株）</t>
    <phoneticPr fontId="1"/>
  </si>
  <si>
    <t xml:space="preserve"> ○○○○○○大学卒</t>
  </si>
  <si>
    <t>▽田　□美（後任）</t>
    <rPh sb="1" eb="2">
      <t>タ</t>
    </rPh>
    <rPh sb="6" eb="8">
      <t>コウニン</t>
    </rPh>
    <phoneticPr fontId="1"/>
  </si>
  <si>
    <t>道路計画</t>
    <phoneticPr fontId="1"/>
  </si>
  <si>
    <t>×木　〇子</t>
    <phoneticPr fontId="1"/>
  </si>
  <si>
    <t>新宿プラニング</t>
    <phoneticPr fontId="1"/>
  </si>
  <si>
    <t>○○○○○○大学卒</t>
    <phoneticPr fontId="1"/>
  </si>
  <si>
    <t>道路計画（D枠）</t>
  </si>
  <si>
    <t>□川　×代</t>
    <phoneticPr fontId="1"/>
  </si>
  <si>
    <t>200*年3月</t>
    <phoneticPr fontId="1"/>
  </si>
  <si>
    <t>法西　●子</t>
    <rPh sb="0" eb="1">
      <t>ホウ</t>
    </rPh>
    <rPh sb="1" eb="2">
      <t>ニシ</t>
    </rPh>
    <rPh sb="4" eb="5">
      <t>コ</t>
    </rPh>
    <phoneticPr fontId="1"/>
  </si>
  <si>
    <t>通訳</t>
    <rPh sb="0" eb="2">
      <t>ツウヤク</t>
    </rPh>
    <phoneticPr fontId="1"/>
  </si>
  <si>
    <t>通訳センター株式会社</t>
    <rPh sb="0" eb="2">
      <t>ツウヤク</t>
    </rPh>
    <rPh sb="6" eb="10">
      <t>カブ</t>
    </rPh>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</si>
  <si>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</si>
  <si>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r>
      <t>このシートは様式６直接人件費、様式７業務従事者名簿、様式９航空賃、様式12戦争特約保険料の入力を省略するものであり、</t>
    </r>
    <r>
      <rPr>
        <u/>
        <sz val="14"/>
        <color rgb="FFFF0000"/>
        <rFont val="ＭＳ ゴシック"/>
        <family val="3"/>
        <charset val="128"/>
      </rPr>
      <t>印刷は不要</t>
    </r>
    <r>
      <rPr>
        <sz val="14"/>
        <color rgb="FFFF0000"/>
        <rFont val="ＭＳ ゴシック"/>
        <family val="3"/>
        <charset val="128"/>
      </rPr>
      <t>です。</t>
    </r>
    <rPh sb="6" eb="8">
      <t>ヨウシキ</t>
    </rPh>
    <rPh sb="9" eb="11">
      <t>チョクセツ</t>
    </rPh>
    <rPh sb="11" eb="14">
      <t>ジンケンヒ</t>
    </rPh>
    <rPh sb="15" eb="17">
      <t>ヨウシキ</t>
    </rPh>
    <rPh sb="18" eb="20">
      <t>ギョウム</t>
    </rPh>
    <rPh sb="20" eb="23">
      <t>ジュウジシャ</t>
    </rPh>
    <rPh sb="23" eb="25">
      <t>メイボ</t>
    </rPh>
    <rPh sb="26" eb="28">
      <t>ヨウシキ</t>
    </rPh>
    <rPh sb="29" eb="31">
      <t>コウクウ</t>
    </rPh>
    <rPh sb="31" eb="32">
      <t>チン</t>
    </rPh>
    <rPh sb="33" eb="35">
      <t>ヨウシキ</t>
    </rPh>
    <rPh sb="37" eb="39">
      <t>センソウ</t>
    </rPh>
    <rPh sb="39" eb="41">
      <t>トクヤク</t>
    </rPh>
    <rPh sb="41" eb="44">
      <t>ホケンリョウ</t>
    </rPh>
    <rPh sb="45" eb="47">
      <t>ニュウリョク</t>
    </rPh>
    <rPh sb="48" eb="50">
      <t>ショウリャク</t>
    </rPh>
    <rPh sb="58" eb="60">
      <t>インサツ</t>
    </rPh>
    <rPh sb="61" eb="63">
      <t>フヨウ</t>
    </rPh>
    <phoneticPr fontId="1"/>
  </si>
  <si>
    <t>様式４</t>
    <rPh sb="0" eb="2">
      <t>ヨウシキ</t>
    </rPh>
    <phoneticPr fontId="1"/>
  </si>
  <si>
    <t>契約金額精算報告内訳書</t>
    <rPh sb="0" eb="2">
      <t>ケイヤク</t>
    </rPh>
    <rPh sb="2" eb="4">
      <t>キンガク</t>
    </rPh>
    <rPh sb="4" eb="6">
      <t>セイサン</t>
    </rPh>
    <phoneticPr fontId="1"/>
  </si>
  <si>
    <t>（単位：円）</t>
  </si>
  <si>
    <r>
      <t>費　目</t>
    </r>
    <r>
      <rPr>
        <vertAlign val="superscript"/>
        <sz val="10.5"/>
        <color indexed="8"/>
        <rFont val="ＭＳ ゴシック"/>
        <family val="3"/>
        <charset val="128"/>
      </rPr>
      <t>注1</t>
    </r>
    <phoneticPr fontId="1"/>
  </si>
  <si>
    <r>
      <t>契約金額(A)</t>
    </r>
    <r>
      <rPr>
        <vertAlign val="superscript"/>
        <sz val="10.5"/>
        <color indexed="8"/>
        <rFont val="ＭＳ ゴシック"/>
        <family val="3"/>
        <charset val="128"/>
      </rPr>
      <t>注2</t>
    </r>
    <phoneticPr fontId="1"/>
  </si>
  <si>
    <r>
      <t>契約金額
（流用後）(B)</t>
    </r>
    <r>
      <rPr>
        <vertAlign val="superscript"/>
        <sz val="10.5"/>
        <color indexed="8"/>
        <rFont val="ＭＳ ゴシック"/>
        <family val="3"/>
        <charset val="128"/>
      </rPr>
      <t>注3</t>
    </r>
    <rPh sb="13" eb="14">
      <t>チュウ</t>
    </rPh>
    <phoneticPr fontId="1"/>
  </si>
  <si>
    <r>
      <t>精算額(C)</t>
    </r>
    <r>
      <rPr>
        <vertAlign val="superscript"/>
        <sz val="10.5"/>
        <color indexed="8"/>
        <rFont val="ＭＳ ゴシック"/>
        <family val="3"/>
        <charset val="128"/>
      </rPr>
      <t>注4</t>
    </r>
    <phoneticPr fontId="1"/>
  </si>
  <si>
    <t>前払額(D)</t>
    <phoneticPr fontId="1"/>
  </si>
  <si>
    <r>
      <t>部分払額(E)</t>
    </r>
    <r>
      <rPr>
        <vertAlign val="superscript"/>
        <sz val="10.5"/>
        <color indexed="8"/>
        <rFont val="ＭＳ ゴシック"/>
        <family val="3"/>
        <charset val="128"/>
      </rPr>
      <t>注5</t>
    </r>
    <phoneticPr fontId="1"/>
  </si>
  <si>
    <t>概算払額(F)</t>
    <phoneticPr fontId="1"/>
  </si>
  <si>
    <r>
      <t>請求額(G)=(C)-(D)-(E)-(F)</t>
    </r>
    <r>
      <rPr>
        <vertAlign val="superscript"/>
        <sz val="10.5"/>
        <color indexed="8"/>
        <rFont val="ＭＳ ゴシック"/>
        <family val="3"/>
        <charset val="128"/>
      </rPr>
      <t>注6</t>
    </r>
    <rPh sb="2" eb="3">
      <t>ガク</t>
    </rPh>
    <rPh sb="22" eb="23">
      <t>チュウ</t>
    </rPh>
    <phoneticPr fontId="1"/>
  </si>
  <si>
    <t>Ⅰ．業務原価</t>
    <rPh sb="2" eb="4">
      <t>ギョウム</t>
    </rPh>
    <rPh sb="4" eb="6">
      <t>ゲンカ</t>
    </rPh>
    <phoneticPr fontId="1"/>
  </si>
  <si>
    <t>（１）直接経費</t>
    <phoneticPr fontId="82"/>
  </si>
  <si>
    <t>　１　旅費（航空賃）</t>
    <phoneticPr fontId="82"/>
  </si>
  <si>
    <t>　２　旅費（その他）</t>
    <phoneticPr fontId="82"/>
  </si>
  <si>
    <t>　３　一般業務費</t>
    <phoneticPr fontId="82"/>
  </si>
  <si>
    <t>　４　通訳傭上費</t>
    <phoneticPr fontId="82"/>
  </si>
  <si>
    <t>　５　報告書作成費</t>
    <phoneticPr fontId="82"/>
  </si>
  <si>
    <t>　６　機材費</t>
    <phoneticPr fontId="82"/>
  </si>
  <si>
    <t>　７　再委託費</t>
    <phoneticPr fontId="82"/>
  </si>
  <si>
    <t>　８　国内業務費</t>
    <phoneticPr fontId="82"/>
  </si>
  <si>
    <t>　９　現地一時隔離関連費</t>
    <phoneticPr fontId="82"/>
  </si>
  <si>
    <t>　１０　本邦一時隔離関連費</t>
    <phoneticPr fontId="82"/>
  </si>
  <si>
    <t>（２）直接人件費</t>
    <rPh sb="3" eb="8">
      <t>チョクセツジンケンヒ</t>
    </rPh>
    <phoneticPr fontId="82"/>
  </si>
  <si>
    <t>（３）その他原価</t>
    <rPh sb="5" eb="8">
      <t>タゲンカ</t>
    </rPh>
    <phoneticPr fontId="82"/>
  </si>
  <si>
    <t>Ⅱ.一般管理費等</t>
    <rPh sb="2" eb="4">
      <t>イッパン</t>
    </rPh>
    <rPh sb="4" eb="7">
      <t>カンリヒ</t>
    </rPh>
    <rPh sb="7" eb="8">
      <t>ラ</t>
    </rPh>
    <phoneticPr fontId="1"/>
  </si>
  <si>
    <t>Ⅲ.小計(I.＋II.)</t>
    <rPh sb="2" eb="4">
      <t>ショウケイ</t>
    </rPh>
    <phoneticPr fontId="1"/>
  </si>
  <si>
    <t>Ⅳ</t>
    <phoneticPr fontId="1"/>
  </si>
  <si>
    <t>消費税及び地方消費税10%</t>
    <phoneticPr fontId="1"/>
  </si>
  <si>
    <t>合　計(Ⅲ.＋Ⅳ.)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</si>
  <si>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</si>
  <si>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t xml:space="preserve">
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
注４）直接経費に係る精算額は、直接経費費目間流用計算表（様式５）で計算された額を記載してください。直接人件費、その他原価及び一般管理費等については、精算報告明細書の精算額を記載してください。
　　　また、支出実績中間確認を行った場合は、確認済みの経費も精算額に含め、最新の「支出実績中間確認通知書」（写）を添付ください。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
</t>
    <rPh sb="318" eb="319">
      <t>ウツ</t>
    </rPh>
    <rPh sb="362" eb="364">
      <t>ヒツヨウ</t>
    </rPh>
    <rPh sb="365" eb="366">
      <t>オウ</t>
    </rPh>
    <rPh sb="367" eb="370">
      <t>ショウヒゼイ</t>
    </rPh>
    <rPh sb="370" eb="371">
      <t>ガク</t>
    </rPh>
    <rPh sb="372" eb="374">
      <t>メイキ</t>
    </rPh>
    <rPh sb="379" eb="381">
      <t>カノウ</t>
    </rPh>
    <rPh sb="385" eb="386">
      <t>チュウ</t>
    </rPh>
    <phoneticPr fontId="1"/>
  </si>
  <si>
    <t>様式５</t>
    <phoneticPr fontId="1"/>
  </si>
  <si>
    <t>直接経費費目間流用計算表
（打合簿なしの費目間流用に関する計算表）</t>
    <rPh sb="14" eb="16">
      <t>ウチアワ</t>
    </rPh>
    <rPh sb="16" eb="17">
      <t>ボ</t>
    </rPh>
    <phoneticPr fontId="1"/>
  </si>
  <si>
    <r>
      <t>費目（中項目）</t>
    </r>
    <r>
      <rPr>
        <vertAlign val="superscript"/>
        <sz val="10.5"/>
        <rFont val="ＭＳ ゴシック"/>
        <family val="3"/>
        <charset val="128"/>
      </rPr>
      <t>注１</t>
    </r>
  </si>
  <si>
    <r>
      <t>契約金額
（流用後）</t>
    </r>
    <r>
      <rPr>
        <vertAlign val="superscript"/>
        <sz val="10.5"/>
        <color indexed="8"/>
        <rFont val="ＭＳ ゴシック"/>
        <family val="3"/>
        <charset val="128"/>
      </rPr>
      <t>注２</t>
    </r>
    <phoneticPr fontId="1"/>
  </si>
  <si>
    <r>
      <t>支出額</t>
    </r>
    <r>
      <rPr>
        <vertAlign val="superscript"/>
        <sz val="10.5"/>
        <color indexed="8"/>
        <rFont val="ＭＳ ゴシック"/>
        <family val="3"/>
        <charset val="128"/>
      </rPr>
      <t>注３</t>
    </r>
  </si>
  <si>
    <r>
      <t>精算額</t>
    </r>
    <r>
      <rPr>
        <vertAlign val="superscript"/>
        <sz val="10.5"/>
        <color indexed="8"/>
        <rFont val="ＭＳ ゴシック"/>
        <family val="3"/>
        <charset val="128"/>
      </rPr>
      <t>注４</t>
    </r>
  </si>
  <si>
    <r>
      <t>差額</t>
    </r>
    <r>
      <rPr>
        <vertAlign val="superscript"/>
        <sz val="10.5"/>
        <color indexed="8"/>
        <rFont val="ＭＳ ゴシック"/>
        <family val="3"/>
        <charset val="128"/>
      </rPr>
      <t>注５</t>
    </r>
  </si>
  <si>
    <r>
      <t>参考上限値</t>
    </r>
    <r>
      <rPr>
        <vertAlign val="superscript"/>
        <sz val="10.5"/>
        <color indexed="8"/>
        <rFont val="ＭＳ ゴシック"/>
        <family val="3"/>
        <charset val="128"/>
      </rPr>
      <t>注６</t>
    </r>
  </si>
  <si>
    <r>
      <t>備　考</t>
    </r>
    <r>
      <rPr>
        <vertAlign val="superscript"/>
        <sz val="10.5"/>
        <color indexed="8"/>
        <rFont val="ＭＳ ゴシック"/>
        <family val="3"/>
        <charset val="128"/>
      </rPr>
      <t>注７</t>
    </r>
  </si>
  <si>
    <t>(A)</t>
  </si>
  <si>
    <t>(B)</t>
  </si>
  <si>
    <t>(C)</t>
  </si>
  <si>
    <t>(A)-(C)</t>
  </si>
  <si>
    <t>(A)×5%</t>
  </si>
  <si>
    <t>直接経費合計額</t>
  </si>
  <si>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</si>
  <si>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r>
      <t>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注８）新型コロナウィルス対策にかかる費用（PCR検査関連費用、コロナ対策関連経費、一時隔離関連経費）については、特例措置のため</t>
    </r>
    <r>
      <rPr>
        <u/>
        <sz val="10"/>
        <rFont val="ＭＳ ゴシック"/>
        <family val="3"/>
        <charset val="128"/>
      </rPr>
      <t>他の目的への費目間流用は認められません。</t>
    </r>
    <rPh sb="509" eb="511">
      <t>ゾウガク</t>
    </rPh>
    <phoneticPr fontId="1"/>
  </si>
  <si>
    <t>精算報告明細書（直接人件費）</t>
    <phoneticPr fontId="1"/>
  </si>
  <si>
    <t>従事者キー</t>
    <rPh sb="0" eb="3">
      <t>ジュウジシャ</t>
    </rPh>
    <phoneticPr fontId="1"/>
  </si>
  <si>
    <t>氏名</t>
    <rPh sb="0" eb="2">
      <t>シメイ</t>
    </rPh>
    <phoneticPr fontId="1"/>
  </si>
  <si>
    <t>格付</t>
    <rPh sb="0" eb="1">
      <t>カク</t>
    </rPh>
    <rPh sb="1" eb="2">
      <t>ヅ</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</si>
  <si>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</si>
  <si>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</si>
  <si>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</si>
  <si>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</si>
  <si>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t>人月</t>
    <rPh sb="0" eb="2">
      <t>ニンゲツ</t>
    </rPh>
    <phoneticPr fontId="1"/>
  </si>
  <si>
    <t>金額</t>
    <rPh sb="0" eb="2">
      <t>キンガク</t>
    </rPh>
    <phoneticPr fontId="1"/>
  </si>
  <si>
    <t>合計額</t>
    <phoneticPr fontId="1"/>
  </si>
  <si>
    <t>契約金額</t>
    <rPh sb="0" eb="4">
      <t>ケイヤクキンガク</t>
    </rPh>
    <phoneticPr fontId="1"/>
  </si>
  <si>
    <r>
      <t>実績額</t>
    </r>
    <r>
      <rPr>
        <vertAlign val="superscript"/>
        <sz val="12"/>
        <color theme="1"/>
        <rFont val="ＭＳ ゴシック"/>
        <family val="3"/>
        <charset val="128"/>
      </rPr>
      <t>注１</t>
    </r>
    <rPh sb="0" eb="3">
      <t>ジッセキガク</t>
    </rPh>
    <rPh sb="3" eb="4">
      <t>チュウ</t>
    </rPh>
    <phoneticPr fontId="1"/>
  </si>
  <si>
    <r>
      <t>精算額</t>
    </r>
    <r>
      <rPr>
        <b/>
        <vertAlign val="superscript"/>
        <sz val="12"/>
        <color theme="1"/>
        <rFont val="ＭＳ ゴシック"/>
        <family val="3"/>
        <charset val="128"/>
      </rPr>
      <t>注２</t>
    </r>
    <rPh sb="0" eb="3">
      <t>セイサンガク</t>
    </rPh>
    <rPh sb="3" eb="4">
      <t>チュウ</t>
    </rPh>
    <phoneticPr fontId="1"/>
  </si>
  <si>
    <t>注１）実績額は、合計額が転記されます。
注２）精算額は、契約金額と実績額の何れか低い方を精算額とします。</t>
  </si>
  <si>
    <t>様式７</t>
    <phoneticPr fontId="1"/>
  </si>
  <si>
    <t>業務従事者名簿</t>
    <phoneticPr fontId="8"/>
  </si>
  <si>
    <t>従事者
キー</t>
    <rPh sb="0" eb="3">
      <t>ジュウジシャ</t>
    </rPh>
    <phoneticPr fontId="1"/>
  </si>
  <si>
    <t>氏名</t>
    <rPh sb="0" eb="2">
      <t>シメイ</t>
    </rPh>
    <phoneticPr fontId="8"/>
  </si>
  <si>
    <t>担当業務</t>
    <rPh sb="2" eb="4">
      <t>ギョウイム</t>
    </rPh>
    <phoneticPr fontId="8"/>
  </si>
  <si>
    <t>所属先</t>
  </si>
  <si>
    <t>格付</t>
  </si>
  <si>
    <r>
      <t>最終学歴</t>
    </r>
    <r>
      <rPr>
        <vertAlign val="superscript"/>
        <sz val="12"/>
        <rFont val="ＭＳ ゴシック"/>
        <family val="3"/>
        <charset val="128"/>
      </rPr>
      <t xml:space="preserve"> (注1)</t>
    </r>
    <rPh sb="6" eb="7">
      <t>チュウ</t>
    </rPh>
    <phoneticPr fontId="8"/>
  </si>
  <si>
    <r>
      <t>卒業年月</t>
    </r>
    <r>
      <rPr>
        <vertAlign val="superscript"/>
        <sz val="12"/>
        <rFont val="ＭＳ ゴシック"/>
        <family val="3"/>
        <charset val="128"/>
      </rPr>
      <t>(注1)</t>
    </r>
    <phoneticPr fontId="8"/>
  </si>
  <si>
    <t xml:space="preserve">注１）業務従事者の最終学歴（卒業年月）が大学院卒以上の場合、大学学歴と大学卒業年月もあわせて記載してください。
注２）通訳については、最終学歴の記載は不要です。
</t>
    <rPh sb="0" eb="1">
      <t>チュウ</t>
    </rPh>
    <rPh sb="3" eb="5">
      <t>ギョウム</t>
    </rPh>
    <rPh sb="5" eb="8">
      <t>ジュウジシャ</t>
    </rPh>
    <rPh sb="9" eb="11">
      <t>サイシュウ</t>
    </rPh>
    <rPh sb="11" eb="13">
      <t>ガクレキ</t>
    </rPh>
    <rPh sb="14" eb="16">
      <t>ソツギョウ</t>
    </rPh>
    <rPh sb="16" eb="18">
      <t>ネンゲツ</t>
    </rPh>
    <rPh sb="20" eb="23">
      <t>ダイガクイン</t>
    </rPh>
    <rPh sb="23" eb="24">
      <t>ソツ</t>
    </rPh>
    <rPh sb="24" eb="26">
      <t>イ</t>
    </rPh>
    <rPh sb="27" eb="29">
      <t>バアイ</t>
    </rPh>
    <rPh sb="30" eb="32">
      <t>ダイガク</t>
    </rPh>
    <rPh sb="32" eb="34">
      <t>ガクレキ</t>
    </rPh>
    <rPh sb="35" eb="37">
      <t>ダイガク</t>
    </rPh>
    <rPh sb="37" eb="39">
      <t>ソツギョウ</t>
    </rPh>
    <rPh sb="39" eb="41">
      <t>ネンゲツ</t>
    </rPh>
    <rPh sb="46" eb="48">
      <t>キサイ</t>
    </rPh>
    <rPh sb="56" eb="57">
      <t>チュウ</t>
    </rPh>
    <rPh sb="59" eb="61">
      <t>ツウヤク</t>
    </rPh>
    <rPh sb="67" eb="69">
      <t>サイシュウ</t>
    </rPh>
    <rPh sb="69" eb="71">
      <t>ガクレキ</t>
    </rPh>
    <rPh sb="72" eb="74">
      <t>キサイ</t>
    </rPh>
    <rPh sb="75" eb="77">
      <t>フヨウ</t>
    </rPh>
    <phoneticPr fontId="1"/>
  </si>
  <si>
    <t>様式８</t>
    <rPh sb="0" eb="2">
      <t>ヨウシキ</t>
    </rPh>
    <phoneticPr fontId="1"/>
  </si>
  <si>
    <r>
      <t>精算報告明細書（その他原価及び一般管理費等</t>
    </r>
    <r>
      <rPr>
        <b/>
        <sz val="18"/>
        <rFont val="ＭＳ Ｐゴシック"/>
        <family val="3"/>
        <charset val="128"/>
      </rPr>
      <t>）</t>
    </r>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</si>
  <si>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t>１．その他原価</t>
    <rPh sb="4" eb="5">
      <t>タ</t>
    </rPh>
    <rPh sb="5" eb="7">
      <t>ゲンカ</t>
    </rPh>
    <phoneticPr fontId="8"/>
  </si>
  <si>
    <t>直接人件費(円)</t>
    <rPh sb="0" eb="2">
      <t>チョクセツ</t>
    </rPh>
    <rPh sb="2" eb="5">
      <t>ジンケンヒ</t>
    </rPh>
    <rPh sb="6" eb="7">
      <t>エン</t>
    </rPh>
    <phoneticPr fontId="8"/>
  </si>
  <si>
    <t>その他原価率%</t>
    <phoneticPr fontId="1"/>
  </si>
  <si>
    <t xml:space="preserve">　× </t>
    <phoneticPr fontId="8"/>
  </si>
  <si>
    <t>÷</t>
    <phoneticPr fontId="1"/>
  </si>
  <si>
    <t>　（１－その他原価率%）</t>
    <rPh sb="6" eb="10">
      <t>タゲンカリツ</t>
    </rPh>
    <phoneticPr fontId="8"/>
  </si>
  <si>
    <t>＝</t>
    <phoneticPr fontId="1"/>
  </si>
  <si>
    <t>円</t>
    <rPh sb="0" eb="1">
      <t>エン</t>
    </rPh>
    <phoneticPr fontId="8"/>
  </si>
  <si>
    <t>精算額</t>
    <rPh sb="0" eb="3">
      <t>セイサンガク</t>
    </rPh>
    <phoneticPr fontId="8"/>
  </si>
  <si>
    <t>２．一般管理費等</t>
    <rPh sb="2" eb="4">
      <t>イッパン</t>
    </rPh>
    <rPh sb="4" eb="7">
      <t>カンリヒ</t>
    </rPh>
    <rPh sb="7" eb="8">
      <t>トウ</t>
    </rPh>
    <phoneticPr fontId="8"/>
  </si>
  <si>
    <t>直接経費（円）</t>
    <rPh sb="0" eb="4">
      <t>チョクセツケイヒ</t>
    </rPh>
    <rPh sb="5" eb="6">
      <t>エン</t>
    </rPh>
    <phoneticPr fontId="1"/>
  </si>
  <si>
    <t>その他原価（円）</t>
    <rPh sb="2" eb="5">
      <t>タゲンカ</t>
    </rPh>
    <rPh sb="6" eb="7">
      <t>エン</t>
    </rPh>
    <phoneticPr fontId="1"/>
  </si>
  <si>
    <t>　一般管理費等率%</t>
    <phoneticPr fontId="1"/>
  </si>
  <si>
    <t>（</t>
    <phoneticPr fontId="1"/>
  </si>
  <si>
    <t>＋</t>
    <phoneticPr fontId="1"/>
  </si>
  <si>
    <t>×（</t>
    <phoneticPr fontId="1"/>
  </si>
  <si>
    <t>(1-（一般管理費等率％）)=</t>
    <rPh sb="4" eb="6">
      <t>イッパン</t>
    </rPh>
    <rPh sb="6" eb="9">
      <t>カンリヒ</t>
    </rPh>
    <rPh sb="9" eb="10">
      <t>ナド</t>
    </rPh>
    <rPh sb="10" eb="11">
      <t>リツ</t>
    </rPh>
    <phoneticPr fontId="8"/>
  </si>
  <si>
    <t>様式９</t>
    <rPh sb="0" eb="2">
      <t>ヨウシキ</t>
    </rPh>
    <phoneticPr fontId="1"/>
  </si>
  <si>
    <t>精算報告明細書（旅費（航空賃、日当・宿泊料等、特別手当）)</t>
    <rPh sb="0" eb="2">
      <t>セイサン</t>
    </rPh>
    <rPh sb="2" eb="4">
      <t>ホウコク</t>
    </rPh>
    <rPh sb="4" eb="7">
      <t>メイサイショ</t>
    </rPh>
    <rPh sb="8" eb="10">
      <t>リョヒ</t>
    </rPh>
    <rPh sb="11" eb="13">
      <t>コウクウ</t>
    </rPh>
    <rPh sb="13" eb="14">
      <t>チン</t>
    </rPh>
    <phoneticPr fontId="1"/>
  </si>
  <si>
    <r>
      <t>現地業務期間</t>
    </r>
    <r>
      <rPr>
        <vertAlign val="superscript"/>
        <sz val="12"/>
        <rFont val="ＭＳ ゴシック"/>
        <family val="3"/>
        <charset val="128"/>
      </rPr>
      <t>注２</t>
    </r>
    <rPh sb="0" eb="2">
      <t>ゲンチ</t>
    </rPh>
    <rPh sb="2" eb="4">
      <t>ギョウム</t>
    </rPh>
    <rPh sb="4" eb="6">
      <t>キカン</t>
    </rPh>
    <rPh sb="6" eb="7">
      <t>チュウ</t>
    </rPh>
    <phoneticPr fontId="1"/>
  </si>
  <si>
    <t>航空券
クラス
（実績）</t>
    <rPh sb="0" eb="3">
      <t>コウクウケン</t>
    </rPh>
    <rPh sb="9" eb="11">
      <t>ジッセキ</t>
    </rPh>
    <phoneticPr fontId="1"/>
  </si>
  <si>
    <t>航空賃</t>
    <rPh sb="0" eb="3">
      <t>コウクウチン</t>
    </rPh>
    <phoneticPr fontId="1"/>
  </si>
  <si>
    <t>証書
番号</t>
    <rPh sb="0" eb="2">
      <t>ショウショ</t>
    </rPh>
    <rPh sb="3" eb="5">
      <t>バンゴウ</t>
    </rPh>
    <phoneticPr fontId="1"/>
  </si>
  <si>
    <r>
      <t>旅費（その他）</t>
    </r>
    <r>
      <rPr>
        <vertAlign val="superscript"/>
        <sz val="12"/>
        <rFont val="ＭＳ ゴシック"/>
        <family val="3"/>
        <charset val="128"/>
      </rPr>
      <t>脚注３</t>
    </r>
    <rPh sb="0" eb="2">
      <t>リョヒ</t>
    </rPh>
    <rPh sb="5" eb="6">
      <t>タ</t>
    </rPh>
    <rPh sb="7" eb="9">
      <t>キャクチュウ</t>
    </rPh>
    <phoneticPr fontId="1"/>
  </si>
  <si>
    <r>
      <t>備　考</t>
    </r>
    <r>
      <rPr>
        <vertAlign val="superscript"/>
        <sz val="14"/>
        <rFont val="ＭＳ ゴシック"/>
        <family val="3"/>
        <charset val="128"/>
      </rPr>
      <t>注７</t>
    </r>
    <rPh sb="0" eb="1">
      <t>ビ</t>
    </rPh>
    <rPh sb="2" eb="3">
      <t>コウ</t>
    </rPh>
    <rPh sb="3" eb="4">
      <t>チュウ</t>
    </rPh>
    <phoneticPr fontId="1"/>
  </si>
  <si>
    <r>
      <t>出発日</t>
    </r>
    <r>
      <rPr>
        <vertAlign val="superscript"/>
        <sz val="12"/>
        <rFont val="ＭＳ ゴシック"/>
        <family val="3"/>
        <charset val="128"/>
      </rPr>
      <t>注１</t>
    </r>
    <rPh sb="0" eb="2">
      <t>シュッパツ</t>
    </rPh>
    <rPh sb="2" eb="3">
      <t>ビ</t>
    </rPh>
    <rPh sb="3" eb="4">
      <t>チュウ</t>
    </rPh>
    <phoneticPr fontId="1"/>
  </si>
  <si>
    <t>帰国日</t>
    <rPh sb="0" eb="3">
      <t>キコクビ</t>
    </rPh>
    <phoneticPr fontId="1"/>
  </si>
  <si>
    <t>日数</t>
    <rPh sb="0" eb="2">
      <t>ニッスウ</t>
    </rPh>
    <phoneticPr fontId="1"/>
  </si>
  <si>
    <t>精算額</t>
    <rPh sb="0" eb="3">
      <t>セイサンガク</t>
    </rPh>
    <phoneticPr fontId="1"/>
  </si>
  <si>
    <r>
      <rPr>
        <sz val="12"/>
        <rFont val="ＭＳ ゴシック"/>
        <family val="3"/>
        <charset val="128"/>
      </rPr>
      <t>　日　当</t>
    </r>
    <phoneticPr fontId="1"/>
  </si>
  <si>
    <r>
      <t>宿泊料</t>
    </r>
    <r>
      <rPr>
        <vertAlign val="superscript"/>
        <sz val="12"/>
        <rFont val="ＭＳ ゴシック"/>
        <family val="3"/>
        <charset val="128"/>
      </rPr>
      <t>注４、注５</t>
    </r>
    <rPh sb="3" eb="4">
      <t>チュウ</t>
    </rPh>
    <rPh sb="6" eb="7">
      <t>チュウ</t>
    </rPh>
    <phoneticPr fontId="1"/>
  </si>
  <si>
    <t>内国旅費</t>
    <rPh sb="0" eb="2">
      <t>ナイコク</t>
    </rPh>
    <rPh sb="2" eb="4">
      <t>リョヒ</t>
    </rPh>
    <phoneticPr fontId="1"/>
  </si>
  <si>
    <r>
      <rPr>
        <b/>
        <sz val="14"/>
        <rFont val="ＭＳ ゴシック"/>
        <family val="3"/>
        <charset val="128"/>
      </rPr>
      <t>合　計</t>
    </r>
    <rPh sb="0" eb="1">
      <t>ア</t>
    </rPh>
    <rPh sb="2" eb="3">
      <t>ケイ</t>
    </rPh>
    <phoneticPr fontId="1"/>
  </si>
  <si>
    <t>合計額（航空賃）</t>
    <rPh sb="4" eb="6">
      <t>コウクウ</t>
    </rPh>
    <rPh sb="6" eb="7">
      <t>チン</t>
    </rPh>
    <phoneticPr fontId="1"/>
  </si>
  <si>
    <t>合計額（旅費（その他））</t>
    <rPh sb="0" eb="2">
      <t>ゴウケイ</t>
    </rPh>
    <rPh sb="2" eb="3">
      <t>ガク</t>
    </rPh>
    <rPh sb="4" eb="6">
      <t>リョヒ</t>
    </rPh>
    <rPh sb="9" eb="10">
      <t>タ</t>
    </rPh>
    <phoneticPr fontId="1"/>
  </si>
  <si>
    <t>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注３）日当及び宿泊費の計算欄への記載方式については、変更可能です。（例：3,800×（30+0.9×2）＝120,840)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ものを別途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Ph sb="86" eb="88">
      <t>ギョウム</t>
    </rPh>
    <rPh sb="118" eb="120">
      <t>ニットウ</t>
    </rPh>
    <rPh sb="121" eb="123">
      <t>シュクハク</t>
    </rPh>
    <rPh sb="123" eb="124">
      <t>リョウ</t>
    </rPh>
    <rPh sb="262" eb="264">
      <t>ニットウ</t>
    </rPh>
    <rPh sb="264" eb="265">
      <t>オヨ</t>
    </rPh>
    <rPh sb="270" eb="272">
      <t>ケイサン</t>
    </rPh>
    <rPh sb="272" eb="273">
      <t>ラン</t>
    </rPh>
    <rPh sb="275" eb="277">
      <t>キサイ</t>
    </rPh>
    <rPh sb="277" eb="279">
      <t>ホウシキ</t>
    </rPh>
    <rPh sb="285" eb="287">
      <t>ヘンコウ</t>
    </rPh>
    <rPh sb="287" eb="289">
      <t>カノウ</t>
    </rPh>
    <rPh sb="293" eb="294">
      <t>レイ</t>
    </rPh>
    <rPh sb="722" eb="724">
      <t>リョヒ</t>
    </rPh>
    <rPh sb="724" eb="726">
      <t>セッパン</t>
    </rPh>
    <rPh sb="729" eb="731">
      <t>トッキ</t>
    </rPh>
    <rPh sb="731" eb="733">
      <t>ジコウ</t>
    </rPh>
    <rPh sb="734" eb="736">
      <t>ビコウ</t>
    </rPh>
    <rPh sb="737" eb="739">
      <t>キサイ</t>
    </rPh>
    <phoneticPr fontId="1"/>
  </si>
  <si>
    <t>現地業務期間</t>
    <rPh sb="0" eb="2">
      <t>ゲンチ</t>
    </rPh>
    <rPh sb="2" eb="4">
      <t>ギョウム</t>
    </rPh>
    <rPh sb="4" eb="6">
      <t>キカン</t>
    </rPh>
    <phoneticPr fontId="1"/>
  </si>
  <si>
    <t>航空賃</t>
    <phoneticPr fontId="1"/>
  </si>
  <si>
    <t>旅費（その他）</t>
    <rPh sb="0" eb="2">
      <t>リョヒ</t>
    </rPh>
    <rPh sb="5" eb="6">
      <t>タ</t>
    </rPh>
    <phoneticPr fontId="1"/>
  </si>
  <si>
    <t>合　計</t>
    <rPh sb="0" eb="1">
      <t>ア</t>
    </rPh>
    <rPh sb="2" eb="3">
      <t>ケイ</t>
    </rPh>
    <phoneticPr fontId="1"/>
  </si>
  <si>
    <t>　日　当</t>
    <phoneticPr fontId="1"/>
  </si>
  <si>
    <t>合計額（旅費（その他））</t>
    <phoneticPr fontId="1"/>
  </si>
  <si>
    <t>注）本シートは、宿泊数を「現地業務期間－「１」」泊として計算する関数が設定されています。主に、中国、韓国、モンゴル、フィリピン、ブルネイ、ミクロネシア、マーシャル諸島を対象としたものです。ご注意ください。</t>
    <phoneticPr fontId="1"/>
  </si>
  <si>
    <t>様式10</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</si>
  <si>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</si>
  <si>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</si>
  <si>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</si>
  <si>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t>　</t>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</si>
  <si>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</si>
  <si>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 xml:space="preserve"> 旅客サービス施設使用料（税抜）</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</si>
  <si>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</si>
  <si>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</si>
  <si>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</si>
  <si>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</si>
  <si>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</si>
  <si>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</si>
  <si>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</si>
  <si>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</si>
  <si>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</si>
  <si>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t>なし</t>
  </si>
  <si>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</si>
  <si>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</si>
  <si>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</si>
  <si>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</si>
  <si>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</si>
  <si>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</si>
  <si>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</si>
  <si>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</si>
  <si>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</si>
  <si>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r>
      <t xml:space="preserve">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
</t>
    </r>
    <r>
      <rPr>
        <sz val="10"/>
        <color rgb="FFFF0000"/>
        <rFont val="ＭＳ ゴシック"/>
        <family val="3"/>
        <charset val="128"/>
      </rPr>
      <t>注７）円貨換算額は小数点第一位を切り捨てしてください。</t>
    </r>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rPh sb="513" eb="515">
      <t>エンカ</t>
    </rPh>
    <phoneticPr fontId="1"/>
  </si>
  <si>
    <t>様式11</t>
    <phoneticPr fontId="1"/>
  </si>
  <si>
    <t>精算報告明細書（戦争特約保険料）</t>
    <phoneticPr fontId="1"/>
  </si>
  <si>
    <t>細目</t>
  </si>
  <si>
    <t>単価</t>
    <rPh sb="0" eb="2">
      <t>タンカ</t>
    </rPh>
    <phoneticPr fontId="1"/>
  </si>
  <si>
    <t>数量
（現地業務人月）</t>
    <rPh sb="0" eb="2">
      <t>スウリョウ</t>
    </rPh>
    <rPh sb="4" eb="6">
      <t>ゲンチ</t>
    </rPh>
    <rPh sb="6" eb="8">
      <t>ギョウム</t>
    </rPh>
    <rPh sb="8" eb="10">
      <t>ニンゲツ</t>
    </rPh>
    <phoneticPr fontId="1"/>
  </si>
  <si>
    <t>支出金額</t>
  </si>
  <si>
    <t>備　　考</t>
    <phoneticPr fontId="1"/>
  </si>
  <si>
    <t>戦争特約保険料</t>
    <phoneticPr fontId="1"/>
  </si>
  <si>
    <t>合　計（税抜）</t>
    <rPh sb="0" eb="2">
      <t>ゴウケイ</t>
    </rPh>
    <rPh sb="2" eb="3">
      <t>ケイ</t>
    </rPh>
    <phoneticPr fontId="8"/>
  </si>
  <si>
    <t>様式12</t>
    <phoneticPr fontId="1"/>
  </si>
  <si>
    <t>精算報告明細書（一般業務費）</t>
    <rPh sb="0" eb="2">
      <t>セイサン</t>
    </rPh>
    <rPh sb="2" eb="4">
      <t>ホウコク</t>
    </rPh>
    <rPh sb="4" eb="7">
      <t>メイサイショ</t>
    </rPh>
    <rPh sb="8" eb="10">
      <t>イッパン</t>
    </rPh>
    <rPh sb="10" eb="12">
      <t>ギョウム</t>
    </rPh>
    <rPh sb="12" eb="13">
      <t>ヒ</t>
    </rPh>
    <phoneticPr fontId="1"/>
  </si>
  <si>
    <r>
      <t>費目（小項目）</t>
    </r>
    <r>
      <rPr>
        <b/>
        <vertAlign val="superscript"/>
        <sz val="14"/>
        <color theme="1"/>
        <rFont val="ＭＳ ゴシック"/>
        <family val="3"/>
        <charset val="128"/>
      </rPr>
      <t>注</t>
    </r>
    <rPh sb="0" eb="2">
      <t>ヒモク</t>
    </rPh>
    <rPh sb="3" eb="6">
      <t>ショウコウモク</t>
    </rPh>
    <rPh sb="7" eb="8">
      <t>チュウ</t>
    </rPh>
    <phoneticPr fontId="1"/>
  </si>
  <si>
    <t>精算額（月額）</t>
    <rPh sb="0" eb="3">
      <t>セイサンガク</t>
    </rPh>
    <rPh sb="4" eb="5">
      <t>ゲツ</t>
    </rPh>
    <rPh sb="5" eb="6">
      <t>ガク</t>
    </rPh>
    <phoneticPr fontId="21"/>
  </si>
  <si>
    <t>合計額</t>
    <rPh sb="0" eb="2">
      <t>ゴウケイ</t>
    </rPh>
    <rPh sb="2" eb="3">
      <t>ガク</t>
    </rPh>
    <phoneticPr fontId="1"/>
  </si>
  <si>
    <t xml:space="preserve"> 特殊傭人費</t>
    <phoneticPr fontId="1"/>
  </si>
  <si>
    <t xml:space="preserve"> 車両関連費</t>
    <phoneticPr fontId="1"/>
  </si>
  <si>
    <t>セミナー等実施関連費</t>
  </si>
  <si>
    <t>事務所関連費</t>
  </si>
  <si>
    <t xml:space="preserve"> 旅費・交通費</t>
  </si>
  <si>
    <t xml:space="preserve"> 施設・設備等関連費</t>
  </si>
  <si>
    <t xml:space="preserve"> 資料等作成費</t>
  </si>
  <si>
    <t xml:space="preserve"> 雑費</t>
    <phoneticPr fontId="1"/>
  </si>
  <si>
    <t>合計</t>
    <phoneticPr fontId="21"/>
  </si>
  <si>
    <t>注）契約時の費目名が本様式と異なる場合は、契約時の費目名に修正の上、記載してください。</t>
    <rPh sb="0" eb="1">
      <t>チュウ</t>
    </rPh>
    <rPh sb="2" eb="4">
      <t>ケイヤク</t>
    </rPh>
    <rPh sb="4" eb="5">
      <t>ジ</t>
    </rPh>
    <rPh sb="6" eb="8">
      <t>ヒモク</t>
    </rPh>
    <rPh sb="8" eb="9">
      <t>メイ</t>
    </rPh>
    <rPh sb="10" eb="11">
      <t>ホン</t>
    </rPh>
    <rPh sb="11" eb="13">
      <t>ヨウシキ</t>
    </rPh>
    <rPh sb="14" eb="15">
      <t>コト</t>
    </rPh>
    <rPh sb="17" eb="19">
      <t>バアイ</t>
    </rPh>
    <rPh sb="21" eb="23">
      <t>ケイヤク</t>
    </rPh>
    <rPh sb="23" eb="24">
      <t>ジ</t>
    </rPh>
    <rPh sb="25" eb="27">
      <t>ヒモク</t>
    </rPh>
    <rPh sb="27" eb="28">
      <t>メイ</t>
    </rPh>
    <rPh sb="29" eb="31">
      <t>シュウセイ</t>
    </rPh>
    <rPh sb="32" eb="33">
      <t>ウエ</t>
    </rPh>
    <rPh sb="34" eb="36">
      <t>キサイ</t>
    </rPh>
    <phoneticPr fontId="1"/>
  </si>
  <si>
    <t>様式13</t>
    <phoneticPr fontId="1"/>
  </si>
  <si>
    <t>一般業務費出納簿</t>
    <rPh sb="0" eb="2">
      <t>イッパン</t>
    </rPh>
    <rPh sb="2" eb="4">
      <t>ギョウム</t>
    </rPh>
    <rPh sb="4" eb="5">
      <t>ヒ</t>
    </rPh>
    <rPh sb="5" eb="8">
      <t>スイトウボ</t>
    </rPh>
    <phoneticPr fontId="8"/>
  </si>
  <si>
    <t>費目（小項目）名：　　　　　　　　　　</t>
    <rPh sb="0" eb="2">
      <t>ヒモク</t>
    </rPh>
    <rPh sb="3" eb="6">
      <t>ショウコウモク</t>
    </rPh>
    <rPh sb="7" eb="8">
      <t>メイ</t>
    </rPh>
    <phoneticPr fontId="21"/>
  </si>
  <si>
    <t>日付</t>
    <rPh sb="0" eb="2">
      <t>ヒヅケ</t>
    </rPh>
    <phoneticPr fontId="8"/>
  </si>
  <si>
    <t>細　目</t>
    <rPh sb="0" eb="1">
      <t>ホソ</t>
    </rPh>
    <rPh sb="2" eb="3">
      <t>メ</t>
    </rPh>
    <phoneticPr fontId="8"/>
  </si>
  <si>
    <t>証憑
番号</t>
    <rPh sb="0" eb="2">
      <t>ショウヒョウ</t>
    </rPh>
    <rPh sb="3" eb="5">
      <t>バンゴウ</t>
    </rPh>
    <phoneticPr fontId="8"/>
  </si>
  <si>
    <t>支出金額</t>
    <rPh sb="0" eb="2">
      <t>シシュツ</t>
    </rPh>
    <rPh sb="2" eb="4">
      <t>キンガク</t>
    </rPh>
    <phoneticPr fontId="8"/>
  </si>
  <si>
    <t>備　　考</t>
    <rPh sb="0" eb="4">
      <t>ビコウ</t>
    </rPh>
    <phoneticPr fontId="8"/>
  </si>
  <si>
    <t>US$</t>
    <phoneticPr fontId="8"/>
  </si>
  <si>
    <r>
      <t>現地通貨</t>
    </r>
    <r>
      <rPr>
        <vertAlign val="superscript"/>
        <sz val="11"/>
        <rFont val="ＭＳ ゴシック"/>
        <family val="3"/>
        <charset val="128"/>
      </rPr>
      <t>注４</t>
    </r>
    <rPh sb="0" eb="2">
      <t>ゲンチ</t>
    </rPh>
    <rPh sb="2" eb="4">
      <t>ツウカ</t>
    </rPh>
    <rPh sb="4" eb="5">
      <t>チュウ</t>
    </rPh>
    <phoneticPr fontId="8"/>
  </si>
  <si>
    <t>円貨</t>
    <rPh sb="0" eb="2">
      <t>エンカ</t>
    </rPh>
    <phoneticPr fontId="8"/>
  </si>
  <si>
    <t>月額合計</t>
    <rPh sb="0" eb="1">
      <t>ガツ</t>
    </rPh>
    <rPh sb="1" eb="2">
      <t>ガク</t>
    </rPh>
    <rPh sb="2" eb="4">
      <t>ゴウケイ</t>
    </rPh>
    <rPh sb="3" eb="4">
      <t>ケイ</t>
    </rPh>
    <phoneticPr fontId="8"/>
  </si>
  <si>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8"/>
  </si>
  <si>
    <t>円貨換算支出合計額</t>
    <rPh sb="0" eb="2">
      <t>エンカ</t>
    </rPh>
    <rPh sb="2" eb="4">
      <t>カンザン</t>
    </rPh>
    <rPh sb="4" eb="6">
      <t>シシュツ</t>
    </rPh>
    <rPh sb="6" eb="8">
      <t>ゴウケイ</t>
    </rPh>
    <rPh sb="8" eb="9">
      <t>ガク</t>
    </rPh>
    <phoneticPr fontId="8"/>
  </si>
  <si>
    <t>＝</t>
    <phoneticPr fontId="64"/>
  </si>
  <si>
    <t>円</t>
    <rPh sb="0" eb="1">
      <t>エン</t>
    </rPh>
    <phoneticPr fontId="64"/>
  </si>
  <si>
    <t>JICA指定レート</t>
    <rPh sb="4" eb="6">
      <t>シテイ</t>
    </rPh>
    <phoneticPr fontId="64"/>
  </si>
  <si>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</si>
  <si>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</si>
  <si>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様式14</t>
    <rPh sb="0" eb="2">
      <t>ヨウシキ</t>
    </rPh>
    <phoneticPr fontId="1"/>
  </si>
  <si>
    <t>精算報告明細書（通訳傭上費）</t>
    <rPh sb="0" eb="2">
      <t>セイサン</t>
    </rPh>
    <rPh sb="2" eb="4">
      <t>ホウコク</t>
    </rPh>
    <rPh sb="4" eb="7">
      <t>メイサイショ</t>
    </rPh>
    <rPh sb="8" eb="10">
      <t>ツウヤク</t>
    </rPh>
    <rPh sb="10" eb="12">
      <t>ヨウジョウ</t>
    </rPh>
    <rPh sb="12" eb="13">
      <t>ヒ</t>
    </rPh>
    <phoneticPr fontId="8"/>
  </si>
  <si>
    <t>数量（日）</t>
    <rPh sb="0" eb="2">
      <t>スウリョウ</t>
    </rPh>
    <rPh sb="3" eb="4">
      <t>ヒ</t>
    </rPh>
    <phoneticPr fontId="8"/>
  </si>
  <si>
    <r>
      <t>支出金額</t>
    </r>
    <r>
      <rPr>
        <vertAlign val="superscript"/>
        <sz val="11"/>
        <rFont val="ＭＳ ゴシック"/>
        <family val="3"/>
        <charset val="128"/>
      </rPr>
      <t>注１</t>
    </r>
    <rPh sb="0" eb="2">
      <t>シシュツ</t>
    </rPh>
    <rPh sb="2" eb="4">
      <t>キンガク</t>
    </rPh>
    <rPh sb="4" eb="5">
      <t>チュウ</t>
    </rPh>
    <phoneticPr fontId="8"/>
  </si>
  <si>
    <r>
      <t>合計（税込）</t>
    </r>
    <r>
      <rPr>
        <vertAlign val="superscript"/>
        <sz val="12"/>
        <rFont val="ＭＳ ゴシック"/>
        <family val="3"/>
        <charset val="128"/>
      </rPr>
      <t>注２</t>
    </r>
    <rPh sb="0" eb="2">
      <t>ゴウケイ</t>
    </rPh>
    <rPh sb="1" eb="2">
      <t>ケイ</t>
    </rPh>
    <rPh sb="3" eb="5">
      <t>ゼイコミ</t>
    </rPh>
    <rPh sb="6" eb="7">
      <t>チュウ</t>
    </rPh>
    <phoneticPr fontId="8"/>
  </si>
  <si>
    <r>
      <t>合計（税抜）</t>
    </r>
    <r>
      <rPr>
        <vertAlign val="superscript"/>
        <sz val="12"/>
        <rFont val="ＭＳ ゴシック"/>
        <family val="3"/>
        <charset val="128"/>
      </rPr>
      <t>注３</t>
    </r>
    <rPh sb="0" eb="2">
      <t>ゴウケイ</t>
    </rPh>
    <rPh sb="1" eb="2">
      <t>ケイ</t>
    </rPh>
    <rPh sb="3" eb="5">
      <t>ゼイヌキ</t>
    </rPh>
    <rPh sb="6" eb="7">
      <t>チュウ</t>
    </rPh>
    <phoneticPr fontId="8"/>
  </si>
  <si>
    <t>精算報告明細書（報告書作成費）</t>
    <rPh sb="0" eb="2">
      <t>セイサン</t>
    </rPh>
    <rPh sb="2" eb="4">
      <t>ホウコク</t>
    </rPh>
    <rPh sb="4" eb="7">
      <t>メイサイショ</t>
    </rPh>
    <rPh sb="8" eb="11">
      <t>ホウコクショ</t>
    </rPh>
    <rPh sb="11" eb="13">
      <t>サクセイ</t>
    </rPh>
    <rPh sb="13" eb="14">
      <t>ヒ</t>
    </rPh>
    <phoneticPr fontId="8"/>
  </si>
  <si>
    <t xml:space="preserve">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報告書作成費はすべて日本国内で支出され、消費税課税対象取引であることを前提に、税込合計金額に100/110を乗じて税抜金額とする設定となっています。また、海外で支出される経費等（消費税の対象取引ではない場合）については、この税額控除手続きが不要ですので、100/110を乗じる必要はありません。
</t>
    <rPh sb="6" eb="8">
      <t>ニホン</t>
    </rPh>
    <rPh sb="8" eb="10">
      <t>コクナイ</t>
    </rPh>
    <rPh sb="17" eb="19">
      <t>シシュツ</t>
    </rPh>
    <rPh sb="24" eb="26">
      <t>ソウテイ</t>
    </rPh>
    <rPh sb="172" eb="173">
      <t>チュウ</t>
    </rPh>
    <rPh sb="175" eb="176">
      <t>ホン</t>
    </rPh>
    <rPh sb="182" eb="185">
      <t>ホウコクショ</t>
    </rPh>
    <rPh sb="185" eb="187">
      <t>サクセイ</t>
    </rPh>
    <rPh sb="192" eb="194">
      <t>ニホン</t>
    </rPh>
    <rPh sb="194" eb="196">
      <t>コクナイ</t>
    </rPh>
    <rPh sb="197" eb="199">
      <t>シシュツ</t>
    </rPh>
    <rPh sb="202" eb="205">
      <t>ショウヒゼイ</t>
    </rPh>
    <rPh sb="205" eb="207">
      <t>カゼイ</t>
    </rPh>
    <rPh sb="207" eb="209">
      <t>タイショウ</t>
    </rPh>
    <rPh sb="209" eb="211">
      <t>トリヒキ</t>
    </rPh>
    <rPh sb="217" eb="219">
      <t>ゼンテイ</t>
    </rPh>
    <rPh sb="221" eb="223">
      <t>ゼイコミ</t>
    </rPh>
    <rPh sb="223" eb="225">
      <t>ゴウケイ</t>
    </rPh>
    <rPh sb="225" eb="227">
      <t>キンガク</t>
    </rPh>
    <rPh sb="236" eb="237">
      <t>ジョウ</t>
    </rPh>
    <rPh sb="239" eb="241">
      <t>ゼイヌキ</t>
    </rPh>
    <rPh sb="241" eb="243">
      <t>キンガク</t>
    </rPh>
    <rPh sb="246" eb="248">
      <t>セッテイ</t>
    </rPh>
    <rPh sb="259" eb="261">
      <t>カイガイ</t>
    </rPh>
    <rPh sb="262" eb="264">
      <t>シシュツ</t>
    </rPh>
    <rPh sb="267" eb="269">
      <t>ケイヒ</t>
    </rPh>
    <rPh sb="269" eb="270">
      <t>トウ</t>
    </rPh>
    <rPh sb="271" eb="274">
      <t>ショウヒゼイ</t>
    </rPh>
    <rPh sb="275" eb="277">
      <t>タイショウ</t>
    </rPh>
    <rPh sb="277" eb="279">
      <t>トリヒキ</t>
    </rPh>
    <rPh sb="283" eb="285">
      <t>バアイ</t>
    </rPh>
    <rPh sb="294" eb="296">
      <t>ゼイガク</t>
    </rPh>
    <rPh sb="296" eb="298">
      <t>コウジョ</t>
    </rPh>
    <rPh sb="298" eb="300">
      <t>テツヅ</t>
    </rPh>
    <rPh sb="302" eb="304">
      <t>フヨウ</t>
    </rPh>
    <rPh sb="317" eb="318">
      <t>ジョウ</t>
    </rPh>
    <rPh sb="320" eb="322">
      <t>ヒツヨウ</t>
    </rPh>
    <phoneticPr fontId="1"/>
  </si>
  <si>
    <t>様式15</t>
    <phoneticPr fontId="1"/>
  </si>
  <si>
    <t>精算報告明細書（機材費）</t>
  </si>
  <si>
    <t>（１）機材購入費</t>
  </si>
  <si>
    <t>日付</t>
  </si>
  <si>
    <t>証憑
番号</t>
  </si>
  <si>
    <r>
      <t>支出金額</t>
    </r>
    <r>
      <rPr>
        <vertAlign val="superscript"/>
        <sz val="11"/>
        <rFont val="ＭＳ ゴシック"/>
        <family val="3"/>
        <charset val="128"/>
      </rPr>
      <t>注１</t>
    </r>
  </si>
  <si>
    <t>打合簿の
添付有無</t>
  </si>
  <si>
    <r>
      <t>調達地</t>
    </r>
    <r>
      <rPr>
        <vertAlign val="superscript"/>
        <sz val="11"/>
        <rFont val="ＭＳ ゴシック"/>
        <family val="3"/>
        <charset val="128"/>
      </rPr>
      <t>注２</t>
    </r>
  </si>
  <si>
    <t>備　　考</t>
  </si>
  <si>
    <r>
      <t>合　計（税抜）</t>
    </r>
    <r>
      <rPr>
        <b/>
        <vertAlign val="superscript"/>
        <sz val="12"/>
        <rFont val="ＭＳ ゴシック"/>
        <family val="3"/>
        <charset val="128"/>
      </rPr>
      <t>注３</t>
    </r>
    <rPh sb="0" eb="2">
      <t>ゴウケイ</t>
    </rPh>
    <rPh sb="2" eb="3">
      <t>ケイ</t>
    </rPh>
    <rPh sb="7" eb="8">
      <t>チュウ</t>
    </rPh>
    <phoneticPr fontId="8"/>
  </si>
  <si>
    <r>
      <t>（２）機材損料・借料</t>
    </r>
    <r>
      <rPr>
        <vertAlign val="superscript"/>
        <sz val="12"/>
        <color rgb="FFFF0000"/>
        <rFont val="ＭＳ ゴシック"/>
        <family val="3"/>
        <charset val="128"/>
      </rPr>
      <t>注５</t>
    </r>
    <rPh sb="10" eb="11">
      <t>チュウ</t>
    </rPh>
    <phoneticPr fontId="1"/>
  </si>
  <si>
    <t>数量</t>
    <rPh sb="0" eb="2">
      <t>スウリョウ</t>
    </rPh>
    <phoneticPr fontId="1"/>
  </si>
  <si>
    <t>（３）機材送料</t>
  </si>
  <si>
    <t>機材費合計</t>
  </si>
  <si>
    <t>注１）支出額の表示は円貨（又は円貨相当）で統一してください。円貨以外の通貨で支出されている場合は、
　　「備考」欄または証書貼付台紙に換算式を記入してください。その際、交換レート（JICA指定レート／
　　　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
注５）損料は単価×数量を記載して下さい。</t>
    <rPh sb="5" eb="6">
      <t>ガク</t>
    </rPh>
    <rPh sb="7" eb="9">
      <t>ヒョウジ</t>
    </rPh>
    <rPh sb="13" eb="14">
      <t>マタ</t>
    </rPh>
    <rPh sb="15" eb="17">
      <t>エンカ</t>
    </rPh>
    <rPh sb="17" eb="19">
      <t>ソウトウ</t>
    </rPh>
    <rPh sb="21" eb="23">
      <t>トウイツ</t>
    </rPh>
    <rPh sb="121" eb="123">
      <t>カイガイ</t>
    </rPh>
    <rPh sb="123" eb="125">
      <t>ソウキン</t>
    </rPh>
    <rPh sb="140" eb="141">
      <t>チュウ</t>
    </rPh>
    <rPh sb="187" eb="188">
      <t>チュウ</t>
    </rPh>
    <rPh sb="190" eb="192">
      <t>チョウタツ</t>
    </rPh>
    <rPh sb="192" eb="193">
      <t>チ</t>
    </rPh>
    <rPh sb="195" eb="197">
      <t>ホンポウ</t>
    </rPh>
    <rPh sb="197" eb="199">
      <t>チョウタツ</t>
    </rPh>
    <rPh sb="201" eb="203">
      <t>バアイ</t>
    </rPh>
    <rPh sb="204" eb="206">
      <t>テキセツ</t>
    </rPh>
    <rPh sb="207" eb="210">
      <t>ショウヒゼイ</t>
    </rPh>
    <rPh sb="210" eb="211">
      <t>ガク</t>
    </rPh>
    <rPh sb="212" eb="214">
      <t>コウジョ</t>
    </rPh>
    <rPh sb="217" eb="219">
      <t>ゼイヌキ</t>
    </rPh>
    <rPh sb="219" eb="221">
      <t>カカク</t>
    </rPh>
    <rPh sb="280" eb="282">
      <t>ソンリョウ</t>
    </rPh>
    <rPh sb="283" eb="285">
      <t>タンカ</t>
    </rPh>
    <rPh sb="286" eb="288">
      <t>スウリョウ</t>
    </rPh>
    <rPh sb="289" eb="291">
      <t>キサイ</t>
    </rPh>
    <rPh sb="293" eb="294">
      <t>クダ</t>
    </rPh>
    <phoneticPr fontId="1"/>
  </si>
  <si>
    <t>様式16</t>
    <phoneticPr fontId="1"/>
  </si>
  <si>
    <t>精算報告明細書（再委託費）</t>
  </si>
  <si>
    <t>（１）再委託費（現地再委託費）</t>
  </si>
  <si>
    <t>細　目</t>
  </si>
  <si>
    <r>
      <rPr>
        <sz val="11"/>
        <rFont val="ＭＳ ゴシック"/>
        <family val="3"/>
        <charset val="128"/>
      </rPr>
      <t>支出金額</t>
    </r>
    <r>
      <rPr>
        <vertAlign val="superscript"/>
        <sz val="11"/>
        <rFont val="ＭＳ ゴシック"/>
        <family val="3"/>
        <charset val="128"/>
      </rPr>
      <t>注１</t>
    </r>
  </si>
  <si>
    <t>US$</t>
  </si>
  <si>
    <t>現地通貨</t>
  </si>
  <si>
    <t>円貨</t>
  </si>
  <si>
    <t>円貨換算</t>
  </si>
  <si>
    <t>小計</t>
  </si>
  <si>
    <t>合　計</t>
  </si>
  <si>
    <t>（２）再委託費（国内再委託費）</t>
  </si>
  <si>
    <t>支出金額
（円）</t>
  </si>
  <si>
    <r>
      <t>合計（税込）</t>
    </r>
    <r>
      <rPr>
        <vertAlign val="superscript"/>
        <sz val="12"/>
        <rFont val="ＭＳ ゴシック"/>
        <family val="3"/>
        <charset val="128"/>
      </rPr>
      <t>注３</t>
    </r>
    <rPh sb="3" eb="5">
      <t>ゼイコミ</t>
    </rPh>
    <rPh sb="6" eb="7">
      <t>チュウ</t>
    </rPh>
    <phoneticPr fontId="1"/>
  </si>
  <si>
    <r>
      <t>合計（税抜）</t>
    </r>
    <r>
      <rPr>
        <vertAlign val="superscript"/>
        <sz val="12"/>
        <rFont val="ＭＳ ゴシック"/>
        <family val="3"/>
        <charset val="128"/>
      </rPr>
      <t>注4</t>
    </r>
    <rPh sb="0" eb="2">
      <t>ゴウケイ</t>
    </rPh>
    <rPh sb="3" eb="5">
      <t>ゼイヌキ</t>
    </rPh>
    <rPh sb="6" eb="7">
      <t>チュウ</t>
    </rPh>
    <phoneticPr fontId="1"/>
  </si>
  <si>
    <t>再委託費合計額</t>
  </si>
  <si>
    <t>（１）再委託費（現地再委託費）と（２）再委託費（国内再委託費）の合計額</t>
    <phoneticPr fontId="1"/>
  </si>
  <si>
    <t>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注３）支出金額に税抜金額を記載する場合は、「合計（税込）」の金額に斜線を入れてください。
注４）再委託費（国内再委託費）では、経費はすべて日本国内で支出され、消費税課税対象取引であることを前提に、税込合計金額に100/110を乗じて税抜金額とする設定となっています。</t>
    <rPh sb="0" eb="1">
      <t>チュウ</t>
    </rPh>
    <rPh sb="41" eb="43">
      <t>キサイ</t>
    </rPh>
    <rPh sb="106" eb="107">
      <t>チュウ</t>
    </rPh>
    <rPh sb="150" eb="151">
      <t>チュウ</t>
    </rPh>
    <rPh sb="195" eb="196">
      <t>チュウ</t>
    </rPh>
    <rPh sb="198" eb="201">
      <t>サイイタク</t>
    </rPh>
    <rPh sb="201" eb="202">
      <t>ヒ</t>
    </rPh>
    <rPh sb="203" eb="205">
      <t>コクナイ</t>
    </rPh>
    <rPh sb="205" eb="208">
      <t>サイイタク</t>
    </rPh>
    <rPh sb="208" eb="209">
      <t>ヒ</t>
    </rPh>
    <rPh sb="213" eb="215">
      <t>ケイヒ</t>
    </rPh>
    <phoneticPr fontId="40"/>
  </si>
  <si>
    <t>様式17</t>
    <phoneticPr fontId="1"/>
  </si>
  <si>
    <t>精算報告明細書（国内業務費）</t>
  </si>
  <si>
    <r>
      <rPr>
        <sz val="12"/>
        <rFont val="ＭＳ ゴシック"/>
        <family val="3"/>
        <charset val="128"/>
      </rPr>
      <t>（１）技術研修費／招へい費</t>
    </r>
    <r>
      <rPr>
        <vertAlign val="superscript"/>
        <sz val="12"/>
        <rFont val="ＭＳ ゴシック"/>
        <family val="3"/>
        <charset val="128"/>
      </rPr>
      <t>注１</t>
    </r>
  </si>
  <si>
    <t>備　考</t>
  </si>
  <si>
    <t>諸謝金</t>
  </si>
  <si>
    <t>講師謝金</t>
  </si>
  <si>
    <t>検討会等参加謝金</t>
  </si>
  <si>
    <t>原稿謝金</t>
  </si>
  <si>
    <t>見学謝金</t>
  </si>
  <si>
    <t>実施諸費</t>
  </si>
  <si>
    <t>翻訳費</t>
  </si>
  <si>
    <t>会場借上費</t>
  </si>
  <si>
    <t>参考資料等作成・購入費</t>
  </si>
  <si>
    <t>機材借料・損料</t>
  </si>
  <si>
    <t>消耗品等購入費</t>
  </si>
  <si>
    <t>同行者等旅費</t>
  </si>
  <si>
    <t>再委託費</t>
  </si>
  <si>
    <r>
      <t>合計（税抜）</t>
    </r>
    <r>
      <rPr>
        <b/>
        <vertAlign val="superscript"/>
        <sz val="12"/>
        <color rgb="FFFF0000"/>
        <rFont val="ＭＳ ゴシック"/>
        <family val="3"/>
        <charset val="128"/>
      </rPr>
      <t>注２</t>
    </r>
    <rPh sb="0" eb="2">
      <t>ゴウケイ</t>
    </rPh>
    <rPh sb="3" eb="5">
      <t>ゼイヌキ</t>
    </rPh>
    <rPh sb="6" eb="7">
      <t>チュウ</t>
    </rPh>
    <phoneticPr fontId="1"/>
  </si>
  <si>
    <t>（２）諸雑費</t>
    <rPh sb="3" eb="4">
      <t>ショ</t>
    </rPh>
    <rPh sb="4" eb="6">
      <t>ザッピ</t>
    </rPh>
    <phoneticPr fontId="1"/>
  </si>
  <si>
    <t>細　目</t>
    <rPh sb="0" eb="1">
      <t>ホソ</t>
    </rPh>
    <rPh sb="2" eb="3">
      <t>メ</t>
    </rPh>
    <phoneticPr fontId="1"/>
  </si>
  <si>
    <t>支出金額</t>
    <phoneticPr fontId="1"/>
  </si>
  <si>
    <t>備考</t>
    <rPh sb="0" eb="2">
      <t>ビコウ</t>
    </rPh>
    <phoneticPr fontId="1"/>
  </si>
  <si>
    <t>証憑
番号</t>
    <rPh sb="0" eb="2">
      <t>ショウヒョウ</t>
    </rPh>
    <rPh sb="3" eb="5">
      <t>バンゴウ</t>
    </rPh>
    <phoneticPr fontId="1"/>
  </si>
  <si>
    <r>
      <t>合計（税抜）</t>
    </r>
    <r>
      <rPr>
        <b/>
        <vertAlign val="superscript"/>
        <sz val="12"/>
        <rFont val="ＭＳ ゴシック"/>
        <family val="3"/>
        <charset val="128"/>
      </rPr>
      <t>注２</t>
    </r>
    <rPh sb="0" eb="2">
      <t>ゴウケイ</t>
    </rPh>
    <rPh sb="3" eb="5">
      <t>ゼイヌキ</t>
    </rPh>
    <rPh sb="6" eb="7">
      <t>チュウ</t>
    </rPh>
    <phoneticPr fontId="1"/>
  </si>
  <si>
    <t>国内業務費合計額</t>
  </si>
  <si>
    <t>注１）国内業務費は、「技術研修費」、「招へい費」及び「諸雑費」の合計額となります。「招へい費」については、別の精算報告明細書にまとめられていますので、適切に合算してください。
注２）国内業務費明細書の税抜金額を記入してください。
注３）複数の研修コースを実施した場合、コース毎に精算報告明細書を作成してください。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88" eb="89">
      <t>チュウ</t>
    </rPh>
    <rPh sb="115" eb="116">
      <t>チュウ</t>
    </rPh>
    <rPh sb="118" eb="120">
      <t>フクスウ</t>
    </rPh>
    <rPh sb="121" eb="123">
      <t>ケンシュウ</t>
    </rPh>
    <rPh sb="127" eb="129">
      <t>ジッシ</t>
    </rPh>
    <rPh sb="131" eb="133">
      <t>バアイ</t>
    </rPh>
    <rPh sb="137" eb="138">
      <t>ゴト</t>
    </rPh>
    <rPh sb="139" eb="141">
      <t>セイサン</t>
    </rPh>
    <rPh sb="141" eb="143">
      <t>ホウコク</t>
    </rPh>
    <rPh sb="143" eb="146">
      <t>メイサイショ</t>
    </rPh>
    <rPh sb="147" eb="149">
      <t>サクセイ</t>
    </rPh>
    <rPh sb="157" eb="158">
      <t>チュウ</t>
    </rPh>
    <rPh sb="160" eb="161">
      <t>ショ</t>
    </rPh>
    <rPh sb="161" eb="163">
      <t>ザッピ</t>
    </rPh>
    <rPh sb="164" eb="166">
      <t>ケイジョウ</t>
    </rPh>
    <rPh sb="169" eb="171">
      <t>バアイ</t>
    </rPh>
    <rPh sb="179" eb="181">
      <t>サクジョ</t>
    </rPh>
    <rPh sb="184" eb="185">
      <t>カマ</t>
    </rPh>
    <phoneticPr fontId="1"/>
  </si>
  <si>
    <t>様式18</t>
    <phoneticPr fontId="1"/>
  </si>
  <si>
    <t>精算報告明細書（現地一時隔離関連費）</t>
    <rPh sb="8" eb="10">
      <t>ゲンチ</t>
    </rPh>
    <rPh sb="10" eb="12">
      <t>イチジ</t>
    </rPh>
    <rPh sb="12" eb="14">
      <t>カクリ</t>
    </rPh>
    <rPh sb="14" eb="16">
      <t>カンレン</t>
    </rPh>
    <rPh sb="16" eb="17">
      <t>ヒ</t>
    </rPh>
    <phoneticPr fontId="1"/>
  </si>
  <si>
    <t>（１）直接人件費相当額の待機費用</t>
    <phoneticPr fontId="1"/>
  </si>
  <si>
    <t>担当分野</t>
  </si>
  <si>
    <t>氏　名</t>
  </si>
  <si>
    <t>月額単価</t>
    <rPh sb="0" eb="2">
      <t>ゲツガク</t>
    </rPh>
    <phoneticPr fontId="1"/>
  </si>
  <si>
    <t>業務人月</t>
  </si>
  <si>
    <t>合計金額</t>
  </si>
  <si>
    <t>現地</t>
  </si>
  <si>
    <r>
      <t>参考（報酬月額）</t>
    </r>
    <r>
      <rPr>
        <vertAlign val="superscript"/>
        <sz val="12"/>
        <color rgb="FFFF0000"/>
        <rFont val="ＭＳ ゴシック"/>
        <family val="3"/>
        <charset val="128"/>
      </rPr>
      <t>注１</t>
    </r>
    <rPh sb="0" eb="2">
      <t>サンコウ</t>
    </rPh>
    <rPh sb="3" eb="5">
      <t>ホウシュウ</t>
    </rPh>
    <rPh sb="5" eb="7">
      <t>ゲツガク</t>
    </rPh>
    <rPh sb="8" eb="9">
      <t>チュウ</t>
    </rPh>
    <phoneticPr fontId="1"/>
  </si>
  <si>
    <t>合計</t>
    <rPh sb="0" eb="1">
      <t>ゴウ</t>
    </rPh>
    <phoneticPr fontId="1"/>
  </si>
  <si>
    <t>注１）待機費用の月額単価は報酬額（月額単価）を3.08で除した金額にて計算式を入れています。契約で定めた月額単価と異なる場合は、参考（報酬月額）欄は使用せず、直接入力してください。</t>
    <rPh sb="0" eb="1">
      <t>チュウ</t>
    </rPh>
    <rPh sb="31" eb="33">
      <t>キンガク</t>
    </rPh>
    <rPh sb="35" eb="38">
      <t>ケイサンシキ</t>
    </rPh>
    <rPh sb="39" eb="40">
      <t>イ</t>
    </rPh>
    <rPh sb="46" eb="48">
      <t>ケイヤク</t>
    </rPh>
    <rPh sb="49" eb="50">
      <t>サダ</t>
    </rPh>
    <rPh sb="52" eb="53">
      <t>ツキ</t>
    </rPh>
    <rPh sb="53" eb="54">
      <t>ガク</t>
    </rPh>
    <rPh sb="54" eb="56">
      <t>タンカ</t>
    </rPh>
    <rPh sb="57" eb="58">
      <t>コト</t>
    </rPh>
    <rPh sb="60" eb="62">
      <t>バアイ</t>
    </rPh>
    <rPh sb="64" eb="66">
      <t>サンコウ</t>
    </rPh>
    <rPh sb="72" eb="73">
      <t>ラン</t>
    </rPh>
    <rPh sb="74" eb="76">
      <t>シヨウ</t>
    </rPh>
    <rPh sb="79" eb="81">
      <t>チョクセツ</t>
    </rPh>
    <rPh sb="81" eb="83">
      <t>ニュウリョク</t>
    </rPh>
    <phoneticPr fontId="1"/>
  </si>
  <si>
    <t>（２）隔離施設までのタクシー代等の経費</t>
    <rPh sb="3" eb="5">
      <t>カクリ</t>
    </rPh>
    <rPh sb="5" eb="7">
      <t>シセツ</t>
    </rPh>
    <rPh sb="14" eb="15">
      <t>ダイ</t>
    </rPh>
    <rPh sb="15" eb="16">
      <t>ナド</t>
    </rPh>
    <rPh sb="17" eb="19">
      <t>ケイヒ</t>
    </rPh>
    <phoneticPr fontId="1"/>
  </si>
  <si>
    <t>合　計</t>
    <rPh sb="0" eb="2">
      <t>ゴウケイ</t>
    </rPh>
    <rPh sb="2" eb="3">
      <t>ケイ</t>
    </rPh>
    <phoneticPr fontId="8"/>
  </si>
  <si>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</si>
  <si>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</si>
  <si>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</si>
  <si>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</si>
  <si>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</si>
  <si>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2021/〇/〇～2021/〇/〇</t>
    <phoneticPr fontId="1"/>
  </si>
  <si>
    <t>合計</t>
    <rPh sb="0" eb="2">
      <t>ゴウケイ</t>
    </rPh>
    <phoneticPr fontId="1"/>
  </si>
  <si>
    <t>現地一時隔離費合計　　　　　　</t>
    <rPh sb="0" eb="2">
      <t>ゲンチ</t>
    </rPh>
    <rPh sb="2" eb="4">
      <t>イチジ</t>
    </rPh>
    <rPh sb="4" eb="6">
      <t>カクリ</t>
    </rPh>
    <rPh sb="6" eb="7">
      <t>ヒ</t>
    </rPh>
    <rPh sb="7" eb="9">
      <t>ゴウケイ</t>
    </rPh>
    <phoneticPr fontId="1"/>
  </si>
  <si>
    <t>注１）本費目について、契約書に計上していない場合は、打合簿を添付してください。
注２）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3" eb="4">
      <t>ホン</t>
    </rPh>
    <rPh sb="4" eb="6">
      <t>ヒモク</t>
    </rPh>
    <rPh sb="11" eb="13">
      <t>ケイヤク</t>
    </rPh>
    <rPh sb="13" eb="14">
      <t>ショ</t>
    </rPh>
    <rPh sb="15" eb="17">
      <t>ケイジョウ</t>
    </rPh>
    <rPh sb="22" eb="24">
      <t>バアイ</t>
    </rPh>
    <rPh sb="26" eb="28">
      <t>ウチアワ</t>
    </rPh>
    <rPh sb="28" eb="29">
      <t>ボ</t>
    </rPh>
    <rPh sb="30" eb="32">
      <t>テンプ</t>
    </rPh>
    <phoneticPr fontId="1"/>
  </si>
  <si>
    <t>様式19</t>
    <phoneticPr fontId="1"/>
  </si>
  <si>
    <t>精算報告明細書（本邦一時隔離関連費）</t>
    <rPh sb="8" eb="10">
      <t>ホンポウ</t>
    </rPh>
    <rPh sb="10" eb="12">
      <t>イチジ</t>
    </rPh>
    <rPh sb="12" eb="14">
      <t>カクリ</t>
    </rPh>
    <rPh sb="14" eb="16">
      <t>カンレン</t>
    </rPh>
    <rPh sb="16" eb="17">
      <t>ヒ</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</si>
  <si>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</si>
  <si>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</si>
  <si>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</si>
  <si>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</si>
  <si>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</si>
  <si>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</si>
  <si>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</si>
  <si>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様式20</t>
    <phoneticPr fontId="1"/>
  </si>
  <si>
    <t>証拠書類附属書</t>
    <rPh sb="0" eb="7">
      <t>ショウコショルイフゾクショ</t>
    </rPh>
    <phoneticPr fontId="1"/>
  </si>
  <si>
    <r>
      <t>証書番号</t>
    </r>
    <r>
      <rPr>
        <vertAlign val="superscript"/>
        <sz val="12"/>
        <rFont val="ＭＳ ゴシック"/>
        <family val="3"/>
        <charset val="128"/>
      </rPr>
      <t>(注1)</t>
    </r>
    <rPh sb="5" eb="6">
      <t>チュウ</t>
    </rPh>
    <phoneticPr fontId="1"/>
  </si>
  <si>
    <r>
      <t>【備考　</t>
    </r>
    <r>
      <rPr>
        <vertAlign val="superscript"/>
        <sz val="12"/>
        <rFont val="ＭＳ ゴシック"/>
        <family val="3"/>
        <charset val="128"/>
      </rPr>
      <t>注2</t>
    </r>
    <r>
      <rPr>
        <sz val="12"/>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</si>
  <si>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</si>
  <si>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</si>
  <si>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</si>
  <si>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</si>
  <si>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</si>
  <si>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2023/</t>
    <phoneticPr fontId="1"/>
  </si>
  <si>
    <t>様式一式</t>
    <rPh sb="0" eb="2">
      <t>ヨウシキ</t>
    </rPh>
    <rPh sb="2" eb="4">
      <t>イッシキ</t>
    </rPh>
    <phoneticPr fontId="1"/>
  </si>
  <si>
    <t>千円未満切捨てを削除しました。</t>
    <rPh sb="0" eb="4">
      <t>センエンミマン</t>
    </rPh>
    <rPh sb="4" eb="6">
      <t>キリス</t>
    </rPh>
    <rPh sb="8" eb="10">
      <t>サクジョ</t>
    </rPh>
    <phoneticPr fontId="1"/>
  </si>
  <si>
    <t>様式４消費税</t>
    <rPh sb="0" eb="2">
      <t>ヨウシキ</t>
    </rPh>
    <rPh sb="3" eb="6">
      <t>ショウヒゼイ</t>
    </rPh>
    <phoneticPr fontId="1"/>
  </si>
  <si>
    <t>小数点第一位を切捨てに修正しました。</t>
    <rPh sb="0" eb="6">
      <t>ショウスウテンダイイチイ</t>
    </rPh>
    <rPh sb="7" eb="9">
      <t>キリス</t>
    </rPh>
    <rPh sb="11" eb="13">
      <t>シュウセイ</t>
    </rPh>
    <phoneticPr fontId="1"/>
  </si>
  <si>
    <t>有</t>
  </si>
  <si>
    <t>第三国調達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</si>
</sst>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quot;円&quot;"/>
    <numFmt numFmtId="177" formatCode="yyyy&quot;年&quot;m&quot;月&quot;d&quot;日&quot;;@"/>
    <numFmt numFmtId="178" formatCode="[$-F800]dddd\,\ mmmm\ dd\,\ yyyy"/>
    <numFmt numFmtId="179" formatCode="#,##0_ "/>
    <numFmt numFmtId="180" formatCode="yyyy&quot;年&quot;m&quot;月&quot;;@"/>
    <numFmt numFmtId="181" formatCode="#,##0.00_ "/>
    <numFmt numFmtId="182" formatCode="#,##0_ &quot;円&quot;"/>
    <numFmt numFmtId="183" formatCode="\+#,##0\x;[Red]\+\-#,##0\x"/>
    <numFmt numFmtId="184" formatCode="\x#,##0;[Red]\-#,##0"/>
    <numFmt numFmtId="185" formatCode="#,##0\="/>
    <numFmt numFmtId="186" formatCode="0;;;@"/>
    <numFmt numFmtId="187" formatCode="0.00;;;@"/>
    <numFmt numFmtId="188" formatCode="yy&quot;年&quot;m&quot;月&quot;;@"/>
    <numFmt numFmtId="189" formatCode="yyyy&quot;年&quot;m&quot;月&quot;&quot;分&quot;"/>
    <numFmt numFmtId="190" formatCode="#,##0_);[Red]\(#,##0\)"/>
  </numFmts>
  <fonts count="90">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sz val="12"/>
      <name val="細明朝体"/>
      <family val="3"/>
      <charset val="128"/>
    </font>
    <font>
      <vertAlign val="superscript"/>
      <sz val="12"/>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b/>
      <sz val="9"/>
      <color indexed="81"/>
      <name val="ＭＳ Ｐ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10"/>
      <color indexed="81"/>
      <name val="ＭＳ Ｐゴシック"/>
      <family val="3"/>
      <charset val="128"/>
    </font>
    <font>
      <b/>
      <sz val="9"/>
      <color indexed="81"/>
      <name val="MS P ゴシック"/>
      <family val="3"/>
      <charset val="128"/>
    </font>
    <font>
      <b/>
      <u/>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b/>
      <sz val="16"/>
      <color theme="1"/>
      <name val="ＭＳ ゴシック"/>
      <family val="3"/>
      <charset val="128"/>
    </font>
    <font>
      <sz val="11"/>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sz val="12"/>
      <color rgb="FFFF0000"/>
      <name val="Osaka"/>
      <family val="3"/>
      <charset val="128"/>
    </font>
    <font>
      <sz val="10.5"/>
      <color rgb="FFFF0000"/>
      <name val="ＭＳ ゴシック"/>
      <family val="3"/>
      <charset val="128"/>
    </font>
    <font>
      <sz val="14"/>
      <color theme="1"/>
      <name val="ＭＳ ゴシック"/>
      <family val="3"/>
      <charset val="128"/>
    </font>
    <font>
      <sz val="12"/>
      <name val="ＭＳ Ｐゴシック"/>
      <family val="3"/>
      <charset val="128"/>
      <scheme val="major"/>
    </font>
    <font>
      <sz val="12"/>
      <color theme="1"/>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b/>
      <vertAlign val="superscript"/>
      <sz val="14"/>
      <color theme="1"/>
      <name val="ＭＳ ゴシック"/>
      <family val="3"/>
      <charset val="128"/>
    </font>
    <font>
      <b/>
      <sz val="16"/>
      <name val="ＭＳ ゴシック"/>
      <family val="3"/>
      <charset val="128"/>
    </font>
    <font>
      <vertAlign val="superscript"/>
      <sz val="11"/>
      <name val="ＭＳ ゴシック"/>
      <family val="3"/>
      <charset val="128"/>
    </font>
    <font>
      <sz val="9"/>
      <color indexed="81"/>
      <name val="MS P ゴシック"/>
      <family val="3"/>
      <charset val="128"/>
    </font>
    <font>
      <sz val="10"/>
      <color rgb="FFFF0000"/>
      <name val="ＭＳ ゴシック"/>
      <family val="3"/>
      <charset val="128"/>
    </font>
    <font>
      <vertAlign val="superscript"/>
      <sz val="10"/>
      <name val="ＭＳ ゴシック"/>
      <family val="3"/>
      <charset val="128"/>
    </font>
    <font>
      <sz val="6"/>
      <name val="ＭＳ Ｐゴシック"/>
      <family val="3"/>
      <charset val="128"/>
    </font>
    <font>
      <strike/>
      <sz val="12"/>
      <name val="ＭＳ ゴシック"/>
      <family val="3"/>
      <charset val="128"/>
    </font>
    <font>
      <vertAlign val="superscript"/>
      <sz val="12"/>
      <color rgb="FFFF0000"/>
      <name val="ＭＳ ゴシック"/>
      <family val="3"/>
      <charset val="128"/>
    </font>
    <font>
      <sz val="14"/>
      <color rgb="FFFF0000"/>
      <name val="ＭＳ ゴシック"/>
      <family val="3"/>
      <charset val="128"/>
    </font>
    <font>
      <u/>
      <sz val="14"/>
      <color rgb="FFFF0000"/>
      <name val="ＭＳ ゴシック"/>
      <family val="3"/>
      <charset val="128"/>
    </font>
    <font>
      <sz val="14"/>
      <name val="ＭＳ ゴシック"/>
      <family val="3"/>
      <charset val="128"/>
    </font>
    <font>
      <sz val="12"/>
      <name val="Osaka"/>
      <charset val="128"/>
    </font>
    <font>
      <sz val="8"/>
      <name val="ＭＳ ゴシック"/>
      <family val="3"/>
      <charset val="128"/>
    </font>
    <font>
      <b/>
      <vertAlign val="superscript"/>
      <sz val="12"/>
      <name val="ＭＳ ゴシック"/>
      <family val="3"/>
      <charset val="128"/>
    </font>
    <font>
      <i/>
      <sz val="12"/>
      <name val="ＭＳ ゴシック"/>
      <family val="3"/>
      <charset val="128"/>
    </font>
    <font>
      <vertAlign val="superscript"/>
      <sz val="14"/>
      <name val="ＭＳ ゴシック"/>
      <family val="3"/>
      <charset val="128"/>
    </font>
    <font>
      <sz val="14"/>
      <name val="Arial"/>
      <family val="2"/>
    </font>
    <font>
      <sz val="16"/>
      <name val="ＭＳ ゴシック"/>
      <family val="3"/>
      <charset val="128"/>
    </font>
    <font>
      <b/>
      <sz val="14"/>
      <name val="Arial"/>
      <family val="2"/>
    </font>
    <font>
      <b/>
      <sz val="16"/>
      <name val="Arial"/>
      <family val="2"/>
    </font>
    <font>
      <b/>
      <sz val="16"/>
      <name val="ＭＳ Ｐゴシック"/>
      <family val="3"/>
      <charset val="128"/>
    </font>
    <font>
      <sz val="16"/>
      <name val="Arial"/>
      <family val="2"/>
    </font>
    <font>
      <b/>
      <sz val="10.5"/>
      <name val="ＭＳ ゴシック"/>
      <family val="3"/>
      <charset val="128"/>
    </font>
    <font>
      <sz val="6"/>
      <name val="Osaka"/>
      <charset val="128"/>
    </font>
    <font>
      <b/>
      <sz val="12"/>
      <name val="ＭＳ Ｐゴシック"/>
      <family val="3"/>
      <charset val="128"/>
    </font>
    <font>
      <sz val="12"/>
      <color rgb="FF000000"/>
      <name val="ＭＳ ゴシック"/>
      <family val="3"/>
      <charset val="128"/>
    </font>
    <font>
      <b/>
      <vertAlign val="superscript"/>
      <sz val="12"/>
      <color rgb="FFFF0000"/>
      <name val="ＭＳ ゴシック"/>
      <family val="3"/>
      <charset val="128"/>
    </font>
    <font>
      <vertAlign val="superscript"/>
      <sz val="12"/>
      <color theme="1"/>
      <name val="ＭＳ ゴシック"/>
      <family val="3"/>
      <charset val="128"/>
    </font>
    <font>
      <b/>
      <vertAlign val="superscript"/>
      <sz val="12"/>
      <color theme="1"/>
      <name val="ＭＳ ゴシック"/>
      <family val="3"/>
      <charset val="128"/>
    </font>
    <font>
      <u/>
      <sz val="1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s>
  <borders count="155">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
      <left/>
      <right style="thin">
        <color auto="1"/>
      </right>
      <top style="medium">
        <color auto="1"/>
      </top>
      <bottom style="double">
        <color auto="1"/>
      </bottom>
      <diagonal/>
    </border>
    <border>
      <left/>
      <right style="thin">
        <color auto="1"/>
      </right>
      <top style="double">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s>
  <cellStyleXfs count="105">
    <xf numFmtId="0" fontId="0" fillId="0" borderId="0">
      <alignment vertical="center"/>
    </xf>
    <xf numFmtId="38" fontId="37" fillId="2" borderId="143"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8" fillId="0" borderId="0" applyNumberForma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35" fillId="0" borderId="0">
      <alignment vertical="center"/>
    </xf>
    <xf numFmtId="0" fontId="5" fillId="0" borderId="0"/>
    <xf numFmtId="0" fontId="11" fillId="0" borderId="0">
      <alignment vertical="center"/>
    </xf>
    <xf numFmtId="0" fontId="35" fillId="0" borderId="0">
      <alignment vertical="center"/>
    </xf>
    <xf numFmtId="0" fontId="36" fillId="0" borderId="0">
      <alignment vertical="center"/>
    </xf>
    <xf numFmtId="0" fontId="36" fillId="0" borderId="0">
      <alignment vertical="center"/>
    </xf>
    <xf numFmtId="0" fontId="10" fillId="0" borderId="0"/>
    <xf numFmtId="0" fontId="11" fillId="0" borderId="0">
      <alignment vertical="center"/>
    </xf>
    <xf numFmtId="0" fontId="16" fillId="0" borderId="0">
      <alignment vertical="center"/>
    </xf>
    <xf numFmtId="0" fontId="35" fillId="0" borderId="0">
      <alignment vertical="center"/>
    </xf>
    <xf numFmtId="0" fontId="35" fillId="0" borderId="0">
      <alignment vertical="center"/>
    </xf>
    <xf numFmtId="0" fontId="5" fillId="0" borderId="0"/>
    <xf numFmtId="0" fontId="13"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9"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0" fillId="0" borderId="0"/>
    <xf numFmtId="0" fontId="5" fillId="0" borderId="0"/>
    <xf numFmtId="0" fontId="35" fillId="0" borderId="0">
      <alignment vertical="center"/>
    </xf>
    <xf numFmtId="0" fontId="35" fillId="0" borderId="0">
      <alignment vertical="center"/>
    </xf>
    <xf numFmtId="0" fontId="35" fillId="0" borderId="0">
      <alignment vertical="center"/>
    </xf>
    <xf numFmtId="38" fontId="35" fillId="0" borderId="0" applyFont="0" applyFill="0" applyBorder="0" applyAlignment="0" applyProtection="0">
      <alignment vertical="center"/>
    </xf>
  </cellStyleXfs>
  <cellXfs count="944">
    <xf numFmtId="0" fontId="0" fillId="0" borderId="0" xfId="0">
      <alignment vertical="center"/>
    </xf>
    <xf numFmtId="0" fontId="41" fillId="0" borderId="1" xfId="0" applyFont="1" applyBorder="1">
      <alignment vertical="center"/>
    </xf>
    <xf numFmtId="0" fontId="41" fillId="0" borderId="0" xfId="0" applyFont="1">
      <alignment vertical="center"/>
    </xf>
    <xf numFmtId="0" fontId="41" fillId="0" borderId="2" xfId="0" applyFont="1" applyBorder="1" applyAlignment="1">
      <alignment horizontal="right" vertical="center" wrapText="1"/>
    </xf>
    <xf numFmtId="0" fontId="0" fillId="0" borderId="0" xfId="0" applyAlignment="1">
      <alignment horizontal="right" vertical="center"/>
    </xf>
    <xf numFmtId="0" fontId="42" fillId="0" borderId="0" xfId="0" applyFont="1">
      <alignment vertical="center"/>
    </xf>
    <xf numFmtId="0" fontId="11" fillId="0" borderId="0" xfId="48" applyFont="1" applyAlignment="1">
      <alignment vertical="center"/>
    </xf>
    <xf numFmtId="0" fontId="11" fillId="0" borderId="5" xfId="48" applyFont="1" applyBorder="1" applyAlignment="1">
      <alignment horizontal="center" vertical="center"/>
    </xf>
    <xf numFmtId="0" fontId="11" fillId="0" borderId="6" xfId="48" applyFont="1" applyBorder="1" applyAlignment="1">
      <alignment horizontal="center" vertical="center"/>
    </xf>
    <xf numFmtId="0" fontId="11" fillId="0" borderId="7" xfId="48" applyFont="1" applyBorder="1" applyAlignment="1">
      <alignment horizontal="center" vertical="center"/>
    </xf>
    <xf numFmtId="0" fontId="11" fillId="0" borderId="0" xfId="48" applyFont="1" applyAlignment="1">
      <alignment horizontal="center" vertical="center"/>
    </xf>
    <xf numFmtId="0" fontId="11" fillId="0" borderId="0" xfId="48" applyFont="1" applyAlignment="1">
      <alignment horizontal="left" vertical="center"/>
    </xf>
    <xf numFmtId="0" fontId="17" fillId="0" borderId="0" xfId="48" applyFont="1"/>
    <xf numFmtId="0" fontId="17" fillId="0" borderId="0" xfId="48" applyFont="1" applyAlignment="1">
      <alignment vertical="center"/>
    </xf>
    <xf numFmtId="0" fontId="18" fillId="0" borderId="0" xfId="48" applyFont="1"/>
    <xf numFmtId="0" fontId="19" fillId="0" borderId="0" xfId="48" applyFont="1" applyAlignment="1">
      <alignment vertical="center"/>
    </xf>
    <xf numFmtId="38" fontId="17" fillId="0" borderId="0" xfId="45" applyFont="1" applyFill="1" applyBorder="1" applyAlignment="1">
      <alignment vertical="center"/>
    </xf>
    <xf numFmtId="0" fontId="17" fillId="0" borderId="0" xfId="48" applyFont="1" applyAlignment="1">
      <alignment horizontal="right" vertical="center"/>
    </xf>
    <xf numFmtId="176" fontId="17" fillId="0" borderId="0" xfId="48" applyNumberFormat="1" applyFont="1" applyAlignment="1">
      <alignment horizontal="left" vertical="center"/>
    </xf>
    <xf numFmtId="0" fontId="17" fillId="0" borderId="0" xfId="48" applyFont="1" applyAlignment="1">
      <alignment horizontal="center" vertical="center"/>
    </xf>
    <xf numFmtId="38" fontId="17" fillId="0" borderId="0" xfId="45" applyFont="1" applyFill="1" applyAlignment="1">
      <alignment horizontal="right" vertical="center"/>
    </xf>
    <xf numFmtId="176" fontId="17" fillId="0" borderId="0" xfId="48" applyNumberFormat="1" applyFont="1" applyAlignment="1">
      <alignment horizontal="right" vertical="center"/>
    </xf>
    <xf numFmtId="0" fontId="44" fillId="0" borderId="12" xfId="0" applyFont="1" applyBorder="1" applyAlignment="1">
      <alignment horizontal="left" vertical="center"/>
    </xf>
    <xf numFmtId="38" fontId="20" fillId="0" borderId="32" xfId="41" applyFont="1" applyBorder="1" applyAlignment="1">
      <alignment horizontal="right" vertical="center"/>
    </xf>
    <xf numFmtId="38" fontId="20" fillId="0" borderId="20" xfId="41" applyFont="1" applyBorder="1" applyAlignment="1">
      <alignment horizontal="right" vertical="center"/>
    </xf>
    <xf numFmtId="38" fontId="20" fillId="0" borderId="33" xfId="41" applyFont="1" applyBorder="1" applyAlignment="1">
      <alignment horizontal="right" vertical="center"/>
    </xf>
    <xf numFmtId="38" fontId="20" fillId="0" borderId="20" xfId="41" applyFont="1" applyBorder="1" applyAlignment="1">
      <alignment vertical="center"/>
    </xf>
    <xf numFmtId="38" fontId="20" fillId="0" borderId="3" xfId="41" applyFont="1" applyBorder="1" applyAlignment="1">
      <alignment horizontal="right" vertical="center"/>
    </xf>
    <xf numFmtId="38" fontId="20" fillId="0" borderId="33" xfId="41" applyFont="1" applyBorder="1" applyAlignment="1">
      <alignment vertical="center"/>
    </xf>
    <xf numFmtId="38" fontId="20" fillId="0" borderId="3" xfId="41" applyFont="1" applyBorder="1" applyAlignment="1">
      <alignment vertical="center"/>
    </xf>
    <xf numFmtId="38" fontId="20" fillId="0" borderId="34" xfId="41" applyFont="1" applyBorder="1" applyAlignment="1">
      <alignment horizontal="right" vertical="center"/>
    </xf>
    <xf numFmtId="38" fontId="20" fillId="0" borderId="35" xfId="41" applyFont="1" applyBorder="1" applyAlignment="1">
      <alignment horizontal="center" vertical="center"/>
    </xf>
    <xf numFmtId="38" fontId="20" fillId="0" borderId="1" xfId="41" applyFont="1" applyBorder="1" applyAlignment="1">
      <alignment horizontal="center" vertical="center"/>
    </xf>
    <xf numFmtId="38" fontId="20" fillId="0" borderId="23" xfId="41" applyFont="1" applyBorder="1" applyAlignment="1">
      <alignment horizontal="right" vertical="center"/>
    </xf>
    <xf numFmtId="38" fontId="20" fillId="0" borderId="14" xfId="41" applyFont="1" applyBorder="1" applyAlignment="1">
      <alignment vertical="center"/>
    </xf>
    <xf numFmtId="0" fontId="35" fillId="0" borderId="0" xfId="56">
      <alignment vertical="center"/>
    </xf>
    <xf numFmtId="0" fontId="35" fillId="0" borderId="45" xfId="56" applyBorder="1" applyAlignment="1">
      <alignment horizontal="justify" vertical="center"/>
    </xf>
    <xf numFmtId="179" fontId="35" fillId="0" borderId="46" xfId="56" applyNumberFormat="1" applyBorder="1" applyAlignment="1">
      <alignment horizontal="right" vertical="center"/>
    </xf>
    <xf numFmtId="0" fontId="35" fillId="0" borderId="47" xfId="56" applyBorder="1">
      <alignment vertical="center"/>
    </xf>
    <xf numFmtId="179" fontId="35" fillId="0" borderId="48" xfId="56" applyNumberFormat="1" applyBorder="1" applyAlignment="1">
      <alignment horizontal="right" vertical="center"/>
    </xf>
    <xf numFmtId="0" fontId="40" fillId="0" borderId="0" xfId="56" applyFont="1" applyAlignment="1">
      <alignment horizontal="center" vertical="center"/>
    </xf>
    <xf numFmtId="179" fontId="40" fillId="0" borderId="40" xfId="56" applyNumberFormat="1" applyFont="1" applyBorder="1" applyAlignment="1">
      <alignment horizontal="right" vertical="center"/>
    </xf>
    <xf numFmtId="0" fontId="40" fillId="0" borderId="0" xfId="0" applyFont="1" applyAlignment="1">
      <alignment horizontal="centerContinuous" vertical="center" wrapText="1"/>
    </xf>
    <xf numFmtId="0" fontId="7" fillId="0" borderId="0" xfId="58" applyFont="1" applyAlignment="1">
      <alignment vertical="center"/>
    </xf>
    <xf numFmtId="0" fontId="7" fillId="0" borderId="0" xfId="57" applyFont="1">
      <alignment vertical="center"/>
    </xf>
    <xf numFmtId="0" fontId="44" fillId="0" borderId="0" xfId="57" applyFont="1">
      <alignment vertical="center"/>
    </xf>
    <xf numFmtId="0" fontId="0" fillId="0" borderId="0" xfId="0" applyAlignment="1">
      <alignment horizontal="centerContinuous" vertical="center" wrapText="1"/>
    </xf>
    <xf numFmtId="0" fontId="35" fillId="0" borderId="0" xfId="47">
      <alignment vertical="center"/>
    </xf>
    <xf numFmtId="0" fontId="0" fillId="0" borderId="0" xfId="0" applyAlignment="1">
      <alignment horizontal="center" vertical="center"/>
    </xf>
    <xf numFmtId="179" fontId="0" fillId="0" borderId="89" xfId="0" applyNumberFormat="1" applyBorder="1" applyAlignment="1">
      <alignment horizontal="right" vertical="center"/>
    </xf>
    <xf numFmtId="179" fontId="0" fillId="0" borderId="2" xfId="0" applyNumberFormat="1" applyBorder="1" applyAlignment="1">
      <alignment horizontal="right" vertical="center"/>
    </xf>
    <xf numFmtId="179" fontId="0" fillId="0" borderId="64" xfId="0" applyNumberFormat="1" applyBorder="1" applyAlignment="1">
      <alignment horizontal="right" vertical="center"/>
    </xf>
    <xf numFmtId="179" fontId="0" fillId="0" borderId="90" xfId="0" applyNumberFormat="1" applyBorder="1" applyAlignment="1">
      <alignment horizontal="right" vertical="center"/>
    </xf>
    <xf numFmtId="179" fontId="0" fillId="0" borderId="43" xfId="0" applyNumberFormat="1" applyBorder="1">
      <alignment vertical="center"/>
    </xf>
    <xf numFmtId="179" fontId="0" fillId="0" borderId="81" xfId="0" applyNumberFormat="1" applyBorder="1">
      <alignment vertical="center"/>
    </xf>
    <xf numFmtId="179" fontId="0" fillId="0" borderId="45" xfId="0" applyNumberFormat="1" applyBorder="1">
      <alignment vertical="center"/>
    </xf>
    <xf numFmtId="179" fontId="0" fillId="0" borderId="92" xfId="0" applyNumberFormat="1" applyBorder="1">
      <alignment vertical="center"/>
    </xf>
    <xf numFmtId="38" fontId="20" fillId="4" borderId="26" xfId="41" applyFont="1" applyFill="1" applyBorder="1" applyAlignment="1">
      <alignment horizontal="center" vertical="center"/>
    </xf>
    <xf numFmtId="38" fontId="20" fillId="4" borderId="1" xfId="41" applyFont="1" applyFill="1" applyBorder="1" applyAlignment="1">
      <alignment horizontal="center" vertical="center"/>
    </xf>
    <xf numFmtId="183" fontId="20" fillId="0" borderId="26" xfId="41" applyNumberFormat="1" applyFont="1" applyBorder="1" applyAlignment="1">
      <alignment horizontal="center" vertical="center"/>
    </xf>
    <xf numFmtId="38" fontId="49" fillId="0" borderId="3" xfId="44" applyFont="1" applyBorder="1" applyAlignment="1">
      <alignment horizontal="center"/>
    </xf>
    <xf numFmtId="38" fontId="20" fillId="0" borderId="3" xfId="44" applyFont="1" applyFill="1" applyBorder="1" applyAlignment="1">
      <alignment horizontal="right"/>
    </xf>
    <xf numFmtId="183" fontId="20" fillId="0" borderId="35" xfId="41" applyNumberFormat="1" applyFont="1" applyBorder="1" applyAlignment="1">
      <alignment horizontal="center" vertical="center"/>
    </xf>
    <xf numFmtId="0" fontId="47" fillId="0" borderId="0" xfId="0" applyFont="1">
      <alignment vertical="center"/>
    </xf>
    <xf numFmtId="0" fontId="50" fillId="0" borderId="0" xfId="48" applyFont="1"/>
    <xf numFmtId="0" fontId="5" fillId="0" borderId="0" xfId="48"/>
    <xf numFmtId="0" fontId="5" fillId="0" borderId="0" xfId="48" applyAlignment="1">
      <alignment horizontal="center"/>
    </xf>
    <xf numFmtId="0" fontId="15" fillId="0" borderId="21" xfId="48" applyFont="1" applyBorder="1" applyAlignment="1">
      <alignment horizontal="center" vertical="center"/>
    </xf>
    <xf numFmtId="0" fontId="11" fillId="3" borderId="2" xfId="48" applyFont="1" applyFill="1" applyBorder="1" applyAlignment="1">
      <alignment horizontal="center" vertical="center"/>
    </xf>
    <xf numFmtId="0" fontId="41" fillId="0" borderId="0" xfId="0" applyFont="1" applyAlignment="1">
      <alignment horizontal="right" vertical="center"/>
    </xf>
    <xf numFmtId="0" fontId="42" fillId="0" borderId="0" xfId="0" applyFont="1" applyAlignment="1">
      <alignment horizontal="justify" vertical="center"/>
    </xf>
    <xf numFmtId="0" fontId="41" fillId="0" borderId="88" xfId="0" applyFont="1" applyBorder="1" applyAlignment="1">
      <alignment horizontal="center" vertical="center" wrapText="1"/>
    </xf>
    <xf numFmtId="0" fontId="41" fillId="0" borderId="83" xfId="0" applyFont="1" applyBorder="1" applyAlignment="1">
      <alignment horizontal="right" vertical="center" wrapText="1"/>
    </xf>
    <xf numFmtId="0" fontId="46" fillId="0" borderId="0" xfId="0" applyFont="1">
      <alignment vertical="center"/>
    </xf>
    <xf numFmtId="0" fontId="41" fillId="0" borderId="51"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20" xfId="0" applyFont="1" applyBorder="1" applyAlignment="1">
      <alignment horizontal="center" vertical="center" wrapText="1"/>
    </xf>
    <xf numFmtId="0" fontId="51" fillId="0" borderId="79" xfId="0" applyFont="1" applyBorder="1" applyAlignment="1">
      <alignment horizontal="center" vertical="center" wrapText="1"/>
    </xf>
    <xf numFmtId="0" fontId="28" fillId="0" borderId="98" xfId="0" applyFont="1" applyBorder="1" applyAlignment="1">
      <alignment horizontal="center" vertical="center" wrapText="1"/>
    </xf>
    <xf numFmtId="0" fontId="11" fillId="0" borderId="0" xfId="47" applyFont="1">
      <alignment vertical="center"/>
    </xf>
    <xf numFmtId="0" fontId="17" fillId="0" borderId="0" xfId="48" applyFont="1" applyAlignment="1">
      <alignment horizontal="left" vertical="center"/>
    </xf>
    <xf numFmtId="0" fontId="18" fillId="0" borderId="0" xfId="48" applyFont="1" applyAlignment="1">
      <alignment horizontal="center" vertical="center" wrapText="1"/>
    </xf>
    <xf numFmtId="0" fontId="45" fillId="0" borderId="0" xfId="0" applyFont="1" applyAlignment="1">
      <alignment horizontal="centerContinuous" vertical="center" wrapText="1"/>
    </xf>
    <xf numFmtId="38" fontId="17" fillId="3" borderId="3" xfId="45" applyFont="1" applyFill="1" applyBorder="1" applyAlignment="1">
      <alignment vertical="center"/>
    </xf>
    <xf numFmtId="0" fontId="0" fillId="3" borderId="0" xfId="0" applyFill="1">
      <alignment vertical="center"/>
    </xf>
    <xf numFmtId="38" fontId="20" fillId="3" borderId="3" xfId="60" applyNumberFormat="1" applyFont="1" applyFill="1" applyBorder="1"/>
    <xf numFmtId="0" fontId="46" fillId="3" borderId="0" xfId="0" applyFont="1" applyFill="1">
      <alignment vertical="center"/>
    </xf>
    <xf numFmtId="0" fontId="46" fillId="3" borderId="0" xfId="0" applyFont="1" applyFill="1" applyAlignment="1">
      <alignment horizontal="center" vertical="center"/>
    </xf>
    <xf numFmtId="178" fontId="46" fillId="3" borderId="0" xfId="0" applyNumberFormat="1" applyFont="1" applyFill="1" applyAlignment="1">
      <alignment horizontal="center" vertical="center" wrapText="1"/>
    </xf>
    <xf numFmtId="0" fontId="46" fillId="3" borderId="0" xfId="0" applyFont="1" applyFill="1" applyAlignment="1">
      <alignment horizontal="center" vertical="center" wrapText="1"/>
    </xf>
    <xf numFmtId="178" fontId="46" fillId="3" borderId="0" xfId="0" applyNumberFormat="1" applyFont="1" applyFill="1" applyAlignment="1">
      <alignment horizontal="center" vertical="center"/>
    </xf>
    <xf numFmtId="0" fontId="0" fillId="3" borderId="0" xfId="0" applyFill="1" applyAlignment="1">
      <alignment vertical="center" wrapText="1"/>
    </xf>
    <xf numFmtId="38" fontId="49" fillId="0" borderId="3" xfId="44" applyFont="1" applyFill="1" applyBorder="1" applyAlignment="1"/>
    <xf numFmtId="184" fontId="20" fillId="4" borderId="26" xfId="41" applyNumberFormat="1" applyFont="1" applyFill="1" applyBorder="1" applyAlignment="1">
      <alignment horizontal="center" vertical="center"/>
    </xf>
    <xf numFmtId="184" fontId="20" fillId="4" borderId="1" xfId="41" applyNumberFormat="1" applyFont="1" applyFill="1" applyBorder="1" applyAlignment="1">
      <alignment horizontal="center" vertical="center"/>
    </xf>
    <xf numFmtId="185" fontId="20" fillId="0" borderId="26" xfId="41" applyNumberFormat="1" applyFont="1" applyBorder="1" applyAlignment="1">
      <alignment horizontal="center" vertical="center"/>
    </xf>
    <xf numFmtId="0" fontId="15" fillId="0" borderId="58" xfId="48" applyFont="1" applyBorder="1" applyAlignment="1">
      <alignment horizontal="center" vertical="center" wrapText="1"/>
    </xf>
    <xf numFmtId="0" fontId="11" fillId="0" borderId="79" xfId="48" applyFont="1" applyBorder="1" applyAlignment="1">
      <alignment horizontal="left" vertical="center"/>
    </xf>
    <xf numFmtId="0" fontId="11" fillId="0" borderId="19" xfId="48" applyFont="1" applyBorder="1" applyAlignment="1">
      <alignment horizontal="left" vertical="center"/>
    </xf>
    <xf numFmtId="0" fontId="11" fillId="0" borderId="19" xfId="48" applyFont="1" applyBorder="1" applyAlignment="1">
      <alignment horizontal="center" vertical="center"/>
    </xf>
    <xf numFmtId="0" fontId="11" fillId="0" borderId="19" xfId="48" applyFont="1" applyBorder="1" applyAlignment="1">
      <alignment horizontal="left" vertical="center" wrapText="1"/>
    </xf>
    <xf numFmtId="0" fontId="11" fillId="0" borderId="79" xfId="48" applyFont="1" applyBorder="1" applyAlignment="1">
      <alignment horizontal="left" vertical="center" wrapText="1"/>
    </xf>
    <xf numFmtId="181" fontId="0" fillId="0" borderId="0" xfId="0" applyNumberFormat="1">
      <alignment vertical="center"/>
    </xf>
    <xf numFmtId="181" fontId="40" fillId="0" borderId="0" xfId="0" applyNumberFormat="1" applyFont="1">
      <alignment vertical="center"/>
    </xf>
    <xf numFmtId="181" fontId="0" fillId="0" borderId="0" xfId="0" applyNumberFormat="1" applyAlignment="1">
      <alignment horizontal="center" vertical="center"/>
    </xf>
    <xf numFmtId="181" fontId="0" fillId="0" borderId="21" xfId="0" applyNumberFormat="1" applyBorder="1">
      <alignment vertical="center"/>
    </xf>
    <xf numFmtId="181" fontId="0" fillId="0" borderId="64" xfId="0" applyNumberFormat="1" applyBorder="1" applyAlignment="1">
      <alignment horizontal="center" vertical="center"/>
    </xf>
    <xf numFmtId="181" fontId="0" fillId="0" borderId="79" xfId="0" applyNumberFormat="1" applyBorder="1" applyAlignment="1">
      <alignment horizontal="left" vertical="center" shrinkToFit="1"/>
    </xf>
    <xf numFmtId="181" fontId="0" fillId="0" borderId="20" xfId="0" applyNumberFormat="1" applyBorder="1" applyAlignment="1">
      <alignment horizontal="left" vertical="center"/>
    </xf>
    <xf numFmtId="181" fontId="0" fillId="0" borderId="74" xfId="0" applyNumberFormat="1" applyBorder="1" applyAlignment="1">
      <alignment horizontal="left" vertical="center" shrinkToFit="1"/>
    </xf>
    <xf numFmtId="181" fontId="0" fillId="0" borderId="3" xfId="0" applyNumberFormat="1" applyBorder="1" applyAlignment="1">
      <alignment horizontal="left" vertical="center"/>
    </xf>
    <xf numFmtId="181" fontId="0" fillId="0" borderId="62" xfId="0" applyNumberFormat="1" applyBorder="1" applyAlignment="1">
      <alignment horizontal="left" vertical="center" shrinkToFit="1"/>
    </xf>
    <xf numFmtId="181" fontId="0" fillId="0" borderId="63" xfId="0" applyNumberFormat="1" applyBorder="1" applyAlignment="1">
      <alignment horizontal="left" vertical="center"/>
    </xf>
    <xf numFmtId="181" fontId="40" fillId="0" borderId="113" xfId="0" applyNumberFormat="1" applyFont="1" applyBorder="1" applyAlignment="1">
      <alignment horizontal="centerContinuous" vertical="center" wrapText="1"/>
    </xf>
    <xf numFmtId="181" fontId="0" fillId="0" borderId="1" xfId="0" applyNumberFormat="1" applyBorder="1" applyAlignment="1">
      <alignment horizontal="centerContinuous" vertical="center" wrapText="1"/>
    </xf>
    <xf numFmtId="179" fontId="0" fillId="3" borderId="2" xfId="0" applyNumberFormat="1" applyFill="1" applyBorder="1" applyAlignment="1">
      <alignment horizontal="center" vertical="center"/>
    </xf>
    <xf numFmtId="179" fontId="0" fillId="0" borderId="0" xfId="0" applyNumberFormat="1" applyAlignment="1">
      <alignment horizontal="center" vertical="center"/>
    </xf>
    <xf numFmtId="179" fontId="0" fillId="0" borderId="20" xfId="0" applyNumberFormat="1" applyBorder="1" applyAlignment="1">
      <alignment horizontal="center" vertical="center"/>
    </xf>
    <xf numFmtId="179" fontId="0" fillId="0" borderId="3" xfId="0" applyNumberFormat="1" applyBorder="1" applyAlignment="1">
      <alignment horizontal="center" vertical="center"/>
    </xf>
    <xf numFmtId="179" fontId="0" fillId="0" borderId="63" xfId="0" applyNumberFormat="1" applyBorder="1" applyAlignment="1">
      <alignment horizontal="center" vertical="center"/>
    </xf>
    <xf numFmtId="179" fontId="40" fillId="0" borderId="114" xfId="0" applyNumberFormat="1" applyFont="1" applyBorder="1" applyAlignment="1">
      <alignment horizontal="centerContinuous" vertical="center" wrapText="1"/>
    </xf>
    <xf numFmtId="179" fontId="40" fillId="0" borderId="115" xfId="0" applyNumberFormat="1" applyFont="1" applyBorder="1" applyAlignment="1">
      <alignment horizontal="centerContinuous" vertical="center" wrapText="1"/>
    </xf>
    <xf numFmtId="179" fontId="0" fillId="0" borderId="73" xfId="0" applyNumberFormat="1" applyBorder="1">
      <alignment vertical="center"/>
    </xf>
    <xf numFmtId="179" fontId="0" fillId="0" borderId="21" xfId="0" applyNumberFormat="1" applyBorder="1" applyAlignment="1">
      <alignment horizontal="right" vertical="center"/>
    </xf>
    <xf numFmtId="186" fontId="11" fillId="0" borderId="79" xfId="48" applyNumberFormat="1" applyFont="1" applyBorder="1" applyAlignment="1">
      <alignment horizontal="left" vertical="center" wrapText="1"/>
    </xf>
    <xf numFmtId="186" fontId="11" fillId="0" borderId="19" xfId="48" applyNumberFormat="1" applyFont="1" applyBorder="1" applyAlignment="1">
      <alignment horizontal="left" vertical="center"/>
    </xf>
    <xf numFmtId="186" fontId="11" fillId="0" borderId="19" xfId="48" applyNumberFormat="1" applyFont="1" applyBorder="1" applyAlignment="1">
      <alignment horizontal="center" vertical="center"/>
    </xf>
    <xf numFmtId="186" fontId="11" fillId="0" borderId="19" xfId="48" applyNumberFormat="1" applyFont="1" applyBorder="1" applyAlignment="1">
      <alignment horizontal="left" vertical="center" wrapText="1"/>
    </xf>
    <xf numFmtId="187" fontId="0" fillId="0" borderId="0" xfId="0" applyNumberFormat="1">
      <alignment vertical="center"/>
    </xf>
    <xf numFmtId="187" fontId="0" fillId="0" borderId="117" xfId="0" applyNumberFormat="1" applyBorder="1" applyAlignment="1">
      <alignment horizontal="center" vertical="center"/>
    </xf>
    <xf numFmtId="187" fontId="0" fillId="3" borderId="32" xfId="0" applyNumberFormat="1" applyFill="1" applyBorder="1" applyAlignment="1">
      <alignment horizontal="center" vertical="center"/>
    </xf>
    <xf numFmtId="187" fontId="0" fillId="0" borderId="113" xfId="0" applyNumberFormat="1" applyBorder="1" applyAlignment="1">
      <alignment horizontal="center" vertical="center"/>
    </xf>
    <xf numFmtId="0" fontId="0" fillId="0" borderId="0" xfId="0" applyAlignment="1">
      <alignment horizontal="right" vertical="center" wrapText="1"/>
    </xf>
    <xf numFmtId="0" fontId="41" fillId="0" borderId="57" xfId="0" applyFont="1" applyBorder="1" applyAlignment="1">
      <alignment horizontal="center" vertical="center" wrapText="1"/>
    </xf>
    <xf numFmtId="38" fontId="41" fillId="0" borderId="3" xfId="41" applyFont="1" applyBorder="1" applyAlignment="1">
      <alignment horizontal="right" vertical="center" wrapText="1"/>
    </xf>
    <xf numFmtId="179" fontId="41" fillId="0" borderId="49" xfId="0" applyNumberFormat="1" applyFont="1" applyBorder="1" applyAlignment="1">
      <alignment horizontal="right" vertical="center" wrapText="1"/>
    </xf>
    <xf numFmtId="179" fontId="41" fillId="0" borderId="118" xfId="0" applyNumberFormat="1" applyFont="1" applyBorder="1" applyAlignment="1">
      <alignment horizontal="right" vertical="center" wrapText="1"/>
    </xf>
    <xf numFmtId="179" fontId="41" fillId="3" borderId="16" xfId="0" applyNumberFormat="1" applyFont="1" applyFill="1" applyBorder="1" applyAlignment="1">
      <alignment horizontal="right" vertical="center" wrapText="1"/>
    </xf>
    <xf numFmtId="0" fontId="41" fillId="0" borderId="59" xfId="0" applyFont="1" applyBorder="1" applyAlignment="1">
      <alignment horizontal="centerContinuous" vertical="center" wrapText="1"/>
    </xf>
    <xf numFmtId="0" fontId="41" fillId="0" borderId="8" xfId="0" applyFont="1" applyBorder="1" applyAlignment="1">
      <alignment horizontal="centerContinuous" vertical="center" wrapText="1"/>
    </xf>
    <xf numFmtId="0" fontId="41" fillId="0" borderId="120" xfId="0" applyFont="1" applyBorder="1" applyAlignment="1">
      <alignment horizontal="centerContinuous" vertical="center" wrapText="1"/>
    </xf>
    <xf numFmtId="0" fontId="41" fillId="0" borderId="49" xfId="0" applyFont="1" applyBorder="1" applyAlignment="1">
      <alignment horizontal="center" vertical="center" wrapText="1"/>
    </xf>
    <xf numFmtId="0" fontId="41" fillId="0" borderId="121" xfId="0" applyFont="1" applyBorder="1" applyAlignment="1">
      <alignment horizontal="left" vertical="center"/>
    </xf>
    <xf numFmtId="0" fontId="41" fillId="0" borderId="49" xfId="0" applyFont="1" applyBorder="1" applyAlignment="1">
      <alignment horizontal="left" vertical="center"/>
    </xf>
    <xf numFmtId="0" fontId="41" fillId="0" borderId="103" xfId="0" applyFont="1" applyBorder="1">
      <alignment vertical="center"/>
    </xf>
    <xf numFmtId="0" fontId="41" fillId="0" borderId="4" xfId="0" applyFont="1" applyBorder="1">
      <alignment vertical="center"/>
    </xf>
    <xf numFmtId="0" fontId="41" fillId="0" borderId="22" xfId="0" applyFont="1" applyBorder="1">
      <alignment vertical="center"/>
    </xf>
    <xf numFmtId="0" fontId="41" fillId="0" borderId="4" xfId="0" applyFont="1" applyBorder="1" applyAlignment="1">
      <alignment horizontal="left" vertical="center"/>
    </xf>
    <xf numFmtId="0" fontId="41" fillId="0" borderId="87" xfId="0" applyFont="1" applyBorder="1">
      <alignment vertical="center"/>
    </xf>
    <xf numFmtId="0" fontId="41" fillId="0" borderId="10" xfId="0" applyFont="1" applyBorder="1" applyAlignment="1">
      <alignment horizontal="left" vertical="center"/>
    </xf>
    <xf numFmtId="0" fontId="41" fillId="0" borderId="27" xfId="0" applyFont="1" applyBorder="1" applyAlignment="1">
      <alignment horizontal="left" vertical="center" wrapText="1"/>
    </xf>
    <xf numFmtId="0" fontId="41" fillId="0" borderId="37" xfId="0" applyFont="1" applyBorder="1" applyAlignment="1">
      <alignment horizontal="left" vertical="center"/>
    </xf>
    <xf numFmtId="0" fontId="41" fillId="0" borderId="38" xfId="0" applyFont="1" applyBorder="1" applyAlignment="1">
      <alignment horizontal="left" vertical="center"/>
    </xf>
    <xf numFmtId="0" fontId="41" fillId="0" borderId="122" xfId="0" applyFont="1" applyBorder="1" applyAlignment="1">
      <alignment horizontal="left" vertical="center" wrapText="1"/>
    </xf>
    <xf numFmtId="38" fontId="41" fillId="3" borderId="3" xfId="41" applyFont="1" applyFill="1" applyBorder="1" applyAlignment="1">
      <alignment horizontal="right" vertical="center" wrapText="1"/>
    </xf>
    <xf numFmtId="179" fontId="41" fillId="0" borderId="3" xfId="0" applyNumberFormat="1" applyFont="1" applyBorder="1" applyAlignment="1">
      <alignment horizontal="right" vertical="center" wrapText="1"/>
    </xf>
    <xf numFmtId="179" fontId="41" fillId="0" borderId="123" xfId="0" applyNumberFormat="1" applyFont="1" applyBorder="1" applyAlignment="1">
      <alignment horizontal="right" vertical="center" wrapText="1"/>
    </xf>
    <xf numFmtId="179" fontId="41" fillId="0" borderId="124" xfId="0" applyNumberFormat="1" applyFont="1" applyBorder="1" applyAlignment="1">
      <alignment horizontal="right" vertical="center" wrapText="1"/>
    </xf>
    <xf numFmtId="179" fontId="41" fillId="0" borderId="119" xfId="0" applyNumberFormat="1" applyFont="1" applyBorder="1" applyAlignment="1">
      <alignment horizontal="right" vertical="center" wrapText="1"/>
    </xf>
    <xf numFmtId="179" fontId="41" fillId="0" borderId="125" xfId="0" applyNumberFormat="1" applyFont="1" applyBorder="1" applyAlignment="1">
      <alignment horizontal="right" vertical="center" wrapText="1"/>
    </xf>
    <xf numFmtId="38" fontId="41" fillId="0" borderId="23" xfId="41" applyFont="1" applyBorder="1" applyAlignment="1">
      <alignment horizontal="right" vertical="center" wrapText="1"/>
    </xf>
    <xf numFmtId="38" fontId="41" fillId="0" borderId="126" xfId="41" applyFont="1" applyBorder="1" applyAlignment="1">
      <alignment horizontal="right" vertical="center" wrapText="1"/>
    </xf>
    <xf numFmtId="38" fontId="48" fillId="0" borderId="23" xfId="41" applyFont="1" applyBorder="1" applyAlignment="1">
      <alignment horizontal="right" vertical="center" wrapText="1"/>
    </xf>
    <xf numFmtId="55" fontId="46" fillId="3" borderId="0" xfId="0" applyNumberFormat="1" applyFont="1" applyFill="1" applyAlignment="1">
      <alignment horizontal="center" vertical="center" wrapText="1"/>
    </xf>
    <xf numFmtId="38" fontId="17" fillId="0" borderId="0" xfId="41" applyFont="1" applyFill="1" applyAlignment="1"/>
    <xf numFmtId="38" fontId="18" fillId="0" borderId="0" xfId="41" applyFont="1" applyFill="1" applyAlignment="1"/>
    <xf numFmtId="38" fontId="17" fillId="0" borderId="0" xfId="41" applyFont="1" applyFill="1" applyBorder="1" applyAlignment="1">
      <alignment vertical="center"/>
    </xf>
    <xf numFmtId="38" fontId="17" fillId="0" borderId="0" xfId="41" applyFont="1" applyFill="1" applyAlignment="1">
      <alignment vertical="center"/>
    </xf>
    <xf numFmtId="38" fontId="17" fillId="0" borderId="0" xfId="41" applyFont="1" applyFill="1" applyAlignment="1">
      <alignment horizontal="center" vertical="center"/>
    </xf>
    <xf numFmtId="38" fontId="17" fillId="0" borderId="0" xfId="41" applyFont="1" applyFill="1" applyBorder="1" applyAlignment="1">
      <alignment horizontal="left" vertical="center"/>
    </xf>
    <xf numFmtId="38" fontId="17" fillId="0" borderId="0" xfId="41" applyFont="1" applyFill="1" applyAlignment="1">
      <alignment horizontal="left" vertical="center"/>
    </xf>
    <xf numFmtId="0" fontId="51" fillId="0" borderId="0" xfId="0" applyFont="1" applyAlignment="1">
      <alignment horizontal="center" vertical="center" wrapText="1"/>
    </xf>
    <xf numFmtId="0" fontId="35" fillId="0" borderId="0" xfId="57">
      <alignment vertical="center"/>
    </xf>
    <xf numFmtId="0" fontId="53" fillId="0" borderId="3" xfId="59" applyFont="1" applyBorder="1" applyAlignment="1">
      <alignment horizontal="center"/>
    </xf>
    <xf numFmtId="179" fontId="41" fillId="0" borderId="141" xfId="0" applyNumberFormat="1" applyFont="1" applyBorder="1" applyAlignment="1">
      <alignment horizontal="right" vertical="center" wrapText="1"/>
    </xf>
    <xf numFmtId="179" fontId="41" fillId="0" borderId="142" xfId="0" applyNumberFormat="1" applyFont="1" applyBorder="1" applyAlignment="1">
      <alignment horizontal="right" vertical="center" wrapText="1"/>
    </xf>
    <xf numFmtId="179" fontId="41" fillId="0" borderId="68" xfId="0" applyNumberFormat="1" applyFont="1" applyBorder="1" applyAlignment="1">
      <alignment horizontal="right" vertical="center" wrapText="1"/>
    </xf>
    <xf numFmtId="0" fontId="11" fillId="0" borderId="0" xfId="48" applyFont="1" applyAlignment="1">
      <alignment horizontal="right" vertical="center"/>
    </xf>
    <xf numFmtId="180" fontId="11" fillId="0" borderId="21" xfId="48" applyNumberFormat="1" applyFont="1" applyBorder="1" applyAlignment="1">
      <alignment horizontal="center" vertical="center" wrapText="1"/>
    </xf>
    <xf numFmtId="0" fontId="52" fillId="0" borderId="0" xfId="56" applyFont="1" applyAlignment="1">
      <alignment horizontal="right" vertical="center"/>
    </xf>
    <xf numFmtId="188" fontId="46" fillId="0" borderId="42" xfId="56" applyNumberFormat="1" applyFont="1" applyBorder="1" applyAlignment="1">
      <alignment horizontal="center" vertical="center"/>
    </xf>
    <xf numFmtId="0" fontId="23" fillId="0" borderId="0" xfId="58" applyFont="1" applyAlignment="1">
      <alignment horizontal="left" vertical="center"/>
    </xf>
    <xf numFmtId="0" fontId="3" fillId="0" borderId="0" xfId="58" applyFont="1"/>
    <xf numFmtId="0" fontId="7" fillId="0" borderId="62" xfId="58" applyFont="1" applyBorder="1" applyAlignment="1">
      <alignment horizontal="center" vertical="center"/>
    </xf>
    <xf numFmtId="0" fontId="7" fillId="0" borderId="64" xfId="58" applyFont="1" applyBorder="1" applyAlignment="1">
      <alignment horizontal="center" vertical="center"/>
    </xf>
    <xf numFmtId="0" fontId="3" fillId="0" borderId="20" xfId="58" applyFont="1" applyBorder="1" applyAlignment="1">
      <alignment horizontal="left" vertical="center"/>
    </xf>
    <xf numFmtId="0" fontId="3" fillId="0" borderId="33" xfId="58" applyFont="1" applyBorder="1" applyAlignment="1">
      <alignment horizontal="center" vertical="center"/>
    </xf>
    <xf numFmtId="181" fontId="11" fillId="0" borderId="79" xfId="58" applyNumberFormat="1" applyFont="1" applyBorder="1" applyAlignment="1">
      <alignment horizontal="right" vertical="center"/>
    </xf>
    <xf numFmtId="179" fontId="11" fillId="0" borderId="21" xfId="58" applyNumberFormat="1" applyFont="1" applyBorder="1" applyAlignment="1">
      <alignment horizontal="right" vertical="center"/>
    </xf>
    <xf numFmtId="0" fontId="3" fillId="0" borderId="44" xfId="58" applyFont="1" applyBorder="1" applyAlignment="1">
      <alignment horizontal="left" vertical="center"/>
    </xf>
    <xf numFmtId="0" fontId="3" fillId="0" borderId="3" xfId="58" applyFont="1" applyBorder="1" applyAlignment="1">
      <alignment horizontal="left" vertical="center"/>
    </xf>
    <xf numFmtId="0" fontId="3" fillId="0" borderId="65" xfId="58" applyFont="1" applyBorder="1" applyAlignment="1">
      <alignment horizontal="center" vertical="center"/>
    </xf>
    <xf numFmtId="0" fontId="3" fillId="0" borderId="46" xfId="58" applyFont="1" applyBorder="1" applyAlignment="1">
      <alignment horizontal="left" vertical="center"/>
    </xf>
    <xf numFmtId="0" fontId="3" fillId="0" borderId="65" xfId="58" applyFont="1" applyBorder="1" applyAlignment="1">
      <alignment vertical="center"/>
    </xf>
    <xf numFmtId="0" fontId="3" fillId="0" borderId="63" xfId="58" applyFont="1" applyBorder="1" applyAlignment="1">
      <alignment horizontal="left" vertical="center"/>
    </xf>
    <xf numFmtId="0" fontId="3" fillId="0" borderId="85" xfId="58" applyFont="1" applyBorder="1" applyAlignment="1">
      <alignment vertical="center"/>
    </xf>
    <xf numFmtId="0" fontId="3" fillId="0" borderId="66" xfId="58" applyFont="1" applyBorder="1" applyAlignment="1">
      <alignment horizontal="left" vertical="center"/>
    </xf>
    <xf numFmtId="0" fontId="11" fillId="0" borderId="99" xfId="58" applyFont="1" applyBorder="1" applyAlignment="1">
      <alignment horizontal="centerContinuous" vertical="center" wrapText="1"/>
    </xf>
    <xf numFmtId="0" fontId="11" fillId="0" borderId="100" xfId="58" applyFont="1" applyBorder="1" applyAlignment="1">
      <alignment horizontal="centerContinuous" vertical="center" wrapText="1"/>
    </xf>
    <xf numFmtId="0" fontId="11" fillId="0" borderId="101" xfId="58" applyFont="1" applyBorder="1" applyAlignment="1">
      <alignment horizontal="centerContinuous" vertical="center" wrapText="1"/>
    </xf>
    <xf numFmtId="0" fontId="3" fillId="0" borderId="67" xfId="58" applyFont="1" applyBorder="1" applyAlignment="1">
      <alignment horizontal="left" vertical="center"/>
    </xf>
    <xf numFmtId="179" fontId="11" fillId="0" borderId="104" xfId="58" applyNumberFormat="1" applyFont="1" applyBorder="1" applyAlignment="1">
      <alignment horizontal="right" vertical="center"/>
    </xf>
    <xf numFmtId="179" fontId="11" fillId="0" borderId="16" xfId="58" applyNumberFormat="1" applyFont="1" applyBorder="1" applyAlignment="1">
      <alignment horizontal="right" vertical="center"/>
    </xf>
    <xf numFmtId="179" fontId="11" fillId="0" borderId="68" xfId="58" applyNumberFormat="1" applyFont="1" applyBorder="1" applyAlignment="1">
      <alignment horizontal="right" vertical="center"/>
    </xf>
    <xf numFmtId="0" fontId="3" fillId="0" borderId="69" xfId="58" applyFont="1" applyBorder="1" applyAlignment="1">
      <alignment horizontal="left" vertical="center"/>
    </xf>
    <xf numFmtId="0" fontId="3" fillId="0" borderId="102" xfId="58" applyFont="1" applyBorder="1" applyAlignment="1">
      <alignment horizontal="left" vertical="center"/>
    </xf>
    <xf numFmtId="0" fontId="55" fillId="0" borderId="0" xfId="0" applyFont="1" applyAlignment="1">
      <alignment horizontal="left" vertical="center" wrapText="1"/>
    </xf>
    <xf numFmtId="0" fontId="53" fillId="0" borderId="0" xfId="59" applyFont="1" applyAlignment="1">
      <alignment horizontal="center"/>
    </xf>
    <xf numFmtId="38" fontId="54" fillId="0" borderId="0" xfId="44" applyFont="1" applyFill="1" applyBorder="1" applyAlignment="1">
      <alignment horizontal="center"/>
    </xf>
    <xf numFmtId="38" fontId="20" fillId="0" borderId="0" xfId="44" applyFont="1" applyFill="1" applyBorder="1" applyAlignment="1">
      <alignment horizontal="right"/>
    </xf>
    <xf numFmtId="38" fontId="20" fillId="0" borderId="0" xfId="60" applyNumberFormat="1" applyFont="1"/>
    <xf numFmtId="38" fontId="49" fillId="0" borderId="0" xfId="44" applyFont="1" applyFill="1" applyBorder="1" applyAlignment="1"/>
    <xf numFmtId="0" fontId="11" fillId="0" borderId="0" xfId="48" applyFont="1" applyAlignment="1">
      <alignment horizontal="center"/>
    </xf>
    <xf numFmtId="0" fontId="4" fillId="0" borderId="0" xfId="48" applyFont="1" applyAlignment="1">
      <alignment horizontal="center" vertical="center"/>
    </xf>
    <xf numFmtId="14" fontId="3" fillId="0" borderId="32" xfId="58" applyNumberFormat="1" applyFont="1" applyBorder="1" applyAlignment="1">
      <alignment horizontal="center" vertical="center"/>
    </xf>
    <xf numFmtId="14" fontId="3" fillId="0" borderId="103" xfId="58" applyNumberFormat="1" applyFont="1" applyBorder="1" applyAlignment="1">
      <alignment horizontal="center" vertical="center"/>
    </xf>
    <xf numFmtId="14" fontId="3" fillId="0" borderId="93" xfId="58" applyNumberFormat="1" applyFont="1" applyBorder="1" applyAlignment="1">
      <alignment horizontal="center" vertical="center"/>
    </xf>
    <xf numFmtId="0" fontId="4" fillId="0" borderId="0" xfId="58" applyFont="1" applyAlignment="1">
      <alignment horizontal="centerContinuous" vertical="center" wrapText="1"/>
    </xf>
    <xf numFmtId="179" fontId="11" fillId="0" borderId="0" xfId="58" applyNumberFormat="1" applyFont="1" applyAlignment="1">
      <alignment horizontal="right" vertical="center"/>
    </xf>
    <xf numFmtId="0" fontId="3" fillId="0" borderId="0" xfId="58" applyFont="1" applyAlignment="1">
      <alignment horizontal="left" vertical="center"/>
    </xf>
    <xf numFmtId="181" fontId="11" fillId="0" borderId="20" xfId="58" applyNumberFormat="1" applyFont="1" applyBorder="1" applyAlignment="1">
      <alignment vertical="center"/>
    </xf>
    <xf numFmtId="0" fontId="65" fillId="0" borderId="0" xfId="48" applyFont="1" applyAlignment="1">
      <alignment horizontal="center" vertical="center" wrapText="1"/>
    </xf>
    <xf numFmtId="38" fontId="20" fillId="0" borderId="26" xfId="41" applyFont="1" applyBorder="1" applyAlignment="1">
      <alignment horizontal="center" vertical="center"/>
    </xf>
    <xf numFmtId="185" fontId="20" fillId="0" borderId="1" xfId="41" applyNumberFormat="1" applyFont="1" applyBorder="1" applyAlignment="1">
      <alignment horizontal="center" vertical="center"/>
    </xf>
    <xf numFmtId="0" fontId="11" fillId="4" borderId="18" xfId="0" applyFont="1" applyFill="1" applyBorder="1" applyAlignment="1">
      <alignment horizontal="center" vertical="center"/>
    </xf>
    <xf numFmtId="0" fontId="11" fillId="4" borderId="3" xfId="0" applyFont="1" applyFill="1" applyBorder="1">
      <alignment vertical="center"/>
    </xf>
    <xf numFmtId="38" fontId="11" fillId="0" borderId="32" xfId="41" applyFont="1" applyBorder="1" applyAlignment="1">
      <alignment horizontal="right" vertical="center"/>
    </xf>
    <xf numFmtId="184" fontId="11" fillId="4" borderId="26" xfId="41" applyNumberFormat="1" applyFont="1" applyFill="1" applyBorder="1" applyAlignment="1">
      <alignment horizontal="center" vertical="center"/>
    </xf>
    <xf numFmtId="183" fontId="11" fillId="0" borderId="26" xfId="41" applyNumberFormat="1" applyFont="1" applyBorder="1" applyAlignment="1">
      <alignment horizontal="center" vertical="center"/>
    </xf>
    <xf numFmtId="38" fontId="11" fillId="0" borderId="26" xfId="41" applyFont="1" applyBorder="1" applyAlignment="1">
      <alignment horizontal="center" vertical="center"/>
    </xf>
    <xf numFmtId="185" fontId="11" fillId="0" borderId="26" xfId="41" applyNumberFormat="1" applyFont="1" applyBorder="1" applyAlignment="1">
      <alignment horizontal="center" vertical="center"/>
    </xf>
    <xf numFmtId="38" fontId="11" fillId="0" borderId="20" xfId="41" applyFont="1" applyBorder="1" applyAlignment="1">
      <alignment horizontal="right" vertical="center"/>
    </xf>
    <xf numFmtId="38" fontId="11" fillId="0" borderId="33" xfId="41" applyFont="1" applyBorder="1" applyAlignment="1">
      <alignment horizontal="right" vertical="center"/>
    </xf>
    <xf numFmtId="38" fontId="11" fillId="0" borderId="20" xfId="41" applyFont="1" applyBorder="1" applyAlignment="1">
      <alignment vertical="center"/>
    </xf>
    <xf numFmtId="38" fontId="11" fillId="0" borderId="3" xfId="41" applyFont="1" applyBorder="1" applyAlignment="1">
      <alignment horizontal="right" vertical="center"/>
    </xf>
    <xf numFmtId="38" fontId="11" fillId="0" borderId="33" xfId="41" applyFont="1" applyBorder="1" applyAlignment="1">
      <alignment vertical="center"/>
    </xf>
    <xf numFmtId="38" fontId="11" fillId="0" borderId="3" xfId="41" applyFont="1" applyBorder="1" applyAlignment="1">
      <alignment vertical="center"/>
    </xf>
    <xf numFmtId="184" fontId="11" fillId="0" borderId="26" xfId="41" applyNumberFormat="1" applyFont="1" applyFill="1" applyBorder="1" applyAlignment="1">
      <alignment horizontal="center" vertical="center"/>
    </xf>
    <xf numFmtId="183" fontId="11" fillId="0" borderId="26" xfId="41" applyNumberFormat="1" applyFont="1" applyFill="1" applyBorder="1" applyAlignment="1">
      <alignment horizontal="center" vertical="center"/>
    </xf>
    <xf numFmtId="38" fontId="11" fillId="0" borderId="26" xfId="41" applyFont="1" applyFill="1" applyBorder="1" applyAlignment="1">
      <alignment horizontal="center" vertical="center"/>
    </xf>
    <xf numFmtId="181" fontId="0" fillId="0" borderId="58" xfId="0" applyNumberFormat="1" applyBorder="1" applyAlignment="1">
      <alignment horizontal="center" vertical="center" wrapText="1"/>
    </xf>
    <xf numFmtId="0" fontId="11" fillId="0" borderId="2" xfId="48" applyFont="1" applyBorder="1" applyAlignment="1">
      <alignment horizontal="center" vertical="center" wrapText="1"/>
    </xf>
    <xf numFmtId="0" fontId="35" fillId="3" borderId="0" xfId="0" applyFont="1" applyFill="1">
      <alignment vertical="center"/>
    </xf>
    <xf numFmtId="0" fontId="7" fillId="0" borderId="63" xfId="58" applyFont="1" applyBorder="1" applyAlignment="1">
      <alignment horizontal="center" vertical="center"/>
    </xf>
    <xf numFmtId="38" fontId="11" fillId="0" borderId="0" xfId="41" applyFont="1" applyFill="1">
      <alignment vertical="center"/>
    </xf>
    <xf numFmtId="179" fontId="0" fillId="0" borderId="12" xfId="0" applyNumberFormat="1" applyBorder="1">
      <alignment vertical="center"/>
    </xf>
    <xf numFmtId="0" fontId="35" fillId="3" borderId="0" xfId="47" applyFill="1">
      <alignment vertical="center"/>
    </xf>
    <xf numFmtId="38" fontId="35" fillId="0" borderId="81" xfId="41" applyFill="1" applyBorder="1">
      <alignment vertical="center"/>
    </xf>
    <xf numFmtId="38" fontId="35" fillId="0" borderId="45" xfId="41" applyFill="1" applyBorder="1">
      <alignment vertical="center"/>
    </xf>
    <xf numFmtId="38" fontId="35" fillId="0" borderId="47" xfId="41" applyFill="1" applyBorder="1">
      <alignment vertical="center"/>
    </xf>
    <xf numFmtId="38" fontId="0" fillId="0" borderId="0" xfId="41" applyFont="1" applyFill="1">
      <alignment vertical="center"/>
    </xf>
    <xf numFmtId="0" fontId="11" fillId="0" borderId="0" xfId="57" applyFont="1">
      <alignment vertical="center"/>
    </xf>
    <xf numFmtId="0" fontId="11" fillId="0" borderId="0" xfId="57" applyFont="1" applyAlignment="1">
      <alignment horizontal="right" vertical="center"/>
    </xf>
    <xf numFmtId="189" fontId="24" fillId="0" borderId="0" xfId="58"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horizontal="center"/>
    </xf>
    <xf numFmtId="190" fontId="11" fillId="0" borderId="0" xfId="0" applyNumberFormat="1" applyFont="1" applyAlignment="1"/>
    <xf numFmtId="0" fontId="11" fillId="0" borderId="0" xfId="0" applyFont="1" applyAlignment="1"/>
    <xf numFmtId="190" fontId="11" fillId="0" borderId="0" xfId="0" applyNumberFormat="1" applyFont="1" applyAlignment="1">
      <alignment horizontal="left"/>
    </xf>
    <xf numFmtId="0" fontId="11" fillId="0" borderId="0" xfId="57" applyFont="1" applyAlignment="1">
      <alignment horizontal="left" vertical="center"/>
    </xf>
    <xf numFmtId="0" fontId="11" fillId="0" borderId="8" xfId="47" applyFont="1" applyBorder="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3" borderId="26" xfId="0" applyFont="1" applyFill="1" applyBorder="1">
      <alignment vertical="center"/>
    </xf>
    <xf numFmtId="0" fontId="11" fillId="0" borderId="26" xfId="0" applyFont="1" applyBorder="1">
      <alignment vertical="center"/>
    </xf>
    <xf numFmtId="182" fontId="11" fillId="3" borderId="26" xfId="0" applyNumberFormat="1" applyFont="1" applyFill="1" applyBorder="1" applyAlignment="1">
      <alignment horizontal="right" vertical="center"/>
    </xf>
    <xf numFmtId="0" fontId="65" fillId="0" borderId="0" xfId="0" applyFont="1" applyAlignment="1">
      <alignment horizontal="right" vertical="center"/>
    </xf>
    <xf numFmtId="182" fontId="65" fillId="0" borderId="0" xfId="0" applyNumberFormat="1" applyFont="1" applyAlignment="1">
      <alignment horizontal="right" vertical="center"/>
    </xf>
    <xf numFmtId="182" fontId="11" fillId="0" borderId="0" xfId="0" applyNumberFormat="1" applyFont="1" applyAlignment="1">
      <alignment horizontal="right" vertical="center"/>
    </xf>
    <xf numFmtId="0" fontId="11" fillId="4" borderId="4" xfId="0" applyFont="1" applyFill="1" applyBorder="1" applyAlignment="1">
      <alignment horizontal="center" vertical="center"/>
    </xf>
    <xf numFmtId="0" fontId="11" fillId="0" borderId="28" xfId="0" applyFont="1" applyBorder="1">
      <alignment vertical="center"/>
    </xf>
    <xf numFmtId="0" fontId="11" fillId="0" borderId="19" xfId="0" applyFont="1" applyBorder="1">
      <alignment vertical="center"/>
    </xf>
    <xf numFmtId="0" fontId="11" fillId="0" borderId="27"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0" xfId="0" applyFont="1" applyBorder="1" applyAlignment="1">
      <alignment vertical="center" wrapText="1"/>
    </xf>
    <xf numFmtId="0" fontId="11" fillId="0" borderId="27" xfId="0" applyFont="1" applyBorder="1" applyAlignment="1">
      <alignment vertical="center" wrapText="1"/>
    </xf>
    <xf numFmtId="0" fontId="11" fillId="0" borderId="12" xfId="0" applyFont="1" applyBorder="1" applyAlignment="1">
      <alignment vertical="top"/>
    </xf>
    <xf numFmtId="0" fontId="11" fillId="0" borderId="0" xfId="0" applyFont="1" applyAlignment="1">
      <alignment vertical="top"/>
    </xf>
    <xf numFmtId="0" fontId="11" fillId="0" borderId="28" xfId="0" applyFont="1" applyBorder="1" applyAlignment="1">
      <alignment vertical="top"/>
    </xf>
    <xf numFmtId="0" fontId="11" fillId="0" borderId="33" xfId="0" applyFont="1" applyBorder="1" applyAlignment="1">
      <alignment vertical="top"/>
    </xf>
    <xf numFmtId="0" fontId="11" fillId="0" borderId="26" xfId="0" applyFont="1" applyBorder="1" applyAlignment="1">
      <alignment vertical="top"/>
    </xf>
    <xf numFmtId="0" fontId="11" fillId="0" borderId="19" xfId="0" applyFont="1" applyBorder="1" applyAlignment="1">
      <alignment vertical="top"/>
    </xf>
    <xf numFmtId="0" fontId="11" fillId="0" borderId="49" xfId="0" applyFont="1" applyBorder="1" applyAlignment="1">
      <alignment horizontal="center" vertical="center"/>
    </xf>
    <xf numFmtId="0" fontId="11" fillId="0" borderId="29"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2" xfId="0" applyFont="1" applyBorder="1" applyAlignment="1">
      <alignment horizontal="left" vertical="center"/>
    </xf>
    <xf numFmtId="0" fontId="11" fillId="0" borderId="97" xfId="0" applyFont="1" applyBorder="1" applyAlignment="1">
      <alignment horizontal="left" vertical="center"/>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lignment vertical="center"/>
    </xf>
    <xf numFmtId="179" fontId="11" fillId="0" borderId="81" xfId="0" applyNumberFormat="1" applyFont="1" applyBorder="1">
      <alignment vertical="center"/>
    </xf>
    <xf numFmtId="0" fontId="11" fillId="0" borderId="74" xfId="0" applyFont="1" applyBorder="1" applyAlignment="1">
      <alignment horizontal="left" vertical="center"/>
    </xf>
    <xf numFmtId="0" fontId="11" fillId="0" borderId="3" xfId="0" applyFont="1" applyBorder="1" applyAlignment="1">
      <alignment horizontal="left" vertical="center"/>
    </xf>
    <xf numFmtId="0" fontId="11" fillId="0" borderId="65"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lignment vertical="center"/>
    </xf>
    <xf numFmtId="179" fontId="11" fillId="0" borderId="103" xfId="0" applyNumberFormat="1" applyFont="1" applyBorder="1">
      <alignment vertical="center"/>
    </xf>
    <xf numFmtId="0" fontId="11" fillId="0" borderId="45" xfId="0" applyFont="1" applyBorder="1">
      <alignment vertical="center"/>
    </xf>
    <xf numFmtId="0" fontId="11" fillId="0" borderId="88" xfId="0" applyFont="1" applyBorder="1" applyAlignment="1">
      <alignment horizontal="left" vertical="center"/>
    </xf>
    <xf numFmtId="0" fontId="11" fillId="0" borderId="23" xfId="0" applyFont="1" applyBorder="1" applyAlignment="1">
      <alignment horizontal="left" vertical="center"/>
    </xf>
    <xf numFmtId="0" fontId="11" fillId="0" borderId="61" xfId="0" applyFont="1" applyBorder="1" applyAlignment="1">
      <alignment horizontal="center" vertical="center"/>
    </xf>
    <xf numFmtId="0" fontId="11" fillId="0" borderId="24" xfId="0" applyFont="1" applyBorder="1">
      <alignment vertical="center"/>
    </xf>
    <xf numFmtId="0" fontId="11" fillId="0" borderId="47" xfId="0" applyFont="1" applyBorder="1">
      <alignment vertical="center"/>
    </xf>
    <xf numFmtId="0" fontId="59" fillId="0" borderId="0" xfId="0" applyFont="1">
      <alignment vertical="center"/>
    </xf>
    <xf numFmtId="0" fontId="4" fillId="0" borderId="0" xfId="0" applyFont="1">
      <alignment vertical="center"/>
    </xf>
    <xf numFmtId="0" fontId="59" fillId="0" borderId="8" xfId="0" applyFont="1" applyBorder="1" applyAlignment="1">
      <alignment horizontal="centerContinuous" vertical="center" wrapText="1"/>
    </xf>
    <xf numFmtId="0" fontId="22" fillId="0" borderId="8" xfId="0" applyFont="1" applyBorder="1" applyAlignment="1">
      <alignment horizontal="centerContinuous" vertical="center" wrapText="1"/>
    </xf>
    <xf numFmtId="0" fontId="22" fillId="0" borderId="0" xfId="0" applyFont="1">
      <alignment vertical="center"/>
    </xf>
    <xf numFmtId="0" fontId="11" fillId="0" borderId="0" xfId="0" applyFont="1" applyAlignment="1">
      <alignment horizontal="center" vertical="center"/>
    </xf>
    <xf numFmtId="0" fontId="77" fillId="0" borderId="106" xfId="0" applyFont="1" applyBorder="1" applyAlignment="1">
      <alignment horizontal="center" vertical="center"/>
    </xf>
    <xf numFmtId="179" fontId="20" fillId="0" borderId="81" xfId="0" applyNumberFormat="1" applyFont="1" applyBorder="1">
      <alignment vertical="center"/>
    </xf>
    <xf numFmtId="179" fontId="20" fillId="0" borderId="45" xfId="0" applyNumberFormat="1" applyFont="1" applyBorder="1">
      <alignment vertical="center"/>
    </xf>
    <xf numFmtId="0" fontId="69" fillId="0" borderId="0" xfId="0" applyFont="1">
      <alignment vertical="center"/>
    </xf>
    <xf numFmtId="0" fontId="75" fillId="0" borderId="0" xfId="0" applyFont="1">
      <alignment vertical="center"/>
    </xf>
    <xf numFmtId="0" fontId="77" fillId="0" borderId="0" xfId="0" applyFont="1" applyAlignment="1">
      <alignment horizontal="centerContinuous" vertical="center" wrapText="1"/>
    </xf>
    <xf numFmtId="0" fontId="18" fillId="0" borderId="0" xfId="0" applyFont="1" applyAlignment="1">
      <alignment horizontal="centerContinuous" vertical="center" wrapText="1"/>
    </xf>
    <xf numFmtId="0" fontId="22" fillId="0" borderId="0" xfId="0" applyFont="1" applyAlignment="1">
      <alignment horizontal="right" vertical="center"/>
    </xf>
    <xf numFmtId="179" fontId="22" fillId="0" borderId="0" xfId="0" applyNumberFormat="1" applyFont="1" applyAlignment="1">
      <alignment horizontal="right" vertical="center"/>
    </xf>
    <xf numFmtId="0" fontId="20" fillId="0" borderId="0" xfId="0" applyFont="1">
      <alignment vertical="center"/>
    </xf>
    <xf numFmtId="0" fontId="78" fillId="0" borderId="0" xfId="0" applyFont="1" applyAlignment="1">
      <alignment horizontal="centerContinuous" vertical="center" wrapText="1"/>
    </xf>
    <xf numFmtId="0" fontId="79" fillId="0" borderId="0" xfId="0" applyFont="1" applyAlignment="1">
      <alignment horizontal="right" vertical="center"/>
    </xf>
    <xf numFmtId="179" fontId="80" fillId="0" borderId="0" xfId="0" applyNumberFormat="1" applyFont="1">
      <alignment vertical="center"/>
    </xf>
    <xf numFmtId="0" fontId="3" fillId="0" borderId="0" xfId="0" applyFont="1">
      <alignment vertical="center"/>
    </xf>
    <xf numFmtId="0" fontId="28" fillId="0" borderId="111" xfId="0" applyFont="1" applyBorder="1" applyAlignment="1">
      <alignment horizontal="left" vertical="center" wrapText="1"/>
    </xf>
    <xf numFmtId="179" fontId="28" fillId="0" borderId="36" xfId="0" applyNumberFormat="1" applyFont="1" applyBorder="1" applyAlignment="1">
      <alignment horizontal="right" vertical="center" wrapText="1"/>
    </xf>
    <xf numFmtId="179" fontId="28" fillId="0" borderId="145" xfId="0" applyNumberFormat="1" applyFont="1" applyBorder="1" applyAlignment="1">
      <alignment horizontal="right" vertical="center" wrapText="1"/>
    </xf>
    <xf numFmtId="179" fontId="28" fillId="0" borderId="119" xfId="0" applyNumberFormat="1" applyFont="1" applyBorder="1" applyAlignment="1">
      <alignment horizontal="right" vertical="center" wrapText="1"/>
    </xf>
    <xf numFmtId="179" fontId="28" fillId="0" borderId="125" xfId="0" applyNumberFormat="1" applyFont="1" applyBorder="1" applyAlignment="1">
      <alignment horizontal="right" vertical="center" wrapText="1"/>
    </xf>
    <xf numFmtId="179" fontId="28" fillId="0" borderId="91" xfId="0" applyNumberFormat="1" applyFont="1" applyBorder="1" applyAlignment="1">
      <alignment horizontal="right" vertical="center" wrapText="1"/>
    </xf>
    <xf numFmtId="181" fontId="0" fillId="0" borderId="52" xfId="0" applyNumberFormat="1" applyBorder="1" applyAlignment="1">
      <alignment horizontal="center" vertical="center" wrapText="1"/>
    </xf>
    <xf numFmtId="0" fontId="17" fillId="0" borderId="0" xfId="48" applyFont="1" applyAlignment="1">
      <alignment horizontal="center" vertical="top"/>
    </xf>
    <xf numFmtId="0" fontId="22" fillId="0" borderId="0" xfId="47" applyFont="1" applyAlignment="1">
      <alignment horizontal="center" vertical="center"/>
    </xf>
    <xf numFmtId="0" fontId="28" fillId="0" borderId="0" xfId="0" applyFont="1">
      <alignment vertical="center"/>
    </xf>
    <xf numFmtId="0" fontId="28" fillId="0" borderId="28" xfId="0" applyFont="1" applyBorder="1">
      <alignment vertical="center"/>
    </xf>
    <xf numFmtId="0" fontId="28" fillId="0" borderId="19" xfId="0" applyFont="1" applyBorder="1">
      <alignment vertical="center"/>
    </xf>
    <xf numFmtId="0" fontId="28" fillId="0" borderId="22" xfId="0" applyFont="1" applyBorder="1">
      <alignment vertical="center"/>
    </xf>
    <xf numFmtId="0" fontId="28" fillId="0" borderId="4" xfId="0" applyFont="1" applyBorder="1">
      <alignment vertical="center"/>
    </xf>
    <xf numFmtId="38" fontId="17" fillId="0" borderId="3" xfId="45" applyFont="1" applyFill="1" applyBorder="1" applyAlignment="1">
      <alignment vertical="center"/>
    </xf>
    <xf numFmtId="9" fontId="17" fillId="3" borderId="3" xfId="2" applyFont="1" applyFill="1" applyBorder="1" applyAlignment="1">
      <alignment vertical="center"/>
    </xf>
    <xf numFmtId="0" fontId="17" fillId="0" borderId="0" xfId="2" applyNumberFormat="1" applyFont="1" applyFill="1" applyBorder="1" applyAlignment="1">
      <alignment horizontal="center" vertical="center"/>
    </xf>
    <xf numFmtId="0" fontId="17" fillId="0" borderId="0" xfId="48" applyFont="1" applyAlignment="1">
      <alignment horizontal="left" vertical="top"/>
    </xf>
    <xf numFmtId="38" fontId="17" fillId="0" borderId="0" xfId="41" applyFont="1" applyFill="1" applyBorder="1" applyAlignment="1">
      <alignment horizontal="right" vertical="center"/>
    </xf>
    <xf numFmtId="0" fontId="83" fillId="0" borderId="1" xfId="48" applyFont="1" applyBorder="1" applyAlignment="1">
      <alignment horizontal="center" vertical="center"/>
    </xf>
    <xf numFmtId="38" fontId="83" fillId="0" borderId="1" xfId="41" applyFont="1" applyFill="1" applyBorder="1" applyAlignment="1">
      <alignment vertical="center"/>
    </xf>
    <xf numFmtId="176" fontId="83" fillId="0" borderId="0" xfId="48" applyNumberFormat="1" applyFont="1" applyAlignment="1">
      <alignment horizontal="left" vertical="center"/>
    </xf>
    <xf numFmtId="0" fontId="84" fillId="0" borderId="45" xfId="0" applyFont="1" applyBorder="1" applyAlignment="1">
      <alignment horizontal="justify" vertical="center"/>
    </xf>
    <xf numFmtId="0" fontId="52" fillId="0" borderId="0" xfId="101" applyFont="1" applyAlignment="1">
      <alignment horizontal="right" vertical="center"/>
    </xf>
    <xf numFmtId="0" fontId="3" fillId="0" borderId="74" xfId="99" applyFont="1" applyBorder="1" applyAlignment="1">
      <alignment vertical="center"/>
    </xf>
    <xf numFmtId="0" fontId="3" fillId="0" borderId="65" xfId="99" applyFont="1" applyBorder="1" applyAlignment="1">
      <alignment horizontal="left" vertical="center"/>
    </xf>
    <xf numFmtId="0" fontId="3" fillId="0" borderId="65" xfId="99" applyFont="1" applyBorder="1" applyAlignment="1">
      <alignment vertical="center"/>
    </xf>
    <xf numFmtId="179" fontId="11" fillId="0" borderId="45" xfId="99" applyNumberFormat="1" applyFont="1" applyBorder="1" applyAlignment="1">
      <alignment horizontal="right" vertical="center"/>
    </xf>
    <xf numFmtId="0" fontId="3" fillId="0" borderId="62" xfId="99" applyFont="1" applyBorder="1" applyAlignment="1">
      <alignment horizontal="left" vertical="center"/>
    </xf>
    <xf numFmtId="0" fontId="3" fillId="0" borderId="85" xfId="99" applyFont="1" applyBorder="1" applyAlignment="1">
      <alignment horizontal="left" vertical="center"/>
    </xf>
    <xf numFmtId="0" fontId="3" fillId="0" borderId="85" xfId="99" applyFont="1" applyBorder="1" applyAlignment="1">
      <alignment vertical="center"/>
    </xf>
    <xf numFmtId="179" fontId="11" fillId="0" borderId="41" xfId="99" applyNumberFormat="1" applyFont="1" applyBorder="1" applyAlignment="1">
      <alignment horizontal="right" vertical="center"/>
    </xf>
    <xf numFmtId="0" fontId="35" fillId="0" borderId="0" xfId="102">
      <alignment vertical="center"/>
    </xf>
    <xf numFmtId="0" fontId="35" fillId="4" borderId="0" xfId="102" applyFill="1" applyAlignment="1">
      <alignment horizontal="right" vertical="center"/>
    </xf>
    <xf numFmtId="0" fontId="23" fillId="0" borderId="0" xfId="100" applyFont="1" applyAlignment="1">
      <alignment horizontal="left" vertical="center"/>
    </xf>
    <xf numFmtId="0" fontId="3" fillId="0" borderId="0" xfId="100" applyFont="1"/>
    <xf numFmtId="0" fontId="51" fillId="0" borderId="0" xfId="101" applyFont="1" applyAlignment="1">
      <alignment horizontal="center" vertical="center" wrapText="1"/>
    </xf>
    <xf numFmtId="0" fontId="24" fillId="0" borderId="0" xfId="100" applyFont="1" applyAlignment="1">
      <alignment horizontal="right" vertical="center"/>
    </xf>
    <xf numFmtId="0" fontId="7" fillId="0" borderId="70" xfId="100" applyFont="1" applyBorder="1" applyAlignment="1">
      <alignment horizontal="center" vertical="center"/>
    </xf>
    <xf numFmtId="0" fontId="7" fillId="0" borderId="71" xfId="100" applyFont="1" applyBorder="1" applyAlignment="1">
      <alignment horizontal="center" vertical="center"/>
    </xf>
    <xf numFmtId="0" fontId="7" fillId="0" borderId="6" xfId="100" applyFont="1" applyBorder="1" applyAlignment="1">
      <alignment horizontal="center" vertical="center"/>
    </xf>
    <xf numFmtId="0" fontId="7" fillId="0" borderId="6" xfId="100" applyFont="1" applyBorder="1" applyAlignment="1">
      <alignment horizontal="center" vertical="center" wrapText="1"/>
    </xf>
    <xf numFmtId="0" fontId="7" fillId="4" borderId="72" xfId="100" applyFont="1" applyFill="1" applyBorder="1" applyAlignment="1">
      <alignment horizontal="center" vertical="center"/>
    </xf>
    <xf numFmtId="0" fontId="7" fillId="0" borderId="72" xfId="100" applyFont="1" applyBorder="1" applyAlignment="1">
      <alignment horizontal="center" vertical="center"/>
    </xf>
    <xf numFmtId="56" fontId="11" fillId="0" borderId="32" xfId="100" applyNumberFormat="1" applyFont="1" applyBorder="1" applyAlignment="1">
      <alignment horizontal="center" vertical="center"/>
    </xf>
    <xf numFmtId="0" fontId="11" fillId="0" borderId="20" xfId="100" applyFont="1" applyBorder="1" applyAlignment="1">
      <alignment horizontal="left" vertical="center"/>
    </xf>
    <xf numFmtId="179" fontId="11" fillId="4" borderId="73" xfId="100" applyNumberFormat="1" applyFont="1" applyFill="1" applyBorder="1" applyAlignment="1">
      <alignment horizontal="right" vertical="center"/>
    </xf>
    <xf numFmtId="0" fontId="11" fillId="0" borderId="73" xfId="100" applyFont="1" applyBorder="1" applyAlignment="1">
      <alignment horizontal="left" vertical="center" wrapText="1"/>
    </xf>
    <xf numFmtId="56" fontId="11" fillId="0" borderId="103" xfId="100" applyNumberFormat="1" applyFont="1" applyBorder="1" applyAlignment="1">
      <alignment horizontal="center" vertical="center"/>
    </xf>
    <xf numFmtId="0" fontId="11" fillId="0" borderId="3" xfId="100" applyFont="1" applyBorder="1" applyAlignment="1">
      <alignment horizontal="left" vertical="center"/>
    </xf>
    <xf numFmtId="179" fontId="11" fillId="4" borderId="45" xfId="100" applyNumberFormat="1" applyFont="1" applyFill="1" applyBorder="1" applyAlignment="1">
      <alignment horizontal="right" vertical="center"/>
    </xf>
    <xf numFmtId="0" fontId="11" fillId="0" borderId="45" xfId="100" applyFont="1" applyBorder="1" applyAlignment="1">
      <alignment horizontal="left" vertical="center" wrapText="1"/>
    </xf>
    <xf numFmtId="0" fontId="11" fillId="0" borderId="103" xfId="100" applyFont="1" applyBorder="1" applyAlignment="1">
      <alignment horizontal="center" vertical="center"/>
    </xf>
    <xf numFmtId="0" fontId="11" fillId="0" borderId="34" xfId="100" applyFont="1" applyBorder="1" applyAlignment="1">
      <alignment horizontal="center" vertical="center"/>
    </xf>
    <xf numFmtId="0" fontId="11" fillId="0" borderId="23" xfId="100" applyFont="1" applyBorder="1" applyAlignment="1">
      <alignment horizontal="left" vertical="center"/>
    </xf>
    <xf numFmtId="179" fontId="11" fillId="4" borderId="47" xfId="100" applyNumberFormat="1" applyFont="1" applyFill="1" applyBorder="1" applyAlignment="1">
      <alignment horizontal="right" vertical="center"/>
    </xf>
    <xf numFmtId="0" fontId="11" fillId="0" borderId="47" xfId="100" applyFont="1" applyBorder="1" applyAlignment="1">
      <alignment horizontal="left" vertical="center" wrapText="1"/>
    </xf>
    <xf numFmtId="0" fontId="3" fillId="0" borderId="0" xfId="100" applyFont="1" applyAlignment="1">
      <alignment horizontal="left" vertical="center"/>
    </xf>
    <xf numFmtId="179" fontId="11" fillId="0" borderId="73" xfId="100" applyNumberFormat="1" applyFont="1" applyBorder="1" applyAlignment="1">
      <alignment horizontal="right" vertical="center"/>
    </xf>
    <xf numFmtId="0" fontId="11" fillId="0" borderId="0" xfId="100" applyFont="1" applyAlignment="1">
      <alignment horizontal="left" vertical="center"/>
    </xf>
    <xf numFmtId="0" fontId="4" fillId="0" borderId="0" xfId="100" applyFont="1" applyAlignment="1">
      <alignment horizontal="right" vertical="center"/>
    </xf>
    <xf numFmtId="179" fontId="11" fillId="0" borderId="0" xfId="100" applyNumberFormat="1" applyFont="1" applyAlignment="1">
      <alignment horizontal="right" vertical="center"/>
    </xf>
    <xf numFmtId="0" fontId="28" fillId="0" borderId="0" xfId="101" applyFont="1" applyAlignment="1">
      <alignment horizontal="center" vertical="center" wrapText="1"/>
    </xf>
    <xf numFmtId="0" fontId="11" fillId="0" borderId="33" xfId="100" applyFont="1" applyBorder="1" applyAlignment="1">
      <alignment horizontal="center" vertical="center"/>
    </xf>
    <xf numFmtId="0" fontId="11" fillId="0" borderId="65" xfId="100" applyFont="1" applyBorder="1" applyAlignment="1">
      <alignment horizontal="center" vertical="center"/>
    </xf>
    <xf numFmtId="179" fontId="11" fillId="0" borderId="45" xfId="100" applyNumberFormat="1" applyFont="1" applyBorder="1" applyAlignment="1">
      <alignment horizontal="right" vertical="center"/>
    </xf>
    <xf numFmtId="0" fontId="11" fillId="0" borderId="65" xfId="100" applyFont="1" applyBorder="1" applyAlignment="1">
      <alignment vertical="center"/>
    </xf>
    <xf numFmtId="0" fontId="11" fillId="0" borderId="61" xfId="100" applyFont="1" applyBorder="1" applyAlignment="1">
      <alignment vertical="center"/>
    </xf>
    <xf numFmtId="179" fontId="11" fillId="0" borderId="47" xfId="100" applyNumberFormat="1" applyFont="1" applyBorder="1" applyAlignment="1">
      <alignment horizontal="right" vertical="center"/>
    </xf>
    <xf numFmtId="0" fontId="44" fillId="0" borderId="0" xfId="102" applyFont="1">
      <alignment vertical="center"/>
    </xf>
    <xf numFmtId="0" fontId="11" fillId="0" borderId="0" xfId="102" applyFont="1">
      <alignment vertical="center"/>
    </xf>
    <xf numFmtId="0" fontId="0" fillId="0" borderId="0" xfId="57" applyFont="1">
      <alignment vertical="center"/>
    </xf>
    <xf numFmtId="0" fontId="52" fillId="0" borderId="0" xfId="57" applyFont="1" applyAlignment="1">
      <alignment horizontal="right" vertical="center"/>
    </xf>
    <xf numFmtId="0" fontId="11" fillId="0" borderId="0" xfId="99" applyFont="1" applyAlignment="1">
      <alignment horizontal="left" vertical="center"/>
    </xf>
    <xf numFmtId="0" fontId="3" fillId="0" borderId="0" xfId="99" applyFont="1"/>
    <xf numFmtId="0" fontId="24" fillId="0" borderId="0" xfId="99" applyFont="1" applyAlignment="1">
      <alignment horizontal="right" vertical="center"/>
    </xf>
    <xf numFmtId="0" fontId="3" fillId="0" borderId="105" xfId="99" applyFont="1" applyBorder="1" applyAlignment="1">
      <alignment horizontal="left" vertical="center"/>
    </xf>
    <xf numFmtId="0" fontId="3" fillId="0" borderId="84" xfId="99" applyFont="1" applyBorder="1" applyAlignment="1">
      <alignment horizontal="center" vertical="center"/>
    </xf>
    <xf numFmtId="179" fontId="11" fillId="0" borderId="43" xfId="99" applyNumberFormat="1" applyFont="1" applyBorder="1" applyAlignment="1">
      <alignment horizontal="center" vertical="center"/>
    </xf>
    <xf numFmtId="0" fontId="3" fillId="0" borderId="43" xfId="99" applyFont="1" applyBorder="1" applyAlignment="1">
      <alignment horizontal="left" vertical="center"/>
    </xf>
    <xf numFmtId="0" fontId="3" fillId="0" borderId="74" xfId="99" applyFont="1" applyBorder="1" applyAlignment="1">
      <alignment horizontal="left" vertical="center"/>
    </xf>
    <xf numFmtId="0" fontId="3" fillId="0" borderId="33" xfId="99" applyFont="1" applyBorder="1" applyAlignment="1">
      <alignment horizontal="center" vertical="center"/>
    </xf>
    <xf numFmtId="179" fontId="11" fillId="0" borderId="45" xfId="99" applyNumberFormat="1" applyFont="1" applyBorder="1" applyAlignment="1">
      <alignment horizontal="center" vertical="center"/>
    </xf>
    <xf numFmtId="0" fontId="3" fillId="0" borderId="45" xfId="99" applyFont="1" applyBorder="1" applyAlignment="1">
      <alignment horizontal="left" vertical="center"/>
    </xf>
    <xf numFmtId="179" fontId="11" fillId="0" borderId="46" xfId="99" applyNumberFormat="1" applyFont="1" applyBorder="1" applyAlignment="1">
      <alignment horizontal="right" vertical="center"/>
    </xf>
    <xf numFmtId="0" fontId="3" fillId="0" borderId="45" xfId="99" applyFont="1" applyBorder="1" applyAlignment="1">
      <alignment vertical="center"/>
    </xf>
    <xf numFmtId="0" fontId="3" fillId="0" borderId="46" xfId="99" applyFont="1" applyBorder="1" applyAlignment="1">
      <alignment horizontal="left" vertical="center"/>
    </xf>
    <xf numFmtId="179" fontId="11" fillId="0" borderId="48" xfId="99" applyNumberFormat="1" applyFont="1" applyBorder="1" applyAlignment="1">
      <alignment horizontal="right" vertical="center"/>
    </xf>
    <xf numFmtId="0" fontId="3" fillId="0" borderId="48" xfId="99" applyFont="1" applyBorder="1" applyAlignment="1">
      <alignment horizontal="left" vertical="center"/>
    </xf>
    <xf numFmtId="179" fontId="11" fillId="0" borderId="0" xfId="99" applyNumberFormat="1" applyFont="1" applyAlignment="1">
      <alignment horizontal="right" vertical="center"/>
    </xf>
    <xf numFmtId="0" fontId="3" fillId="0" borderId="0" xfId="99" applyFont="1" applyAlignment="1">
      <alignment horizontal="left" vertical="center"/>
    </xf>
    <xf numFmtId="0" fontId="7" fillId="0" borderId="0" xfId="99" applyFont="1" applyAlignment="1">
      <alignment horizontal="left" vertical="center"/>
    </xf>
    <xf numFmtId="0" fontId="47" fillId="0" borderId="0" xfId="57" applyFont="1" applyAlignment="1">
      <alignment horizontal="right" vertical="center"/>
    </xf>
    <xf numFmtId="179" fontId="0" fillId="0" borderId="41" xfId="57" applyNumberFormat="1" applyFont="1" applyBorder="1">
      <alignment vertical="center"/>
    </xf>
    <xf numFmtId="179" fontId="0" fillId="0" borderId="0" xfId="57" applyNumberFormat="1" applyFont="1">
      <alignment vertical="center"/>
    </xf>
    <xf numFmtId="0" fontId="0" fillId="0" borderId="0" xfId="47" applyFont="1">
      <alignment vertical="center"/>
    </xf>
    <xf numFmtId="0" fontId="52" fillId="0" borderId="0" xfId="47" applyFont="1" applyAlignment="1">
      <alignment horizontal="right" vertical="center"/>
    </xf>
    <xf numFmtId="0" fontId="7" fillId="0" borderId="29" xfId="99" applyFont="1" applyBorder="1" applyAlignment="1">
      <alignment horizontal="center" vertical="center"/>
    </xf>
    <xf numFmtId="0" fontId="7" fillId="0" borderId="18" xfId="99" applyFont="1" applyBorder="1" applyAlignment="1">
      <alignment horizontal="center" vertical="center"/>
    </xf>
    <xf numFmtId="0" fontId="7" fillId="0" borderId="76" xfId="99" applyFont="1" applyBorder="1" applyAlignment="1">
      <alignment horizontal="center" vertical="center"/>
    </xf>
    <xf numFmtId="0" fontId="7" fillId="0" borderId="42" xfId="99" applyFont="1" applyBorder="1" applyAlignment="1">
      <alignment horizontal="center" vertical="center"/>
    </xf>
    <xf numFmtId="0" fontId="3" fillId="0" borderId="110" xfId="99" applyFont="1" applyBorder="1" applyAlignment="1">
      <alignment horizontal="left" vertical="center"/>
    </xf>
    <xf numFmtId="0" fontId="3" fillId="0" borderId="105" xfId="99" applyFont="1" applyBorder="1" applyAlignment="1">
      <alignment horizontal="right" vertical="center"/>
    </xf>
    <xf numFmtId="0" fontId="3" fillId="0" borderId="97" xfId="99" applyFont="1" applyBorder="1" applyAlignment="1">
      <alignment horizontal="right" vertical="center"/>
    </xf>
    <xf numFmtId="0" fontId="3" fillId="0" borderId="127" xfId="99" applyFont="1" applyBorder="1" applyAlignment="1">
      <alignment horizontal="right" vertical="center"/>
    </xf>
    <xf numFmtId="179" fontId="11" fillId="0" borderId="101" xfId="99" applyNumberFormat="1" applyFont="1" applyBorder="1" applyAlignment="1">
      <alignment horizontal="right" vertical="center"/>
    </xf>
    <xf numFmtId="0" fontId="3" fillId="0" borderId="75" xfId="99" applyFont="1" applyBorder="1" applyAlignment="1">
      <alignment vertical="center"/>
    </xf>
    <xf numFmtId="0" fontId="3" fillId="0" borderId="79" xfId="99" applyFont="1" applyBorder="1" applyAlignment="1">
      <alignment horizontal="left" vertical="center"/>
    </xf>
    <xf numFmtId="0" fontId="3" fillId="0" borderId="28" xfId="99" applyFont="1" applyBorder="1" applyAlignment="1">
      <alignment horizontal="left" vertical="center"/>
    </xf>
    <xf numFmtId="0" fontId="3" fillId="0" borderId="79" xfId="99" applyFont="1" applyBorder="1" applyAlignment="1">
      <alignment horizontal="right" vertical="center"/>
    </xf>
    <xf numFmtId="0" fontId="3" fillId="0" borderId="20" xfId="99" applyFont="1" applyBorder="1" applyAlignment="1">
      <alignment horizontal="right" vertical="center"/>
    </xf>
    <xf numFmtId="0" fontId="3" fillId="0" borderId="80" xfId="99" applyFont="1" applyBorder="1" applyAlignment="1">
      <alignment horizontal="right" vertical="center"/>
    </xf>
    <xf numFmtId="179" fontId="11" fillId="0" borderId="44" xfId="99" applyNumberFormat="1" applyFont="1" applyBorder="1" applyAlignment="1">
      <alignment horizontal="right" vertical="center"/>
    </xf>
    <xf numFmtId="0" fontId="3" fillId="0" borderId="77" xfId="99" applyFont="1" applyBorder="1" applyAlignment="1">
      <alignment vertical="center"/>
    </xf>
    <xf numFmtId="0" fontId="3" fillId="0" borderId="65" xfId="99" applyFont="1" applyBorder="1" applyAlignment="1">
      <alignment horizontal="center" vertical="center"/>
    </xf>
    <xf numFmtId="0" fontId="3" fillId="0" borderId="74" xfId="99" applyFont="1" applyBorder="1" applyAlignment="1">
      <alignment horizontal="right" vertical="center"/>
    </xf>
    <xf numFmtId="0" fontId="3" fillId="0" borderId="3" xfId="99" applyFont="1" applyBorder="1" applyAlignment="1">
      <alignment horizontal="right" vertical="center"/>
    </xf>
    <xf numFmtId="0" fontId="3" fillId="0" borderId="82" xfId="99" applyFont="1" applyBorder="1" applyAlignment="1">
      <alignment horizontal="right" vertical="center"/>
    </xf>
    <xf numFmtId="179" fontId="11" fillId="0" borderId="109" xfId="99" applyNumberFormat="1" applyFont="1" applyBorder="1" applyAlignment="1">
      <alignment horizontal="right" vertical="center"/>
    </xf>
    <xf numFmtId="0" fontId="6" fillId="0" borderId="112" xfId="99" applyFont="1" applyBorder="1" applyAlignment="1">
      <alignment vertical="center"/>
    </xf>
    <xf numFmtId="0" fontId="3" fillId="0" borderId="111" xfId="99" applyFont="1" applyBorder="1" applyAlignment="1">
      <alignment horizontal="left" vertical="center"/>
    </xf>
    <xf numFmtId="0" fontId="6" fillId="0" borderId="78" xfId="99" applyFont="1" applyBorder="1" applyAlignment="1">
      <alignment vertical="center"/>
    </xf>
    <xf numFmtId="179" fontId="11" fillId="0" borderId="107" xfId="99" applyNumberFormat="1" applyFont="1" applyBorder="1" applyAlignment="1">
      <alignment horizontal="right" vertical="center"/>
    </xf>
    <xf numFmtId="0" fontId="3" fillId="0" borderId="47" xfId="99" applyFont="1" applyBorder="1" applyAlignment="1">
      <alignment vertical="center"/>
    </xf>
    <xf numFmtId="0" fontId="3" fillId="0" borderId="33" xfId="99" applyFont="1" applyBorder="1" applyAlignment="1">
      <alignment vertical="center"/>
    </xf>
    <xf numFmtId="0" fontId="3" fillId="0" borderId="79" xfId="99" applyFont="1" applyBorder="1" applyAlignment="1">
      <alignment vertical="center"/>
    </xf>
    <xf numFmtId="0" fontId="3" fillId="0" borderId="20" xfId="99" applyFont="1" applyBorder="1" applyAlignment="1">
      <alignment vertical="center"/>
    </xf>
    <xf numFmtId="0" fontId="3" fillId="0" borderId="80" xfId="99" applyFont="1" applyBorder="1" applyAlignment="1">
      <alignment vertical="center"/>
    </xf>
    <xf numFmtId="0" fontId="3" fillId="0" borderId="81" xfId="99" applyFont="1" applyBorder="1" applyAlignment="1">
      <alignment vertical="center"/>
    </xf>
    <xf numFmtId="0" fontId="3" fillId="0" borderId="3" xfId="99" applyFont="1" applyBorder="1" applyAlignment="1">
      <alignment vertical="center"/>
    </xf>
    <xf numFmtId="0" fontId="3" fillId="0" borderId="82" xfId="99" applyFont="1" applyBorder="1" applyAlignment="1">
      <alignment vertical="center"/>
    </xf>
    <xf numFmtId="179" fontId="11" fillId="0" borderId="128" xfId="99" applyNumberFormat="1" applyFont="1" applyBorder="1" applyAlignment="1">
      <alignment horizontal="right" vertical="center"/>
    </xf>
    <xf numFmtId="179" fontId="11" fillId="0" borderId="108" xfId="99" applyNumberFormat="1" applyFont="1" applyBorder="1" applyAlignment="1">
      <alignment horizontal="right" vertical="center"/>
    </xf>
    <xf numFmtId="179" fontId="11" fillId="0" borderId="129" xfId="99" applyNumberFormat="1" applyFont="1" applyBorder="1" applyAlignment="1">
      <alignment horizontal="right" vertical="center"/>
    </xf>
    <xf numFmtId="0" fontId="6" fillId="0" borderId="83" xfId="99" applyFont="1" applyBorder="1" applyAlignment="1">
      <alignment vertical="center"/>
    </xf>
    <xf numFmtId="0" fontId="3" fillId="0" borderId="73" xfId="99" applyFont="1" applyBorder="1" applyAlignment="1">
      <alignment vertical="center"/>
    </xf>
    <xf numFmtId="0" fontId="3" fillId="0" borderId="112" xfId="99" applyFont="1" applyBorder="1" applyAlignment="1">
      <alignment horizontal="left" vertical="center"/>
    </xf>
    <xf numFmtId="0" fontId="3" fillId="0" borderId="83" xfId="99" applyFont="1" applyBorder="1" applyAlignment="1">
      <alignment vertical="center"/>
    </xf>
    <xf numFmtId="0" fontId="4" fillId="0" borderId="0" xfId="99" applyFont="1" applyAlignment="1">
      <alignment horizontal="center" vertical="center" wrapText="1"/>
    </xf>
    <xf numFmtId="0" fontId="4" fillId="0" borderId="0" xfId="99" applyFont="1" applyAlignment="1">
      <alignment vertical="center"/>
    </xf>
    <xf numFmtId="0" fontId="4" fillId="0" borderId="0" xfId="99" applyFont="1" applyAlignment="1">
      <alignment horizontal="center" vertical="center"/>
    </xf>
    <xf numFmtId="0" fontId="3" fillId="0" borderId="84" xfId="99" applyFont="1" applyBorder="1" applyAlignment="1">
      <alignment horizontal="left" vertical="center"/>
    </xf>
    <xf numFmtId="0" fontId="3" fillId="0" borderId="89" xfId="99" applyFont="1" applyBorder="1" applyAlignment="1">
      <alignment horizontal="center" vertical="center"/>
    </xf>
    <xf numFmtId="0" fontId="3" fillId="0" borderId="33" xfId="99" applyFont="1" applyBorder="1" applyAlignment="1">
      <alignment horizontal="left" vertical="center"/>
    </xf>
    <xf numFmtId="0" fontId="3" fillId="0" borderId="21" xfId="99" applyFont="1" applyBorder="1" applyAlignment="1">
      <alignment horizontal="center" vertical="center"/>
    </xf>
    <xf numFmtId="0" fontId="3" fillId="0" borderId="2" xfId="99" applyFont="1" applyBorder="1" applyAlignment="1">
      <alignment horizontal="center" vertical="center"/>
    </xf>
    <xf numFmtId="0" fontId="6" fillId="0" borderId="61" xfId="99" applyFont="1" applyBorder="1" applyAlignment="1">
      <alignment horizontal="right" vertical="center"/>
    </xf>
    <xf numFmtId="0" fontId="6" fillId="0" borderId="48" xfId="99" applyFont="1" applyBorder="1" applyAlignment="1">
      <alignment horizontal="right" vertical="center"/>
    </xf>
    <xf numFmtId="0" fontId="6" fillId="0" borderId="11" xfId="99" applyFont="1" applyBorder="1" applyAlignment="1">
      <alignment horizontal="right" vertical="center"/>
    </xf>
    <xf numFmtId="0" fontId="6" fillId="0" borderId="109" xfId="99" applyFont="1" applyBorder="1" applyAlignment="1">
      <alignment horizontal="right" vertical="center"/>
    </xf>
    <xf numFmtId="179" fontId="11" fillId="0" borderId="96" xfId="99" applyNumberFormat="1" applyFont="1" applyBorder="1" applyAlignment="1">
      <alignment horizontal="right" vertical="center"/>
    </xf>
    <xf numFmtId="0" fontId="3" fillId="0" borderId="8" xfId="99" applyFont="1" applyBorder="1" applyAlignment="1">
      <alignment horizontal="left" vertical="center"/>
    </xf>
    <xf numFmtId="179" fontId="4" fillId="0" borderId="0" xfId="99" applyNumberFormat="1" applyFont="1" applyAlignment="1">
      <alignment horizontal="right" vertical="center"/>
    </xf>
    <xf numFmtId="179" fontId="11" fillId="0" borderId="0" xfId="99" applyNumberFormat="1" applyFont="1" applyAlignment="1">
      <alignment vertical="center"/>
    </xf>
    <xf numFmtId="0" fontId="11" fillId="0" borderId="0" xfId="103" applyFont="1">
      <alignment vertical="center"/>
    </xf>
    <xf numFmtId="38" fontId="11" fillId="0" borderId="0" xfId="104" applyFont="1">
      <alignment vertical="center"/>
    </xf>
    <xf numFmtId="0" fontId="11" fillId="0" borderId="0" xfId="103" applyFont="1" applyAlignment="1">
      <alignment horizontal="right" vertical="center"/>
    </xf>
    <xf numFmtId="0" fontId="35" fillId="0" borderId="0" xfId="103">
      <alignment vertical="center"/>
    </xf>
    <xf numFmtId="0" fontId="69" fillId="0" borderId="0" xfId="103" applyFont="1">
      <alignment vertical="center"/>
    </xf>
    <xf numFmtId="38" fontId="11" fillId="0" borderId="72" xfId="104" applyFont="1" applyBorder="1" applyAlignment="1">
      <alignment horizontal="center" vertical="center"/>
    </xf>
    <xf numFmtId="0" fontId="11" fillId="0" borderId="72" xfId="103" applyFont="1" applyBorder="1" applyAlignment="1">
      <alignment horizontal="center" vertical="center"/>
    </xf>
    <xf numFmtId="0" fontId="11" fillId="0" borderId="84" xfId="103" applyFont="1" applyBorder="1">
      <alignment vertical="center"/>
    </xf>
    <xf numFmtId="38" fontId="11" fillId="0" borderId="43" xfId="104" applyFont="1" applyFill="1" applyBorder="1" applyAlignment="1">
      <alignment horizontal="right" vertical="center"/>
    </xf>
    <xf numFmtId="0" fontId="11" fillId="0" borderId="43" xfId="103" applyFont="1" applyBorder="1" applyAlignment="1">
      <alignment horizontal="left" vertical="center"/>
    </xf>
    <xf numFmtId="0" fontId="11" fillId="0" borderId="33" xfId="103" applyFont="1" applyBorder="1">
      <alignment vertical="center"/>
    </xf>
    <xf numFmtId="38" fontId="11" fillId="0" borderId="73" xfId="104" applyFont="1" applyFill="1" applyBorder="1" applyAlignment="1">
      <alignment horizontal="right" vertical="center"/>
    </xf>
    <xf numFmtId="0" fontId="11" fillId="0" borderId="45" xfId="103" applyFont="1" applyBorder="1" applyAlignment="1">
      <alignment horizontal="left" vertical="center"/>
    </xf>
    <xf numFmtId="0" fontId="11" fillId="0" borderId="65" xfId="103" applyFont="1" applyBorder="1">
      <alignment vertical="center"/>
    </xf>
    <xf numFmtId="38" fontId="11" fillId="0" borderId="45" xfId="104" applyFont="1" applyFill="1" applyBorder="1" applyAlignment="1">
      <alignment horizontal="right" vertical="center"/>
    </xf>
    <xf numFmtId="38" fontId="11" fillId="0" borderId="81" xfId="104" applyFont="1" applyFill="1" applyBorder="1" applyAlignment="1">
      <alignment horizontal="right" vertical="center"/>
    </xf>
    <xf numFmtId="0" fontId="11" fillId="0" borderId="85" xfId="103" applyFont="1" applyBorder="1">
      <alignment vertical="center"/>
    </xf>
    <xf numFmtId="38" fontId="11" fillId="0" borderId="106" xfId="104" applyFont="1" applyFill="1" applyBorder="1" applyAlignment="1">
      <alignment horizontal="right" vertical="center"/>
    </xf>
    <xf numFmtId="0" fontId="11" fillId="0" borderId="106" xfId="103" applyFont="1" applyBorder="1" applyAlignment="1">
      <alignment horizontal="left" vertical="center"/>
    </xf>
    <xf numFmtId="0" fontId="11" fillId="0" borderId="1" xfId="103" applyFont="1" applyBorder="1">
      <alignment vertical="center"/>
    </xf>
    <xf numFmtId="38" fontId="11" fillId="0" borderId="40" xfId="104" applyFont="1" applyFill="1" applyBorder="1" applyAlignment="1">
      <alignment horizontal="right" vertical="center"/>
    </xf>
    <xf numFmtId="0" fontId="11" fillId="0" borderId="40" xfId="103" applyFont="1" applyBorder="1" applyAlignment="1">
      <alignment horizontal="left" vertical="center"/>
    </xf>
    <xf numFmtId="0" fontId="11" fillId="0" borderId="55" xfId="103" applyFont="1" applyBorder="1">
      <alignment vertical="center"/>
    </xf>
    <xf numFmtId="38" fontId="11" fillId="0" borderId="130" xfId="104" applyFont="1" applyFill="1" applyBorder="1" applyAlignment="1">
      <alignment horizontal="right" vertical="center"/>
    </xf>
    <xf numFmtId="0" fontId="11" fillId="0" borderId="130" xfId="103" applyFont="1" applyBorder="1" applyAlignment="1">
      <alignment horizontal="left" vertical="center"/>
    </xf>
    <xf numFmtId="0" fontId="11" fillId="0" borderId="11" xfId="103" applyFont="1" applyBorder="1">
      <alignment vertical="center"/>
    </xf>
    <xf numFmtId="38" fontId="11" fillId="0" borderId="77" xfId="104" applyFont="1" applyFill="1" applyBorder="1" applyAlignment="1">
      <alignment horizontal="right" vertical="center"/>
    </xf>
    <xf numFmtId="0" fontId="11" fillId="0" borderId="12" xfId="103" applyFont="1" applyBorder="1">
      <alignment vertical="center"/>
    </xf>
    <xf numFmtId="0" fontId="11" fillId="0" borderId="14" xfId="103" applyFont="1" applyBorder="1">
      <alignment vertical="center"/>
    </xf>
    <xf numFmtId="38" fontId="11" fillId="0" borderId="40" xfId="104" applyFont="1" applyBorder="1" applyAlignment="1">
      <alignment horizontal="right" vertical="center"/>
    </xf>
    <xf numFmtId="38" fontId="22" fillId="0" borderId="41" xfId="104" applyFont="1" applyBorder="1" applyAlignment="1">
      <alignment horizontal="right" vertical="center"/>
    </xf>
    <xf numFmtId="38" fontId="11" fillId="0" borderId="0" xfId="104" applyFont="1" applyFill="1">
      <alignment vertical="center"/>
    </xf>
    <xf numFmtId="38" fontId="11" fillId="0" borderId="72" xfId="104" applyFont="1" applyFill="1" applyBorder="1" applyAlignment="1">
      <alignment horizontal="center" vertical="center"/>
    </xf>
    <xf numFmtId="0" fontId="15" fillId="0" borderId="72" xfId="103" applyFont="1" applyBorder="1" applyAlignment="1">
      <alignment horizontal="center" vertical="center" wrapText="1"/>
    </xf>
    <xf numFmtId="0" fontId="11" fillId="0" borderId="43" xfId="103" applyFont="1" applyBorder="1" applyAlignment="1">
      <alignment horizontal="right" vertical="center"/>
    </xf>
    <xf numFmtId="0" fontId="11" fillId="0" borderId="43" xfId="103" applyFont="1" applyBorder="1">
      <alignment vertical="center"/>
    </xf>
    <xf numFmtId="0" fontId="11" fillId="0" borderId="73" xfId="103" applyFont="1" applyBorder="1" applyAlignment="1">
      <alignment horizontal="right" vertical="center"/>
    </xf>
    <xf numFmtId="0" fontId="11" fillId="0" borderId="73" xfId="103" applyFont="1" applyBorder="1">
      <alignment vertical="center"/>
    </xf>
    <xf numFmtId="0" fontId="11" fillId="0" borderId="81" xfId="103" applyFont="1" applyBorder="1" applyAlignment="1">
      <alignment horizontal="right" vertical="center"/>
    </xf>
    <xf numFmtId="0" fontId="11" fillId="0" borderId="81" xfId="103" applyFont="1" applyBorder="1">
      <alignment vertical="center"/>
    </xf>
    <xf numFmtId="38" fontId="11" fillId="0" borderId="47" xfId="104" applyFont="1" applyFill="1" applyBorder="1" applyAlignment="1">
      <alignment horizontal="right" vertical="center"/>
    </xf>
    <xf numFmtId="0" fontId="11" fillId="0" borderId="47" xfId="103" applyFont="1" applyBorder="1" applyAlignment="1">
      <alignment horizontal="right" vertical="center"/>
    </xf>
    <xf numFmtId="0" fontId="11" fillId="0" borderId="47" xfId="103" applyFont="1" applyBorder="1">
      <alignment vertical="center"/>
    </xf>
    <xf numFmtId="38" fontId="22" fillId="0" borderId="41" xfId="104" applyFont="1" applyFill="1" applyBorder="1" applyAlignment="1">
      <alignment horizontal="right" vertical="center"/>
    </xf>
    <xf numFmtId="38" fontId="6" fillId="0" borderId="0" xfId="104" applyFont="1" applyFill="1">
      <alignment vertical="center"/>
    </xf>
    <xf numFmtId="38" fontId="47" fillId="0" borderId="0" xfId="104" applyFont="1" applyFill="1" applyAlignment="1">
      <alignment horizontal="right" vertical="center"/>
    </xf>
    <xf numFmtId="38" fontId="0" fillId="0" borderId="41" xfId="104" applyFont="1" applyFill="1" applyBorder="1">
      <alignment vertical="center"/>
    </xf>
    <xf numFmtId="38" fontId="0" fillId="0" borderId="0" xfId="104" applyFont="1" applyFill="1">
      <alignment vertical="center"/>
    </xf>
    <xf numFmtId="38" fontId="0" fillId="0" borderId="0" xfId="104" applyFont="1">
      <alignment vertical="center"/>
    </xf>
    <xf numFmtId="0" fontId="69" fillId="0" borderId="0" xfId="47" applyFont="1" applyAlignment="1">
      <alignment horizontal="right" vertical="center"/>
    </xf>
    <xf numFmtId="0" fontId="22" fillId="0" borderId="0" xfId="47" applyFont="1">
      <alignment vertical="center"/>
    </xf>
    <xf numFmtId="181" fontId="0" fillId="0" borderId="0" xfId="0" applyNumberFormat="1" applyAlignment="1">
      <alignment horizontal="center" vertical="center" wrapText="1"/>
    </xf>
    <xf numFmtId="0" fontId="35" fillId="0" borderId="63" xfId="47" applyBorder="1" applyAlignment="1">
      <alignment horizontal="center" vertical="center"/>
    </xf>
    <xf numFmtId="179" fontId="0" fillId="3" borderId="0" xfId="0" applyNumberFormat="1" applyFill="1" applyAlignment="1">
      <alignment horizontal="center" vertical="center"/>
    </xf>
    <xf numFmtId="181" fontId="0" fillId="0" borderId="33" xfId="0" applyNumberFormat="1" applyBorder="1" applyAlignment="1">
      <alignment horizontal="left" vertical="center"/>
    </xf>
    <xf numFmtId="179" fontId="0" fillId="0" borderId="44" xfId="0" applyNumberFormat="1" applyBorder="1" applyAlignment="1">
      <alignment horizontal="right" vertical="center"/>
    </xf>
    <xf numFmtId="38" fontId="35" fillId="0" borderId="20" xfId="41" applyFill="1" applyBorder="1">
      <alignment vertical="center"/>
    </xf>
    <xf numFmtId="179" fontId="0" fillId="0" borderId="46" xfId="0" applyNumberFormat="1" applyBorder="1" applyAlignment="1">
      <alignment horizontal="right" vertical="center"/>
    </xf>
    <xf numFmtId="38" fontId="35" fillId="0" borderId="3" xfId="41" applyFill="1" applyBorder="1">
      <alignment vertical="center"/>
    </xf>
    <xf numFmtId="181" fontId="0" fillId="0" borderId="65" xfId="0" applyNumberFormat="1" applyBorder="1" applyAlignment="1">
      <alignment horizontal="left" vertical="center"/>
    </xf>
    <xf numFmtId="181" fontId="0" fillId="0" borderId="88" xfId="0" applyNumberFormat="1" applyBorder="1" applyAlignment="1">
      <alignment horizontal="left" vertical="center" shrinkToFit="1"/>
    </xf>
    <xf numFmtId="181" fontId="0" fillId="0" borderId="61" xfId="0" applyNumberFormat="1" applyBorder="1" applyAlignment="1">
      <alignment horizontal="left" vertical="center"/>
    </xf>
    <xf numFmtId="179" fontId="0" fillId="0" borderId="23" xfId="0" applyNumberFormat="1" applyBorder="1" applyAlignment="1">
      <alignment horizontal="center" vertical="center"/>
    </xf>
    <xf numFmtId="179" fontId="0" fillId="0" borderId="48" xfId="0" applyNumberFormat="1" applyBorder="1" applyAlignment="1">
      <alignment horizontal="right" vertical="center"/>
    </xf>
    <xf numFmtId="179" fontId="0" fillId="0" borderId="47" xfId="0" applyNumberFormat="1" applyBorder="1">
      <alignment vertical="center"/>
    </xf>
    <xf numFmtId="181" fontId="43" fillId="0" borderId="0" xfId="0" applyNumberFormat="1" applyFont="1" applyAlignment="1">
      <alignment horizontal="centerContinuous" vertical="center" wrapText="1"/>
    </xf>
    <xf numFmtId="181" fontId="0" fillId="0" borderId="0" xfId="0" applyNumberFormat="1" applyAlignment="1">
      <alignment horizontal="centerContinuous" vertical="center" wrapText="1"/>
    </xf>
    <xf numFmtId="179" fontId="47" fillId="0" borderId="40" xfId="0" applyNumberFormat="1" applyFont="1" applyBorder="1" applyAlignment="1">
      <alignment horizontal="right" vertical="center"/>
    </xf>
    <xf numFmtId="0" fontId="7" fillId="0" borderId="0" xfId="99" applyFont="1" applyAlignment="1">
      <alignment vertical="center" wrapText="1"/>
    </xf>
    <xf numFmtId="179" fontId="11" fillId="0" borderId="0" xfId="99" applyNumberFormat="1" applyFont="1" applyAlignment="1">
      <alignment horizontal="center" vertical="center"/>
    </xf>
    <xf numFmtId="179" fontId="11" fillId="0" borderId="63" xfId="99" applyNumberFormat="1" applyFont="1" applyBorder="1" applyAlignment="1">
      <alignment horizontal="center" vertical="center"/>
    </xf>
    <xf numFmtId="179" fontId="11" fillId="0" borderId="85" xfId="99" applyNumberFormat="1" applyFont="1" applyBorder="1" applyAlignment="1">
      <alignment horizontal="center" vertical="center"/>
    </xf>
    <xf numFmtId="181" fontId="0" fillId="0" borderId="14" xfId="0" applyNumberFormat="1" applyBorder="1" applyAlignment="1">
      <alignment horizontal="left" vertical="center"/>
    </xf>
    <xf numFmtId="179" fontId="0" fillId="0" borderId="36" xfId="0" applyNumberFormat="1" applyBorder="1" applyAlignment="1">
      <alignment horizontal="center" vertical="center"/>
    </xf>
    <xf numFmtId="0" fontId="47" fillId="0" borderId="37" xfId="57" applyFont="1" applyBorder="1" applyAlignment="1">
      <alignment horizontal="right" vertical="center"/>
    </xf>
    <xf numFmtId="179" fontId="47" fillId="0" borderId="39" xfId="57" applyNumberFormat="1" applyFont="1" applyBorder="1">
      <alignment vertical="center"/>
    </xf>
    <xf numFmtId="0" fontId="47" fillId="0" borderId="0" xfId="47" applyFont="1">
      <alignment vertical="center"/>
    </xf>
    <xf numFmtId="0" fontId="47" fillId="0" borderId="0" xfId="47" applyFont="1" applyAlignment="1">
      <alignment horizontal="right" vertical="center"/>
    </xf>
    <xf numFmtId="0" fontId="22" fillId="0" borderId="0" xfId="57" applyFont="1" applyAlignment="1">
      <alignment horizontal="center" vertical="center"/>
    </xf>
    <xf numFmtId="179" fontId="22" fillId="0" borderId="41" xfId="57" applyNumberFormat="1" applyFont="1" applyBorder="1">
      <alignment vertical="center"/>
    </xf>
    <xf numFmtId="0" fontId="35" fillId="0" borderId="47" xfId="47" applyBorder="1">
      <alignment vertical="center"/>
    </xf>
    <xf numFmtId="0" fontId="28" fillId="0" borderId="0" xfId="102" applyFont="1" applyAlignment="1">
      <alignment horizontal="center" vertical="center" wrapText="1"/>
    </xf>
    <xf numFmtId="0" fontId="7" fillId="0" borderId="0" xfId="102" applyFont="1" applyAlignment="1">
      <alignment horizontal="right" vertical="center"/>
    </xf>
    <xf numFmtId="0" fontId="11" fillId="0" borderId="0" xfId="102" applyFont="1" applyAlignment="1">
      <alignment horizontal="right" vertical="center"/>
    </xf>
    <xf numFmtId="0" fontId="11" fillId="0" borderId="26" xfId="102" applyFont="1" applyBorder="1">
      <alignment vertical="center"/>
    </xf>
    <xf numFmtId="0" fontId="11" fillId="4" borderId="0" xfId="102" applyFont="1" applyFill="1">
      <alignment vertical="center"/>
    </xf>
    <xf numFmtId="0" fontId="11" fillId="4" borderId="11" xfId="102" applyFont="1" applyFill="1" applyBorder="1">
      <alignment vertical="center"/>
    </xf>
    <xf numFmtId="0" fontId="11" fillId="4" borderId="10" xfId="102" applyFont="1" applyFill="1" applyBorder="1">
      <alignment vertical="center"/>
    </xf>
    <xf numFmtId="0" fontId="11" fillId="4" borderId="27" xfId="102" applyFont="1" applyFill="1" applyBorder="1">
      <alignment vertical="center"/>
    </xf>
    <xf numFmtId="0" fontId="11" fillId="4" borderId="33" xfId="102" applyFont="1" applyFill="1" applyBorder="1">
      <alignment vertical="center"/>
    </xf>
    <xf numFmtId="0" fontId="11" fillId="4" borderId="26" xfId="102" applyFont="1" applyFill="1" applyBorder="1">
      <alignment vertical="center"/>
    </xf>
    <xf numFmtId="0" fontId="11" fillId="4" borderId="19" xfId="102" applyFont="1" applyFill="1" applyBorder="1">
      <alignment vertical="center"/>
    </xf>
    <xf numFmtId="0" fontId="15" fillId="4" borderId="0" xfId="102" applyFont="1" applyFill="1">
      <alignment vertical="center"/>
    </xf>
    <xf numFmtId="0" fontId="15" fillId="0" borderId="0" xfId="102" applyFont="1">
      <alignment vertical="center"/>
    </xf>
    <xf numFmtId="0" fontId="46" fillId="0" borderId="0" xfId="102" applyFont="1">
      <alignment vertical="center"/>
    </xf>
    <xf numFmtId="0" fontId="17" fillId="0" borderId="8" xfId="48" applyFont="1" applyBorder="1" applyAlignment="1">
      <alignment horizontal="center" vertical="top"/>
    </xf>
    <xf numFmtId="179" fontId="28" fillId="3" borderId="119" xfId="0" applyNumberFormat="1" applyFont="1" applyFill="1" applyBorder="1" applyAlignment="1">
      <alignment horizontal="right" vertical="center" wrapText="1"/>
    </xf>
    <xf numFmtId="181" fontId="47" fillId="0" borderId="26" xfId="0" applyNumberFormat="1" applyFont="1" applyBorder="1" applyAlignment="1">
      <alignment horizontal="right" vertical="center"/>
    </xf>
    <xf numFmtId="181" fontId="0" fillId="0" borderId="26" xfId="0" applyNumberFormat="1" applyBorder="1" applyAlignment="1">
      <alignment horizontal="right" vertical="center"/>
    </xf>
    <xf numFmtId="179" fontId="0" fillId="3" borderId="26" xfId="0" applyNumberFormat="1" applyFill="1" applyBorder="1">
      <alignment vertical="center"/>
    </xf>
    <xf numFmtId="179" fontId="0" fillId="0" borderId="26" xfId="0" applyNumberFormat="1" applyBorder="1">
      <alignment vertical="center"/>
    </xf>
    <xf numFmtId="179" fontId="47" fillId="0" borderId="26" xfId="0" applyNumberFormat="1" applyFont="1" applyBorder="1">
      <alignment vertical="center"/>
    </xf>
    <xf numFmtId="38" fontId="17" fillId="0" borderId="3" xfId="41" applyFont="1" applyFill="1" applyBorder="1" applyAlignment="1">
      <alignment vertical="center"/>
    </xf>
    <xf numFmtId="0" fontId="28" fillId="0" borderId="74" xfId="0" applyFont="1" applyBorder="1">
      <alignment vertical="center"/>
    </xf>
    <xf numFmtId="0" fontId="28" fillId="0" borderId="79" xfId="0" applyFont="1" applyBorder="1">
      <alignment vertical="center"/>
    </xf>
    <xf numFmtId="0" fontId="28" fillId="0" borderId="132" xfId="0" applyFont="1" applyBorder="1">
      <alignment vertical="center"/>
    </xf>
    <xf numFmtId="179" fontId="22" fillId="0" borderId="151" xfId="0" applyNumberFormat="1" applyFont="1" applyBorder="1" applyAlignment="1">
      <alignment horizontal="right" vertical="center"/>
    </xf>
    <xf numFmtId="0" fontId="11" fillId="4" borderId="16" xfId="0" applyFont="1" applyFill="1" applyBorder="1">
      <alignment vertical="center"/>
    </xf>
    <xf numFmtId="0" fontId="11" fillId="0" borderId="58" xfId="0" applyFont="1" applyBorder="1" applyAlignment="1">
      <alignment horizontal="center" vertical="center"/>
    </xf>
    <xf numFmtId="179" fontId="18" fillId="0" borderId="152" xfId="0" applyNumberFormat="1" applyFont="1" applyBorder="1">
      <alignment vertical="center"/>
    </xf>
    <xf numFmtId="38" fontId="20" fillId="0" borderId="0" xfId="41" applyFont="1" applyBorder="1" applyAlignment="1">
      <alignment horizontal="center" vertical="center"/>
    </xf>
    <xf numFmtId="38" fontId="20" fillId="0" borderId="50" xfId="41" applyFont="1" applyBorder="1" applyAlignment="1">
      <alignment horizontal="right" vertical="center"/>
    </xf>
    <xf numFmtId="38" fontId="20" fillId="0" borderId="50" xfId="41" applyFont="1" applyBorder="1" applyAlignment="1">
      <alignment vertical="center"/>
    </xf>
    <xf numFmtId="179" fontId="20" fillId="0" borderId="77" xfId="0" applyNumberFormat="1" applyFont="1" applyBorder="1">
      <alignment vertical="center"/>
    </xf>
    <xf numFmtId="179" fontId="59" fillId="0" borderId="152" xfId="0" applyNumberFormat="1" applyFont="1" applyBorder="1">
      <alignment vertical="center"/>
    </xf>
    <xf numFmtId="179" fontId="22" fillId="0" borderId="152" xfId="0" applyNumberFormat="1" applyFont="1" applyBorder="1" applyAlignment="1">
      <alignment horizontal="right" vertical="center"/>
    </xf>
    <xf numFmtId="179" fontId="11" fillId="0" borderId="148" xfId="99" applyNumberFormat="1" applyFont="1" applyBorder="1" applyAlignment="1">
      <alignment horizontal="right" vertical="center"/>
    </xf>
    <xf numFmtId="179" fontId="11" fillId="0" borderId="77" xfId="99" applyNumberFormat="1" applyFont="1" applyBorder="1" applyAlignment="1">
      <alignment horizontal="right" vertical="center"/>
    </xf>
    <xf numFmtId="179" fontId="11" fillId="0" borderId="148" xfId="100" applyNumberFormat="1" applyFont="1" applyBorder="1" applyAlignment="1">
      <alignment horizontal="right" vertical="center"/>
    </xf>
    <xf numFmtId="179" fontId="11" fillId="0" borderId="96" xfId="100" applyNumberFormat="1" applyFont="1" applyBorder="1" applyAlignment="1">
      <alignment horizontal="right" vertical="center"/>
    </xf>
    <xf numFmtId="179" fontId="11" fillId="0" borderId="60" xfId="99" applyNumberFormat="1" applyFont="1" applyBorder="1" applyAlignment="1">
      <alignment horizontal="right" vertical="center"/>
    </xf>
    <xf numFmtId="0" fontId="46" fillId="0" borderId="3" xfId="0" applyFont="1" applyBorder="1">
      <alignment vertical="center"/>
    </xf>
    <xf numFmtId="0" fontId="15" fillId="0" borderId="3" xfId="0" applyFont="1" applyBorder="1" applyAlignment="1">
      <alignment vertical="center" wrapText="1"/>
    </xf>
    <xf numFmtId="0" fontId="81" fillId="0" borderId="8" xfId="0" applyFont="1" applyBorder="1" applyAlignment="1">
      <alignment horizontal="left" vertical="center"/>
    </xf>
    <xf numFmtId="0" fontId="11" fillId="4" borderId="23" xfId="0" applyFont="1" applyFill="1" applyBorder="1">
      <alignment vertical="center"/>
    </xf>
    <xf numFmtId="0" fontId="0" fillId="0" borderId="0" xfId="102" applyFont="1">
      <alignment vertical="center"/>
    </xf>
    <xf numFmtId="179" fontId="0" fillId="0" borderId="90" xfId="0" applyNumberFormat="1" applyFill="1" applyBorder="1" applyAlignment="1">
      <alignment horizontal="right" vertical="center"/>
    </xf>
    <xf numFmtId="38" fontId="11" fillId="4" borderId="26" xfId="41" applyFont="1" applyFill="1" applyBorder="1" applyAlignment="1">
      <alignment horizontal="center" vertical="center"/>
    </xf>
    <xf numFmtId="38" fontId="11" fillId="0" borderId="34" xfId="41" applyFont="1" applyBorder="1" applyAlignment="1">
      <alignment horizontal="right" vertical="center"/>
    </xf>
    <xf numFmtId="38" fontId="11" fillId="4" borderId="1" xfId="41" applyFont="1" applyFill="1" applyBorder="1" applyAlignment="1">
      <alignment horizontal="center" vertical="center"/>
    </xf>
    <xf numFmtId="183" fontId="11" fillId="0" borderId="35" xfId="41" applyNumberFormat="1" applyFont="1" applyBorder="1" applyAlignment="1">
      <alignment horizontal="center" vertical="center"/>
    </xf>
    <xf numFmtId="38" fontId="11" fillId="0" borderId="35" xfId="41" applyFont="1" applyBorder="1" applyAlignment="1">
      <alignment horizontal="center" vertical="center"/>
    </xf>
    <xf numFmtId="185" fontId="11" fillId="0" borderId="1" xfId="41" applyNumberFormat="1" applyFont="1" applyBorder="1" applyAlignment="1">
      <alignment horizontal="center" vertical="center"/>
    </xf>
    <xf numFmtId="38" fontId="11" fillId="0" borderId="23" xfId="41" applyFont="1" applyBorder="1" applyAlignment="1">
      <alignment horizontal="right" vertical="center"/>
    </xf>
    <xf numFmtId="38" fontId="11" fillId="0" borderId="14" xfId="41" applyFont="1" applyBorder="1" applyAlignment="1">
      <alignment vertical="center"/>
    </xf>
    <xf numFmtId="38" fontId="11" fillId="0" borderId="1" xfId="41" applyFont="1" applyFill="1" applyBorder="1" applyAlignment="1">
      <alignment horizontal="center" vertical="center"/>
    </xf>
    <xf numFmtId="38" fontId="11" fillId="0" borderId="0" xfId="41" applyFont="1" applyBorder="1" applyAlignment="1">
      <alignment horizontal="center" vertical="center"/>
    </xf>
    <xf numFmtId="185" fontId="11" fillId="0" borderId="0" xfId="41" applyNumberFormat="1" applyFont="1" applyBorder="1" applyAlignment="1">
      <alignment horizontal="center" vertical="center"/>
    </xf>
    <xf numFmtId="38" fontId="11" fillId="0" borderId="50" xfId="41" applyFont="1" applyBorder="1" applyAlignment="1">
      <alignment horizontal="right" vertical="center"/>
    </xf>
    <xf numFmtId="38" fontId="11" fillId="0" borderId="50" xfId="41" applyFont="1" applyBorder="1" applyAlignment="1">
      <alignment vertical="center"/>
    </xf>
    <xf numFmtId="179" fontId="11" fillId="0" borderId="9" xfId="0" applyNumberFormat="1" applyFont="1" applyBorder="1">
      <alignment vertical="center"/>
    </xf>
    <xf numFmtId="0" fontId="67"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vertical="center" wrapText="1"/>
    </xf>
    <xf numFmtId="0" fontId="22" fillId="0" borderId="0" xfId="0" applyFont="1" applyAlignment="1">
      <alignment horizontal="center" vertical="center"/>
    </xf>
    <xf numFmtId="0" fontId="81" fillId="0" borderId="37" xfId="0" applyFont="1" applyBorder="1" applyAlignment="1">
      <alignment horizontal="left" vertical="center"/>
    </xf>
    <xf numFmtId="0" fontId="81" fillId="0" borderId="38" xfId="0" applyFont="1" applyBorder="1" applyAlignment="1">
      <alignment horizontal="left" vertical="center"/>
    </xf>
    <xf numFmtId="0" fontId="81" fillId="0" borderId="122" xfId="0" applyFont="1" applyBorder="1" applyAlignment="1">
      <alignment horizontal="left" vertical="center"/>
    </xf>
    <xf numFmtId="0" fontId="28" fillId="0" borderId="86" xfId="0" applyFont="1" applyBorder="1" applyAlignment="1">
      <alignment horizontal="center" vertical="center"/>
    </xf>
    <xf numFmtId="0" fontId="28" fillId="0" borderId="1" xfId="0" applyFont="1" applyBorder="1" applyAlignment="1">
      <alignment horizontal="center" vertical="center"/>
    </xf>
    <xf numFmtId="0" fontId="89" fillId="0" borderId="0" xfId="0" applyFont="1" applyAlignment="1">
      <alignment horizontal="left" vertical="center" wrapText="1"/>
    </xf>
    <xf numFmtId="0" fontId="47" fillId="0" borderId="0" xfId="0" applyFont="1" applyAlignment="1">
      <alignment horizontal="center" vertical="center" wrapText="1"/>
    </xf>
    <xf numFmtId="0" fontId="46" fillId="0" borderId="8" xfId="0" applyFont="1" applyBorder="1" applyAlignment="1">
      <alignment horizontal="left" vertical="center"/>
    </xf>
    <xf numFmtId="0" fontId="41" fillId="0" borderId="57" xfId="0" applyFont="1" applyBorder="1" applyAlignment="1">
      <alignment horizontal="center" vertical="center" wrapText="1"/>
    </xf>
    <xf numFmtId="0" fontId="41" fillId="0" borderId="2" xfId="0" applyFont="1" applyBorder="1" applyAlignment="1">
      <alignment horizontal="center" vertical="center" wrapText="1"/>
    </xf>
    <xf numFmtId="0" fontId="15" fillId="0" borderId="0" xfId="0" applyFont="1" applyAlignment="1">
      <alignment vertical="center" wrapText="1"/>
    </xf>
    <xf numFmtId="181" fontId="0" fillId="0" borderId="0" xfId="0" applyNumberFormat="1" applyAlignment="1">
      <alignment horizontal="left" vertical="top" wrapText="1"/>
    </xf>
    <xf numFmtId="181" fontId="0" fillId="0" borderId="0" xfId="0" applyNumberFormat="1" applyAlignment="1">
      <alignment horizontal="left" vertical="top"/>
    </xf>
    <xf numFmtId="181" fontId="56" fillId="0" borderId="1" xfId="0" applyNumberFormat="1" applyFont="1" applyBorder="1" applyAlignment="1">
      <alignment horizontal="center" vertical="center"/>
    </xf>
    <xf numFmtId="181" fontId="47" fillId="0" borderId="96" xfId="0" applyNumberFormat="1" applyFont="1" applyBorder="1" applyAlignment="1">
      <alignment horizontal="center" vertical="center"/>
    </xf>
    <xf numFmtId="181" fontId="47" fillId="0" borderId="131" xfId="0" applyNumberFormat="1" applyFont="1" applyBorder="1" applyAlignment="1">
      <alignment horizontal="center" vertical="center"/>
    </xf>
    <xf numFmtId="181" fontId="0" fillId="0" borderId="121" xfId="0" applyNumberFormat="1" applyBorder="1" applyAlignment="1">
      <alignment horizontal="center" vertical="center"/>
    </xf>
    <xf numFmtId="181" fontId="0" fillId="0" borderId="62" xfId="0" applyNumberFormat="1" applyBorder="1" applyAlignment="1">
      <alignment horizontal="center" vertical="center"/>
    </xf>
    <xf numFmtId="181" fontId="0" fillId="0" borderId="49" xfId="0" applyNumberFormat="1" applyBorder="1" applyAlignment="1">
      <alignment horizontal="center" vertical="center"/>
    </xf>
    <xf numFmtId="181" fontId="0" fillId="0" borderId="63" xfId="0" applyNumberFormat="1" applyBorder="1" applyAlignment="1">
      <alignment horizontal="center" vertical="center"/>
    </xf>
    <xf numFmtId="181" fontId="0" fillId="0" borderId="56" xfId="0" applyNumberFormat="1" applyBorder="1" applyAlignment="1">
      <alignment horizontal="center" vertical="center"/>
    </xf>
    <xf numFmtId="181" fontId="0" fillId="0" borderId="94" xfId="0" applyNumberFormat="1" applyBorder="1" applyAlignment="1">
      <alignment horizontal="center" vertical="center"/>
    </xf>
    <xf numFmtId="181" fontId="0" fillId="0" borderId="52" xfId="0" applyNumberFormat="1" applyBorder="1" applyAlignment="1">
      <alignment horizontal="center" vertical="center" wrapText="1"/>
    </xf>
    <xf numFmtId="181" fontId="0" fillId="0" borderId="54" xfId="0" applyNumberFormat="1" applyBorder="1" applyAlignment="1">
      <alignment horizontal="center" vertical="center" wrapText="1"/>
    </xf>
    <xf numFmtId="0" fontId="11" fillId="0" borderId="1" xfId="48" applyFont="1" applyBorder="1" applyAlignment="1">
      <alignment horizontal="center" vertical="center"/>
    </xf>
    <xf numFmtId="0" fontId="22" fillId="0" borderId="0" xfId="48" applyFont="1" applyAlignment="1">
      <alignment horizontal="center" vertical="center" wrapText="1"/>
    </xf>
    <xf numFmtId="0" fontId="15" fillId="0" borderId="8" xfId="48" applyFont="1" applyBorder="1" applyAlignment="1">
      <alignment horizontal="left" vertical="center" wrapText="1"/>
    </xf>
    <xf numFmtId="0" fontId="15" fillId="0" borderId="8" xfId="48" applyFont="1" applyBorder="1" applyAlignment="1">
      <alignment horizontal="left" vertical="center"/>
    </xf>
    <xf numFmtId="0" fontId="57" fillId="0" borderId="0" xfId="48" applyFont="1" applyAlignment="1">
      <alignment horizontal="center" vertical="center"/>
    </xf>
    <xf numFmtId="0" fontId="69" fillId="0" borderId="96" xfId="0" applyFont="1" applyBorder="1" applyAlignment="1">
      <alignment horizontal="center" vertical="center"/>
    </xf>
    <xf numFmtId="0" fontId="75" fillId="0" borderId="131" xfId="0" applyFont="1" applyBorder="1" applyAlignment="1">
      <alignment horizontal="center" vertical="center"/>
    </xf>
    <xf numFmtId="0" fontId="22" fillId="0" borderId="149" xfId="0" applyFont="1" applyBorder="1" applyAlignment="1">
      <alignment horizontal="right" vertical="center"/>
    </xf>
    <xf numFmtId="0" fontId="22" fillId="0" borderId="150" xfId="0" applyFont="1" applyBorder="1" applyAlignment="1">
      <alignment horizontal="right" vertical="center"/>
    </xf>
    <xf numFmtId="0" fontId="22" fillId="0" borderId="151" xfId="0" applyFont="1" applyBorder="1" applyAlignment="1">
      <alignment horizontal="right" vertical="center"/>
    </xf>
    <xf numFmtId="0" fontId="11" fillId="0" borderId="135" xfId="0" applyFont="1" applyBorder="1" applyAlignment="1">
      <alignment horizontal="center" vertical="center" wrapText="1"/>
    </xf>
    <xf numFmtId="0" fontId="11" fillId="0" borderId="31" xfId="0" applyFont="1" applyBorder="1" applyAlignment="1">
      <alignment horizontal="center" vertical="center"/>
    </xf>
    <xf numFmtId="0" fontId="11" fillId="0" borderId="52" xfId="0" applyFont="1" applyBorder="1" applyAlignment="1">
      <alignment horizontal="center" vertical="center"/>
    </xf>
    <xf numFmtId="0" fontId="11" fillId="0" borderId="56" xfId="0" applyFont="1" applyBorder="1" applyAlignment="1">
      <alignment horizontal="center" vertical="center"/>
    </xf>
    <xf numFmtId="0" fontId="11" fillId="0" borderId="54" xfId="0" applyFont="1" applyBorder="1" applyAlignment="1">
      <alignment horizontal="center" vertical="center"/>
    </xf>
    <xf numFmtId="0" fontId="18" fillId="0" borderId="149" xfId="0" applyFont="1" applyBorder="1" applyAlignment="1">
      <alignment horizontal="right" vertical="center"/>
    </xf>
    <xf numFmtId="0" fontId="18" fillId="0" borderId="150" xfId="0" applyFont="1" applyBorder="1" applyAlignment="1">
      <alignment horizontal="right" vertical="center"/>
    </xf>
    <xf numFmtId="0" fontId="76" fillId="0" borderId="0" xfId="0" applyFont="1" applyAlignment="1">
      <alignment horizontal="left" vertical="center" wrapText="1"/>
    </xf>
    <xf numFmtId="0" fontId="20" fillId="0" borderId="117" xfId="0" applyFont="1" applyBorder="1" applyAlignment="1">
      <alignment horizontal="center" vertical="center"/>
    </xf>
    <xf numFmtId="0" fontId="20" fillId="0" borderId="30" xfId="0" applyFont="1" applyBorder="1" applyAlignment="1">
      <alignment horizontal="center" vertical="center"/>
    </xf>
    <xf numFmtId="0" fontId="20" fillId="0" borderId="17" xfId="0" applyFont="1" applyBorder="1" applyAlignment="1">
      <alignment horizontal="center" vertical="center"/>
    </xf>
    <xf numFmtId="0" fontId="11" fillId="0" borderId="136" xfId="0" applyFont="1" applyBorder="1" applyAlignment="1">
      <alignment horizontal="center" vertical="center"/>
    </xf>
    <xf numFmtId="0" fontId="11" fillId="0" borderId="30" xfId="0" applyFont="1" applyBorder="1" applyAlignment="1">
      <alignment horizontal="center" vertical="center"/>
    </xf>
    <xf numFmtId="0" fontId="11" fillId="0" borderId="17" xfId="0" applyFont="1" applyBorder="1" applyAlignment="1">
      <alignment horizontal="center" vertical="center"/>
    </xf>
    <xf numFmtId="0" fontId="11" fillId="0" borderId="121" xfId="0" applyFont="1" applyBorder="1" applyAlignment="1">
      <alignment horizontal="center" vertical="center"/>
    </xf>
    <xf numFmtId="0" fontId="11" fillId="0" borderId="62" xfId="0" applyFont="1" applyBorder="1" applyAlignment="1">
      <alignment horizontal="center" vertical="center"/>
    </xf>
    <xf numFmtId="0" fontId="11" fillId="0" borderId="49" xfId="0" applyFont="1" applyBorder="1" applyAlignment="1">
      <alignment horizontal="center" vertical="center"/>
    </xf>
    <xf numFmtId="0" fontId="11" fillId="0" borderId="63" xfId="0" applyFont="1" applyBorder="1" applyAlignment="1">
      <alignment horizontal="center" vertical="center"/>
    </xf>
    <xf numFmtId="0" fontId="11" fillId="0" borderId="55" xfId="0" applyFont="1" applyBorder="1" applyAlignment="1">
      <alignment horizontal="center" vertical="center"/>
    </xf>
    <xf numFmtId="0" fontId="11" fillId="0" borderId="85" xfId="0" applyFont="1" applyBorder="1" applyAlignment="1">
      <alignment horizontal="center" vertical="center"/>
    </xf>
    <xf numFmtId="0" fontId="11" fillId="0" borderId="53" xfId="0" applyFont="1" applyBorder="1" applyAlignment="1">
      <alignment horizontal="center" vertical="center"/>
    </xf>
    <xf numFmtId="0" fontId="22" fillId="0" borderId="96" xfId="0" applyFont="1" applyBorder="1" applyAlignment="1">
      <alignment horizontal="center" vertical="center"/>
    </xf>
    <xf numFmtId="0" fontId="22" fillId="0" borderId="131" xfId="0" applyFont="1" applyBorder="1" applyAlignment="1">
      <alignment horizontal="center" vertical="center"/>
    </xf>
    <xf numFmtId="0" fontId="11" fillId="0" borderId="117" xfId="0" applyFont="1" applyBorder="1" applyAlignment="1">
      <alignment horizontal="center" vertical="center"/>
    </xf>
    <xf numFmtId="0" fontId="22" fillId="0" borderId="153" xfId="0" applyFont="1" applyBorder="1" applyAlignment="1">
      <alignment horizontal="right" vertical="center"/>
    </xf>
    <xf numFmtId="0" fontId="22" fillId="0" borderId="154" xfId="0" applyFont="1" applyBorder="1" applyAlignment="1">
      <alignment horizontal="right" vertical="center"/>
    </xf>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1" fillId="0" borderId="12" xfId="0" applyFont="1" applyBorder="1" applyAlignment="1">
      <alignment horizontal="center" vertical="center"/>
    </xf>
    <xf numFmtId="0" fontId="11" fillId="0" borderId="28" xfId="0" applyFont="1" applyBorder="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1" fillId="0" borderId="1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9" xfId="0" applyFont="1" applyBorder="1" applyAlignment="1">
      <alignment horizontal="center" vertical="center" wrapText="1"/>
    </xf>
    <xf numFmtId="177" fontId="11" fillId="3" borderId="26" xfId="0" applyNumberFormat="1" applyFont="1" applyFill="1" applyBorder="1" applyAlignment="1">
      <alignment horizontal="left" vertical="center"/>
    </xf>
    <xf numFmtId="177" fontId="11" fillId="4" borderId="4" xfId="0" applyNumberFormat="1" applyFont="1" applyFill="1" applyBorder="1" applyAlignment="1">
      <alignment horizontal="left" vertical="center" wrapText="1"/>
    </xf>
    <xf numFmtId="178" fontId="11" fillId="4" borderId="4" xfId="0" applyNumberFormat="1" applyFont="1" applyFill="1" applyBorder="1" applyAlignment="1">
      <alignment horizontal="left" vertical="center"/>
    </xf>
    <xf numFmtId="0" fontId="11" fillId="0" borderId="26" xfId="0" applyFont="1" applyBorder="1" applyAlignment="1">
      <alignment horizontal="left" vertical="center" wrapText="1"/>
    </xf>
    <xf numFmtId="179" fontId="11" fillId="0" borderId="9" xfId="99" applyNumberFormat="1" applyFont="1" applyBorder="1" applyAlignment="1">
      <alignment horizontal="center" vertical="center"/>
    </xf>
    <xf numFmtId="179" fontId="11" fillId="0" borderId="0" xfId="99" applyNumberFormat="1" applyFont="1" applyAlignment="1">
      <alignment horizontal="center" vertical="center"/>
    </xf>
    <xf numFmtId="179" fontId="11" fillId="0" borderId="60" xfId="99" applyNumberFormat="1" applyFont="1" applyBorder="1" applyAlignment="1">
      <alignment horizontal="center" vertical="center"/>
    </xf>
    <xf numFmtId="179" fontId="11" fillId="0" borderId="87" xfId="99" applyNumberFormat="1" applyFont="1" applyBorder="1" applyAlignment="1">
      <alignment horizontal="center" vertical="center"/>
    </xf>
    <xf numFmtId="179" fontId="11" fillId="0" borderId="10" xfId="99" applyNumberFormat="1" applyFont="1" applyBorder="1" applyAlignment="1">
      <alignment horizontal="center" vertical="center"/>
    </xf>
    <xf numFmtId="179" fontId="11" fillId="0" borderId="109" xfId="99" applyNumberFormat="1" applyFont="1" applyBorder="1" applyAlignment="1">
      <alignment horizontal="center" vertical="center"/>
    </xf>
    <xf numFmtId="0" fontId="4" fillId="0" borderId="113" xfId="100" applyFont="1" applyBorder="1" applyAlignment="1">
      <alignment horizontal="right" vertical="center"/>
    </xf>
    <xf numFmtId="0" fontId="4" fillId="0" borderId="114" xfId="100" applyFont="1" applyBorder="1" applyAlignment="1">
      <alignment horizontal="right" vertical="center"/>
    </xf>
    <xf numFmtId="179" fontId="11" fillId="0" borderId="8" xfId="99" applyNumberFormat="1" applyFont="1" applyBorder="1" applyAlignment="1">
      <alignment horizontal="center" vertical="center"/>
    </xf>
    <xf numFmtId="0" fontId="4" fillId="0" borderId="1" xfId="0" applyFont="1" applyBorder="1" applyAlignment="1">
      <alignment horizontal="center" vertical="center"/>
    </xf>
    <xf numFmtId="0" fontId="7" fillId="0" borderId="51" xfId="99" applyFont="1" applyBorder="1" applyAlignment="1">
      <alignment horizontal="center" vertical="center"/>
    </xf>
    <xf numFmtId="0" fontId="7" fillId="0" borderId="18" xfId="99" applyFont="1" applyBorder="1" applyAlignment="1">
      <alignment horizontal="center" vertical="center"/>
    </xf>
    <xf numFmtId="0" fontId="7" fillId="0" borderId="13" xfId="99" applyFont="1" applyBorder="1" applyAlignment="1">
      <alignment horizontal="center" vertical="center" wrapText="1"/>
    </xf>
    <xf numFmtId="0" fontId="7" fillId="0" borderId="136" xfId="99" applyFont="1" applyBorder="1" applyAlignment="1">
      <alignment horizontal="center" vertical="center"/>
    </xf>
    <xf numFmtId="0" fontId="7" fillId="0" borderId="96" xfId="99" applyFont="1" applyBorder="1" applyAlignment="1">
      <alignment horizontal="center" vertical="center"/>
    </xf>
    <xf numFmtId="0" fontId="7" fillId="0" borderId="131" xfId="99" applyFont="1" applyBorder="1" applyAlignment="1">
      <alignment horizontal="center" vertical="center"/>
    </xf>
    <xf numFmtId="0" fontId="7" fillId="0" borderId="59" xfId="99" applyFont="1" applyBorder="1" applyAlignment="1">
      <alignment horizontal="center" vertical="center" wrapText="1"/>
    </xf>
    <xf numFmtId="0" fontId="7" fillId="0" borderId="8" xfId="99" applyFont="1" applyBorder="1" applyAlignment="1">
      <alignment horizontal="center" vertical="center" wrapText="1"/>
    </xf>
    <xf numFmtId="0" fontId="7" fillId="0" borderId="15" xfId="99" applyFont="1" applyBorder="1" applyAlignment="1">
      <alignment horizontal="center" vertical="center" wrapText="1"/>
    </xf>
    <xf numFmtId="0" fontId="7" fillId="0" borderId="117" xfId="99" applyFont="1" applyBorder="1" applyAlignment="1">
      <alignment horizontal="center" vertical="center" wrapText="1"/>
    </xf>
    <xf numFmtId="0" fontId="7" fillId="0" borderId="30" xfId="99" applyFont="1" applyBorder="1" applyAlignment="1">
      <alignment horizontal="center" vertical="center" wrapText="1"/>
    </xf>
    <xf numFmtId="0" fontId="7" fillId="0" borderId="42" xfId="99" applyFont="1" applyBorder="1" applyAlignment="1">
      <alignment horizontal="center" vertical="center" wrapText="1"/>
    </xf>
    <xf numFmtId="0" fontId="40" fillId="0" borderId="0" xfId="56" applyFont="1" applyAlignment="1">
      <alignment horizontal="center" vertical="center"/>
    </xf>
    <xf numFmtId="0" fontId="46" fillId="0" borderId="0" xfId="56" applyFont="1" applyAlignment="1">
      <alignment horizontal="left" vertical="center"/>
    </xf>
    <xf numFmtId="0" fontId="40" fillId="0" borderId="96" xfId="56" applyFont="1" applyBorder="1" applyAlignment="1">
      <alignment horizontal="center" vertical="center"/>
    </xf>
    <xf numFmtId="0" fontId="40" fillId="0" borderId="131" xfId="56" applyFont="1" applyBorder="1" applyAlignment="1">
      <alignment horizontal="center" vertical="center"/>
    </xf>
    <xf numFmtId="0" fontId="35" fillId="0" borderId="37" xfId="56" applyBorder="1" applyAlignment="1">
      <alignment horizontal="center" vertical="center"/>
    </xf>
    <xf numFmtId="0" fontId="35" fillId="0" borderId="38" xfId="56" applyBorder="1" applyAlignment="1">
      <alignment horizontal="center" vertical="center"/>
    </xf>
    <xf numFmtId="0" fontId="35" fillId="0" borderId="39" xfId="56" applyBorder="1" applyAlignment="1">
      <alignment horizontal="center" vertical="center"/>
    </xf>
    <xf numFmtId="0" fontId="40" fillId="0" borderId="37" xfId="56" applyFont="1" applyBorder="1" applyAlignment="1">
      <alignment horizontal="center" vertical="center"/>
    </xf>
    <xf numFmtId="0" fontId="40" fillId="0" borderId="38" xfId="56" applyFont="1" applyBorder="1" applyAlignment="1">
      <alignment horizontal="center" vertical="center"/>
    </xf>
    <xf numFmtId="0" fontId="40" fillId="0" borderId="39" xfId="56" applyFont="1" applyBorder="1" applyAlignment="1">
      <alignment horizontal="center" vertical="center"/>
    </xf>
    <xf numFmtId="179" fontId="11" fillId="0" borderId="37" xfId="58" applyNumberFormat="1" applyFont="1" applyBorder="1" applyAlignment="1">
      <alignment horizontal="right" vertical="center"/>
    </xf>
    <xf numFmtId="179" fontId="11" fillId="0" borderId="38" xfId="58" applyNumberFormat="1" applyFont="1" applyBorder="1" applyAlignment="1">
      <alignment horizontal="right" vertical="center"/>
    </xf>
    <xf numFmtId="179" fontId="11" fillId="0" borderId="39" xfId="58" applyNumberFormat="1" applyFont="1" applyBorder="1" applyAlignment="1">
      <alignment horizontal="right" vertical="center"/>
    </xf>
    <xf numFmtId="0" fontId="7" fillId="0" borderId="0" xfId="58" applyFont="1" applyAlignment="1">
      <alignment horizontal="left" vertical="center" wrapText="1"/>
    </xf>
    <xf numFmtId="0" fontId="7" fillId="0" borderId="0" xfId="58" applyFont="1" applyAlignment="1">
      <alignment horizontal="left" vertical="center"/>
    </xf>
    <xf numFmtId="0" fontId="22" fillId="0" borderId="0" xfId="58" applyFont="1" applyAlignment="1">
      <alignment horizontal="center" vertical="center"/>
    </xf>
    <xf numFmtId="0" fontId="7" fillId="0" borderId="59" xfId="58" applyFont="1" applyBorder="1" applyAlignment="1">
      <alignment horizontal="center" vertical="center"/>
    </xf>
    <xf numFmtId="0" fontId="7" fillId="0" borderId="117" xfId="58" applyFont="1" applyBorder="1" applyAlignment="1">
      <alignment horizontal="center" vertical="center"/>
    </xf>
    <xf numFmtId="0" fontId="7" fillId="0" borderId="51" xfId="58" applyFont="1" applyBorder="1" applyAlignment="1">
      <alignment horizontal="center" vertical="center"/>
    </xf>
    <xf numFmtId="0" fontId="7" fillId="0" borderId="18" xfId="58" applyFont="1" applyBorder="1" applyAlignment="1">
      <alignment horizontal="center" vertical="center"/>
    </xf>
    <xf numFmtId="0" fontId="7" fillId="0" borderId="13" xfId="58" applyFont="1" applyBorder="1" applyAlignment="1">
      <alignment horizontal="center" vertical="center" wrapText="1"/>
    </xf>
    <xf numFmtId="0" fontId="7" fillId="0" borderId="136" xfId="58" applyFont="1" applyBorder="1" applyAlignment="1">
      <alignment horizontal="center" vertical="center"/>
    </xf>
    <xf numFmtId="0" fontId="7" fillId="0" borderId="52" xfId="58" applyFont="1" applyBorder="1" applyAlignment="1">
      <alignment horizontal="center" vertical="center"/>
    </xf>
    <xf numFmtId="0" fontId="7" fillId="0" borderId="56" xfId="58" applyFont="1" applyBorder="1" applyAlignment="1">
      <alignment horizontal="center" vertical="center"/>
    </xf>
    <xf numFmtId="0" fontId="7" fillId="0" borderId="54" xfId="58" applyFont="1" applyBorder="1" applyAlignment="1">
      <alignment horizontal="center" vertical="center"/>
    </xf>
    <xf numFmtId="0" fontId="7" fillId="0" borderId="15" xfId="58" applyFont="1" applyBorder="1" applyAlignment="1">
      <alignment horizontal="center" vertical="center"/>
    </xf>
    <xf numFmtId="0" fontId="7" fillId="0" borderId="42" xfId="58" applyFont="1" applyBorder="1" applyAlignment="1">
      <alignment horizontal="center" vertical="center"/>
    </xf>
    <xf numFmtId="0" fontId="11" fillId="0" borderId="34" xfId="58" applyFont="1" applyBorder="1" applyAlignment="1">
      <alignment horizontal="center" vertical="center" wrapText="1"/>
    </xf>
    <xf numFmtId="0" fontId="11" fillId="0" borderId="35" xfId="58" applyFont="1" applyBorder="1" applyAlignment="1">
      <alignment horizontal="center" vertical="center" wrapText="1"/>
    </xf>
    <xf numFmtId="0" fontId="11" fillId="0" borderId="48" xfId="58" applyFont="1" applyBorder="1" applyAlignment="1">
      <alignment horizontal="center" vertical="center" wrapText="1"/>
    </xf>
    <xf numFmtId="0" fontId="4" fillId="0" borderId="37" xfId="58" applyFont="1" applyBorder="1" applyAlignment="1">
      <alignment horizontal="center" vertical="center" wrapText="1"/>
    </xf>
    <xf numFmtId="0" fontId="4" fillId="0" borderId="38" xfId="58" applyFont="1" applyBorder="1" applyAlignment="1">
      <alignment horizontal="center" vertical="center" wrapText="1"/>
    </xf>
    <xf numFmtId="0" fontId="4" fillId="0" borderId="39" xfId="58" applyFont="1" applyBorder="1" applyAlignment="1">
      <alignment horizontal="center" vertical="center" wrapText="1"/>
    </xf>
    <xf numFmtId="0" fontId="4" fillId="0" borderId="37" xfId="100" applyFont="1" applyBorder="1" applyAlignment="1">
      <alignment horizontal="right" vertical="center"/>
    </xf>
    <xf numFmtId="0" fontId="4" fillId="0" borderId="38" xfId="100" applyFont="1" applyBorder="1" applyAlignment="1">
      <alignment horizontal="right" vertical="center"/>
    </xf>
    <xf numFmtId="0" fontId="15" fillId="0" borderId="0" xfId="102" applyFont="1" applyAlignment="1">
      <alignment horizontal="left" vertical="center" wrapText="1"/>
    </xf>
    <xf numFmtId="0" fontId="11" fillId="0" borderId="84" xfId="100" applyFont="1" applyBorder="1" applyAlignment="1">
      <alignment horizontal="center" vertical="center"/>
    </xf>
    <xf numFmtId="0" fontId="11" fillId="0" borderId="147" xfId="100" applyFont="1" applyBorder="1" applyAlignment="1">
      <alignment horizontal="center" vertical="center"/>
    </xf>
    <xf numFmtId="0" fontId="11" fillId="0" borderId="65" xfId="100" applyFont="1" applyBorder="1" applyAlignment="1">
      <alignment horizontal="center" vertical="center"/>
    </xf>
    <xf numFmtId="0" fontId="11" fillId="0" borderId="22" xfId="100" applyFont="1" applyBorder="1" applyAlignment="1">
      <alignment horizontal="center" vertical="center"/>
    </xf>
    <xf numFmtId="0" fontId="11" fillId="0" borderId="61" xfId="100" applyFont="1" applyBorder="1" applyAlignment="1">
      <alignment horizontal="center" vertical="center"/>
    </xf>
    <xf numFmtId="0" fontId="11" fillId="0" borderId="25" xfId="100" applyFont="1" applyBorder="1" applyAlignment="1">
      <alignment horizontal="center" vertical="center"/>
    </xf>
    <xf numFmtId="0" fontId="4" fillId="0" borderId="39" xfId="100" applyFont="1" applyBorder="1" applyAlignment="1">
      <alignment horizontal="right" vertical="center"/>
    </xf>
    <xf numFmtId="0" fontId="7" fillId="0" borderId="6" xfId="100" applyFont="1" applyBorder="1" applyAlignment="1">
      <alignment horizontal="center" vertical="center"/>
    </xf>
    <xf numFmtId="0" fontId="7" fillId="0" borderId="146" xfId="100" applyFont="1" applyBorder="1" applyAlignment="1">
      <alignment horizontal="center" vertical="center"/>
    </xf>
    <xf numFmtId="0" fontId="22" fillId="0" borderId="0" xfId="100" applyFont="1" applyAlignment="1">
      <alignment horizontal="center" vertical="center"/>
    </xf>
    <xf numFmtId="0" fontId="3" fillId="0" borderId="65" xfId="99" applyFont="1" applyBorder="1" applyAlignment="1">
      <alignment horizontal="center" vertical="center"/>
    </xf>
    <xf numFmtId="0" fontId="3" fillId="0" borderId="22" xfId="99" applyFont="1" applyBorder="1" applyAlignment="1">
      <alignment horizontal="center" vertical="center"/>
    </xf>
    <xf numFmtId="0" fontId="7" fillId="0" borderId="0" xfId="100" applyFont="1" applyAlignment="1">
      <alignment horizontal="left" vertical="center" wrapText="1"/>
    </xf>
    <xf numFmtId="0" fontId="3" fillId="0" borderId="85" xfId="99" applyFont="1" applyBorder="1" applyAlignment="1">
      <alignment horizontal="center" vertical="center"/>
    </xf>
    <xf numFmtId="0" fontId="3" fillId="0" borderId="95" xfId="99" applyFont="1" applyBorder="1" applyAlignment="1">
      <alignment horizontal="center" vertical="center"/>
    </xf>
    <xf numFmtId="0" fontId="3" fillId="0" borderId="84" xfId="99" applyFont="1" applyBorder="1" applyAlignment="1">
      <alignment horizontal="center" vertical="center"/>
    </xf>
    <xf numFmtId="0" fontId="3" fillId="0" borderId="147" xfId="99" applyFont="1" applyBorder="1" applyAlignment="1">
      <alignment horizontal="center" vertical="center"/>
    </xf>
    <xf numFmtId="0" fontId="7" fillId="0" borderId="98" xfId="99" applyFont="1" applyBorder="1" applyAlignment="1">
      <alignment horizontal="center" vertical="center"/>
    </xf>
    <xf numFmtId="0" fontId="7" fillId="0" borderId="29" xfId="99" applyFont="1" applyBorder="1" applyAlignment="1">
      <alignment horizontal="center" vertical="center"/>
    </xf>
    <xf numFmtId="0" fontId="7" fillId="0" borderId="13" xfId="99" applyFont="1" applyBorder="1" applyAlignment="1">
      <alignment horizontal="center" vertical="center"/>
    </xf>
    <xf numFmtId="0" fontId="7" fillId="0" borderId="120" xfId="99" applyFont="1" applyBorder="1" applyAlignment="1">
      <alignment horizontal="center" vertical="center"/>
    </xf>
    <xf numFmtId="0" fontId="7" fillId="0" borderId="17" xfId="99" applyFont="1" applyBorder="1" applyAlignment="1">
      <alignment horizontal="center" vertical="center"/>
    </xf>
    <xf numFmtId="0" fontId="59" fillId="0" borderId="0" xfId="99" applyFont="1" applyAlignment="1">
      <alignment horizontal="center" vertical="center"/>
    </xf>
    <xf numFmtId="0" fontId="3" fillId="0" borderId="15" xfId="99" applyFont="1" applyBorder="1" applyAlignment="1">
      <alignment horizontal="center" vertical="center" wrapText="1"/>
    </xf>
    <xf numFmtId="0" fontId="3" fillId="0" borderId="42" xfId="99" applyFont="1" applyBorder="1" applyAlignment="1">
      <alignment horizontal="center" vertical="center"/>
    </xf>
    <xf numFmtId="0" fontId="7" fillId="0" borderId="96" xfId="99" applyFont="1" applyBorder="1" applyAlignment="1">
      <alignment horizontal="center" vertical="center" wrapText="1"/>
    </xf>
    <xf numFmtId="0" fontId="7" fillId="0" borderId="131" xfId="99" applyFont="1" applyBorder="1" applyAlignment="1">
      <alignment horizontal="center" vertical="center" wrapText="1"/>
    </xf>
    <xf numFmtId="0" fontId="7" fillId="0" borderId="15" xfId="99" applyFont="1" applyBorder="1" applyAlignment="1">
      <alignment horizontal="center" vertical="center"/>
    </xf>
    <xf numFmtId="0" fontId="7" fillId="0" borderId="42" xfId="99" applyFont="1" applyBorder="1" applyAlignment="1">
      <alignment horizontal="center" vertical="center"/>
    </xf>
    <xf numFmtId="179" fontId="11" fillId="0" borderId="0" xfId="100" applyNumberFormat="1" applyFont="1" applyAlignment="1">
      <alignment horizontal="center" vertical="top"/>
    </xf>
    <xf numFmtId="0" fontId="11" fillId="0" borderId="0" xfId="103" applyFont="1" applyAlignment="1">
      <alignment horizontal="left" vertical="top" wrapText="1"/>
    </xf>
    <xf numFmtId="0" fontId="3" fillId="0" borderId="144" xfId="99" applyFont="1" applyBorder="1" applyAlignment="1">
      <alignment horizontal="left" vertical="center"/>
    </xf>
    <xf numFmtId="0" fontId="3" fillId="0" borderId="50" xfId="99" applyFont="1" applyBorder="1" applyAlignment="1">
      <alignment horizontal="left" vertical="center"/>
    </xf>
    <xf numFmtId="0" fontId="3" fillId="0" borderId="36" xfId="99" applyFont="1" applyBorder="1" applyAlignment="1">
      <alignment horizontal="left" vertical="center"/>
    </xf>
    <xf numFmtId="0" fontId="3" fillId="0" borderId="138" xfId="99" applyFont="1" applyBorder="1" applyAlignment="1">
      <alignment horizontal="center" vertical="center"/>
    </xf>
    <xf numFmtId="0" fontId="3" fillId="0" borderId="139" xfId="99" applyFont="1" applyBorder="1" applyAlignment="1">
      <alignment horizontal="center" vertical="center"/>
    </xf>
    <xf numFmtId="0" fontId="3" fillId="0" borderId="140" xfId="99" applyFont="1" applyBorder="1" applyAlignment="1">
      <alignment horizontal="center" vertical="center"/>
    </xf>
    <xf numFmtId="0" fontId="3" fillId="0" borderId="9" xfId="99" applyFont="1" applyBorder="1" applyAlignment="1">
      <alignment horizontal="center" vertical="center"/>
    </xf>
    <xf numFmtId="0" fontId="3" fillId="0" borderId="0" xfId="99" applyFont="1" applyAlignment="1">
      <alignment horizontal="center" vertical="center"/>
    </xf>
    <xf numFmtId="0" fontId="3" fillId="0" borderId="60" xfId="99" applyFont="1" applyBorder="1" applyAlignment="1">
      <alignment horizontal="center" vertical="center"/>
    </xf>
    <xf numFmtId="0" fontId="3" fillId="0" borderId="86" xfId="99" applyFont="1" applyBorder="1" applyAlignment="1">
      <alignment horizontal="center" vertical="center"/>
    </xf>
    <xf numFmtId="0" fontId="3" fillId="0" borderId="1" xfId="99" applyFont="1" applyBorder="1" applyAlignment="1">
      <alignment horizontal="center" vertical="center"/>
    </xf>
    <xf numFmtId="0" fontId="3" fillId="0" borderId="108" xfId="99" applyFont="1" applyBorder="1" applyAlignment="1">
      <alignment horizontal="center" vertical="center"/>
    </xf>
    <xf numFmtId="0" fontId="4" fillId="4" borderId="37" xfId="100" applyFont="1" applyFill="1" applyBorder="1" applyAlignment="1">
      <alignment horizontal="right" vertical="center"/>
    </xf>
    <xf numFmtId="0" fontId="4" fillId="4" borderId="38" xfId="100" applyFont="1" applyFill="1" applyBorder="1" applyAlignment="1">
      <alignment horizontal="right" vertical="center"/>
    </xf>
    <xf numFmtId="0" fontId="4" fillId="4" borderId="39" xfId="100" applyFont="1" applyFill="1" applyBorder="1" applyAlignment="1">
      <alignment horizontal="right" vertical="center"/>
    </xf>
    <xf numFmtId="0" fontId="7" fillId="0" borderId="59" xfId="99" applyFont="1" applyBorder="1" applyAlignment="1">
      <alignment horizontal="center" vertical="center"/>
    </xf>
    <xf numFmtId="0" fontId="7" fillId="0" borderId="8" xfId="99" applyFont="1" applyBorder="1" applyAlignment="1">
      <alignment horizontal="center" vertical="center"/>
    </xf>
    <xf numFmtId="0" fontId="7" fillId="0" borderId="117" xfId="99" applyFont="1" applyBorder="1" applyAlignment="1">
      <alignment horizontal="center" vertical="center"/>
    </xf>
    <xf numFmtId="0" fontId="7" fillId="0" borderId="30" xfId="99" applyFont="1" applyBorder="1" applyAlignment="1">
      <alignment horizontal="center" vertical="center"/>
    </xf>
    <xf numFmtId="0" fontId="6" fillId="0" borderId="34" xfId="99" applyFont="1" applyBorder="1" applyAlignment="1">
      <alignment horizontal="right" vertical="center"/>
    </xf>
    <xf numFmtId="0" fontId="6" fillId="0" borderId="35" xfId="99" applyFont="1" applyBorder="1" applyAlignment="1">
      <alignment horizontal="right" vertical="center"/>
    </xf>
    <xf numFmtId="0" fontId="6" fillId="0" borderId="134" xfId="99" applyFont="1" applyBorder="1" applyAlignment="1">
      <alignment horizontal="right" vertical="center"/>
    </xf>
    <xf numFmtId="0" fontId="3" fillId="0" borderId="35" xfId="99" applyFont="1" applyBorder="1" applyAlignment="1">
      <alignment horizontal="right" vertical="center"/>
    </xf>
    <xf numFmtId="0" fontId="3" fillId="0" borderId="134" xfId="99" applyFont="1" applyBorder="1" applyAlignment="1">
      <alignment horizontal="right" vertical="center"/>
    </xf>
    <xf numFmtId="0" fontId="4" fillId="0" borderId="0" xfId="99" applyFont="1" applyAlignment="1">
      <alignment horizontal="center" vertical="center"/>
    </xf>
    <xf numFmtId="0" fontId="4" fillId="0" borderId="0" xfId="99" applyFont="1" applyAlignment="1">
      <alignment vertical="center"/>
    </xf>
    <xf numFmtId="0" fontId="4" fillId="0" borderId="37" xfId="99" applyFont="1" applyBorder="1" applyAlignment="1">
      <alignment horizontal="right" vertical="center"/>
    </xf>
    <xf numFmtId="0" fontId="4" fillId="0" borderId="38" xfId="99" applyFont="1" applyBorder="1" applyAlignment="1">
      <alignment horizontal="right" vertical="center"/>
    </xf>
    <xf numFmtId="0" fontId="7" fillId="0" borderId="52" xfId="99" applyFont="1" applyBorder="1" applyAlignment="1">
      <alignment horizontal="center" vertical="center"/>
    </xf>
    <xf numFmtId="0" fontId="7" fillId="0" borderId="56" xfId="99" applyFont="1" applyBorder="1" applyAlignment="1">
      <alignment horizontal="center" vertical="center"/>
    </xf>
    <xf numFmtId="0" fontId="7" fillId="0" borderId="54" xfId="99" applyFont="1" applyBorder="1" applyAlignment="1">
      <alignment horizontal="center" vertical="center"/>
    </xf>
    <xf numFmtId="0" fontId="11" fillId="0" borderId="34" xfId="103" applyFont="1" applyBorder="1" applyAlignment="1">
      <alignment horizontal="left" vertical="center"/>
    </xf>
    <xf numFmtId="0" fontId="11" fillId="0" borderId="48" xfId="103" applyFont="1" applyBorder="1" applyAlignment="1">
      <alignment horizontal="left" vertical="center"/>
    </xf>
    <xf numFmtId="0" fontId="7" fillId="0" borderId="0" xfId="103" applyFont="1" applyAlignment="1">
      <alignment horizontal="justify" vertical="top" wrapText="1"/>
    </xf>
    <xf numFmtId="0" fontId="11" fillId="0" borderId="70" xfId="103" applyFont="1" applyBorder="1" applyAlignment="1">
      <alignment horizontal="center" vertical="center"/>
    </xf>
    <xf numFmtId="0" fontId="11" fillId="0" borderId="116" xfId="103" applyFont="1" applyBorder="1" applyAlignment="1">
      <alignment horizontal="center" vertical="center"/>
    </xf>
    <xf numFmtId="0" fontId="11" fillId="0" borderId="138" xfId="103" applyFont="1" applyBorder="1" applyAlignment="1">
      <alignment horizontal="left" vertical="center"/>
    </xf>
    <xf numFmtId="0" fontId="11" fillId="0" borderId="140" xfId="103" applyFont="1" applyBorder="1" applyAlignment="1">
      <alignment horizontal="left" vertical="center"/>
    </xf>
    <xf numFmtId="0" fontId="11" fillId="0" borderId="87" xfId="103" applyFont="1" applyBorder="1" applyAlignment="1">
      <alignment horizontal="left" vertical="center"/>
    </xf>
    <xf numFmtId="0" fontId="11" fillId="0" borderId="109" xfId="103" applyFont="1" applyBorder="1" applyAlignment="1">
      <alignment horizontal="left" vertical="center"/>
    </xf>
    <xf numFmtId="0" fontId="11" fillId="0" borderId="9" xfId="103" applyFont="1" applyBorder="1" applyAlignment="1">
      <alignment horizontal="left" vertical="center"/>
    </xf>
    <xf numFmtId="0" fontId="11" fillId="0" borderId="86" xfId="103" applyFont="1" applyBorder="1" applyAlignment="1">
      <alignment horizontal="left" vertical="center"/>
    </xf>
    <xf numFmtId="0" fontId="22" fillId="0" borderId="0" xfId="103" applyFont="1" applyAlignment="1">
      <alignment horizontal="center" vertical="center"/>
    </xf>
    <xf numFmtId="0" fontId="11" fillId="0" borderId="137" xfId="103" applyFont="1" applyBorder="1" applyAlignment="1">
      <alignment horizontal="left" vertical="center"/>
    </xf>
    <xf numFmtId="0" fontId="11" fillId="0" borderId="132" xfId="103" applyFont="1" applyBorder="1" applyAlignment="1">
      <alignment horizontal="left" vertical="center"/>
    </xf>
    <xf numFmtId="0" fontId="11" fillId="0" borderId="133" xfId="103" applyFont="1" applyBorder="1" applyAlignment="1">
      <alignment horizontal="left" vertical="center"/>
    </xf>
    <xf numFmtId="0" fontId="11" fillId="0" borderId="98" xfId="103" applyFont="1" applyBorder="1" applyAlignment="1">
      <alignment horizontal="left" vertical="center"/>
    </xf>
    <xf numFmtId="38" fontId="35" fillId="0" borderId="0" xfId="41" applyFont="1" applyFill="1" applyAlignment="1">
      <alignment horizontal="left" vertical="top" wrapText="1"/>
    </xf>
    <xf numFmtId="38" fontId="0" fillId="0" borderId="0" xfId="41" applyFont="1" applyFill="1" applyAlignment="1">
      <alignment horizontal="left" vertical="top"/>
    </xf>
    <xf numFmtId="181" fontId="35" fillId="0" borderId="121" xfId="0" applyNumberFormat="1" applyFont="1" applyBorder="1" applyAlignment="1">
      <alignment horizontal="center" vertical="center"/>
    </xf>
    <xf numFmtId="181" fontId="35" fillId="0" borderId="55" xfId="0" applyNumberFormat="1" applyFont="1" applyBorder="1" applyAlignment="1">
      <alignment horizontal="center" vertical="center"/>
    </xf>
    <xf numFmtId="181" fontId="0" fillId="0" borderId="85" xfId="0" applyNumberFormat="1" applyBorder="1" applyAlignment="1">
      <alignment horizontal="center" vertical="center"/>
    </xf>
    <xf numFmtId="179" fontId="11" fillId="0" borderId="49" xfId="99" applyNumberFormat="1" applyFont="1" applyBorder="1" applyAlignment="1">
      <alignment horizontal="center" vertical="center"/>
    </xf>
    <xf numFmtId="179" fontId="11" fillId="0" borderId="55" xfId="99" applyNumberFormat="1" applyFont="1" applyBorder="1" applyAlignment="1">
      <alignment horizontal="center" vertical="center"/>
    </xf>
    <xf numFmtId="0" fontId="4" fillId="0" borderId="86" xfId="100" applyFont="1" applyBorder="1" applyAlignment="1">
      <alignment horizontal="right" vertical="center"/>
    </xf>
    <xf numFmtId="0" fontId="4" fillId="0" borderId="1" xfId="100" applyFont="1" applyBorder="1" applyAlignment="1">
      <alignment horizontal="right" vertical="center"/>
    </xf>
    <xf numFmtId="187" fontId="47" fillId="0" borderId="86" xfId="0" applyNumberFormat="1" applyFont="1" applyBorder="1" applyAlignment="1">
      <alignment horizontal="right" vertical="center"/>
    </xf>
    <xf numFmtId="187" fontId="47" fillId="0" borderId="108" xfId="0" applyNumberFormat="1" applyFont="1" applyBorder="1" applyAlignment="1">
      <alignment horizontal="right" vertical="center"/>
    </xf>
    <xf numFmtId="38" fontId="11" fillId="0" borderId="0" xfId="41" applyFont="1" applyFill="1" applyAlignment="1">
      <alignment horizontal="left" vertical="center" wrapText="1"/>
    </xf>
    <xf numFmtId="179" fontId="11" fillId="0" borderId="99" xfId="99" applyNumberFormat="1" applyFont="1" applyBorder="1" applyAlignment="1">
      <alignment horizontal="center" vertical="center"/>
    </xf>
    <xf numFmtId="179" fontId="11" fillId="0" borderId="101" xfId="99" applyNumberFormat="1" applyFont="1" applyBorder="1" applyAlignment="1">
      <alignment horizontal="center" vertical="center"/>
    </xf>
    <xf numFmtId="179" fontId="11" fillId="0" borderId="103" xfId="99" applyNumberFormat="1" applyFont="1" applyBorder="1" applyAlignment="1">
      <alignment horizontal="center" vertical="center"/>
    </xf>
    <xf numFmtId="179" fontId="11" fillId="0" borderId="46" xfId="99" applyNumberFormat="1" applyFont="1" applyBorder="1" applyAlignment="1">
      <alignment horizontal="center" vertical="center"/>
    </xf>
    <xf numFmtId="179" fontId="11" fillId="0" borderId="34" xfId="99" applyNumberFormat="1" applyFont="1" applyBorder="1" applyAlignment="1">
      <alignment horizontal="center" vertical="center"/>
    </xf>
    <xf numFmtId="179" fontId="11" fillId="0" borderId="48" xfId="99" applyNumberFormat="1" applyFont="1" applyBorder="1" applyAlignment="1">
      <alignment horizontal="center" vertical="center"/>
    </xf>
    <xf numFmtId="0" fontId="22" fillId="0" borderId="0" xfId="47" applyFont="1" applyAlignment="1">
      <alignment horizontal="center" vertical="center"/>
    </xf>
    <xf numFmtId="181" fontId="0" fillId="0" borderId="55" xfId="0" applyNumberFormat="1" applyBorder="1" applyAlignment="1">
      <alignment horizontal="center" vertical="center"/>
    </xf>
    <xf numFmtId="181" fontId="35" fillId="0" borderId="54" xfId="0" applyNumberFormat="1" applyFont="1" applyBorder="1" applyAlignment="1">
      <alignment horizontal="center" vertical="center" wrapText="1"/>
    </xf>
    <xf numFmtId="181" fontId="0" fillId="0" borderId="66" xfId="0" applyNumberFormat="1" applyBorder="1" applyAlignment="1">
      <alignment horizontal="center" vertical="center"/>
    </xf>
    <xf numFmtId="0" fontId="7" fillId="0" borderId="130" xfId="99" applyFont="1" applyBorder="1" applyAlignment="1">
      <alignment horizontal="center" vertical="center" wrapText="1"/>
    </xf>
    <xf numFmtId="0" fontId="7" fillId="0" borderId="106" xfId="99" applyFont="1" applyBorder="1" applyAlignment="1">
      <alignment horizontal="center" vertical="center"/>
    </xf>
    <xf numFmtId="0" fontId="15" fillId="4" borderId="0" xfId="102" applyFont="1" applyFill="1" applyAlignment="1">
      <alignment horizontal="left" vertical="center" wrapText="1"/>
    </xf>
    <xf numFmtId="55" fontId="46" fillId="0" borderId="65" xfId="0" applyNumberFormat="1" applyFont="1" applyBorder="1" applyAlignment="1">
      <alignment horizontal="right" vertical="center"/>
    </xf>
    <xf numFmtId="55" fontId="46" fillId="0" borderId="22" xfId="0" applyNumberFormat="1" applyFont="1" applyBorder="1" applyAlignment="1">
      <alignment horizontal="right" vertical="center"/>
    </xf>
    <xf numFmtId="38" fontId="41" fillId="4" borderId="3" xfId="41" applyFont="1" applyFill="1" applyBorder="1" applyAlignment="1">
      <alignment horizontal="right" vertical="center" wrapText="1"/>
    </xf>
    <xf numFmtId="179" fontId="0" fillId="0" borderId="20" xfId="0" applyNumberFormat="1" applyBorder="1" applyAlignment="1">
      <alignment vertical="center"/>
    </xf>
    <xf numFmtId="179" fontId="0" fillId="0" borderId="4" xfId="0" applyNumberFormat="1" applyBorder="1" applyAlignment="1">
      <alignment vertical="center"/>
    </xf>
    <xf numFmtId="179" fontId="0" fillId="0" borderId="94" xfId="0" applyNumberFormat="1" applyBorder="1" applyAlignment="1">
      <alignment vertical="center"/>
    </xf>
    <xf numFmtId="14" fontId="11" fillId="3" borderId="79" xfId="0" applyNumberFormat="1" applyFont="1" applyFill="1" applyBorder="1">
      <alignment vertical="center"/>
    </xf>
    <xf numFmtId="14" fontId="11" fillId="3" borderId="19" xfId="0" applyNumberFormat="1" applyFont="1" applyFill="1" applyBorder="1">
      <alignment vertical="center"/>
    </xf>
    <xf numFmtId="14" fontId="11" fillId="3" borderId="74" xfId="0" applyNumberFormat="1" applyFont="1" applyFill="1" applyBorder="1">
      <alignment vertical="center"/>
    </xf>
    <xf numFmtId="14" fontId="11" fillId="3" borderId="22" xfId="0" applyNumberFormat="1" applyFont="1" applyFill="1" applyBorder="1">
      <alignment vertical="center"/>
    </xf>
    <xf numFmtId="179" fontId="11" fillId="3" borderId="20" xfId="0" applyNumberFormat="1" applyFont="1" applyFill="1" applyBorder="1">
      <alignment vertical="center"/>
    </xf>
    <xf numFmtId="179" fontId="11" fillId="3" borderId="3" xfId="0" applyNumberFormat="1" applyFont="1" applyFill="1" applyBorder="1">
      <alignment vertical="center"/>
    </xf>
    <xf numFmtId="179" fontId="11" fillId="3" borderId="16" xfId="0" applyNumberFormat="1" applyFont="1" applyFill="1" applyBorder="1">
      <alignment vertical="center"/>
    </xf>
    <xf numFmtId="14" fontId="11" fillId="3" borderId="88" xfId="0" applyNumberFormat="1" applyFont="1" applyFill="1" applyBorder="1">
      <alignment vertical="center"/>
    </xf>
    <xf numFmtId="14" fontId="11" fillId="3" borderId="25" xfId="0" applyNumberFormat="1" applyFont="1" applyFill="1" applyBorder="1">
      <alignment vertical="center"/>
    </xf>
    <xf numFmtId="38" fontId="3" fillId="0" borderId="65" xfId="41" applyFont="1" applyFill="1" applyBorder="1" applyAlignment="1">
      <alignment horizontal="right" vertical="center"/>
    </xf>
    <xf numFmtId="0" fontId="3" fillId="0" borderId="65" xfId="99" applyFont="1" applyFill="1" applyBorder="1" applyAlignment="1">
      <alignment horizontal="center" vertical="center"/>
    </xf>
    <xf numFmtId="38" fontId="3" fillId="0" borderId="85" xfId="41" applyFont="1" applyFill="1" applyBorder="1" applyAlignment="1">
      <alignment horizontal="right" vertical="center"/>
    </xf>
    <xf numFmtId="0" fontId="3" fillId="0" borderId="85" xfId="99" applyFont="1" applyFill="1" applyBorder="1" applyAlignment="1">
      <alignment horizontal="center" vertical="center"/>
    </xf>
    <xf numFmtId="179" fontId="35" fillId="3" borderId="46" xfId="56" applyNumberFormat="1" applyFill="1" applyBorder="1" applyAlignment="1">
      <alignment horizontal="right" vertical="center"/>
    </xf>
    <xf numFmtId="179" fontId="35" fillId="3" borderId="48" xfId="56" applyNumberFormat="1" applyFill="1" applyBorder="1" applyAlignment="1">
      <alignment horizontal="right" vertical="center"/>
    </xf>
    <xf numFmtId="181" fontId="11" fillId="3" borderId="79" xfId="58" applyNumberFormat="1" applyFont="1" applyFill="1" applyBorder="1" applyAlignment="1">
      <alignment horizontal="right" vertical="center"/>
    </xf>
    <xf numFmtId="181" fontId="11" fillId="3" borderId="20" xfId="58" applyNumberFormat="1" applyFont="1" applyFill="1" applyBorder="1" applyAlignment="1">
      <alignment vertical="center"/>
    </xf>
    <xf numFmtId="179" fontId="11" fillId="3" borderId="21" xfId="58" applyNumberFormat="1" applyFont="1" applyFill="1" applyBorder="1" applyAlignment="1">
      <alignment horizontal="right" vertical="center"/>
    </xf>
    <xf numFmtId="181" fontId="11" fillId="3" borderId="74" xfId="58" applyNumberFormat="1" applyFont="1" applyFill="1" applyBorder="1" applyAlignment="1">
      <alignment horizontal="right" vertical="center"/>
    </xf>
    <xf numFmtId="181" fontId="11" fillId="3" borderId="3" xfId="58" applyNumberFormat="1" applyFont="1" applyFill="1" applyBorder="1" applyAlignment="1">
      <alignment vertical="center"/>
    </xf>
    <xf numFmtId="179" fontId="11" fillId="3" borderId="2" xfId="58" applyNumberFormat="1" applyFont="1" applyFill="1" applyBorder="1" applyAlignment="1">
      <alignment horizontal="right" vertical="center"/>
    </xf>
    <xf numFmtId="179" fontId="11" fillId="3" borderId="64" xfId="58" applyNumberFormat="1" applyFont="1" applyFill="1" applyBorder="1" applyAlignment="1">
      <alignment horizontal="right" vertical="center"/>
    </xf>
    <xf numFmtId="181" fontId="11" fillId="3" borderId="62" xfId="58" applyNumberFormat="1" applyFont="1" applyFill="1" applyBorder="1" applyAlignment="1">
      <alignment horizontal="right" vertical="center"/>
    </xf>
    <xf numFmtId="181" fontId="11" fillId="3" borderId="63" xfId="58" applyNumberFormat="1" applyFont="1" applyFill="1" applyBorder="1" applyAlignment="1">
      <alignment vertical="center"/>
    </xf>
    <xf numFmtId="0" fontId="11" fillId="3" borderId="26" xfId="0" applyFont="1" applyFill="1" applyBorder="1" applyAlignment="1">
      <alignment horizontal="center"/>
    </xf>
    <xf numFmtId="0" fontId="11" fillId="3" borderId="4" xfId="0" applyFont="1" applyFill="1" applyBorder="1" applyAlignment="1">
      <alignment horizontal="center"/>
    </xf>
    <xf numFmtId="38" fontId="11" fillId="0" borderId="33" xfId="41" applyFont="1" applyFill="1" applyBorder="1" applyAlignment="1">
      <alignment horizontal="right" vertical="center"/>
    </xf>
    <xf numFmtId="0" fontId="11" fillId="0" borderId="33" xfId="100" applyFont="1" applyFill="1" applyBorder="1" applyAlignment="1">
      <alignment horizontal="center" vertical="center"/>
    </xf>
    <xf numFmtId="38" fontId="11" fillId="0" borderId="65" xfId="41" applyFont="1" applyFill="1" applyBorder="1" applyAlignment="1">
      <alignment horizontal="right" vertical="center"/>
    </xf>
    <xf numFmtId="0" fontId="11" fillId="0" borderId="65" xfId="100" applyFont="1" applyFill="1" applyBorder="1" applyAlignment="1">
      <alignment horizontal="center" vertical="center"/>
    </xf>
    <xf numFmtId="38" fontId="11" fillId="0" borderId="61" xfId="41" applyFont="1" applyFill="1" applyBorder="1" applyAlignment="1">
      <alignment horizontal="right" vertical="center"/>
    </xf>
    <xf numFmtId="0" fontId="11" fillId="0" borderId="61" xfId="100" applyFont="1" applyFill="1" applyBorder="1" applyAlignment="1">
      <alignment horizontal="center" vertical="center"/>
    </xf>
    <xf numFmtId="179" fontId="11" fillId="0" borderId="43" xfId="99" applyNumberFormat="1" applyFont="1" applyFill="1" applyBorder="1" applyAlignment="1">
      <alignment horizontal="right" vertical="center"/>
    </xf>
    <xf numFmtId="179" fontId="11" fillId="0" borderId="99" xfId="99" applyNumberFormat="1" applyFont="1" applyFill="1" applyBorder="1" applyAlignment="1">
      <alignment horizontal="center" vertical="center" wrapText="1"/>
    </xf>
    <xf numFmtId="179" fontId="11" fillId="0" borderId="73" xfId="99" applyNumberFormat="1" applyFont="1" applyFill="1" applyBorder="1" applyAlignment="1">
      <alignment horizontal="right" vertical="center"/>
    </xf>
    <xf numFmtId="179" fontId="11" fillId="0" borderId="103" xfId="99" applyNumberFormat="1" applyFont="1" applyFill="1" applyBorder="1" applyAlignment="1">
      <alignment horizontal="center" vertical="center"/>
    </xf>
    <xf numFmtId="179" fontId="11" fillId="0" borderId="45" xfId="99" applyNumberFormat="1" applyFont="1" applyFill="1" applyBorder="1" applyAlignment="1">
      <alignment horizontal="right" vertical="center"/>
    </xf>
    <xf numFmtId="179" fontId="11" fillId="0" borderId="46" xfId="99" applyNumberFormat="1" applyFont="1" applyFill="1" applyBorder="1" applyAlignment="1">
      <alignment horizontal="center" vertical="center"/>
    </xf>
    <xf numFmtId="179" fontId="11" fillId="0" borderId="77" xfId="99" applyNumberFormat="1" applyFont="1" applyFill="1" applyBorder="1" applyAlignment="1">
      <alignment horizontal="right" vertical="center"/>
    </xf>
    <xf numFmtId="179" fontId="11" fillId="0" borderId="47" xfId="99" applyNumberFormat="1" applyFont="1" applyFill="1" applyBorder="1" applyAlignment="1">
      <alignment horizontal="center" vertical="center"/>
    </xf>
    <xf numFmtId="38" fontId="11" fillId="0" borderId="65" xfId="41" applyFont="1" applyFill="1" applyBorder="1" applyAlignment="1">
      <alignment horizontal="center" vertical="center"/>
    </xf>
    <xf numFmtId="38" fontId="11" fillId="0" borderId="85" xfId="41" applyFont="1" applyFill="1" applyBorder="1" applyAlignment="1">
      <alignment horizontal="right" vertical="center"/>
    </xf>
    <xf numFmtId="38" fontId="11" fillId="0" borderId="85" xfId="41" applyFont="1" applyFill="1" applyBorder="1" applyAlignment="1">
      <alignment horizontal="center" vertical="center"/>
    </xf>
    <xf numFmtId="179" fontId="11" fillId="0" borderId="47" xfId="99" applyNumberFormat="1" applyFont="1" applyFill="1" applyBorder="1" applyAlignment="1">
      <alignment horizontal="right" vertical="center"/>
    </xf>
    <xf numFmtId="179" fontId="11" fillId="0" borderId="81" xfId="99" applyNumberFormat="1" applyFont="1" applyFill="1" applyBorder="1" applyAlignment="1">
      <alignment horizontal="right" vertical="center"/>
    </xf>
    <xf numFmtId="2" fontId="11" fillId="3" borderId="32" xfId="0" applyNumberFormat="1" applyFont="1" applyFill="1" applyBorder="1" applyAlignment="1">
      <alignment horizontal="center" vertical="center"/>
    </xf>
    <xf numFmtId="2" fontId="11" fillId="3" borderId="86" xfId="0" applyNumberFormat="1" applyFont="1" applyFill="1" applyBorder="1" applyAlignment="1">
      <alignment horizontal="center" vertical="center"/>
    </xf>
    <xf numFmtId="0" fontId="3" fillId="3" borderId="74" xfId="99" applyFont="1" applyFill="1" applyBorder="1" applyAlignment="1">
      <alignment vertical="center"/>
    </xf>
    <xf numFmtId="0" fontId="3" fillId="3" borderId="65" xfId="99" applyFont="1" applyFill="1" applyBorder="1" applyAlignment="1">
      <alignment horizontal="left" vertical="center"/>
    </xf>
    <xf numFmtId="0" fontId="3" fillId="3" borderId="65" xfId="99" applyFont="1" applyFill="1" applyBorder="1" applyAlignment="1">
      <alignment vertical="center"/>
    </xf>
    <xf numFmtId="179" fontId="11" fillId="3" borderId="45" xfId="99" applyNumberFormat="1" applyFont="1" applyFill="1" applyBorder="1" applyAlignment="1">
      <alignment horizontal="right" vertical="center"/>
    </xf>
    <xf numFmtId="0" fontId="3" fillId="3" borderId="74" xfId="99" applyFont="1" applyFill="1" applyBorder="1" applyAlignment="1">
      <alignment horizontal="left" vertical="center"/>
    </xf>
    <xf numFmtId="0" fontId="3" fillId="3" borderId="88" xfId="99" applyFont="1" applyFill="1" applyBorder="1" applyAlignment="1">
      <alignment horizontal="left" vertical="center"/>
    </xf>
    <xf numFmtId="0" fontId="3" fillId="3" borderId="61" xfId="99" applyFont="1" applyFill="1" applyBorder="1" applyAlignment="1">
      <alignment horizontal="left" vertical="center"/>
    </xf>
    <xf numFmtId="0" fontId="3" fillId="3" borderId="61" xfId="99" applyFont="1" applyFill="1" applyBorder="1" applyAlignment="1">
      <alignment vertical="center"/>
    </xf>
    <xf numFmtId="179" fontId="11" fillId="3" borderId="77" xfId="99" applyNumberFormat="1" applyFont="1" applyFill="1" applyBorder="1" applyAlignment="1">
      <alignment horizontal="right" vertical="center"/>
    </xf>
    <xf numFmtId="14" fontId="35" fillId="3" borderId="79" xfId="0" applyNumberFormat="1" applyFont="1" applyFill="1" applyBorder="1" applyAlignment="1">
      <alignment horizontal="left" vertical="center" shrinkToFit="1"/>
    </xf>
    <xf numFmtId="181" fontId="35" fillId="3" borderId="79" xfId="0" applyNumberFormat="1" applyFont="1" applyFill="1" applyBorder="1" applyAlignment="1">
      <alignment horizontal="left" vertical="center" shrinkToFit="1"/>
    </xf>
    <xf numFmtId="181" fontId="35" fillId="3" borderId="133" xfId="0" applyNumberFormat="1" applyFont="1" applyFill="1" applyBorder="1" applyAlignment="1">
      <alignment horizontal="left" vertical="center" shrinkToFit="1"/>
    </xf>
    <xf numFmtId="179" fontId="11" fillId="3" borderId="20" xfId="99" applyNumberFormat="1" applyFont="1" applyFill="1" applyBorder="1" applyAlignment="1">
      <alignment horizontal="right" vertical="center"/>
    </xf>
    <xf numFmtId="179" fontId="11" fillId="3" borderId="20" xfId="99" applyNumberFormat="1" applyFont="1" applyFill="1" applyBorder="1" applyAlignment="1">
      <alignment horizontal="center" vertical="center"/>
    </xf>
    <xf numFmtId="179" fontId="11" fillId="3" borderId="33" xfId="99" applyNumberFormat="1" applyFont="1" applyFill="1" applyBorder="1" applyAlignment="1">
      <alignment horizontal="center" vertical="center"/>
    </xf>
    <xf numFmtId="179" fontId="11" fillId="3" borderId="3" xfId="99" applyNumberFormat="1" applyFont="1" applyFill="1" applyBorder="1" applyAlignment="1">
      <alignment horizontal="right" vertical="center"/>
    </xf>
    <xf numFmtId="179" fontId="11" fillId="3" borderId="3" xfId="99" applyNumberFormat="1" applyFont="1" applyFill="1" applyBorder="1" applyAlignment="1">
      <alignment horizontal="center" vertical="center"/>
    </xf>
    <xf numFmtId="179" fontId="11" fillId="3" borderId="65" xfId="99" applyNumberFormat="1" applyFont="1" applyFill="1" applyBorder="1" applyAlignment="1">
      <alignment horizontal="center" vertical="center"/>
    </xf>
    <xf numFmtId="179" fontId="11" fillId="3" borderId="23" xfId="99" applyNumberFormat="1" applyFont="1" applyFill="1" applyBorder="1" applyAlignment="1">
      <alignment horizontal="right" vertical="center"/>
    </xf>
    <xf numFmtId="179" fontId="11" fillId="3" borderId="23" xfId="99" applyNumberFormat="1" applyFont="1" applyFill="1" applyBorder="1" applyAlignment="1">
      <alignment horizontal="center" vertical="center"/>
    </xf>
    <xf numFmtId="179" fontId="11" fillId="3" borderId="61" xfId="99" applyNumberFormat="1" applyFont="1" applyFill="1" applyBorder="1" applyAlignment="1">
      <alignment horizontal="center" vertical="center"/>
    </xf>
    <xf numFmtId="0" fontId="3" fillId="3" borderId="62" xfId="99" applyFont="1" applyFill="1" applyBorder="1" applyAlignment="1">
      <alignment horizontal="left" vertical="center"/>
    </xf>
    <xf numFmtId="0" fontId="3" fillId="3" borderId="85" xfId="99" applyFont="1" applyFill="1" applyBorder="1" applyAlignment="1">
      <alignment horizontal="left" vertical="center"/>
    </xf>
    <xf numFmtId="0" fontId="3" fillId="3" borderId="85" xfId="99" applyFont="1" applyFill="1" applyBorder="1" applyAlignment="1">
      <alignment vertical="center"/>
    </xf>
  </cellXfs>
  <cellStyles count="105">
    <cellStyle name="スタイル 1" xfId="1" xr:uid="{00000000-0005-0000-0000-000000000000}"/>
    <cellStyle name="パーセント 2" xfId="2" xr:uid="{00000000-0005-0000-0000-000001000000}"/>
    <cellStyle name="ハイパーリンク 10" xfId="3" xr:uid="{00000000-0005-0000-0000-000002000000}"/>
    <cellStyle name="ハイパーリンク 11" xfId="4" xr:uid="{00000000-0005-0000-0000-000003000000}"/>
    <cellStyle name="ハイパーリンク 12" xfId="5" xr:uid="{00000000-0005-0000-0000-000004000000}"/>
    <cellStyle name="ハイパーリンク 13" xfId="6" xr:uid="{00000000-0005-0000-0000-000005000000}"/>
    <cellStyle name="ハイパーリンク 14" xfId="7" xr:uid="{00000000-0005-0000-0000-000006000000}"/>
    <cellStyle name="ハイパーリンク 15" xfId="8" xr:uid="{00000000-0005-0000-0000-000007000000}"/>
    <cellStyle name="ハイパーリンク 16" xfId="9" xr:uid="{00000000-0005-0000-0000-000008000000}"/>
    <cellStyle name="ハイパーリンク 17" xfId="10" xr:uid="{00000000-0005-0000-0000-000009000000}"/>
    <cellStyle name="ハイパーリンク 18" xfId="11" xr:uid="{00000000-0005-0000-0000-00000A000000}"/>
    <cellStyle name="ハイパーリンク 19" xfId="12" xr:uid="{00000000-0005-0000-0000-00000B000000}"/>
    <cellStyle name="ハイパーリンク 2" xfId="13" xr:uid="{00000000-0005-0000-0000-00000C000000}"/>
    <cellStyle name="ハイパーリンク 20" xfId="14" xr:uid="{00000000-0005-0000-0000-00000D000000}"/>
    <cellStyle name="ハイパーリンク 21" xfId="15" xr:uid="{00000000-0005-0000-0000-00000E000000}"/>
    <cellStyle name="ハイパーリンク 22" xfId="16" xr:uid="{00000000-0005-0000-0000-00000F000000}"/>
    <cellStyle name="ハイパーリンク 23" xfId="17" xr:uid="{00000000-0005-0000-0000-000010000000}"/>
    <cellStyle name="ハイパーリンク 24" xfId="18" xr:uid="{00000000-0005-0000-0000-000011000000}"/>
    <cellStyle name="ハイパーリンク 25" xfId="19" xr:uid="{00000000-0005-0000-0000-000012000000}"/>
    <cellStyle name="ハイパーリンク 26" xfId="20" xr:uid="{00000000-0005-0000-0000-000013000000}"/>
    <cellStyle name="ハイパーリンク 27" xfId="21" xr:uid="{00000000-0005-0000-0000-000014000000}"/>
    <cellStyle name="ハイパーリンク 28" xfId="22" xr:uid="{00000000-0005-0000-0000-000015000000}"/>
    <cellStyle name="ハイパーリンク 29" xfId="23" xr:uid="{00000000-0005-0000-0000-000016000000}"/>
    <cellStyle name="ハイパーリンク 3" xfId="24" xr:uid="{00000000-0005-0000-0000-000017000000}"/>
    <cellStyle name="ハイパーリンク 30" xfId="25" xr:uid="{00000000-0005-0000-0000-000018000000}"/>
    <cellStyle name="ハイパーリンク 31" xfId="26" xr:uid="{00000000-0005-0000-0000-000019000000}"/>
    <cellStyle name="ハイパーリンク 32" xfId="27" xr:uid="{00000000-0005-0000-0000-00001A000000}"/>
    <cellStyle name="ハイパーリンク 33" xfId="28" xr:uid="{00000000-0005-0000-0000-00001B000000}"/>
    <cellStyle name="ハイパーリンク 34" xfId="29" xr:uid="{00000000-0005-0000-0000-00001C000000}"/>
    <cellStyle name="ハイパーリンク 35" xfId="30" xr:uid="{00000000-0005-0000-0000-00001D000000}"/>
    <cellStyle name="ハイパーリンク 36" xfId="31" xr:uid="{00000000-0005-0000-0000-00001E000000}"/>
    <cellStyle name="ハイパーリンク 37" xfId="32" xr:uid="{00000000-0005-0000-0000-00001F000000}"/>
    <cellStyle name="ハイパーリンク 38" xfId="33" xr:uid="{00000000-0005-0000-0000-000020000000}"/>
    <cellStyle name="ハイパーリンク 39" xfId="34" xr:uid="{00000000-0005-0000-0000-000021000000}"/>
    <cellStyle name="ハイパーリンク 4" xfId="35" xr:uid="{00000000-0005-0000-0000-000022000000}"/>
    <cellStyle name="ハイパーリンク 5" xfId="36" xr:uid="{00000000-0005-0000-0000-000023000000}"/>
    <cellStyle name="ハイパーリンク 6" xfId="37" xr:uid="{00000000-0005-0000-0000-000024000000}"/>
    <cellStyle name="ハイパーリンク 7" xfId="38" xr:uid="{00000000-0005-0000-0000-000025000000}"/>
    <cellStyle name="ハイパーリンク 8" xfId="39" xr:uid="{00000000-0005-0000-0000-000026000000}"/>
    <cellStyle name="ハイパーリンク 9" xfId="40" xr:uid="{00000000-0005-0000-0000-000027000000}"/>
    <cellStyle name="桁区切り" xfId="41" builtinId="6"/>
    <cellStyle name="桁区切り 2" xfId="42" xr:uid="{00000000-0005-0000-0000-000029000000}"/>
    <cellStyle name="桁区切り 2 2" xfId="43" xr:uid="{00000000-0005-0000-0000-00002A000000}"/>
    <cellStyle name="桁区切り 3" xfId="44" xr:uid="{00000000-0005-0000-0000-00002B000000}"/>
    <cellStyle name="桁区切り 4" xfId="45" xr:uid="{00000000-0005-0000-0000-00002C000000}"/>
    <cellStyle name="桁区切り 5" xfId="46" xr:uid="{00000000-0005-0000-0000-00002D000000}"/>
    <cellStyle name="桁区切り 6" xfId="104" xr:uid="{F929DBE7-B1C2-4595-A4DF-BEB5B341813B}"/>
    <cellStyle name="標準" xfId="0" builtinId="0"/>
    <cellStyle name="標準 10" xfId="47" xr:uid="{00000000-0005-0000-0000-00002F000000}"/>
    <cellStyle name="標準 10 2" xfId="103" xr:uid="{A22E329A-FF0B-4863-B724-D1B13FD63F04}"/>
    <cellStyle name="標準 2" xfId="48" xr:uid="{00000000-0005-0000-0000-000030000000}"/>
    <cellStyle name="標準 2 2" xfId="49" xr:uid="{00000000-0005-0000-0000-000031000000}"/>
    <cellStyle name="標準 3" xfId="50" xr:uid="{00000000-0005-0000-0000-000032000000}"/>
    <cellStyle name="標準 4" xfId="51" xr:uid="{00000000-0005-0000-0000-000033000000}"/>
    <cellStyle name="標準 4 2" xfId="52" xr:uid="{00000000-0005-0000-0000-000034000000}"/>
    <cellStyle name="標準 5" xfId="53" xr:uid="{00000000-0005-0000-0000-000035000000}"/>
    <cellStyle name="標準 6" xfId="54" xr:uid="{00000000-0005-0000-0000-000036000000}"/>
    <cellStyle name="標準 7" xfId="55" xr:uid="{00000000-0005-0000-0000-000037000000}"/>
    <cellStyle name="標準 8" xfId="56" xr:uid="{00000000-0005-0000-0000-000038000000}"/>
    <cellStyle name="標準 8 2" xfId="101" xr:uid="{37FB8C4D-6B19-4B1D-A417-B487759D9EB1}"/>
    <cellStyle name="標準 9" xfId="57" xr:uid="{00000000-0005-0000-0000-000039000000}"/>
    <cellStyle name="標準 9 2" xfId="102" xr:uid="{DBFEAA6B-1122-40DA-8C23-70FE238D2DB4}"/>
    <cellStyle name="標準_Sheet1" xfId="58" xr:uid="{00000000-0005-0000-0000-00003A000000}"/>
    <cellStyle name="標準_Sheet1 2" xfId="99" xr:uid="{00000000-0005-0000-0000-00003B000000}"/>
    <cellStyle name="標準_Sheet1 2 2" xfId="100" xr:uid="{00000000-0005-0000-0000-00003C000000}"/>
    <cellStyle name="標準_ﾀﾝｻﾞﾆｱ3年次概算040412旧.xls" xfId="59" xr:uid="{00000000-0005-0000-0000-00003D000000}"/>
    <cellStyle name="標準_最終見積書-備考欄なし(提出版).xls" xfId="60" xr:uid="{00000000-0005-0000-0000-00003E000000}"/>
    <cellStyle name="表示済みのハイパーリンク 10" xfId="61" xr:uid="{00000000-0005-0000-0000-00003F000000}"/>
    <cellStyle name="表示済みのハイパーリンク 11" xfId="62" xr:uid="{00000000-0005-0000-0000-000040000000}"/>
    <cellStyle name="表示済みのハイパーリンク 12" xfId="63" xr:uid="{00000000-0005-0000-0000-000041000000}"/>
    <cellStyle name="表示済みのハイパーリンク 13" xfId="64" xr:uid="{00000000-0005-0000-0000-000042000000}"/>
    <cellStyle name="表示済みのハイパーリンク 14" xfId="65" xr:uid="{00000000-0005-0000-0000-000043000000}"/>
    <cellStyle name="表示済みのハイパーリンク 15" xfId="66" xr:uid="{00000000-0005-0000-0000-000044000000}"/>
    <cellStyle name="表示済みのハイパーリンク 16" xfId="67" xr:uid="{00000000-0005-0000-0000-000045000000}"/>
    <cellStyle name="表示済みのハイパーリンク 17" xfId="68" xr:uid="{00000000-0005-0000-0000-000046000000}"/>
    <cellStyle name="表示済みのハイパーリンク 18" xfId="69" xr:uid="{00000000-0005-0000-0000-000047000000}"/>
    <cellStyle name="表示済みのハイパーリンク 19" xfId="70" xr:uid="{00000000-0005-0000-0000-000048000000}"/>
    <cellStyle name="表示済みのハイパーリンク 2" xfId="71" xr:uid="{00000000-0005-0000-0000-000049000000}"/>
    <cellStyle name="表示済みのハイパーリンク 20" xfId="72" xr:uid="{00000000-0005-0000-0000-00004A000000}"/>
    <cellStyle name="表示済みのハイパーリンク 21" xfId="73" xr:uid="{00000000-0005-0000-0000-00004B000000}"/>
    <cellStyle name="表示済みのハイパーリンク 22" xfId="74" xr:uid="{00000000-0005-0000-0000-00004C000000}"/>
    <cellStyle name="表示済みのハイパーリンク 23" xfId="75" xr:uid="{00000000-0005-0000-0000-00004D000000}"/>
    <cellStyle name="表示済みのハイパーリンク 24" xfId="76" xr:uid="{00000000-0005-0000-0000-00004E000000}"/>
    <cellStyle name="表示済みのハイパーリンク 25" xfId="77" xr:uid="{00000000-0005-0000-0000-00004F000000}"/>
    <cellStyle name="表示済みのハイパーリンク 26" xfId="78" xr:uid="{00000000-0005-0000-0000-000050000000}"/>
    <cellStyle name="表示済みのハイパーリンク 27" xfId="79" xr:uid="{00000000-0005-0000-0000-000051000000}"/>
    <cellStyle name="表示済みのハイパーリンク 28" xfId="80" xr:uid="{00000000-0005-0000-0000-000052000000}"/>
    <cellStyle name="表示済みのハイパーリンク 29" xfId="81" xr:uid="{00000000-0005-0000-0000-000053000000}"/>
    <cellStyle name="表示済みのハイパーリンク 3" xfId="82" xr:uid="{00000000-0005-0000-0000-000054000000}"/>
    <cellStyle name="表示済みのハイパーリンク 30" xfId="83" xr:uid="{00000000-0005-0000-0000-000055000000}"/>
    <cellStyle name="表示済みのハイパーリンク 31" xfId="84" xr:uid="{00000000-0005-0000-0000-000056000000}"/>
    <cellStyle name="表示済みのハイパーリンク 32" xfId="85" xr:uid="{00000000-0005-0000-0000-000057000000}"/>
    <cellStyle name="表示済みのハイパーリンク 33" xfId="86" xr:uid="{00000000-0005-0000-0000-000058000000}"/>
    <cellStyle name="表示済みのハイパーリンク 34" xfId="87" xr:uid="{00000000-0005-0000-0000-000059000000}"/>
    <cellStyle name="表示済みのハイパーリンク 35" xfId="88" xr:uid="{00000000-0005-0000-0000-00005A000000}"/>
    <cellStyle name="表示済みのハイパーリンク 36" xfId="89" xr:uid="{00000000-0005-0000-0000-00005B000000}"/>
    <cellStyle name="表示済みのハイパーリンク 37" xfId="90" xr:uid="{00000000-0005-0000-0000-00005C000000}"/>
    <cellStyle name="表示済みのハイパーリンク 38" xfId="91" xr:uid="{00000000-0005-0000-0000-00005D000000}"/>
    <cellStyle name="表示済みのハイパーリンク 39" xfId="92" xr:uid="{00000000-0005-0000-0000-00005E000000}"/>
    <cellStyle name="表示済みのハイパーリンク 4" xfId="93" xr:uid="{00000000-0005-0000-0000-00005F000000}"/>
    <cellStyle name="表示済みのハイパーリンク 5" xfId="94" xr:uid="{00000000-0005-0000-0000-000060000000}"/>
    <cellStyle name="表示済みのハイパーリンク 6" xfId="95" xr:uid="{00000000-0005-0000-0000-000061000000}"/>
    <cellStyle name="表示済みのハイパーリンク 7" xfId="96" xr:uid="{00000000-0005-0000-0000-000062000000}"/>
    <cellStyle name="表示済みのハイパーリンク 8" xfId="97" xr:uid="{00000000-0005-0000-0000-000063000000}"/>
    <cellStyle name="表示済みのハイパーリンク 9" xfId="98" xr:uid="{00000000-0005-0000-0000-00006400000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22</xdr:row>
          <xdr:rowOff>88900</xdr:rowOff>
        </xdr:from>
        <xdr:to>
          <xdr:col>2</xdr:col>
          <xdr:colOff>190500</xdr:colOff>
          <xdr:row>22</xdr:row>
          <xdr:rowOff>609600</xdr:rowOff>
        </xdr:to>
        <xdr:sp macro="" textlink="">
          <xdr:nvSpPr>
            <xdr:cNvPr id="268290" name="Check Box 2" hidden="1">
              <a:extLst>
                <a:ext uri="{63B3BB69-23CF-44E3-9099-C40C66FF867C}">
                  <a14:compatExt spid="_x0000_s268290"/>
                </a:ext>
                <a:ext uri="{FF2B5EF4-FFF2-40B4-BE49-F238E27FC236}">
                  <a16:creationId xmlns:a16="http://schemas.microsoft.com/office/drawing/2014/main" id="{00000000-0008-0000-0100-0000021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0822/Downloads/seisan_04-20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Users\nt-seki05\Desktop\&#31934;&#31639;&#22577;&#21578;&#26360;&#27096;&#24335;&#25913;&#23450;\&#31934;&#31639;&#22577;&#21578;&#26360;&#27096;&#24335;&#12288;2021.4&#29256;&#65288;2020&#24180;4&#26376;&#20197;&#38477;&#22865;&#32004;&#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2_&#37096;&#20869;&#20840;&#21729;\300_&#22865;&#32004;&#31532;&#19968;&#35506;\&#9734;&#32887;&#21729;&#20849;&#26377;&#12501;&#12457;&#12523;&#12480;\&#25285;&#24403;&#32773;&#12501;&#12457;&#12523;&#12480;\&#9679;&#27941;&#30000;\&#20104;&#31639;&#22519;&#34892;&#27770;&#35696;&#26360;&#20381;&#38972;&#31561;200407&#20197;&#38477;&#12398;&#23550;&#24540;\&#31934;&#31639;&#12479;&#12473;&#12463;&#65288;&#23526;&#24029;&#12373;&#12435;&#65289;\&#12304;&#31934;&#31639;&#25913;&#21892;&#26696;&#12395;&#12388;&#12356;&#12390;&#12305;\&#31934;&#31639;&#29677;&#12363;&#12425;&#12398;&#26696;\seisan_04-22_2019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表"/>
      <sheetName val="様式９（航空賃 、旅費（その他））"/>
      <sheetName val="様式12 戦争特約保険料"/>
      <sheetName val="様式13 一般業務費"/>
      <sheetName val="様式- 通訳傭上費"/>
      <sheetName val="様式16 報告書作成費 "/>
      <sheetName val="様式17 機材費"/>
      <sheetName val="様式18 再委託費 "/>
      <sheetName val="様式19 国内業務費（技術研修費）"/>
      <sheetName val="様式20 国内業務費（招へい費） "/>
      <sheetName val="様式７ 業務従事者名簿 "/>
      <sheetName val="様式９（航空賃 、旅費（その他）） 特例"/>
      <sheetName val="様式10 証拠書類（航空賃） "/>
      <sheetName val="様式11 欠番"/>
      <sheetName val="様式14 一般業務費出納簿 "/>
      <sheetName val="様式15 欠番"/>
      <sheetName val="【参考】様式21 証書添付台紙 "/>
      <sheetName val="新様式の変更内容"/>
      <sheetName val="機材仕切紙"/>
      <sheetName val="再委託費仕切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参考】様式21 証書添付台紙"/>
      <sheetName val="【参考】様式22 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28"/>
  <sheetViews>
    <sheetView tabSelected="1" zoomScale="70" zoomScaleNormal="70" workbookViewId="0"/>
  </sheetViews>
  <sheetFormatPr defaultRowHeight="14"/>
  <cols>
    <col min="1" max="1" width="11.33203125" customWidth="1"/>
    <col min="2" max="2" width="25" bestFit="1" customWidth="1"/>
    <col min="3" max="3" width="23.83203125" bestFit="1" customWidth="1"/>
    <col min="4" max="4" width="25.58203125" bestFit="1" customWidth="1"/>
    <col min="5" max="5" width="9.08203125" bestFit="1" customWidth="1"/>
    <col min="6" max="6" width="19.08203125" bestFit="1" customWidth="1"/>
    <col min="7" max="7" width="12.83203125" bestFit="1" customWidth="1"/>
    <col min="9" max="9" width="7.83203125" bestFit="1" customWidth="1"/>
    <col min="10" max="12" width="12.58203125" bestFit="1" customWidth="1"/>
    <col min="13" max="14" width="12.58203125" customWidth="1"/>
  </cols>
  <sheetData>
    <row r="1" spans="1:14" ht="43.5" customHeight="1">
      <c r="A1" s="63" t="s">
        <v>0</v>
      </c>
      <c r="B1" s="63"/>
      <c r="C1" s="63"/>
      <c r="D1" s="63"/>
      <c r="E1" s="63"/>
      <c r="F1" s="63"/>
      <c r="G1" s="63"/>
    </row>
    <row r="2" spans="1:14" ht="25.5" customHeight="1">
      <c r="A2" s="64" t="s">
        <v>1</v>
      </c>
      <c r="B2" s="65"/>
      <c r="C2" s="65"/>
      <c r="D2" s="65"/>
      <c r="E2" s="66"/>
      <c r="F2" s="66"/>
      <c r="G2" s="66"/>
    </row>
    <row r="3" spans="1:14">
      <c r="A3" s="65" t="s">
        <v>2</v>
      </c>
      <c r="B3" s="65" t="s">
        <v>3</v>
      </c>
      <c r="C3" s="65" t="s">
        <v>4</v>
      </c>
      <c r="D3" s="65" t="s">
        <v>5</v>
      </c>
      <c r="E3" s="66" t="s">
        <v>6</v>
      </c>
      <c r="F3" s="212" t="s">
        <v>7</v>
      </c>
      <c r="G3" s="212" t="s">
        <v>8</v>
      </c>
      <c r="I3" t="s">
        <v>9</v>
      </c>
    </row>
    <row r="4" spans="1:14" ht="24" customHeight="1">
      <c r="A4" s="48">
        <v>1</v>
      </c>
      <c r="B4" s="84" t="s">
        <v>10</v>
      </c>
      <c r="C4" s="86" t="s">
        <v>11</v>
      </c>
      <c r="D4" s="86" t="s">
        <v>12</v>
      </c>
      <c r="E4" s="87">
        <v>2</v>
      </c>
      <c r="F4" s="88" t="s">
        <v>13</v>
      </c>
      <c r="G4" s="89" t="s">
        <v>14</v>
      </c>
      <c r="I4" s="173" t="s">
        <v>15</v>
      </c>
      <c r="J4" s="173" t="s">
        <v>16</v>
      </c>
      <c r="K4" s="60" t="s">
        <v>17</v>
      </c>
      <c r="L4" s="60" t="s">
        <v>18</v>
      </c>
    </row>
    <row r="5" spans="1:14" ht="18" customHeight="1">
      <c r="A5" s="48">
        <v>2</v>
      </c>
      <c r="B5" s="84" t="s">
        <v>19</v>
      </c>
      <c r="C5" s="86" t="s">
        <v>20</v>
      </c>
      <c r="D5" s="86" t="s">
        <v>21</v>
      </c>
      <c r="E5" s="87">
        <v>2</v>
      </c>
      <c r="F5" s="90" t="s">
        <v>22</v>
      </c>
      <c r="G5" s="163" t="s">
        <v>23</v>
      </c>
      <c r="I5" s="61">
        <v>1</v>
      </c>
      <c r="J5" s="85">
        <v>20000</v>
      </c>
      <c r="K5" s="92">
        <v>5100</v>
      </c>
      <c r="L5" s="92">
        <v>15500</v>
      </c>
    </row>
    <row r="6" spans="1:14" ht="18" customHeight="1">
      <c r="A6" s="48">
        <v>3</v>
      </c>
      <c r="B6" s="91" t="s">
        <v>24</v>
      </c>
      <c r="C6" s="86" t="s">
        <v>25</v>
      </c>
      <c r="D6" s="86" t="s">
        <v>26</v>
      </c>
      <c r="E6" s="87">
        <v>3</v>
      </c>
      <c r="F6" s="90" t="s">
        <v>27</v>
      </c>
      <c r="G6" s="163" t="s">
        <v>23</v>
      </c>
      <c r="I6" s="61">
        <v>2</v>
      </c>
      <c r="J6" s="85">
        <v>18000</v>
      </c>
      <c r="K6" s="92">
        <v>4500</v>
      </c>
      <c r="L6" s="92">
        <v>13500</v>
      </c>
    </row>
    <row r="7" spans="1:14" ht="18" customHeight="1">
      <c r="A7" s="48">
        <v>4</v>
      </c>
      <c r="B7" s="91" t="s">
        <v>28</v>
      </c>
      <c r="C7" s="86" t="s">
        <v>25</v>
      </c>
      <c r="D7" s="86" t="s">
        <v>26</v>
      </c>
      <c r="E7" s="87">
        <v>4</v>
      </c>
      <c r="F7" s="90" t="s">
        <v>27</v>
      </c>
      <c r="G7" s="163" t="s">
        <v>23</v>
      </c>
      <c r="I7" s="61">
        <v>3</v>
      </c>
      <c r="J7" s="85">
        <v>15000</v>
      </c>
      <c r="K7" s="92">
        <v>4500</v>
      </c>
      <c r="L7" s="92">
        <v>13500</v>
      </c>
    </row>
    <row r="8" spans="1:14" ht="18" customHeight="1">
      <c r="A8" s="48">
        <v>5</v>
      </c>
      <c r="B8" s="86" t="s">
        <v>29</v>
      </c>
      <c r="C8" s="242" t="s">
        <v>30</v>
      </c>
      <c r="D8" s="86" t="s">
        <v>31</v>
      </c>
      <c r="E8" s="87">
        <v>4</v>
      </c>
      <c r="F8" s="89" t="s">
        <v>32</v>
      </c>
      <c r="G8" s="87" t="s">
        <v>23</v>
      </c>
      <c r="I8" s="61">
        <v>4</v>
      </c>
      <c r="J8" s="85">
        <v>12000</v>
      </c>
      <c r="K8" s="92">
        <v>3800</v>
      </c>
      <c r="L8" s="92">
        <v>11600</v>
      </c>
    </row>
    <row r="9" spans="1:14" ht="18" customHeight="1">
      <c r="A9" s="48">
        <v>6</v>
      </c>
      <c r="B9" s="86" t="s">
        <v>33</v>
      </c>
      <c r="C9" s="242" t="s">
        <v>34</v>
      </c>
      <c r="D9" s="86" t="s">
        <v>31</v>
      </c>
      <c r="E9" s="87">
        <v>4</v>
      </c>
      <c r="F9" s="87" t="s">
        <v>32</v>
      </c>
      <c r="G9" s="87" t="s">
        <v>35</v>
      </c>
      <c r="I9" s="61">
        <v>5</v>
      </c>
      <c r="J9" s="85">
        <v>10000</v>
      </c>
      <c r="K9" s="92">
        <v>3800</v>
      </c>
      <c r="L9" s="92">
        <v>11600</v>
      </c>
    </row>
    <row r="10" spans="1:14" ht="18" customHeight="1">
      <c r="A10" s="48">
        <v>7</v>
      </c>
      <c r="B10" s="84"/>
      <c r="C10" s="86"/>
      <c r="D10" s="86"/>
      <c r="E10" s="87"/>
      <c r="F10" s="87"/>
      <c r="G10" s="87"/>
      <c r="I10" s="61">
        <v>6</v>
      </c>
      <c r="J10" s="85">
        <v>8000</v>
      </c>
      <c r="K10" s="92">
        <v>3200</v>
      </c>
      <c r="L10" s="92">
        <v>9700</v>
      </c>
    </row>
    <row r="11" spans="1:14" ht="18" customHeight="1">
      <c r="A11" s="48">
        <v>8</v>
      </c>
      <c r="B11" s="84"/>
      <c r="C11" s="86"/>
      <c r="D11" s="86"/>
      <c r="E11" s="87"/>
      <c r="F11" s="87"/>
      <c r="G11" s="87"/>
    </row>
    <row r="12" spans="1:14" ht="18" customHeight="1">
      <c r="A12" s="48">
        <v>9</v>
      </c>
      <c r="B12" s="84"/>
      <c r="C12" s="86"/>
      <c r="D12" s="86"/>
      <c r="E12" s="87"/>
      <c r="F12" s="87"/>
      <c r="G12" s="87"/>
    </row>
    <row r="13" spans="1:14" ht="18" customHeight="1">
      <c r="A13" s="48">
        <v>10</v>
      </c>
      <c r="B13" s="84"/>
      <c r="C13" s="86"/>
      <c r="D13" s="86"/>
      <c r="E13" s="87"/>
      <c r="F13" s="87"/>
      <c r="G13" s="87"/>
      <c r="I13" s="207"/>
      <c r="J13" s="207"/>
      <c r="K13" s="208"/>
      <c r="L13" s="208"/>
    </row>
    <row r="14" spans="1:14" ht="18" customHeight="1">
      <c r="A14" s="48">
        <v>11</v>
      </c>
      <c r="B14" s="84"/>
      <c r="C14" s="86"/>
      <c r="D14" s="86"/>
      <c r="E14" s="87"/>
      <c r="F14" s="87"/>
      <c r="G14" s="87"/>
      <c r="I14" s="209"/>
      <c r="J14" s="210"/>
      <c r="K14" s="211"/>
      <c r="L14" s="211"/>
      <c r="M14" s="208"/>
      <c r="N14" s="207"/>
    </row>
    <row r="15" spans="1:14" ht="18" customHeight="1">
      <c r="A15" s="48">
        <v>12</v>
      </c>
      <c r="B15" s="84"/>
      <c r="C15" s="86"/>
      <c r="D15" s="86"/>
      <c r="E15" s="87"/>
      <c r="F15" s="87"/>
      <c r="G15" s="87"/>
      <c r="I15" s="209"/>
      <c r="J15" s="210"/>
      <c r="K15" s="211"/>
      <c r="L15" s="211"/>
      <c r="M15" s="211"/>
      <c r="N15" s="210"/>
    </row>
    <row r="16" spans="1:14" ht="18" customHeight="1">
      <c r="A16" s="48">
        <v>13</v>
      </c>
      <c r="B16" s="84"/>
      <c r="C16" s="86"/>
      <c r="D16" s="86"/>
      <c r="E16" s="87"/>
      <c r="F16" s="87"/>
      <c r="G16" s="87"/>
      <c r="I16" s="209"/>
      <c r="J16" s="210"/>
      <c r="K16" s="211"/>
      <c r="L16" s="211"/>
      <c r="M16" s="211"/>
      <c r="N16" s="210"/>
    </row>
    <row r="17" spans="1:14" ht="18" customHeight="1">
      <c r="A17" s="48">
        <v>14</v>
      </c>
      <c r="B17" s="84"/>
      <c r="C17" s="86"/>
      <c r="D17" s="86"/>
      <c r="E17" s="87"/>
      <c r="F17" s="87"/>
      <c r="G17" s="87"/>
      <c r="I17" s="209"/>
      <c r="J17" s="210"/>
      <c r="K17" s="211"/>
      <c r="L17" s="211"/>
      <c r="M17" s="211"/>
      <c r="N17" s="210"/>
    </row>
    <row r="18" spans="1:14" ht="18" customHeight="1">
      <c r="A18" s="48">
        <v>15</v>
      </c>
      <c r="B18" s="84"/>
      <c r="C18" s="86"/>
      <c r="D18" s="86"/>
      <c r="E18" s="87"/>
      <c r="F18" s="87"/>
      <c r="G18" s="87"/>
      <c r="I18" s="209"/>
      <c r="J18" s="210"/>
      <c r="K18" s="211"/>
      <c r="L18" s="211"/>
      <c r="M18" s="211"/>
      <c r="N18" s="210"/>
    </row>
    <row r="19" spans="1:14" ht="18" customHeight="1">
      <c r="A19" s="48">
        <v>16</v>
      </c>
      <c r="B19" s="84"/>
      <c r="C19" s="86"/>
      <c r="D19" s="86"/>
      <c r="E19" s="87"/>
      <c r="F19" s="87"/>
      <c r="G19" s="87"/>
      <c r="I19" s="209"/>
      <c r="J19" s="210"/>
      <c r="K19" s="211"/>
      <c r="L19" s="211"/>
      <c r="M19" s="211"/>
      <c r="N19" s="210"/>
    </row>
    <row r="20" spans="1:14" ht="18" customHeight="1">
      <c r="A20" s="48">
        <v>17</v>
      </c>
      <c r="B20" s="84"/>
      <c r="C20" s="86"/>
      <c r="D20" s="86"/>
      <c r="E20" s="87"/>
      <c r="F20" s="87"/>
      <c r="G20" s="87"/>
      <c r="M20" s="211"/>
      <c r="N20" s="210"/>
    </row>
    <row r="21" spans="1:14" ht="18" customHeight="1">
      <c r="A21" s="48">
        <v>18</v>
      </c>
      <c r="B21" s="84"/>
      <c r="C21" s="86"/>
      <c r="D21" s="86"/>
      <c r="E21" s="87"/>
      <c r="F21" s="87"/>
      <c r="G21" s="87"/>
    </row>
    <row r="22" spans="1:14" ht="18" customHeight="1">
      <c r="A22" s="48">
        <v>19</v>
      </c>
      <c r="B22" s="84"/>
      <c r="C22" s="86"/>
      <c r="D22" s="86"/>
      <c r="E22" s="87"/>
      <c r="F22" s="87"/>
      <c r="G22" s="87"/>
    </row>
    <row r="23" spans="1:14" ht="18" customHeight="1">
      <c r="A23" s="48">
        <v>20</v>
      </c>
      <c r="B23" s="84" t="s">
        <v>36</v>
      </c>
      <c r="C23" s="86" t="s">
        <v>37</v>
      </c>
      <c r="D23" s="86" t="s">
        <v>38</v>
      </c>
      <c r="E23" s="87">
        <v>4</v>
      </c>
      <c r="F23" s="87"/>
      <c r="G23" s="163" t="s">
        <v>23</v>
      </c>
    </row>
    <row r="24" spans="1:14" ht="18" customHeight="1"/>
    <row r="25" spans="1:14" ht="18" customHeight="1"/>
    <row r="26" spans="1:14" ht="18" customHeight="1">
      <c r="A26" t="s">
        <v>39</v>
      </c>
    </row>
    <row r="27" spans="1:14" ht="18" customHeight="1">
      <c r="I27" s="206"/>
      <c r="J27" s="206"/>
      <c r="K27" s="206"/>
      <c r="L27" s="206"/>
    </row>
    <row r="28" spans="1:14" ht="49.5" customHeight="1">
      <c r="A28" s="622" t="s">
        <v>40</v>
      </c>
      <c r="B28" s="622"/>
      <c r="C28" s="622"/>
      <c r="D28" s="622"/>
      <c r="E28" s="622"/>
      <c r="F28" s="622"/>
      <c r="G28" s="622"/>
      <c r="H28" s="622"/>
      <c r="I28" s="622"/>
      <c r="J28" s="622"/>
      <c r="K28" s="622"/>
      <c r="L28" s="622"/>
      <c r="M28" s="206"/>
      <c r="N28" s="206"/>
    </row>
  </sheetData>
  <mergeCells count="1">
    <mergeCell ref="A28:L28"/>
  </mergeCells>
  <phoneticPr fontId="1"/>
  <dataValidations count="2">
    <dataValidation type="list" allowBlank="1" showInputMessage="1" showErrorMessage="1" sqref="E4:E7 E10:E23" xr:uid="{00000000-0002-0000-0000-000000000000}">
      <formula1>$I$5:$I$10</formula1>
    </dataValidation>
    <dataValidation type="list" allowBlank="1" showInputMessage="1" showErrorMessage="1" sqref="E8:E9" xr:uid="{00000000-0002-0000-0000-000001000000}">
      <formula1>$I$6:$I$11</formula1>
    </dataValidation>
  </dataValidations>
  <pageMargins left="0.70866141732283472" right="0.70866141732283472" top="0.74803149606299213" bottom="0.74803149606299213" header="0.31496062992125984" footer="0.31496062992125984"/>
  <pageSetup paperSize="9" scale="66" orientation="landscape" r:id="rId1"/>
  <headerFooter>
    <oddHeader>&amp;R（2023.06版）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48022-FF7E-4148-8FD6-DFB21ED21543}">
  <sheetPr>
    <pageSetUpPr fitToPage="1"/>
  </sheetPr>
  <dimension ref="A1:G7"/>
  <sheetViews>
    <sheetView view="pageBreakPreview" zoomScale="115" zoomScaleNormal="100" zoomScaleSheetLayoutView="115" workbookViewId="0">
      <selection activeCell="F15" sqref="F15"/>
    </sheetView>
  </sheetViews>
  <sheetFormatPr defaultColWidth="8.83203125" defaultRowHeight="14"/>
  <cols>
    <col min="1" max="1" width="18.08203125" customWidth="1"/>
    <col min="2" max="2" width="16.58203125" customWidth="1"/>
    <col min="3" max="3" width="17.33203125" customWidth="1"/>
    <col min="4" max="4" width="16.58203125" customWidth="1"/>
  </cols>
  <sheetData>
    <row r="1" spans="1:7" ht="16.5">
      <c r="G1" s="350" t="s">
        <v>187</v>
      </c>
    </row>
    <row r="2" spans="1:7" ht="65.5" customHeight="1" thickBot="1">
      <c r="A2" s="715" t="s">
        <v>188</v>
      </c>
      <c r="B2" s="715"/>
      <c r="C2" s="715"/>
      <c r="D2" s="715"/>
      <c r="E2" s="715"/>
      <c r="F2" s="715"/>
      <c r="G2" s="715"/>
    </row>
    <row r="3" spans="1:7">
      <c r="A3" s="716" t="s">
        <v>189</v>
      </c>
      <c r="B3" s="716" t="s">
        <v>190</v>
      </c>
      <c r="C3" s="718" t="s">
        <v>191</v>
      </c>
      <c r="D3" s="720" t="s">
        <v>192</v>
      </c>
      <c r="E3" s="722" t="s">
        <v>193</v>
      </c>
      <c r="F3" s="723"/>
      <c r="G3" s="724"/>
    </row>
    <row r="4" spans="1:7" ht="14.5" thickBot="1">
      <c r="A4" s="717"/>
      <c r="B4" s="717"/>
      <c r="C4" s="719"/>
      <c r="D4" s="721"/>
      <c r="E4" s="725"/>
      <c r="F4" s="726"/>
      <c r="G4" s="727"/>
    </row>
    <row r="5" spans="1:7" ht="14.5" thickTop="1">
      <c r="A5" s="351" t="s">
        <v>194</v>
      </c>
      <c r="B5" s="882"/>
      <c r="C5" s="883"/>
      <c r="D5" s="354">
        <f>B5*C5</f>
        <v>0</v>
      </c>
      <c r="E5" s="706"/>
      <c r="F5" s="707"/>
      <c r="G5" s="708"/>
    </row>
    <row r="6" spans="1:7" ht="14.5" thickBot="1">
      <c r="A6" s="355"/>
      <c r="B6" s="884"/>
      <c r="C6" s="885"/>
      <c r="D6" s="598">
        <f>B6*C6</f>
        <v>0</v>
      </c>
      <c r="E6" s="709"/>
      <c r="F6" s="710"/>
      <c r="G6" s="711"/>
    </row>
    <row r="7" spans="1:7" ht="15" thickTop="1" thickBot="1">
      <c r="A7" s="712" t="s">
        <v>195</v>
      </c>
      <c r="B7" s="713"/>
      <c r="C7" s="713"/>
      <c r="D7" s="597">
        <f>SUM(D5:D6)</f>
        <v>0</v>
      </c>
      <c r="E7" s="714"/>
      <c r="F7" s="714"/>
      <c r="G7" s="714"/>
    </row>
  </sheetData>
  <mergeCells count="10">
    <mergeCell ref="E5:G5"/>
    <mergeCell ref="E6:G6"/>
    <mergeCell ref="A7:C7"/>
    <mergeCell ref="E7:G7"/>
    <mergeCell ref="A2:G2"/>
    <mergeCell ref="A3:A4"/>
    <mergeCell ref="B3:B4"/>
    <mergeCell ref="C3:C4"/>
    <mergeCell ref="D3:D4"/>
    <mergeCell ref="E3:G4"/>
  </mergeCells>
  <phoneticPr fontId="1"/>
  <pageMargins left="0.70866141732283472" right="0.70866141732283472" top="0.74803149606299213" bottom="0.74803149606299213" header="0.31496062992125984" footer="0.31496062992125984"/>
  <pageSetup paperSize="9" orientation="landscape" r:id="rId1"/>
  <headerFooter>
    <oddHeader>&amp;R（2023.06版）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M16"/>
  <sheetViews>
    <sheetView workbookViewId="0">
      <selection activeCell="K11" sqref="K11"/>
    </sheetView>
  </sheetViews>
  <sheetFormatPr defaultColWidth="9" defaultRowHeight="14"/>
  <cols>
    <col min="1" max="1" width="25.5" style="35" customWidth="1"/>
    <col min="2" max="12" width="9.33203125" style="35" customWidth="1"/>
    <col min="13" max="13" width="12.58203125" style="35" customWidth="1"/>
    <col min="14" max="16384" width="9" style="35"/>
  </cols>
  <sheetData>
    <row r="1" spans="1:13" ht="18" customHeight="1">
      <c r="M1" s="179" t="s">
        <v>196</v>
      </c>
    </row>
    <row r="2" spans="1:13" ht="24" customHeight="1">
      <c r="A2" s="728" t="s">
        <v>197</v>
      </c>
      <c r="B2" s="728"/>
      <c r="C2" s="728"/>
      <c r="D2" s="728"/>
      <c r="E2" s="728"/>
      <c r="F2" s="728"/>
      <c r="G2" s="728"/>
      <c r="H2" s="728"/>
      <c r="I2" s="728"/>
      <c r="J2" s="728"/>
      <c r="K2" s="728"/>
      <c r="L2" s="728"/>
      <c r="M2" s="728"/>
    </row>
    <row r="3" spans="1:13" ht="15" customHeight="1" thickBot="1"/>
    <row r="4" spans="1:13" ht="24" customHeight="1" thickBot="1">
      <c r="A4" s="730" t="s">
        <v>198</v>
      </c>
      <c r="B4" s="732" t="s">
        <v>199</v>
      </c>
      <c r="C4" s="733"/>
      <c r="D4" s="733"/>
      <c r="E4" s="733"/>
      <c r="F4" s="733"/>
      <c r="G4" s="733"/>
      <c r="H4" s="733"/>
      <c r="I4" s="733"/>
      <c r="J4" s="733"/>
      <c r="K4" s="733"/>
      <c r="L4" s="734"/>
      <c r="M4" s="730" t="s">
        <v>200</v>
      </c>
    </row>
    <row r="5" spans="1:13" ht="24" customHeight="1" thickBot="1">
      <c r="A5" s="731"/>
      <c r="B5" s="180">
        <v>44896</v>
      </c>
      <c r="C5" s="180">
        <v>44927</v>
      </c>
      <c r="D5" s="180">
        <v>44958</v>
      </c>
      <c r="E5" s="180">
        <v>44986</v>
      </c>
      <c r="F5" s="180">
        <v>45017</v>
      </c>
      <c r="G5" s="180">
        <v>45047</v>
      </c>
      <c r="H5" s="180">
        <v>45108</v>
      </c>
      <c r="I5" s="180">
        <v>45139</v>
      </c>
      <c r="J5" s="180">
        <v>45170</v>
      </c>
      <c r="K5" s="180">
        <v>45200</v>
      </c>
      <c r="L5" s="180">
        <v>45231</v>
      </c>
      <c r="M5" s="731"/>
    </row>
    <row r="6" spans="1:13" ht="24" customHeight="1" thickTop="1">
      <c r="A6" s="36" t="s">
        <v>201</v>
      </c>
      <c r="B6" s="886"/>
      <c r="C6" s="886"/>
      <c r="D6" s="886"/>
      <c r="E6" s="886"/>
      <c r="F6" s="886"/>
      <c r="G6" s="886"/>
      <c r="H6" s="886"/>
      <c r="I6" s="886"/>
      <c r="J6" s="886"/>
      <c r="K6" s="886"/>
      <c r="L6" s="886"/>
      <c r="M6" s="37">
        <f t="shared" ref="M6:M13" si="0">SUM(B6:L6)</f>
        <v>0</v>
      </c>
    </row>
    <row r="7" spans="1:13" ht="24" customHeight="1">
      <c r="A7" s="36" t="s">
        <v>202</v>
      </c>
      <c r="B7" s="886"/>
      <c r="C7" s="886"/>
      <c r="D7" s="886"/>
      <c r="E7" s="886"/>
      <c r="F7" s="886"/>
      <c r="G7" s="886"/>
      <c r="H7" s="886"/>
      <c r="I7" s="886"/>
      <c r="J7" s="886"/>
      <c r="K7" s="886"/>
      <c r="L7" s="886"/>
      <c r="M7" s="37">
        <f t="shared" si="0"/>
        <v>0</v>
      </c>
    </row>
    <row r="8" spans="1:13" ht="24" customHeight="1">
      <c r="A8" s="349" t="s">
        <v>203</v>
      </c>
      <c r="B8" s="886"/>
      <c r="C8" s="886"/>
      <c r="D8" s="886"/>
      <c r="E8" s="886"/>
      <c r="F8" s="886"/>
      <c r="G8" s="886"/>
      <c r="H8" s="886"/>
      <c r="I8" s="886"/>
      <c r="J8" s="886"/>
      <c r="K8" s="886"/>
      <c r="L8" s="886"/>
      <c r="M8" s="37">
        <f t="shared" si="0"/>
        <v>0</v>
      </c>
    </row>
    <row r="9" spans="1:13" ht="24" customHeight="1">
      <c r="A9" s="349" t="s">
        <v>204</v>
      </c>
      <c r="B9" s="886"/>
      <c r="C9" s="886"/>
      <c r="D9" s="886"/>
      <c r="E9" s="886"/>
      <c r="F9" s="886"/>
      <c r="G9" s="886"/>
      <c r="H9" s="886"/>
      <c r="I9" s="886"/>
      <c r="J9" s="886"/>
      <c r="K9" s="886"/>
      <c r="L9" s="886"/>
      <c r="M9" s="37">
        <f t="shared" si="0"/>
        <v>0</v>
      </c>
    </row>
    <row r="10" spans="1:13" ht="24" customHeight="1">
      <c r="A10" s="349" t="s">
        <v>205</v>
      </c>
      <c r="B10" s="886"/>
      <c r="C10" s="886"/>
      <c r="D10" s="886"/>
      <c r="E10" s="886"/>
      <c r="F10" s="886"/>
      <c r="G10" s="886"/>
      <c r="H10" s="886"/>
      <c r="I10" s="886"/>
      <c r="J10" s="886"/>
      <c r="K10" s="886"/>
      <c r="L10" s="886"/>
      <c r="M10" s="37">
        <f t="shared" si="0"/>
        <v>0</v>
      </c>
    </row>
    <row r="11" spans="1:13" ht="24" customHeight="1">
      <c r="A11" s="349" t="s">
        <v>206</v>
      </c>
      <c r="B11" s="886"/>
      <c r="C11" s="886"/>
      <c r="D11" s="886"/>
      <c r="E11" s="886"/>
      <c r="F11" s="886"/>
      <c r="G11" s="886"/>
      <c r="H11" s="886"/>
      <c r="I11" s="886"/>
      <c r="J11" s="886"/>
      <c r="K11" s="886"/>
      <c r="L11" s="886"/>
      <c r="M11" s="37">
        <f t="shared" si="0"/>
        <v>0</v>
      </c>
    </row>
    <row r="12" spans="1:13" ht="24" customHeight="1">
      <c r="A12" s="349" t="s">
        <v>207</v>
      </c>
      <c r="B12" s="886"/>
      <c r="C12" s="886"/>
      <c r="D12" s="886"/>
      <c r="E12" s="886"/>
      <c r="F12" s="886"/>
      <c r="G12" s="886"/>
      <c r="H12" s="886"/>
      <c r="I12" s="886"/>
      <c r="J12" s="886"/>
      <c r="K12" s="886"/>
      <c r="L12" s="886"/>
      <c r="M12" s="37">
        <f t="shared" si="0"/>
        <v>0</v>
      </c>
    </row>
    <row r="13" spans="1:13" ht="24" customHeight="1" thickBot="1">
      <c r="A13" s="38" t="s">
        <v>208</v>
      </c>
      <c r="B13" s="887"/>
      <c r="C13" s="887"/>
      <c r="D13" s="887"/>
      <c r="E13" s="887"/>
      <c r="F13" s="887"/>
      <c r="G13" s="887"/>
      <c r="H13" s="887"/>
      <c r="I13" s="887"/>
      <c r="J13" s="887"/>
      <c r="K13" s="887"/>
      <c r="L13" s="887"/>
      <c r="M13" s="39">
        <f t="shared" si="0"/>
        <v>0</v>
      </c>
    </row>
    <row r="14" spans="1:13" ht="30" customHeight="1">
      <c r="A14" s="40"/>
      <c r="B14" s="40"/>
      <c r="C14" s="40"/>
      <c r="D14" s="40"/>
      <c r="E14" s="40"/>
      <c r="F14" s="40"/>
      <c r="G14" s="40"/>
      <c r="H14" s="40"/>
      <c r="I14" s="735" t="s">
        <v>209</v>
      </c>
      <c r="J14" s="736"/>
      <c r="K14" s="736"/>
      <c r="L14" s="737"/>
      <c r="M14" s="41">
        <f>SUM(M6:M13)</f>
        <v>0</v>
      </c>
    </row>
    <row r="16" spans="1:13" ht="30" customHeight="1">
      <c r="A16" s="729" t="s">
        <v>210</v>
      </c>
      <c r="B16" s="729"/>
      <c r="C16" s="729"/>
      <c r="D16" s="729"/>
      <c r="E16" s="729"/>
      <c r="F16" s="729"/>
      <c r="G16" s="729"/>
      <c r="H16" s="729"/>
      <c r="I16" s="729"/>
      <c r="J16" s="729"/>
      <c r="K16" s="729"/>
      <c r="L16" s="729"/>
      <c r="M16" s="729"/>
    </row>
  </sheetData>
  <mergeCells count="6">
    <mergeCell ref="A2:M2"/>
    <mergeCell ref="A16:M16"/>
    <mergeCell ref="A4:A5"/>
    <mergeCell ref="B4:L4"/>
    <mergeCell ref="M4:M5"/>
    <mergeCell ref="I14:L14"/>
  </mergeCells>
  <phoneticPr fontId="1"/>
  <pageMargins left="0.70866141732283472" right="0.70866141732283472" top="0.74803149606299213" bottom="0.74803149606299213" header="0.31496062992125984" footer="0.31496062992125984"/>
  <pageSetup paperSize="9" scale="86" orientation="landscape" r:id="rId1"/>
  <headerFooter>
    <oddHeader>&amp;R（2023.06版）</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0"/>
  <sheetViews>
    <sheetView workbookViewId="0"/>
  </sheetViews>
  <sheetFormatPr defaultColWidth="9" defaultRowHeight="14"/>
  <cols>
    <col min="1" max="1" width="8.58203125" style="251" customWidth="1"/>
    <col min="2" max="2" width="26.58203125" style="251" customWidth="1"/>
    <col min="3" max="3" width="8.58203125" style="251" customWidth="1"/>
    <col min="4" max="6" width="13.83203125" style="251" customWidth="1"/>
    <col min="7" max="7" width="24.58203125" style="251" customWidth="1"/>
    <col min="8" max="16384" width="9" style="172"/>
  </cols>
  <sheetData>
    <row r="1" spans="1:7" ht="18" customHeight="1">
      <c r="G1" s="252" t="s">
        <v>211</v>
      </c>
    </row>
    <row r="2" spans="1:7" ht="30" customHeight="1">
      <c r="A2" s="743" t="s">
        <v>212</v>
      </c>
      <c r="B2" s="743"/>
      <c r="C2" s="743"/>
      <c r="D2" s="743"/>
      <c r="E2" s="743"/>
      <c r="F2" s="743"/>
      <c r="G2" s="743"/>
    </row>
    <row r="3" spans="1:7" ht="30" customHeight="1" thickBot="1">
      <c r="A3" s="181" t="s">
        <v>213</v>
      </c>
      <c r="B3" s="182"/>
      <c r="C3" s="182"/>
      <c r="D3" s="182"/>
      <c r="E3" s="182"/>
      <c r="F3" s="182"/>
      <c r="G3" s="253">
        <f>A6</f>
        <v>44563</v>
      </c>
    </row>
    <row r="4" spans="1:7" ht="18" customHeight="1">
      <c r="A4" s="744" t="s">
        <v>214</v>
      </c>
      <c r="B4" s="746" t="s">
        <v>215</v>
      </c>
      <c r="C4" s="748" t="s">
        <v>216</v>
      </c>
      <c r="D4" s="750" t="s">
        <v>217</v>
      </c>
      <c r="E4" s="751"/>
      <c r="F4" s="752"/>
      <c r="G4" s="753" t="s">
        <v>218</v>
      </c>
    </row>
    <row r="5" spans="1:7" ht="18" customHeight="1" thickBot="1">
      <c r="A5" s="745"/>
      <c r="B5" s="747"/>
      <c r="C5" s="749"/>
      <c r="D5" s="183" t="s">
        <v>219</v>
      </c>
      <c r="E5" s="243" t="s">
        <v>220</v>
      </c>
      <c r="F5" s="184" t="s">
        <v>221</v>
      </c>
      <c r="G5" s="754"/>
    </row>
    <row r="6" spans="1:7" ht="24" customHeight="1" thickTop="1">
      <c r="A6" s="214">
        <v>44563</v>
      </c>
      <c r="B6" s="185"/>
      <c r="C6" s="186"/>
      <c r="D6" s="888"/>
      <c r="E6" s="889"/>
      <c r="F6" s="890"/>
      <c r="G6" s="189"/>
    </row>
    <row r="7" spans="1:7" ht="24" customHeight="1">
      <c r="A7" s="214">
        <v>44564</v>
      </c>
      <c r="B7" s="190"/>
      <c r="C7" s="191"/>
      <c r="D7" s="891"/>
      <c r="E7" s="892"/>
      <c r="F7" s="893"/>
      <c r="G7" s="192"/>
    </row>
    <row r="8" spans="1:7" ht="24" customHeight="1">
      <c r="A8" s="214">
        <v>44565</v>
      </c>
      <c r="B8" s="190"/>
      <c r="C8" s="191"/>
      <c r="D8" s="891"/>
      <c r="E8" s="892"/>
      <c r="F8" s="893"/>
      <c r="G8" s="192"/>
    </row>
    <row r="9" spans="1:7" ht="24" customHeight="1">
      <c r="A9" s="215"/>
      <c r="B9" s="190"/>
      <c r="C9" s="193"/>
      <c r="D9" s="888"/>
      <c r="E9" s="889"/>
      <c r="F9" s="890"/>
      <c r="G9" s="192"/>
    </row>
    <row r="10" spans="1:7" ht="24" customHeight="1">
      <c r="A10" s="215"/>
      <c r="B10" s="190"/>
      <c r="C10" s="193"/>
      <c r="D10" s="891"/>
      <c r="E10" s="892"/>
      <c r="F10" s="893"/>
      <c r="G10" s="192"/>
    </row>
    <row r="11" spans="1:7" ht="24" customHeight="1">
      <c r="A11" s="215"/>
      <c r="B11" s="190"/>
      <c r="C11" s="193"/>
      <c r="D11" s="891"/>
      <c r="E11" s="892"/>
      <c r="F11" s="893"/>
      <c r="G11" s="192"/>
    </row>
    <row r="12" spans="1:7" ht="24" customHeight="1">
      <c r="A12" s="215"/>
      <c r="B12" s="190"/>
      <c r="C12" s="193"/>
      <c r="D12" s="888"/>
      <c r="E12" s="889"/>
      <c r="F12" s="890"/>
      <c r="G12" s="192"/>
    </row>
    <row r="13" spans="1:7" ht="24" customHeight="1">
      <c r="A13" s="215"/>
      <c r="B13" s="190"/>
      <c r="C13" s="193"/>
      <c r="D13" s="891"/>
      <c r="E13" s="892"/>
      <c r="F13" s="893"/>
      <c r="G13" s="192"/>
    </row>
    <row r="14" spans="1:7" ht="24" customHeight="1">
      <c r="A14" s="215"/>
      <c r="B14" s="190"/>
      <c r="C14" s="193"/>
      <c r="D14" s="891"/>
      <c r="E14" s="892"/>
      <c r="F14" s="893"/>
      <c r="G14" s="192"/>
    </row>
    <row r="15" spans="1:7" ht="24" customHeight="1">
      <c r="A15" s="215"/>
      <c r="B15" s="190"/>
      <c r="C15" s="193"/>
      <c r="D15" s="888"/>
      <c r="E15" s="889"/>
      <c r="F15" s="890"/>
      <c r="G15" s="192"/>
    </row>
    <row r="16" spans="1:7" ht="24" customHeight="1">
      <c r="A16" s="215"/>
      <c r="B16" s="190"/>
      <c r="C16" s="191"/>
      <c r="D16" s="891"/>
      <c r="E16" s="892"/>
      <c r="F16" s="893"/>
      <c r="G16" s="192"/>
    </row>
    <row r="17" spans="1:7" ht="24" customHeight="1">
      <c r="A17" s="215"/>
      <c r="B17" s="190"/>
      <c r="C17" s="191"/>
      <c r="D17" s="891"/>
      <c r="E17" s="892"/>
      <c r="F17" s="893"/>
      <c r="G17" s="192"/>
    </row>
    <row r="18" spans="1:7" ht="24" customHeight="1">
      <c r="A18" s="215"/>
      <c r="B18" s="190"/>
      <c r="C18" s="191"/>
      <c r="D18" s="888"/>
      <c r="E18" s="889"/>
      <c r="F18" s="890"/>
      <c r="G18" s="192"/>
    </row>
    <row r="19" spans="1:7" ht="24" customHeight="1">
      <c r="A19" s="215"/>
      <c r="B19" s="190"/>
      <c r="C19" s="191"/>
      <c r="D19" s="891"/>
      <c r="E19" s="892"/>
      <c r="F19" s="893"/>
      <c r="G19" s="192"/>
    </row>
    <row r="20" spans="1:7" ht="24" customHeight="1">
      <c r="A20" s="215"/>
      <c r="B20" s="190"/>
      <c r="C20" s="193"/>
      <c r="D20" s="891"/>
      <c r="E20" s="892"/>
      <c r="F20" s="893"/>
      <c r="G20" s="192"/>
    </row>
    <row r="21" spans="1:7" ht="24" customHeight="1">
      <c r="A21" s="215"/>
      <c r="B21" s="190"/>
      <c r="C21" s="193"/>
      <c r="D21" s="888"/>
      <c r="E21" s="889"/>
      <c r="F21" s="890"/>
      <c r="G21" s="192"/>
    </row>
    <row r="22" spans="1:7" ht="24" customHeight="1">
      <c r="A22" s="215"/>
      <c r="B22" s="190"/>
      <c r="C22" s="193"/>
      <c r="D22" s="891"/>
      <c r="E22" s="892"/>
      <c r="F22" s="893"/>
      <c r="G22" s="192"/>
    </row>
    <row r="23" spans="1:7" ht="24" customHeight="1">
      <c r="A23" s="215"/>
      <c r="B23" s="190"/>
      <c r="C23" s="193"/>
      <c r="D23" s="891"/>
      <c r="E23" s="892"/>
      <c r="F23" s="893"/>
      <c r="G23" s="192"/>
    </row>
    <row r="24" spans="1:7" ht="24" customHeight="1">
      <c r="A24" s="215"/>
      <c r="B24" s="190"/>
      <c r="C24" s="193"/>
      <c r="D24" s="888"/>
      <c r="E24" s="889"/>
      <c r="F24" s="890"/>
      <c r="G24" s="192"/>
    </row>
    <row r="25" spans="1:7" ht="24" customHeight="1">
      <c r="A25" s="215"/>
      <c r="B25" s="190"/>
      <c r="C25" s="193"/>
      <c r="D25" s="891"/>
      <c r="E25" s="892"/>
      <c r="F25" s="893"/>
      <c r="G25" s="192"/>
    </row>
    <row r="26" spans="1:7" ht="24" customHeight="1">
      <c r="A26" s="215"/>
      <c r="B26" s="190"/>
      <c r="C26" s="193"/>
      <c r="D26" s="891"/>
      <c r="E26" s="892"/>
      <c r="F26" s="893"/>
      <c r="G26" s="192"/>
    </row>
    <row r="27" spans="1:7" ht="24" customHeight="1">
      <c r="A27" s="215"/>
      <c r="B27" s="190"/>
      <c r="C27" s="193"/>
      <c r="D27" s="888"/>
      <c r="E27" s="889"/>
      <c r="F27" s="893"/>
      <c r="G27" s="192"/>
    </row>
    <row r="28" spans="1:7" ht="24" customHeight="1" thickBot="1">
      <c r="A28" s="216"/>
      <c r="B28" s="194"/>
      <c r="C28" s="195"/>
      <c r="D28" s="895"/>
      <c r="E28" s="896"/>
      <c r="F28" s="894"/>
      <c r="G28" s="196"/>
    </row>
    <row r="29" spans="1:7" ht="14.5" thickTop="1">
      <c r="A29" s="197" t="s">
        <v>222</v>
      </c>
      <c r="B29" s="198"/>
      <c r="C29" s="199"/>
      <c r="D29" s="187">
        <f>SUM(D6:D28)</f>
        <v>0</v>
      </c>
      <c r="E29" s="220">
        <f>SUM(E6:E28)</f>
        <v>0</v>
      </c>
      <c r="F29" s="188">
        <f>SUM(F6:F28)</f>
        <v>0</v>
      </c>
      <c r="G29" s="200"/>
    </row>
    <row r="30" spans="1:7" ht="30" customHeight="1">
      <c r="A30" s="755" t="s">
        <v>223</v>
      </c>
      <c r="B30" s="756"/>
      <c r="C30" s="757"/>
      <c r="D30" s="201">
        <f>ROUNDDOWN(D29*E33,0)</f>
        <v>0</v>
      </c>
      <c r="E30" s="202">
        <f>ROUNDDOWN(E29*E34,0)</f>
        <v>0</v>
      </c>
      <c r="F30" s="203"/>
      <c r="G30" s="204"/>
    </row>
    <row r="31" spans="1:7" ht="30" customHeight="1">
      <c r="A31" s="758" t="s">
        <v>224</v>
      </c>
      <c r="B31" s="759"/>
      <c r="C31" s="760"/>
      <c r="D31" s="738">
        <f>D30+E30+F29</f>
        <v>0</v>
      </c>
      <c r="E31" s="739"/>
      <c r="F31" s="740"/>
      <c r="G31" s="205"/>
    </row>
    <row r="32" spans="1:7" ht="16.5" customHeight="1">
      <c r="A32" s="217"/>
      <c r="B32" s="217"/>
      <c r="C32" s="217"/>
      <c r="D32" s="218"/>
      <c r="E32" s="218"/>
      <c r="F32" s="218"/>
      <c r="G32" s="219"/>
    </row>
    <row r="33" spans="1:7" s="45" customFormat="1" ht="18" customHeight="1">
      <c r="A33" s="43"/>
      <c r="B33" s="254">
        <v>1</v>
      </c>
      <c r="C33" s="255" t="str">
        <f>D5</f>
        <v>US$</v>
      </c>
      <c r="D33" s="256" t="s">
        <v>225</v>
      </c>
      <c r="E33" s="897"/>
      <c r="F33" s="257" t="s">
        <v>226</v>
      </c>
      <c r="G33" s="258" t="s">
        <v>227</v>
      </c>
    </row>
    <row r="34" spans="1:7" s="45" customFormat="1" ht="18" customHeight="1">
      <c r="A34" s="43"/>
      <c r="B34" s="254">
        <v>1</v>
      </c>
      <c r="C34" s="259" t="str">
        <f>E5</f>
        <v>現地通貨注４</v>
      </c>
      <c r="D34" s="256" t="s">
        <v>225</v>
      </c>
      <c r="E34" s="898"/>
      <c r="F34" s="257" t="s">
        <v>226</v>
      </c>
      <c r="G34" s="258" t="s">
        <v>228</v>
      </c>
    </row>
    <row r="35" spans="1:7" s="45" customFormat="1" ht="18" customHeight="1">
      <c r="A35" s="43"/>
      <c r="B35" s="43"/>
      <c r="C35" s="44"/>
      <c r="D35" s="43"/>
      <c r="E35" s="43"/>
      <c r="F35" s="44"/>
      <c r="G35" s="43"/>
    </row>
    <row r="36" spans="1:7" s="45" customFormat="1" ht="18" customHeight="1">
      <c r="A36" s="43"/>
      <c r="B36" s="43"/>
      <c r="C36" s="43"/>
      <c r="D36" s="43"/>
      <c r="E36" s="43"/>
      <c r="F36" s="43"/>
      <c r="G36" s="43"/>
    </row>
    <row r="37" spans="1:7" s="45" customFormat="1" ht="70.5" customHeight="1">
      <c r="A37" s="741" t="s">
        <v>229</v>
      </c>
      <c r="B37" s="742"/>
      <c r="C37" s="742"/>
      <c r="D37" s="742"/>
      <c r="E37" s="742"/>
      <c r="F37" s="742"/>
      <c r="G37" s="742"/>
    </row>
    <row r="38" spans="1:7" s="45" customFormat="1" ht="18" customHeight="1">
      <c r="A38" s="44"/>
      <c r="B38" s="44"/>
      <c r="C38" s="44"/>
      <c r="D38" s="44"/>
      <c r="E38" s="44"/>
      <c r="F38" s="44"/>
      <c r="G38" s="44"/>
    </row>
    <row r="39" spans="1:7" ht="18" customHeight="1"/>
    <row r="40" spans="1:7" ht="18" customHeight="1"/>
  </sheetData>
  <mergeCells count="10">
    <mergeCell ref="D31:F31"/>
    <mergeCell ref="A37:G37"/>
    <mergeCell ref="A2:G2"/>
    <mergeCell ref="A4:A5"/>
    <mergeCell ref="B4:B5"/>
    <mergeCell ref="C4:C5"/>
    <mergeCell ref="D4:F4"/>
    <mergeCell ref="G4:G5"/>
    <mergeCell ref="A30:C30"/>
    <mergeCell ref="A31:C31"/>
  </mergeCells>
  <phoneticPr fontId="1"/>
  <dataValidations count="1">
    <dataValidation type="list" allowBlank="1" showInputMessage="1" showErrorMessage="1" sqref="G34" xr:uid="{00000000-0002-0000-0C00-000000000000}">
      <formula1>"JICA指定レート,OANDAレート,その他のレート"</formula1>
    </dataValidation>
  </dataValidations>
  <pageMargins left="0.70866141732283472" right="0.70866141732283472" top="0.74803149606299213" bottom="0.74803149606299213" header="0.31496062992125984" footer="0.31496062992125984"/>
  <pageSetup paperSize="9" scale="59" orientation="landscape" r:id="rId1"/>
  <headerFooter>
    <oddHeader>&amp;R（2023.06版）</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E9756-A273-4A96-A043-9EFB9F3CA823}">
  <sheetPr>
    <pageSetUpPr fitToPage="1"/>
  </sheetPr>
  <dimension ref="A1:G25"/>
  <sheetViews>
    <sheetView view="pageBreakPreview" zoomScaleNormal="100" zoomScaleSheetLayoutView="100" workbookViewId="0"/>
  </sheetViews>
  <sheetFormatPr defaultColWidth="9" defaultRowHeight="14"/>
  <cols>
    <col min="1" max="1" width="8.58203125" style="359" customWidth="1"/>
    <col min="2" max="2" width="27.5" style="359" customWidth="1"/>
    <col min="3" max="3" width="13.83203125" style="359" customWidth="1"/>
    <col min="4" max="4" width="8.58203125" style="359" customWidth="1"/>
    <col min="5" max="5" width="16.58203125" style="359" customWidth="1"/>
    <col min="6" max="6" width="28.58203125" style="359" customWidth="1"/>
    <col min="7" max="16384" width="9" style="359"/>
  </cols>
  <sheetData>
    <row r="1" spans="1:7" ht="18" customHeight="1">
      <c r="F1" s="360" t="s">
        <v>230</v>
      </c>
    </row>
    <row r="2" spans="1:7" ht="27" customHeight="1">
      <c r="A2" s="773" t="s">
        <v>231</v>
      </c>
      <c r="B2" s="773"/>
      <c r="C2" s="773"/>
      <c r="D2" s="773"/>
      <c r="E2" s="773"/>
      <c r="F2" s="773"/>
    </row>
    <row r="3" spans="1:7" ht="15" customHeight="1" thickBot="1">
      <c r="A3" s="361"/>
      <c r="B3" s="362"/>
      <c r="C3" s="362"/>
      <c r="D3" s="362"/>
      <c r="E3" s="363"/>
      <c r="F3" s="364"/>
    </row>
    <row r="4" spans="1:7" ht="30" customHeight="1" thickBot="1">
      <c r="A4" s="365" t="s">
        <v>214</v>
      </c>
      <c r="B4" s="366" t="s">
        <v>215</v>
      </c>
      <c r="C4" s="367" t="s">
        <v>190</v>
      </c>
      <c r="D4" s="368" t="s">
        <v>232</v>
      </c>
      <c r="E4" s="369" t="s">
        <v>233</v>
      </c>
      <c r="F4" s="370" t="s">
        <v>218</v>
      </c>
    </row>
    <row r="5" spans="1:7" ht="24" customHeight="1" thickTop="1">
      <c r="A5" s="371"/>
      <c r="B5" s="372"/>
      <c r="C5" s="899"/>
      <c r="D5" s="900"/>
      <c r="E5" s="373">
        <f>C5*D5</f>
        <v>0</v>
      </c>
      <c r="F5" s="374"/>
      <c r="G5" s="606"/>
    </row>
    <row r="6" spans="1:7" ht="24" customHeight="1">
      <c r="A6" s="375"/>
      <c r="B6" s="376"/>
      <c r="C6" s="901"/>
      <c r="D6" s="902"/>
      <c r="E6" s="377">
        <f t="shared" ref="E6:E7" si="0">C6*D6</f>
        <v>0</v>
      </c>
      <c r="F6" s="378"/>
      <c r="G6" s="606"/>
    </row>
    <row r="7" spans="1:7" ht="24" customHeight="1">
      <c r="A7" s="379"/>
      <c r="B7" s="376"/>
      <c r="C7" s="901"/>
      <c r="D7" s="902"/>
      <c r="E7" s="377">
        <f t="shared" si="0"/>
        <v>0</v>
      </c>
      <c r="F7" s="378"/>
      <c r="G7" s="606"/>
    </row>
    <row r="8" spans="1:7" ht="24" customHeight="1">
      <c r="A8" s="379"/>
      <c r="B8" s="376"/>
      <c r="C8" s="901"/>
      <c r="D8" s="902"/>
      <c r="E8" s="377">
        <f>C8*D8</f>
        <v>0</v>
      </c>
      <c r="F8" s="378"/>
      <c r="G8" s="606"/>
    </row>
    <row r="9" spans="1:7" ht="24" customHeight="1" thickBot="1">
      <c r="A9" s="380"/>
      <c r="B9" s="381"/>
      <c r="C9" s="903"/>
      <c r="D9" s="904"/>
      <c r="E9" s="382">
        <f>C9*D9</f>
        <v>0</v>
      </c>
      <c r="F9" s="383"/>
      <c r="G9" s="606"/>
    </row>
    <row r="10" spans="1:7" ht="30" customHeight="1" thickBot="1">
      <c r="A10" s="761" t="s">
        <v>234</v>
      </c>
      <c r="B10" s="762"/>
      <c r="C10" s="762"/>
      <c r="D10" s="770"/>
      <c r="E10" s="600">
        <f>SUM(E5:E9)</f>
        <v>0</v>
      </c>
      <c r="F10" s="384"/>
    </row>
    <row r="11" spans="1:7" ht="30" customHeight="1">
      <c r="A11" s="761" t="s">
        <v>235</v>
      </c>
      <c r="B11" s="762"/>
      <c r="C11" s="762"/>
      <c r="D11" s="762"/>
      <c r="E11" s="599">
        <f>E10*100/110</f>
        <v>0</v>
      </c>
      <c r="F11" s="386"/>
    </row>
    <row r="12" spans="1:7" ht="30" customHeight="1">
      <c r="A12" s="387"/>
      <c r="B12" s="387"/>
      <c r="C12" s="387"/>
      <c r="D12" s="387"/>
      <c r="E12" s="388"/>
      <c r="F12" s="384"/>
    </row>
    <row r="13" spans="1:7" ht="30" customHeight="1">
      <c r="A13" s="773" t="s">
        <v>236</v>
      </c>
      <c r="B13" s="773"/>
      <c r="C13" s="773"/>
      <c r="D13" s="773"/>
      <c r="E13" s="773"/>
      <c r="F13" s="773"/>
    </row>
    <row r="14" spans="1:7" ht="30" customHeight="1" thickBot="1">
      <c r="A14" s="361"/>
      <c r="B14" s="362"/>
      <c r="C14" s="362"/>
      <c r="D14" s="362"/>
      <c r="E14" s="389"/>
      <c r="F14" s="364"/>
    </row>
    <row r="15" spans="1:7" ht="30" customHeight="1" thickBot="1">
      <c r="A15" s="365" t="s">
        <v>214</v>
      </c>
      <c r="B15" s="771" t="s">
        <v>215</v>
      </c>
      <c r="C15" s="772"/>
      <c r="D15" s="368" t="s">
        <v>216</v>
      </c>
      <c r="E15" s="370" t="s">
        <v>233</v>
      </c>
      <c r="F15" s="370" t="s">
        <v>218</v>
      </c>
    </row>
    <row r="16" spans="1:7" ht="30" customHeight="1" thickTop="1">
      <c r="A16" s="371"/>
      <c r="B16" s="764"/>
      <c r="C16" s="765"/>
      <c r="D16" s="390"/>
      <c r="E16" s="385"/>
      <c r="F16" s="374"/>
    </row>
    <row r="17" spans="1:6" ht="30" customHeight="1">
      <c r="A17" s="375"/>
      <c r="B17" s="766"/>
      <c r="C17" s="767"/>
      <c r="D17" s="391"/>
      <c r="E17" s="392"/>
      <c r="F17" s="378"/>
    </row>
    <row r="18" spans="1:6" ht="30" customHeight="1">
      <c r="A18" s="379"/>
      <c r="B18" s="766"/>
      <c r="C18" s="767"/>
      <c r="D18" s="393"/>
      <c r="E18" s="392"/>
      <c r="F18" s="378"/>
    </row>
    <row r="19" spans="1:6" ht="30" customHeight="1">
      <c r="A19" s="379"/>
      <c r="B19" s="766"/>
      <c r="C19" s="767"/>
      <c r="D19" s="393"/>
      <c r="E19" s="392"/>
      <c r="F19" s="378"/>
    </row>
    <row r="20" spans="1:6" ht="30" customHeight="1">
      <c r="A20" s="380"/>
      <c r="B20" s="768"/>
      <c r="C20" s="769"/>
      <c r="D20" s="394"/>
      <c r="E20" s="395"/>
      <c r="F20" s="383"/>
    </row>
    <row r="21" spans="1:6" ht="30.65" customHeight="1">
      <c r="A21" s="761" t="s">
        <v>234</v>
      </c>
      <c r="B21" s="762"/>
      <c r="C21" s="762"/>
      <c r="D21" s="770"/>
      <c r="E21" s="600">
        <f>SUM(E16:E20)</f>
        <v>0</v>
      </c>
      <c r="F21" s="384"/>
    </row>
    <row r="22" spans="1:6" s="396" customFormat="1" ht="30.65" customHeight="1">
      <c r="A22" s="761" t="s">
        <v>235</v>
      </c>
      <c r="B22" s="762"/>
      <c r="C22" s="762"/>
      <c r="D22" s="762"/>
      <c r="E22" s="599">
        <f>E21*100/110</f>
        <v>0</v>
      </c>
      <c r="F22" s="386"/>
    </row>
    <row r="23" spans="1:6" ht="18" customHeight="1">
      <c r="A23" s="397"/>
      <c r="B23" s="397"/>
      <c r="C23" s="397"/>
      <c r="D23" s="397"/>
      <c r="E23" s="397"/>
      <c r="F23" s="397"/>
    </row>
    <row r="24" spans="1:6" ht="18" customHeight="1">
      <c r="A24" s="397"/>
      <c r="B24" s="397"/>
      <c r="C24" s="397"/>
      <c r="D24" s="397"/>
      <c r="E24" s="397"/>
      <c r="F24" s="397"/>
    </row>
    <row r="25" spans="1:6" ht="132" customHeight="1">
      <c r="A25" s="763" t="s">
        <v>237</v>
      </c>
      <c r="B25" s="763"/>
      <c r="C25" s="763"/>
      <c r="D25" s="763"/>
      <c r="E25" s="763"/>
      <c r="F25" s="763"/>
    </row>
  </sheetData>
  <mergeCells count="13">
    <mergeCell ref="B15:C15"/>
    <mergeCell ref="A2:F2"/>
    <mergeCell ref="A10:D10"/>
    <mergeCell ref="A11:D11"/>
    <mergeCell ref="A13:F13"/>
    <mergeCell ref="A22:D22"/>
    <mergeCell ref="A25:F25"/>
    <mergeCell ref="B16:C16"/>
    <mergeCell ref="B17:C17"/>
    <mergeCell ref="B18:C18"/>
    <mergeCell ref="B19:C19"/>
    <mergeCell ref="B20:C20"/>
    <mergeCell ref="A21:D21"/>
  </mergeCells>
  <phoneticPr fontId="1"/>
  <pageMargins left="0.70866141732283472" right="0.70866141732283472" top="0.74803149606299213" bottom="0.74803149606299213" header="0.31496062992125984" footer="0.31496062992125984"/>
  <pageSetup paperSize="9" scale="67" orientation="landscape" r:id="rId1"/>
  <headerFooter>
    <oddHeader>&amp;R（2023.06版）</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A522-0881-45A4-94CA-2E13F138538C}">
  <sheetPr>
    <pageSetUpPr fitToPage="1"/>
  </sheetPr>
  <dimension ref="A1:H36"/>
  <sheetViews>
    <sheetView view="pageBreakPreview" zoomScaleNormal="100" zoomScaleSheetLayoutView="100" workbookViewId="0"/>
  </sheetViews>
  <sheetFormatPr defaultColWidth="9" defaultRowHeight="14"/>
  <cols>
    <col min="1" max="1" width="6.58203125" style="398" customWidth="1"/>
    <col min="2" max="2" width="21.08203125" style="398" customWidth="1"/>
    <col min="3" max="3" width="11.08203125" style="398" customWidth="1"/>
    <col min="4" max="4" width="8.58203125" style="398" customWidth="1"/>
    <col min="5" max="5" width="16.58203125" style="398" customWidth="1"/>
    <col min="6" max="6" width="8.58203125" style="398" customWidth="1"/>
    <col min="7" max="7" width="12.58203125" style="398" customWidth="1"/>
    <col min="8" max="8" width="24.58203125" style="398" customWidth="1"/>
    <col min="9" max="16384" width="9" style="398"/>
  </cols>
  <sheetData>
    <row r="1" spans="1:8" ht="24" customHeight="1">
      <c r="H1" s="399" t="s">
        <v>238</v>
      </c>
    </row>
    <row r="2" spans="1:8" ht="30" customHeight="1">
      <c r="A2" s="786" t="s">
        <v>239</v>
      </c>
      <c r="B2" s="786"/>
      <c r="C2" s="786"/>
      <c r="D2" s="786"/>
      <c r="E2" s="786"/>
      <c r="F2" s="786"/>
      <c r="G2" s="786"/>
      <c r="H2" s="786"/>
    </row>
    <row r="3" spans="1:8" ht="23.25" customHeight="1" thickBot="1">
      <c r="A3" s="400" t="s">
        <v>240</v>
      </c>
      <c r="B3" s="401"/>
      <c r="C3" s="401"/>
      <c r="D3" s="401"/>
      <c r="E3" s="401"/>
      <c r="F3" s="401"/>
      <c r="G3" s="401"/>
      <c r="H3" s="402"/>
    </row>
    <row r="4" spans="1:8" ht="18" customHeight="1">
      <c r="A4" s="781" t="s">
        <v>241</v>
      </c>
      <c r="B4" s="783" t="s">
        <v>189</v>
      </c>
      <c r="C4" s="784"/>
      <c r="D4" s="718" t="s">
        <v>242</v>
      </c>
      <c r="E4" s="720" t="s">
        <v>243</v>
      </c>
      <c r="F4" s="787" t="s">
        <v>244</v>
      </c>
      <c r="G4" s="789" t="s">
        <v>245</v>
      </c>
      <c r="H4" s="791" t="s">
        <v>246</v>
      </c>
    </row>
    <row r="5" spans="1:8" ht="18" customHeight="1" thickBot="1">
      <c r="A5" s="782"/>
      <c r="B5" s="719"/>
      <c r="C5" s="785"/>
      <c r="D5" s="719"/>
      <c r="E5" s="721"/>
      <c r="F5" s="788"/>
      <c r="G5" s="790"/>
      <c r="H5" s="792"/>
    </row>
    <row r="6" spans="1:8" ht="24" customHeight="1" thickTop="1">
      <c r="A6" s="403"/>
      <c r="B6" s="779"/>
      <c r="C6" s="780"/>
      <c r="D6" s="404"/>
      <c r="E6" s="905"/>
      <c r="F6" s="906"/>
      <c r="G6" s="405" t="s">
        <v>344</v>
      </c>
      <c r="H6" s="406"/>
    </row>
    <row r="7" spans="1:8" ht="24" customHeight="1">
      <c r="A7" s="407"/>
      <c r="B7" s="774"/>
      <c r="C7" s="775"/>
      <c r="D7" s="408"/>
      <c r="E7" s="907"/>
      <c r="F7" s="908"/>
      <c r="G7" s="409"/>
      <c r="H7" s="410"/>
    </row>
    <row r="8" spans="1:8" ht="24" customHeight="1">
      <c r="A8" s="351"/>
      <c r="B8" s="774"/>
      <c r="C8" s="775"/>
      <c r="D8" s="353"/>
      <c r="E8" s="909"/>
      <c r="F8" s="910"/>
      <c r="G8" s="411"/>
      <c r="H8" s="412"/>
    </row>
    <row r="9" spans="1:8" ht="24" customHeight="1">
      <c r="A9" s="351"/>
      <c r="B9" s="774"/>
      <c r="C9" s="775"/>
      <c r="D9" s="353"/>
      <c r="E9" s="909"/>
      <c r="F9" s="910"/>
      <c r="G9" s="411"/>
      <c r="H9" s="412"/>
    </row>
    <row r="10" spans="1:8" ht="24" customHeight="1">
      <c r="A10" s="351"/>
      <c r="B10" s="774"/>
      <c r="C10" s="775"/>
      <c r="D10" s="353"/>
      <c r="E10" s="909"/>
      <c r="F10" s="910"/>
      <c r="G10" s="411"/>
      <c r="H10" s="412"/>
    </row>
    <row r="11" spans="1:8" ht="24" customHeight="1">
      <c r="A11" s="407"/>
      <c r="B11" s="774"/>
      <c r="C11" s="775"/>
      <c r="D11" s="353"/>
      <c r="E11" s="909"/>
      <c r="F11" s="910"/>
      <c r="G11" s="411"/>
      <c r="H11" s="413"/>
    </row>
    <row r="12" spans="1:8" ht="24" customHeight="1" thickBot="1">
      <c r="A12" s="355"/>
      <c r="B12" s="777"/>
      <c r="C12" s="778"/>
      <c r="D12" s="357"/>
      <c r="E12" s="911"/>
      <c r="F12" s="912"/>
      <c r="G12" s="414"/>
      <c r="H12" s="415"/>
    </row>
    <row r="13" spans="1:8" ht="30" customHeight="1" thickTop="1" thickBot="1">
      <c r="A13" s="712" t="s">
        <v>247</v>
      </c>
      <c r="B13" s="713"/>
      <c r="C13" s="713"/>
      <c r="D13" s="713"/>
      <c r="E13" s="597">
        <f>SUM(E6:E12)</f>
        <v>0</v>
      </c>
      <c r="F13" s="416"/>
      <c r="G13" s="416"/>
      <c r="H13" s="417"/>
    </row>
    <row r="14" spans="1:8" s="45" customFormat="1" ht="12" customHeight="1">
      <c r="A14" s="418"/>
      <c r="B14" s="418"/>
      <c r="C14" s="418"/>
      <c r="D14" s="418"/>
      <c r="E14" s="418"/>
      <c r="F14" s="418"/>
      <c r="G14" s="418"/>
      <c r="H14" s="418"/>
    </row>
    <row r="15" spans="1:8" s="45" customFormat="1" ht="26.15" customHeight="1" thickBot="1">
      <c r="A15" s="262" t="s">
        <v>248</v>
      </c>
      <c r="B15" s="260"/>
      <c r="C15" s="260"/>
      <c r="D15" s="251"/>
      <c r="E15" s="251"/>
      <c r="F15" s="251"/>
      <c r="G15" s="251"/>
      <c r="H15" s="251"/>
    </row>
    <row r="16" spans="1:8" s="45" customFormat="1" ht="26.15" customHeight="1">
      <c r="A16" s="781" t="s">
        <v>241</v>
      </c>
      <c r="B16" s="716" t="s">
        <v>189</v>
      </c>
      <c r="C16" s="716" t="s">
        <v>190</v>
      </c>
      <c r="D16" s="718" t="s">
        <v>249</v>
      </c>
      <c r="E16" s="720" t="s">
        <v>192</v>
      </c>
      <c r="F16" s="722" t="s">
        <v>193</v>
      </c>
      <c r="G16" s="723"/>
      <c r="H16" s="724"/>
    </row>
    <row r="17" spans="1:8" s="45" customFormat="1" ht="26.15" customHeight="1" thickBot="1">
      <c r="A17" s="782"/>
      <c r="B17" s="717"/>
      <c r="C17" s="717"/>
      <c r="D17" s="719"/>
      <c r="E17" s="721"/>
      <c r="F17" s="725"/>
      <c r="G17" s="726"/>
      <c r="H17" s="727"/>
    </row>
    <row r="18" spans="1:8" s="45" customFormat="1" ht="26.15" customHeight="1" thickTop="1">
      <c r="A18" s="351"/>
      <c r="B18" s="352"/>
      <c r="C18" s="901"/>
      <c r="D18" s="913"/>
      <c r="E18" s="354">
        <f>C18*D18</f>
        <v>0</v>
      </c>
      <c r="F18" s="706"/>
      <c r="G18" s="707"/>
      <c r="H18" s="708"/>
    </row>
    <row r="19" spans="1:8" s="45" customFormat="1" ht="26.15" customHeight="1">
      <c r="A19" s="351"/>
      <c r="B19" s="352"/>
      <c r="C19" s="901"/>
      <c r="D19" s="913"/>
      <c r="E19" s="354">
        <f>C19*D19</f>
        <v>0</v>
      </c>
      <c r="F19" s="709"/>
      <c r="G19" s="710"/>
      <c r="H19" s="711"/>
    </row>
    <row r="20" spans="1:8" s="45" customFormat="1" ht="26.15" customHeight="1">
      <c r="A20" s="351"/>
      <c r="B20" s="352"/>
      <c r="C20" s="901"/>
      <c r="D20" s="913"/>
      <c r="E20" s="354">
        <f t="shared" ref="E20:E21" si="0">C20*D20</f>
        <v>0</v>
      </c>
      <c r="F20" s="709"/>
      <c r="G20" s="710"/>
      <c r="H20" s="711"/>
    </row>
    <row r="21" spans="1:8" s="45" customFormat="1" ht="26.15" customHeight="1">
      <c r="A21" s="407"/>
      <c r="B21" s="352"/>
      <c r="C21" s="901"/>
      <c r="D21" s="913"/>
      <c r="E21" s="354">
        <f t="shared" si="0"/>
        <v>0</v>
      </c>
      <c r="F21" s="709"/>
      <c r="G21" s="710"/>
      <c r="H21" s="711"/>
    </row>
    <row r="22" spans="1:8" s="45" customFormat="1" ht="26.15" customHeight="1" thickBot="1">
      <c r="A22" s="355"/>
      <c r="B22" s="356"/>
      <c r="C22" s="914"/>
      <c r="D22" s="915"/>
      <c r="E22" s="598">
        <f>C22*D22</f>
        <v>0</v>
      </c>
      <c r="F22" s="709"/>
      <c r="G22" s="710"/>
      <c r="H22" s="711"/>
    </row>
    <row r="23" spans="1:8" s="45" customFormat="1" ht="26.15" customHeight="1" thickTop="1" thickBot="1">
      <c r="A23" s="712" t="s">
        <v>247</v>
      </c>
      <c r="B23" s="713"/>
      <c r="C23" s="713"/>
      <c r="D23" s="713"/>
      <c r="E23" s="597">
        <f>SUM(E18:E22)</f>
        <v>0</v>
      </c>
      <c r="F23" s="714"/>
      <c r="G23" s="714"/>
      <c r="H23" s="714"/>
    </row>
    <row r="24" spans="1:8" s="45" customFormat="1" ht="20.5" customHeight="1">
      <c r="A24" s="418"/>
      <c r="B24" s="418"/>
      <c r="C24" s="418"/>
      <c r="D24" s="418"/>
      <c r="E24" s="418"/>
      <c r="F24" s="418"/>
      <c r="G24" s="418"/>
      <c r="H24" s="418"/>
    </row>
    <row r="25" spans="1:8" ht="24" customHeight="1" thickBot="1">
      <c r="A25" s="262" t="s">
        <v>250</v>
      </c>
      <c r="B25" s="260"/>
      <c r="C25" s="260"/>
      <c r="D25" s="251"/>
      <c r="E25" s="251"/>
      <c r="F25" s="251"/>
      <c r="G25" s="251"/>
      <c r="H25" s="251"/>
    </row>
    <row r="26" spans="1:8" s="45" customFormat="1" ht="18" customHeight="1">
      <c r="A26" s="781" t="s">
        <v>241</v>
      </c>
      <c r="B26" s="783" t="s">
        <v>189</v>
      </c>
      <c r="C26" s="784"/>
      <c r="D26" s="718" t="s">
        <v>242</v>
      </c>
      <c r="E26" s="720" t="s">
        <v>192</v>
      </c>
      <c r="F26" s="722" t="s">
        <v>246</v>
      </c>
      <c r="G26" s="723"/>
      <c r="H26" s="724"/>
    </row>
    <row r="27" spans="1:8" s="45" customFormat="1" ht="18" customHeight="1" thickBot="1">
      <c r="A27" s="782"/>
      <c r="B27" s="719"/>
      <c r="C27" s="785"/>
      <c r="D27" s="719"/>
      <c r="E27" s="721"/>
      <c r="F27" s="725"/>
      <c r="G27" s="726"/>
      <c r="H27" s="727"/>
    </row>
    <row r="28" spans="1:8" ht="24" customHeight="1" thickTop="1">
      <c r="A28" s="351"/>
      <c r="B28" s="779"/>
      <c r="C28" s="780"/>
      <c r="D28" s="353"/>
      <c r="E28" s="354"/>
      <c r="F28" s="706"/>
      <c r="G28" s="707"/>
      <c r="H28" s="708"/>
    </row>
    <row r="29" spans="1:8" ht="24" customHeight="1">
      <c r="A29" s="351"/>
      <c r="B29" s="774"/>
      <c r="C29" s="775"/>
      <c r="D29" s="353"/>
      <c r="E29" s="354"/>
      <c r="F29" s="709"/>
      <c r="G29" s="710"/>
      <c r="H29" s="711"/>
    </row>
    <row r="30" spans="1:8" ht="24" customHeight="1">
      <c r="A30" s="351"/>
      <c r="B30" s="774"/>
      <c r="C30" s="775"/>
      <c r="D30" s="353"/>
      <c r="E30" s="354"/>
      <c r="F30" s="709"/>
      <c r="G30" s="710"/>
      <c r="H30" s="711"/>
    </row>
    <row r="31" spans="1:8" ht="24" customHeight="1">
      <c r="A31" s="407"/>
      <c r="B31" s="774"/>
      <c r="C31" s="775"/>
      <c r="D31" s="353"/>
      <c r="E31" s="354"/>
      <c r="F31" s="709"/>
      <c r="G31" s="710"/>
      <c r="H31" s="711"/>
    </row>
    <row r="32" spans="1:8" ht="24" customHeight="1">
      <c r="A32" s="355"/>
      <c r="B32" s="777"/>
      <c r="C32" s="778"/>
      <c r="D32" s="357"/>
      <c r="E32" s="598"/>
      <c r="F32" s="709"/>
      <c r="G32" s="710"/>
      <c r="H32" s="711"/>
    </row>
    <row r="33" spans="1:8" ht="30" customHeight="1">
      <c r="A33" s="712" t="s">
        <v>247</v>
      </c>
      <c r="B33" s="713"/>
      <c r="C33" s="713"/>
      <c r="D33" s="713"/>
      <c r="E33" s="597">
        <f>SUM(E28:E32)</f>
        <v>0</v>
      </c>
      <c r="F33" s="714"/>
      <c r="G33" s="714"/>
      <c r="H33" s="714"/>
    </row>
    <row r="34" spans="1:8" ht="29.25" customHeight="1">
      <c r="G34" s="419" t="s">
        <v>251</v>
      </c>
      <c r="H34" s="420">
        <f>E13+E23+E33</f>
        <v>0</v>
      </c>
    </row>
    <row r="35" spans="1:8" ht="29.25" customHeight="1">
      <c r="H35" s="421"/>
    </row>
    <row r="36" spans="1:8" s="45" customFormat="1" ht="122.25" customHeight="1">
      <c r="A36" s="776" t="s">
        <v>252</v>
      </c>
      <c r="B36" s="776"/>
      <c r="C36" s="776"/>
      <c r="D36" s="776"/>
      <c r="E36" s="776"/>
      <c r="F36" s="776"/>
      <c r="G36" s="776"/>
      <c r="H36" s="776"/>
    </row>
  </sheetData>
  <mergeCells count="47">
    <mergeCell ref="B11:C11"/>
    <mergeCell ref="A2:H2"/>
    <mergeCell ref="A4:A5"/>
    <mergeCell ref="B4:C5"/>
    <mergeCell ref="D4:D5"/>
    <mergeCell ref="E4:E5"/>
    <mergeCell ref="F4:F5"/>
    <mergeCell ref="G4:G5"/>
    <mergeCell ref="H4:H5"/>
    <mergeCell ref="B6:C6"/>
    <mergeCell ref="B7:C7"/>
    <mergeCell ref="B8:C8"/>
    <mergeCell ref="B9:C9"/>
    <mergeCell ref="B10:C10"/>
    <mergeCell ref="F21:H21"/>
    <mergeCell ref="B12:C12"/>
    <mergeCell ref="A13:D13"/>
    <mergeCell ref="A16:A17"/>
    <mergeCell ref="B16:B17"/>
    <mergeCell ref="C16:C17"/>
    <mergeCell ref="D16:D17"/>
    <mergeCell ref="E16:E17"/>
    <mergeCell ref="F16:H17"/>
    <mergeCell ref="F18:H18"/>
    <mergeCell ref="F19:H19"/>
    <mergeCell ref="F20:H20"/>
    <mergeCell ref="F22:H22"/>
    <mergeCell ref="A23:D23"/>
    <mergeCell ref="F23:H23"/>
    <mergeCell ref="B28:C28"/>
    <mergeCell ref="F28:H28"/>
    <mergeCell ref="A26:A27"/>
    <mergeCell ref="B26:C27"/>
    <mergeCell ref="D26:D27"/>
    <mergeCell ref="E26:E27"/>
    <mergeCell ref="F26:H27"/>
    <mergeCell ref="B29:C29"/>
    <mergeCell ref="F29:H29"/>
    <mergeCell ref="B30:C30"/>
    <mergeCell ref="F30:H30"/>
    <mergeCell ref="A36:H36"/>
    <mergeCell ref="B31:C31"/>
    <mergeCell ref="F31:H31"/>
    <mergeCell ref="B32:C32"/>
    <mergeCell ref="F32:H32"/>
    <mergeCell ref="A33:D33"/>
    <mergeCell ref="F33:H33"/>
  </mergeCells>
  <phoneticPr fontId="1"/>
  <dataValidations count="2">
    <dataValidation type="list" allowBlank="1" showInputMessage="1" showErrorMessage="1" sqref="F6:F12" xr:uid="{31CBF193-4BF1-4711-8DC0-96239D972819}">
      <formula1>"有,無"</formula1>
    </dataValidation>
    <dataValidation type="list" allowBlank="1" showInputMessage="1" showErrorMessage="1" sqref="G6:G12" xr:uid="{313E4108-335E-41AE-AC85-4BE0C972364F}">
      <formula1>"本邦調達,現地調達,第三国調達"</formula1>
    </dataValidation>
  </dataValidations>
  <pageMargins left="0.70866141732283472" right="0.70866141732283472" top="0.74803149606299213" bottom="0.74803149606299213" header="0.31496062992125984" footer="0.31496062992125984"/>
  <pageSetup paperSize="9" scale="51" orientation="landscape" r:id="rId1"/>
  <headerFooter>
    <oddHeader>&amp;R（2023.06版）</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81AE-E6AD-4079-8FD8-B506BDFFE140}">
  <sheetPr>
    <pageSetUpPr fitToPage="1"/>
  </sheetPr>
  <dimension ref="A1:H36"/>
  <sheetViews>
    <sheetView view="pageBreakPreview" zoomScale="85" zoomScaleNormal="100" zoomScaleSheetLayoutView="85" workbookViewId="0"/>
  </sheetViews>
  <sheetFormatPr defaultColWidth="9" defaultRowHeight="14"/>
  <cols>
    <col min="1" max="1" width="9.08203125" style="422" customWidth="1"/>
    <col min="2" max="2" width="25.58203125" style="422" customWidth="1"/>
    <col min="3" max="3" width="8.58203125" style="422" customWidth="1"/>
    <col min="4" max="6" width="12.58203125" style="422" customWidth="1"/>
    <col min="7" max="7" width="16.08203125" style="422" customWidth="1"/>
    <col min="8" max="8" width="24.58203125" style="422" customWidth="1"/>
    <col min="9" max="16384" width="9" style="422"/>
  </cols>
  <sheetData>
    <row r="1" spans="1:8" ht="18" customHeight="1">
      <c r="H1" s="423" t="s">
        <v>253</v>
      </c>
    </row>
    <row r="2" spans="1:8" ht="30" customHeight="1">
      <c r="A2" s="786" t="s">
        <v>254</v>
      </c>
      <c r="B2" s="786"/>
      <c r="C2" s="786"/>
      <c r="D2" s="786"/>
      <c r="E2" s="786"/>
      <c r="F2" s="786"/>
      <c r="G2" s="786"/>
      <c r="H2" s="786"/>
    </row>
    <row r="3" spans="1:8" ht="24" customHeight="1" thickBot="1">
      <c r="A3" s="400" t="s">
        <v>255</v>
      </c>
      <c r="B3" s="401"/>
      <c r="C3" s="401"/>
      <c r="D3" s="401"/>
      <c r="E3" s="401"/>
      <c r="F3" s="401"/>
      <c r="G3" s="401"/>
      <c r="H3" s="402"/>
    </row>
    <row r="4" spans="1:8" ht="18" customHeight="1">
      <c r="A4" s="781" t="s">
        <v>241</v>
      </c>
      <c r="B4" s="784" t="s">
        <v>256</v>
      </c>
      <c r="C4" s="718" t="s">
        <v>242</v>
      </c>
      <c r="D4" s="823" t="s">
        <v>257</v>
      </c>
      <c r="E4" s="824"/>
      <c r="F4" s="824"/>
      <c r="G4" s="825"/>
      <c r="H4" s="791" t="s">
        <v>246</v>
      </c>
    </row>
    <row r="5" spans="1:8" ht="18" customHeight="1" thickBot="1">
      <c r="A5" s="782"/>
      <c r="B5" s="785"/>
      <c r="C5" s="719"/>
      <c r="D5" s="424" t="s">
        <v>258</v>
      </c>
      <c r="E5" s="425" t="s">
        <v>259</v>
      </c>
      <c r="F5" s="426" t="s">
        <v>260</v>
      </c>
      <c r="G5" s="427" t="s">
        <v>261</v>
      </c>
      <c r="H5" s="792"/>
    </row>
    <row r="6" spans="1:8" ht="24" customHeight="1" thickTop="1">
      <c r="A6" s="403"/>
      <c r="B6" s="428"/>
      <c r="C6" s="404"/>
      <c r="D6" s="429"/>
      <c r="E6" s="430"/>
      <c r="F6" s="431"/>
      <c r="G6" s="432"/>
      <c r="H6" s="433"/>
    </row>
    <row r="7" spans="1:8" ht="24" customHeight="1">
      <c r="A7" s="434"/>
      <c r="B7" s="435"/>
      <c r="C7" s="408"/>
      <c r="D7" s="436"/>
      <c r="E7" s="437"/>
      <c r="F7" s="438"/>
      <c r="G7" s="439"/>
      <c r="H7" s="440"/>
    </row>
    <row r="8" spans="1:8" ht="24" customHeight="1">
      <c r="A8" s="407"/>
      <c r="B8" s="435"/>
      <c r="C8" s="441"/>
      <c r="D8" s="442"/>
      <c r="E8" s="443"/>
      <c r="F8" s="444"/>
      <c r="G8" s="445"/>
      <c r="H8" s="440"/>
    </row>
    <row r="9" spans="1:8" ht="24" customHeight="1" thickBot="1">
      <c r="A9" s="446"/>
      <c r="B9" s="447"/>
      <c r="C9" s="448"/>
      <c r="D9" s="814" t="s">
        <v>262</v>
      </c>
      <c r="E9" s="815"/>
      <c r="F9" s="816"/>
      <c r="G9" s="449">
        <f>SUM(G6:G8)</f>
        <v>0</v>
      </c>
      <c r="H9" s="450"/>
    </row>
    <row r="10" spans="1:8" ht="24" customHeight="1">
      <c r="A10" s="434"/>
      <c r="B10" s="435"/>
      <c r="C10" s="451"/>
      <c r="D10" s="452"/>
      <c r="E10" s="453"/>
      <c r="F10" s="454"/>
      <c r="G10" s="439"/>
      <c r="H10" s="455"/>
    </row>
    <row r="11" spans="1:8" ht="24" customHeight="1">
      <c r="A11" s="407"/>
      <c r="B11" s="435"/>
      <c r="C11" s="353"/>
      <c r="D11" s="351"/>
      <c r="E11" s="456"/>
      <c r="F11" s="457"/>
      <c r="G11" s="458"/>
      <c r="H11" s="440"/>
    </row>
    <row r="12" spans="1:8" ht="24" customHeight="1" thickBot="1">
      <c r="A12" s="446"/>
      <c r="B12" s="447"/>
      <c r="C12" s="448"/>
      <c r="D12" s="814" t="s">
        <v>262</v>
      </c>
      <c r="E12" s="815"/>
      <c r="F12" s="816"/>
      <c r="G12" s="459">
        <f>SUM(G10:G11)</f>
        <v>0</v>
      </c>
      <c r="H12" s="450"/>
    </row>
    <row r="13" spans="1:8" ht="24" customHeight="1">
      <c r="A13" s="434"/>
      <c r="B13" s="435"/>
      <c r="C13" s="451"/>
      <c r="D13" s="452"/>
      <c r="E13" s="453"/>
      <c r="F13" s="454"/>
      <c r="G13" s="460"/>
      <c r="H13" s="455"/>
    </row>
    <row r="14" spans="1:8" ht="24" customHeight="1">
      <c r="A14" s="407"/>
      <c r="B14" s="435"/>
      <c r="C14" s="353"/>
      <c r="D14" s="351"/>
      <c r="E14" s="456"/>
      <c r="F14" s="457"/>
      <c r="G14" s="458"/>
      <c r="H14" s="440"/>
    </row>
    <row r="15" spans="1:8" ht="24" customHeight="1" thickBot="1">
      <c r="A15" s="446"/>
      <c r="B15" s="447"/>
      <c r="C15" s="461"/>
      <c r="D15" s="814" t="s">
        <v>262</v>
      </c>
      <c r="E15" s="815"/>
      <c r="F15" s="816"/>
      <c r="G15" s="449">
        <f>SUM(G13:G14)</f>
        <v>0</v>
      </c>
      <c r="H15" s="450"/>
    </row>
    <row r="16" spans="1:8" ht="24" customHeight="1">
      <c r="A16" s="434"/>
      <c r="B16" s="435"/>
      <c r="C16" s="451"/>
      <c r="D16" s="452"/>
      <c r="E16" s="453"/>
      <c r="F16" s="454"/>
      <c r="G16" s="439"/>
      <c r="H16" s="462"/>
    </row>
    <row r="17" spans="1:8" ht="24" customHeight="1">
      <c r="A17" s="407"/>
      <c r="B17" s="435"/>
      <c r="C17" s="353"/>
      <c r="D17" s="351"/>
      <c r="E17" s="456"/>
      <c r="F17" s="457"/>
      <c r="G17" s="458"/>
      <c r="H17" s="455"/>
    </row>
    <row r="18" spans="1:8" ht="24" customHeight="1">
      <c r="A18" s="463"/>
      <c r="B18" s="447"/>
      <c r="C18" s="464"/>
      <c r="D18" s="814" t="s">
        <v>262</v>
      </c>
      <c r="E18" s="817"/>
      <c r="F18" s="818"/>
      <c r="G18" s="601">
        <f>SUM(G16:G17)</f>
        <v>0</v>
      </c>
      <c r="H18" s="450"/>
    </row>
    <row r="19" spans="1:8" ht="30" customHeight="1">
      <c r="A19" s="819"/>
      <c r="B19" s="819"/>
      <c r="C19" s="820"/>
      <c r="D19" s="821" t="s">
        <v>263</v>
      </c>
      <c r="E19" s="822"/>
      <c r="F19" s="822"/>
      <c r="G19" s="597">
        <f>G9+G12+G15+G18</f>
        <v>0</v>
      </c>
      <c r="H19" s="417"/>
    </row>
    <row r="20" spans="1:8" ht="15" customHeight="1">
      <c r="A20" s="465"/>
      <c r="B20" s="465"/>
      <c r="C20" s="466"/>
      <c r="D20" s="467"/>
      <c r="E20" s="467"/>
      <c r="F20" s="467"/>
      <c r="G20" s="416"/>
      <c r="H20" s="417"/>
    </row>
    <row r="21" spans="1:8" ht="24" customHeight="1" thickBot="1">
      <c r="A21" s="400" t="s">
        <v>264</v>
      </c>
      <c r="B21" s="401"/>
      <c r="C21" s="401"/>
      <c r="D21" s="401"/>
      <c r="E21" s="401"/>
      <c r="F21" s="401"/>
      <c r="G21" s="401"/>
      <c r="H21" s="402"/>
    </row>
    <row r="22" spans="1:8" ht="18" customHeight="1">
      <c r="A22" s="781" t="s">
        <v>241</v>
      </c>
      <c r="B22" s="716" t="s">
        <v>189</v>
      </c>
      <c r="C22" s="718" t="s">
        <v>242</v>
      </c>
      <c r="D22" s="789" t="s">
        <v>265</v>
      </c>
      <c r="E22" s="810" t="s">
        <v>246</v>
      </c>
      <c r="F22" s="811"/>
      <c r="G22" s="791"/>
    </row>
    <row r="23" spans="1:8" ht="18" customHeight="1" thickBot="1">
      <c r="A23" s="782"/>
      <c r="B23" s="717"/>
      <c r="C23" s="719"/>
      <c r="D23" s="721"/>
      <c r="E23" s="812"/>
      <c r="F23" s="813"/>
      <c r="G23" s="792"/>
    </row>
    <row r="24" spans="1:8" ht="24" customHeight="1" thickTop="1">
      <c r="A24" s="468"/>
      <c r="B24" s="795"/>
      <c r="C24" s="469"/>
      <c r="D24" s="905"/>
      <c r="E24" s="798"/>
      <c r="F24" s="799"/>
      <c r="G24" s="800"/>
    </row>
    <row r="25" spans="1:8" ht="24" customHeight="1">
      <c r="A25" s="470"/>
      <c r="B25" s="796"/>
      <c r="C25" s="471"/>
      <c r="D25" s="907"/>
      <c r="E25" s="801"/>
      <c r="F25" s="802"/>
      <c r="G25" s="803"/>
    </row>
    <row r="26" spans="1:8" ht="24" customHeight="1">
      <c r="A26" s="352"/>
      <c r="B26" s="796"/>
      <c r="C26" s="472"/>
      <c r="D26" s="911"/>
      <c r="E26" s="801"/>
      <c r="F26" s="802"/>
      <c r="G26" s="803"/>
    </row>
    <row r="27" spans="1:8" ht="24" customHeight="1" thickBot="1">
      <c r="A27" s="473"/>
      <c r="B27" s="797"/>
      <c r="C27" s="474" t="s">
        <v>262</v>
      </c>
      <c r="D27" s="916">
        <f>SUM(D24:D26)</f>
        <v>0</v>
      </c>
      <c r="E27" s="804"/>
      <c r="F27" s="805"/>
      <c r="G27" s="806"/>
    </row>
    <row r="28" spans="1:8" ht="24" customHeight="1">
      <c r="A28" s="470"/>
      <c r="B28" s="796"/>
      <c r="C28" s="451"/>
      <c r="D28" s="907"/>
      <c r="E28" s="801"/>
      <c r="F28" s="802"/>
      <c r="G28" s="803"/>
    </row>
    <row r="29" spans="1:8" ht="24" customHeight="1">
      <c r="A29" s="352"/>
      <c r="B29" s="796"/>
      <c r="C29" s="353"/>
      <c r="D29" s="909"/>
      <c r="E29" s="801"/>
      <c r="F29" s="802"/>
      <c r="G29" s="803"/>
    </row>
    <row r="30" spans="1:8" ht="24" customHeight="1" thickBot="1">
      <c r="A30" s="475"/>
      <c r="B30" s="797"/>
      <c r="C30" s="476" t="s">
        <v>262</v>
      </c>
      <c r="D30" s="917">
        <f>SUM(D28:D29)</f>
        <v>0</v>
      </c>
      <c r="E30" s="804"/>
      <c r="F30" s="805"/>
      <c r="G30" s="806"/>
    </row>
    <row r="31" spans="1:8" ht="30" customHeight="1">
      <c r="A31" s="807" t="s">
        <v>266</v>
      </c>
      <c r="B31" s="808"/>
      <c r="C31" s="809"/>
      <c r="D31" s="477">
        <f>D27+D30</f>
        <v>0</v>
      </c>
      <c r="E31" s="478"/>
      <c r="F31" s="261"/>
      <c r="G31" s="261"/>
      <c r="H31" s="79"/>
    </row>
    <row r="32" spans="1:8" ht="30" customHeight="1">
      <c r="A32" s="761" t="s">
        <v>267</v>
      </c>
      <c r="B32" s="762"/>
      <c r="C32" s="762"/>
      <c r="D32" s="597">
        <f>D31*100/110</f>
        <v>0</v>
      </c>
      <c r="E32" s="400"/>
      <c r="F32" s="79"/>
      <c r="G32" s="79"/>
      <c r="H32" s="79"/>
    </row>
    <row r="33" spans="1:8" ht="30" customHeight="1">
      <c r="A33" s="467"/>
      <c r="B33" s="467"/>
      <c r="C33" s="467"/>
      <c r="D33" s="416"/>
      <c r="E33" s="417"/>
      <c r="F33" s="79"/>
      <c r="G33" s="79"/>
      <c r="H33" s="79"/>
    </row>
    <row r="34" spans="1:8" ht="30" customHeight="1" thickBot="1">
      <c r="A34" s="467"/>
      <c r="B34" s="467"/>
      <c r="C34" s="467"/>
      <c r="D34" s="79"/>
      <c r="E34" s="79"/>
      <c r="F34" s="479" t="s">
        <v>268</v>
      </c>
      <c r="G34" s="358">
        <f>G19+D32</f>
        <v>0</v>
      </c>
      <c r="H34" s="79"/>
    </row>
    <row r="35" spans="1:8" ht="18" customHeight="1">
      <c r="A35" s="466"/>
      <c r="B35" s="480"/>
      <c r="C35" s="793" t="s">
        <v>269</v>
      </c>
      <c r="D35" s="793"/>
      <c r="E35" s="793"/>
      <c r="F35" s="793"/>
      <c r="G35" s="793"/>
      <c r="H35" s="793"/>
    </row>
    <row r="36" spans="1:8" ht="121.5" customHeight="1">
      <c r="A36" s="794" t="s">
        <v>270</v>
      </c>
      <c r="B36" s="794"/>
      <c r="C36" s="794"/>
      <c r="D36" s="794"/>
      <c r="E36" s="794"/>
      <c r="F36" s="794"/>
      <c r="G36" s="794"/>
      <c r="H36" s="794"/>
    </row>
  </sheetData>
  <mergeCells count="25">
    <mergeCell ref="A2:H2"/>
    <mergeCell ref="A4:A5"/>
    <mergeCell ref="B4:B5"/>
    <mergeCell ref="C4:C5"/>
    <mergeCell ref="D4:G4"/>
    <mergeCell ref="H4:H5"/>
    <mergeCell ref="D9:F9"/>
    <mergeCell ref="D12:F12"/>
    <mergeCell ref="D15:F15"/>
    <mergeCell ref="D18:F18"/>
    <mergeCell ref="A19:C19"/>
    <mergeCell ref="D19:F19"/>
    <mergeCell ref="A22:A23"/>
    <mergeCell ref="B22:B23"/>
    <mergeCell ref="C22:C23"/>
    <mergeCell ref="D22:D23"/>
    <mergeCell ref="E22:G23"/>
    <mergeCell ref="C35:H35"/>
    <mergeCell ref="A36:H36"/>
    <mergeCell ref="B24:B27"/>
    <mergeCell ref="E24:G27"/>
    <mergeCell ref="B28:B30"/>
    <mergeCell ref="E28:G30"/>
    <mergeCell ref="A31:C31"/>
    <mergeCell ref="A32:C32"/>
  </mergeCells>
  <phoneticPr fontId="1"/>
  <pageMargins left="0.70866141732283472" right="0.70866141732283472" top="0.74803149606299213" bottom="0.74803149606299213" header="0.31496062992125984" footer="0.31496062992125984"/>
  <pageSetup paperSize="9" scale="54" orientation="landscape" r:id="rId1"/>
  <headerFooter>
    <oddHeader>&amp;R（2023.06版）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3622-9FC1-4DB8-B2E5-BE5A7870B677}">
  <sheetPr>
    <pageSetUpPr fitToPage="1"/>
  </sheetPr>
  <dimension ref="A1:E37"/>
  <sheetViews>
    <sheetView workbookViewId="0"/>
  </sheetViews>
  <sheetFormatPr defaultColWidth="9" defaultRowHeight="14"/>
  <cols>
    <col min="1" max="1" width="14.58203125" style="484" customWidth="1"/>
    <col min="2" max="2" width="24.5" style="484" customWidth="1"/>
    <col min="3" max="3" width="14.58203125" style="529" customWidth="1"/>
    <col min="4" max="4" width="48.58203125" style="484" customWidth="1"/>
    <col min="5" max="16384" width="9" style="484"/>
  </cols>
  <sheetData>
    <row r="1" spans="1:4" ht="18" customHeight="1">
      <c r="A1" s="481"/>
      <c r="B1" s="481"/>
      <c r="C1" s="482"/>
      <c r="D1" s="483" t="s">
        <v>271</v>
      </c>
    </row>
    <row r="2" spans="1:4" ht="24" customHeight="1">
      <c r="A2" s="837" t="s">
        <v>272</v>
      </c>
      <c r="B2" s="837"/>
      <c r="C2" s="837"/>
      <c r="D2" s="837"/>
    </row>
    <row r="3" spans="1:4" ht="24" customHeight="1" thickBot="1">
      <c r="A3" s="481" t="s">
        <v>273</v>
      </c>
      <c r="B3" s="481"/>
      <c r="C3" s="482"/>
      <c r="D3" s="485"/>
    </row>
    <row r="4" spans="1:4" ht="30" customHeight="1" thickBot="1">
      <c r="A4" s="829" t="s">
        <v>256</v>
      </c>
      <c r="B4" s="830"/>
      <c r="C4" s="486" t="s">
        <v>192</v>
      </c>
      <c r="D4" s="487" t="s">
        <v>274</v>
      </c>
    </row>
    <row r="5" spans="1:4" ht="24" customHeight="1" thickTop="1">
      <c r="A5" s="838" t="s">
        <v>275</v>
      </c>
      <c r="B5" s="488" t="s">
        <v>276</v>
      </c>
      <c r="C5" s="489"/>
      <c r="D5" s="490"/>
    </row>
    <row r="6" spans="1:4" ht="24" customHeight="1">
      <c r="A6" s="839"/>
      <c r="B6" s="491" t="s">
        <v>277</v>
      </c>
      <c r="C6" s="492"/>
      <c r="D6" s="493"/>
    </row>
    <row r="7" spans="1:4" ht="24" customHeight="1">
      <c r="A7" s="839"/>
      <c r="B7" s="494" t="s">
        <v>278</v>
      </c>
      <c r="C7" s="495"/>
      <c r="D7" s="493"/>
    </row>
    <row r="8" spans="1:4" ht="24" customHeight="1">
      <c r="A8" s="839"/>
      <c r="B8" s="481" t="s">
        <v>279</v>
      </c>
      <c r="C8" s="496"/>
      <c r="D8" s="493"/>
    </row>
    <row r="9" spans="1:4" ht="24" customHeight="1" thickBot="1">
      <c r="A9" s="839"/>
      <c r="B9" s="497"/>
      <c r="C9" s="498"/>
      <c r="D9" s="499"/>
    </row>
    <row r="10" spans="1:4" ht="24" customHeight="1" thickTop="1" thickBot="1">
      <c r="A10" s="840"/>
      <c r="B10" s="500" t="s">
        <v>262</v>
      </c>
      <c r="C10" s="501">
        <f>SUM(C5:C9)</f>
        <v>0</v>
      </c>
      <c r="D10" s="502"/>
    </row>
    <row r="11" spans="1:4" ht="24" customHeight="1">
      <c r="A11" s="841" t="s">
        <v>280</v>
      </c>
      <c r="B11" s="503" t="s">
        <v>281</v>
      </c>
      <c r="C11" s="504"/>
      <c r="D11" s="505"/>
    </row>
    <row r="12" spans="1:4" ht="24" customHeight="1">
      <c r="A12" s="839"/>
      <c r="B12" s="491" t="s">
        <v>282</v>
      </c>
      <c r="C12" s="492"/>
      <c r="D12" s="493"/>
    </row>
    <row r="13" spans="1:4" ht="24" customHeight="1">
      <c r="A13" s="839"/>
      <c r="B13" s="481" t="s">
        <v>283</v>
      </c>
      <c r="C13" s="496"/>
      <c r="D13" s="493"/>
    </row>
    <row r="14" spans="1:4" ht="24" customHeight="1">
      <c r="A14" s="839"/>
      <c r="B14" s="494" t="s">
        <v>284</v>
      </c>
      <c r="C14" s="495"/>
      <c r="D14" s="493"/>
    </row>
    <row r="15" spans="1:4" ht="24" customHeight="1">
      <c r="A15" s="839"/>
      <c r="B15" s="506" t="s">
        <v>285</v>
      </c>
      <c r="C15" s="507"/>
      <c r="D15" s="493"/>
    </row>
    <row r="16" spans="1:4" ht="24" customHeight="1" thickBot="1">
      <c r="A16" s="839"/>
      <c r="B16" s="497"/>
      <c r="C16" s="498"/>
      <c r="D16" s="499"/>
    </row>
    <row r="17" spans="1:5" ht="24" customHeight="1" thickTop="1" thickBot="1">
      <c r="A17" s="840"/>
      <c r="B17" s="500" t="s">
        <v>262</v>
      </c>
      <c r="C17" s="501">
        <f>SUM(C11:C16)</f>
        <v>0</v>
      </c>
      <c r="D17" s="502"/>
    </row>
    <row r="18" spans="1:5" ht="24" customHeight="1">
      <c r="A18" s="835" t="s">
        <v>286</v>
      </c>
      <c r="B18" s="503"/>
      <c r="C18" s="504"/>
      <c r="D18" s="505"/>
    </row>
    <row r="19" spans="1:5" ht="24" customHeight="1">
      <c r="A19" s="835"/>
      <c r="B19" s="508"/>
      <c r="C19" s="496"/>
      <c r="D19" s="493"/>
    </row>
    <row r="20" spans="1:5" ht="24" customHeight="1" thickBot="1">
      <c r="A20" s="835"/>
      <c r="B20" s="497"/>
      <c r="C20" s="498"/>
      <c r="D20" s="499"/>
    </row>
    <row r="21" spans="1:5" ht="24" customHeight="1" thickTop="1" thickBot="1">
      <c r="A21" s="836"/>
      <c r="B21" s="509" t="s">
        <v>262</v>
      </c>
      <c r="C21" s="510">
        <f>SUM(C18:C20)</f>
        <v>0</v>
      </c>
      <c r="D21" s="502"/>
    </row>
    <row r="22" spans="1:5" ht="24" customHeight="1">
      <c r="A22" s="835" t="s">
        <v>287</v>
      </c>
      <c r="B22" s="503"/>
      <c r="C22" s="504"/>
      <c r="D22" s="505"/>
    </row>
    <row r="23" spans="1:5" ht="24" customHeight="1" thickBot="1">
      <c r="A23" s="835"/>
      <c r="B23" s="497"/>
      <c r="C23" s="498"/>
      <c r="D23" s="499"/>
    </row>
    <row r="24" spans="1:5" ht="24" customHeight="1" thickTop="1" thickBot="1">
      <c r="A24" s="836"/>
      <c r="B24" s="509" t="s">
        <v>262</v>
      </c>
      <c r="C24" s="510">
        <f>SUM(C22:C23)</f>
        <v>0</v>
      </c>
      <c r="D24" s="502"/>
    </row>
    <row r="25" spans="1:5" ht="30" customHeight="1">
      <c r="A25" s="761" t="s">
        <v>288</v>
      </c>
      <c r="B25" s="770"/>
      <c r="C25" s="511">
        <f>C10+C17+C24</f>
        <v>0</v>
      </c>
      <c r="D25" s="400"/>
    </row>
    <row r="26" spans="1:5" ht="15" customHeight="1">
      <c r="A26" s="481"/>
      <c r="B26" s="481"/>
      <c r="C26" s="482"/>
      <c r="D26" s="481"/>
    </row>
    <row r="27" spans="1:5" ht="20.149999999999999" customHeight="1" thickBot="1">
      <c r="A27" s="481" t="s">
        <v>289</v>
      </c>
      <c r="B27" s="481"/>
      <c r="C27" s="512"/>
      <c r="D27" s="481"/>
      <c r="E27" s="481"/>
    </row>
    <row r="28" spans="1:5" ht="20.149999999999999" customHeight="1" thickBot="1">
      <c r="A28" s="829" t="s">
        <v>290</v>
      </c>
      <c r="B28" s="830"/>
      <c r="C28" s="513" t="s">
        <v>291</v>
      </c>
      <c r="D28" s="514" t="s">
        <v>292</v>
      </c>
      <c r="E28" s="514" t="s">
        <v>293</v>
      </c>
    </row>
    <row r="29" spans="1:5" ht="20.149999999999999" customHeight="1" thickTop="1">
      <c r="A29" s="831"/>
      <c r="B29" s="832"/>
      <c r="C29" s="489"/>
      <c r="D29" s="515"/>
      <c r="E29" s="516"/>
    </row>
    <row r="30" spans="1:5" ht="20.149999999999999" customHeight="1">
      <c r="A30" s="833"/>
      <c r="B30" s="834"/>
      <c r="C30" s="492"/>
      <c r="D30" s="517"/>
      <c r="E30" s="518"/>
    </row>
    <row r="31" spans="1:5" ht="20.149999999999999" customHeight="1">
      <c r="A31" s="833"/>
      <c r="B31" s="834"/>
      <c r="C31" s="496"/>
      <c r="D31" s="519"/>
      <c r="E31" s="520"/>
    </row>
    <row r="32" spans="1:5" ht="20.149999999999999" customHeight="1" thickBot="1">
      <c r="A32" s="826"/>
      <c r="B32" s="827"/>
      <c r="C32" s="521"/>
      <c r="D32" s="522"/>
      <c r="E32" s="523"/>
    </row>
    <row r="33" spans="1:5" ht="20.149999999999999" customHeight="1">
      <c r="A33" s="761" t="s">
        <v>294</v>
      </c>
      <c r="B33" s="770"/>
      <c r="C33" s="524">
        <f>SUM(C29:C32)</f>
        <v>0</v>
      </c>
      <c r="D33" s="386"/>
      <c r="E33" s="481"/>
    </row>
    <row r="34" spans="1:5" ht="18.75" customHeight="1">
      <c r="A34" s="481"/>
      <c r="B34" s="481"/>
      <c r="C34" s="525"/>
      <c r="D34" s="481"/>
    </row>
    <row r="35" spans="1:5" ht="29.5" customHeight="1" thickBot="1">
      <c r="B35" s="526" t="s">
        <v>295</v>
      </c>
      <c r="C35" s="527">
        <f>C25+C33</f>
        <v>0</v>
      </c>
    </row>
    <row r="36" spans="1:5">
      <c r="C36" s="528"/>
    </row>
    <row r="37" spans="1:5" ht="76.5" customHeight="1">
      <c r="A37" s="828" t="s">
        <v>296</v>
      </c>
      <c r="B37" s="828"/>
      <c r="C37" s="828"/>
      <c r="D37" s="828"/>
    </row>
  </sheetData>
  <mergeCells count="14">
    <mergeCell ref="A22:A24"/>
    <mergeCell ref="A2:D2"/>
    <mergeCell ref="A4:B4"/>
    <mergeCell ref="A5:A10"/>
    <mergeCell ref="A11:A17"/>
    <mergeCell ref="A18:A21"/>
    <mergeCell ref="A32:B32"/>
    <mergeCell ref="A33:B33"/>
    <mergeCell ref="A37:D37"/>
    <mergeCell ref="A25:B25"/>
    <mergeCell ref="A28:B28"/>
    <mergeCell ref="A29:B29"/>
    <mergeCell ref="A30:B30"/>
    <mergeCell ref="A31:B31"/>
  </mergeCells>
  <phoneticPr fontId="1"/>
  <pageMargins left="0.70866141732283472" right="0.70866141732283472" top="0.74803149606299213" bottom="0.74803149606299213" header="0.31496062992125984" footer="0.31496062992125984"/>
  <pageSetup paperSize="9" scale="58" orientation="landscape" r:id="rId1"/>
  <headerFooter>
    <oddHeader>&amp;R（2023.06版）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4AB3-A78A-4E5C-94FD-4947EA04E7E2}">
  <sheetPr>
    <pageSetUpPr fitToPage="1"/>
  </sheetPr>
  <dimension ref="A1:I40"/>
  <sheetViews>
    <sheetView zoomScaleNormal="100" workbookViewId="0"/>
  </sheetViews>
  <sheetFormatPr defaultColWidth="9" defaultRowHeight="14"/>
  <cols>
    <col min="1" max="1" width="3.83203125" style="47" customWidth="1"/>
    <col min="2" max="2" width="14.58203125" style="250" customWidth="1"/>
    <col min="3" max="3" width="28" style="47" customWidth="1"/>
    <col min="4" max="4" width="8.08203125" style="47" customWidth="1"/>
    <col min="5" max="5" width="18.58203125" style="47" customWidth="1"/>
    <col min="6" max="6" width="9.58203125" style="47" customWidth="1"/>
    <col min="7" max="7" width="21.08203125" style="47" customWidth="1"/>
    <col min="8" max="8" width="8.83203125" style="47" customWidth="1"/>
    <col min="9" max="9" width="19.83203125" style="47" customWidth="1"/>
    <col min="10" max="16384" width="9" style="47"/>
  </cols>
  <sheetData>
    <row r="1" spans="1:9" ht="18.75" customHeight="1">
      <c r="A1" s="79"/>
      <c r="B1" s="244"/>
      <c r="C1" s="79"/>
      <c r="D1" s="530"/>
      <c r="G1" s="530"/>
      <c r="H1" s="530"/>
      <c r="I1" s="530" t="s">
        <v>297</v>
      </c>
    </row>
    <row r="2" spans="1:9" ht="24" customHeight="1">
      <c r="A2" s="531"/>
      <c r="B2" s="860" t="s">
        <v>298</v>
      </c>
      <c r="C2" s="860"/>
      <c r="D2" s="860"/>
      <c r="E2" s="860"/>
      <c r="F2" s="860"/>
      <c r="G2" s="860"/>
    </row>
    <row r="3" spans="1:9" ht="24" customHeight="1" thickBot="1">
      <c r="A3" s="79"/>
      <c r="B3" s="262" t="s">
        <v>299</v>
      </c>
      <c r="C3" s="79"/>
      <c r="D3" s="79"/>
    </row>
    <row r="4" spans="1:9" ht="30" customHeight="1">
      <c r="A4" s="532"/>
      <c r="B4" s="642" t="s">
        <v>300</v>
      </c>
      <c r="C4" s="861" t="s">
        <v>301</v>
      </c>
      <c r="D4" s="644" t="s">
        <v>111</v>
      </c>
      <c r="E4" s="862" t="s">
        <v>302</v>
      </c>
      <c r="F4" s="333" t="s">
        <v>303</v>
      </c>
      <c r="G4" s="640" t="s">
        <v>304</v>
      </c>
    </row>
    <row r="5" spans="1:9" ht="24" customHeight="1" thickBot="1">
      <c r="A5" s="102"/>
      <c r="B5" s="643"/>
      <c r="C5" s="846"/>
      <c r="D5" s="645"/>
      <c r="E5" s="863"/>
      <c r="F5" s="129" t="s">
        <v>305</v>
      </c>
      <c r="G5" s="641"/>
      <c r="I5" s="533" t="s">
        <v>306</v>
      </c>
    </row>
    <row r="6" spans="1:9" ht="24" customHeight="1" thickTop="1">
      <c r="A6" s="534"/>
      <c r="B6" s="107" t="str">
        <f t="shared" ref="B6:B14" si="0">IF($A6="","",VLOOKUP($A6,従事者基礎情報,2))</f>
        <v/>
      </c>
      <c r="C6" s="535" t="str">
        <f t="shared" ref="C6:C13" si="1">IF($A6="","",VLOOKUP($A6,従事者基礎情報,3))</f>
        <v/>
      </c>
      <c r="D6" s="117" t="str">
        <f t="shared" ref="D6:D14" si="2">IF($A6="","",VLOOKUP($A6,従事者基礎情報,5))</f>
        <v/>
      </c>
      <c r="E6" s="536" t="e">
        <f>ROUND(I6/3.08,-3)</f>
        <v>#VALUE!</v>
      </c>
      <c r="F6" s="918"/>
      <c r="G6" s="53" t="e">
        <f>E6*F6</f>
        <v>#VALUE!</v>
      </c>
      <c r="I6" s="537" t="str">
        <f>IF(A6="","",VLOOKUP(D6,単価表,2))</f>
        <v/>
      </c>
    </row>
    <row r="7" spans="1:9" ht="24" customHeight="1">
      <c r="A7" s="534"/>
      <c r="B7" s="107" t="str">
        <f t="shared" si="0"/>
        <v/>
      </c>
      <c r="C7" s="535" t="str">
        <f t="shared" si="1"/>
        <v/>
      </c>
      <c r="D7" s="117" t="str">
        <f t="shared" si="2"/>
        <v/>
      </c>
      <c r="E7" s="538" t="e">
        <f t="shared" ref="E7:E14" si="3">ROUND(I7/3.08,-3)</f>
        <v>#VALUE!</v>
      </c>
      <c r="F7" s="918"/>
      <c r="G7" s="122" t="e">
        <f>E7*F7</f>
        <v>#VALUE!</v>
      </c>
      <c r="I7" s="539" t="str">
        <f t="shared" ref="I7:I14" si="4">IF(A7="","",VLOOKUP(D7,単価表,2))</f>
        <v/>
      </c>
    </row>
    <row r="8" spans="1:9" ht="24" customHeight="1">
      <c r="A8" s="534"/>
      <c r="B8" s="109" t="str">
        <f t="shared" si="0"/>
        <v/>
      </c>
      <c r="C8" s="540" t="str">
        <f t="shared" si="1"/>
        <v/>
      </c>
      <c r="D8" s="118" t="str">
        <f t="shared" si="2"/>
        <v/>
      </c>
      <c r="E8" s="538" t="e">
        <f t="shared" si="3"/>
        <v>#VALUE!</v>
      </c>
      <c r="F8" s="918"/>
      <c r="G8" s="122" t="e">
        <f>E8*F8</f>
        <v>#VALUE!</v>
      </c>
      <c r="I8" s="539" t="str">
        <f t="shared" si="4"/>
        <v/>
      </c>
    </row>
    <row r="9" spans="1:9" ht="24" customHeight="1">
      <c r="A9" s="534"/>
      <c r="B9" s="109" t="str">
        <f t="shared" si="0"/>
        <v/>
      </c>
      <c r="C9" s="540" t="str">
        <f t="shared" si="1"/>
        <v/>
      </c>
      <c r="D9" s="118" t="str">
        <f t="shared" si="2"/>
        <v/>
      </c>
      <c r="E9" s="538" t="e">
        <f t="shared" si="3"/>
        <v>#VALUE!</v>
      </c>
      <c r="F9" s="918"/>
      <c r="G9" s="122" t="e">
        <f>E9*F9</f>
        <v>#VALUE!</v>
      </c>
      <c r="I9" s="539" t="str">
        <f t="shared" si="4"/>
        <v/>
      </c>
    </row>
    <row r="10" spans="1:9" ht="24" customHeight="1">
      <c r="A10" s="534"/>
      <c r="B10" s="107" t="str">
        <f t="shared" si="0"/>
        <v/>
      </c>
      <c r="C10" s="535" t="str">
        <f t="shared" si="1"/>
        <v/>
      </c>
      <c r="D10" s="117" t="str">
        <f t="shared" si="2"/>
        <v/>
      </c>
      <c r="E10" s="536" t="e">
        <f>ROUND(I10/3.08,-3)</f>
        <v>#VALUE!</v>
      </c>
      <c r="F10" s="918"/>
      <c r="G10" s="122" t="e">
        <f>E10*F10</f>
        <v>#VALUE!</v>
      </c>
      <c r="I10" s="539" t="str">
        <f>IF(A10="","",VLOOKUP(D10,単価表,2))</f>
        <v/>
      </c>
    </row>
    <row r="11" spans="1:9" ht="24" customHeight="1">
      <c r="A11" s="534"/>
      <c r="B11" s="109" t="str">
        <f t="shared" si="0"/>
        <v/>
      </c>
      <c r="C11" s="540" t="str">
        <f t="shared" si="1"/>
        <v/>
      </c>
      <c r="D11" s="118" t="str">
        <f t="shared" si="2"/>
        <v/>
      </c>
      <c r="E11" s="538" t="e">
        <f t="shared" si="3"/>
        <v>#VALUE!</v>
      </c>
      <c r="F11" s="918"/>
      <c r="G11" s="54" t="e">
        <f t="shared" ref="G11:G14" si="5">E11*F11</f>
        <v>#VALUE!</v>
      </c>
      <c r="I11" s="539" t="str">
        <f t="shared" si="4"/>
        <v/>
      </c>
    </row>
    <row r="12" spans="1:9" ht="24" customHeight="1">
      <c r="A12" s="534"/>
      <c r="B12" s="109" t="str">
        <f t="shared" si="0"/>
        <v/>
      </c>
      <c r="C12" s="540" t="str">
        <f t="shared" si="1"/>
        <v/>
      </c>
      <c r="D12" s="118" t="str">
        <f t="shared" si="2"/>
        <v/>
      </c>
      <c r="E12" s="538" t="e">
        <f t="shared" si="3"/>
        <v>#VALUE!</v>
      </c>
      <c r="F12" s="918"/>
      <c r="G12" s="55" t="e">
        <f t="shared" si="5"/>
        <v>#VALUE!</v>
      </c>
      <c r="I12" s="539" t="str">
        <f t="shared" si="4"/>
        <v/>
      </c>
    </row>
    <row r="13" spans="1:9" ht="24" customHeight="1">
      <c r="A13" s="534"/>
      <c r="B13" s="109" t="str">
        <f t="shared" si="0"/>
        <v/>
      </c>
      <c r="C13" s="540" t="str">
        <f t="shared" si="1"/>
        <v/>
      </c>
      <c r="D13" s="118" t="str">
        <f t="shared" si="2"/>
        <v/>
      </c>
      <c r="E13" s="538" t="e">
        <f t="shared" si="3"/>
        <v>#VALUE!</v>
      </c>
      <c r="F13" s="918"/>
      <c r="G13" s="55" t="e">
        <f t="shared" si="5"/>
        <v>#VALUE!</v>
      </c>
      <c r="I13" s="539" t="str">
        <f t="shared" si="4"/>
        <v/>
      </c>
    </row>
    <row r="14" spans="1:9" ht="24" customHeight="1" thickBot="1">
      <c r="A14" s="534"/>
      <c r="B14" s="541" t="str">
        <f t="shared" si="0"/>
        <v/>
      </c>
      <c r="C14" s="542" t="str">
        <f>IF($A14="","",VLOOKUP($A14,従事者基礎情報,3))</f>
        <v/>
      </c>
      <c r="D14" s="543" t="str">
        <f t="shared" si="2"/>
        <v/>
      </c>
      <c r="E14" s="544" t="e">
        <f t="shared" si="3"/>
        <v>#VALUE!</v>
      </c>
      <c r="F14" s="919"/>
      <c r="G14" s="545" t="e">
        <f t="shared" si="5"/>
        <v>#VALUE!</v>
      </c>
      <c r="I14" s="539" t="str">
        <f t="shared" si="4"/>
        <v/>
      </c>
    </row>
    <row r="15" spans="1:9" ht="27.75" customHeight="1">
      <c r="A15" s="245"/>
      <c r="B15" s="546"/>
      <c r="C15" s="547"/>
      <c r="D15" s="547"/>
      <c r="E15" s="851" t="s">
        <v>307</v>
      </c>
      <c r="F15" s="852"/>
      <c r="G15" s="548" t="e">
        <f>SUM(G6:G14)</f>
        <v>#VALUE!</v>
      </c>
    </row>
    <row r="16" spans="1:9" ht="45" customHeight="1">
      <c r="A16" s="79"/>
      <c r="B16" s="853" t="s">
        <v>308</v>
      </c>
      <c r="C16" s="853"/>
      <c r="D16" s="853"/>
      <c r="E16" s="853"/>
      <c r="F16" s="853"/>
      <c r="G16" s="853"/>
      <c r="H16" s="853"/>
    </row>
    <row r="17" spans="1:9" ht="33.65" customHeight="1" thickBot="1">
      <c r="B17" s="262" t="s">
        <v>309</v>
      </c>
      <c r="C17" s="260"/>
      <c r="D17" s="251"/>
      <c r="E17" s="251"/>
      <c r="F17" s="251"/>
      <c r="G17" s="251"/>
      <c r="H17" s="251"/>
    </row>
    <row r="18" spans="1:9">
      <c r="B18" s="781" t="s">
        <v>241</v>
      </c>
      <c r="C18" s="716" t="s">
        <v>189</v>
      </c>
      <c r="D18" s="718" t="s">
        <v>242</v>
      </c>
      <c r="E18" s="720" t="s">
        <v>192</v>
      </c>
      <c r="F18" s="722" t="s">
        <v>246</v>
      </c>
      <c r="G18" s="724"/>
      <c r="H18" s="549"/>
    </row>
    <row r="19" spans="1:9" ht="31.4" customHeight="1" thickBot="1">
      <c r="B19" s="782"/>
      <c r="C19" s="717"/>
      <c r="D19" s="719"/>
      <c r="E19" s="721"/>
      <c r="F19" s="725"/>
      <c r="G19" s="727"/>
      <c r="H19" s="549"/>
    </row>
    <row r="20" spans="1:9" ht="24" customHeight="1" thickTop="1">
      <c r="B20" s="920"/>
      <c r="C20" s="921"/>
      <c r="D20" s="922"/>
      <c r="E20" s="923"/>
      <c r="F20" s="854"/>
      <c r="G20" s="855"/>
      <c r="H20" s="480"/>
    </row>
    <row r="21" spans="1:9" ht="24" customHeight="1">
      <c r="B21" s="920"/>
      <c r="C21" s="921"/>
      <c r="D21" s="922"/>
      <c r="E21" s="923"/>
      <c r="F21" s="856"/>
      <c r="G21" s="857"/>
      <c r="H21" s="480"/>
    </row>
    <row r="22" spans="1:9" ht="24" customHeight="1">
      <c r="B22" s="920"/>
      <c r="C22" s="921"/>
      <c r="D22" s="922"/>
      <c r="E22" s="923"/>
      <c r="F22" s="856"/>
      <c r="G22" s="857"/>
      <c r="H22" s="480"/>
    </row>
    <row r="23" spans="1:9" ht="24" customHeight="1">
      <c r="B23" s="924"/>
      <c r="C23" s="921"/>
      <c r="D23" s="922"/>
      <c r="E23" s="923"/>
      <c r="F23" s="856"/>
      <c r="G23" s="857"/>
      <c r="H23" s="480"/>
    </row>
    <row r="24" spans="1:9" ht="24" customHeight="1">
      <c r="B24" s="925"/>
      <c r="C24" s="926"/>
      <c r="D24" s="927"/>
      <c r="E24" s="928"/>
      <c r="F24" s="858"/>
      <c r="G24" s="859"/>
      <c r="H24" s="480"/>
    </row>
    <row r="25" spans="1:9" ht="32.5" customHeight="1">
      <c r="B25" s="849" t="s">
        <v>310</v>
      </c>
      <c r="C25" s="850"/>
      <c r="D25" s="850"/>
      <c r="E25" s="597">
        <f>SUM(E20:E24)</f>
        <v>0</v>
      </c>
      <c r="F25" s="707"/>
      <c r="G25" s="707"/>
      <c r="H25" s="707"/>
    </row>
    <row r="26" spans="1:9" ht="16.399999999999999" customHeight="1">
      <c r="B26" s="387"/>
      <c r="C26" s="387"/>
      <c r="D26" s="387"/>
      <c r="E26" s="416"/>
      <c r="F26" s="550"/>
      <c r="G26" s="550"/>
      <c r="H26" s="550"/>
    </row>
    <row r="27" spans="1:9" ht="32.5" customHeight="1" thickBot="1">
      <c r="B27" s="262" t="s">
        <v>311</v>
      </c>
      <c r="C27" s="387"/>
      <c r="D27" s="387"/>
      <c r="E27" s="416"/>
      <c r="F27" s="550"/>
      <c r="G27" s="550"/>
      <c r="H27" s="550"/>
    </row>
    <row r="28" spans="1:9" ht="23.5" customHeight="1">
      <c r="B28" s="844" t="s">
        <v>312</v>
      </c>
      <c r="C28" s="845" t="s">
        <v>313</v>
      </c>
      <c r="D28" s="644" t="s">
        <v>111</v>
      </c>
      <c r="E28" s="847" t="s">
        <v>314</v>
      </c>
      <c r="F28" s="847"/>
      <c r="G28" s="847" t="s">
        <v>315</v>
      </c>
      <c r="H28" s="848"/>
      <c r="I28" s="640" t="s">
        <v>304</v>
      </c>
    </row>
    <row r="29" spans="1:9" ht="23.5" customHeight="1" thickBot="1">
      <c r="B29" s="643"/>
      <c r="C29" s="846"/>
      <c r="D29" s="645"/>
      <c r="E29" s="551" t="s">
        <v>190</v>
      </c>
      <c r="F29" s="551" t="s">
        <v>144</v>
      </c>
      <c r="G29" s="551" t="s">
        <v>190</v>
      </c>
      <c r="H29" s="552" t="s">
        <v>144</v>
      </c>
      <c r="I29" s="641"/>
    </row>
    <row r="30" spans="1:9" ht="26.15" customHeight="1" thickTop="1">
      <c r="A30" s="246"/>
      <c r="B30" s="929"/>
      <c r="C30" s="535" t="str">
        <f t="shared" ref="C30:C35" si="6">IF($A30="","",VLOOKUP($A30,従事者基礎情報,3))</f>
        <v/>
      </c>
      <c r="D30" s="117" t="str">
        <f t="shared" ref="D30:D35" si="7">IF($A30="","",VLOOKUP($A30,従事者基礎情報,5))</f>
        <v/>
      </c>
      <c r="E30" s="932"/>
      <c r="F30" s="933"/>
      <c r="G30" s="932"/>
      <c r="H30" s="934"/>
      <c r="I30" s="247">
        <f>E30*F30+G30*H30</f>
        <v>0</v>
      </c>
    </row>
    <row r="31" spans="1:9" ht="26.15" customHeight="1">
      <c r="A31" s="246"/>
      <c r="B31" s="930"/>
      <c r="C31" s="535" t="str">
        <f t="shared" si="6"/>
        <v/>
      </c>
      <c r="D31" s="117" t="str">
        <f t="shared" si="7"/>
        <v/>
      </c>
      <c r="E31" s="935"/>
      <c r="F31" s="936"/>
      <c r="G31" s="935"/>
      <c r="H31" s="937"/>
      <c r="I31" s="248">
        <f t="shared" ref="I31:I35" si="8">E31*F31+G31*H31</f>
        <v>0</v>
      </c>
    </row>
    <row r="32" spans="1:9" ht="26.15" customHeight="1">
      <c r="A32" s="246"/>
      <c r="B32" s="930"/>
      <c r="C32" s="535" t="str">
        <f t="shared" si="6"/>
        <v/>
      </c>
      <c r="D32" s="117" t="str">
        <f t="shared" si="7"/>
        <v/>
      </c>
      <c r="E32" s="935"/>
      <c r="F32" s="936"/>
      <c r="G32" s="935"/>
      <c r="H32" s="937"/>
      <c r="I32" s="248">
        <f t="shared" si="8"/>
        <v>0</v>
      </c>
    </row>
    <row r="33" spans="1:9" ht="26.15" customHeight="1">
      <c r="A33" s="246"/>
      <c r="B33" s="930"/>
      <c r="C33" s="535" t="str">
        <f t="shared" si="6"/>
        <v/>
      </c>
      <c r="D33" s="117" t="str">
        <f t="shared" si="7"/>
        <v/>
      </c>
      <c r="E33" s="935"/>
      <c r="F33" s="936"/>
      <c r="G33" s="935"/>
      <c r="H33" s="937"/>
      <c r="I33" s="248">
        <f t="shared" si="8"/>
        <v>0</v>
      </c>
    </row>
    <row r="34" spans="1:9" ht="26.15" customHeight="1">
      <c r="A34" s="246"/>
      <c r="B34" s="930"/>
      <c r="C34" s="535" t="str">
        <f t="shared" si="6"/>
        <v/>
      </c>
      <c r="D34" s="117" t="str">
        <f t="shared" si="7"/>
        <v/>
      </c>
      <c r="E34" s="935"/>
      <c r="F34" s="936"/>
      <c r="G34" s="935"/>
      <c r="H34" s="937"/>
      <c r="I34" s="248">
        <f t="shared" si="8"/>
        <v>0</v>
      </c>
    </row>
    <row r="35" spans="1:9" ht="26.15" customHeight="1" thickBot="1">
      <c r="A35" s="246"/>
      <c r="B35" s="931"/>
      <c r="C35" s="553" t="str">
        <f t="shared" si="6"/>
        <v/>
      </c>
      <c r="D35" s="554" t="str">
        <f t="shared" si="7"/>
        <v/>
      </c>
      <c r="E35" s="938"/>
      <c r="F35" s="939"/>
      <c r="G35" s="938"/>
      <c r="H35" s="940"/>
      <c r="I35" s="249">
        <f t="shared" si="8"/>
        <v>0</v>
      </c>
    </row>
    <row r="36" spans="1:9" ht="26.15" customHeight="1" thickBot="1">
      <c r="B36" s="398"/>
      <c r="C36" s="398"/>
      <c r="D36" s="398"/>
      <c r="E36" s="398"/>
      <c r="F36" s="398"/>
      <c r="G36" s="555"/>
      <c r="H36" s="556" t="s">
        <v>317</v>
      </c>
      <c r="I36" s="358">
        <f>SUM(I30:I35)</f>
        <v>0</v>
      </c>
    </row>
    <row r="37" spans="1:9" ht="16.399999999999999" customHeight="1" thickBot="1">
      <c r="G37" s="557"/>
      <c r="H37" s="558"/>
      <c r="I37" s="416"/>
    </row>
    <row r="38" spans="1:9" ht="39" customHeight="1" thickBot="1">
      <c r="E38" s="335"/>
      <c r="F38" s="559" t="s">
        <v>318</v>
      </c>
      <c r="G38" s="560" t="e">
        <f>G15+E25+I36</f>
        <v>#VALUE!</v>
      </c>
    </row>
    <row r="40" spans="1:9" ht="109.4" customHeight="1">
      <c r="B40" s="842" t="s">
        <v>319</v>
      </c>
      <c r="C40" s="843"/>
      <c r="D40" s="843"/>
      <c r="E40" s="843"/>
      <c r="F40" s="843"/>
      <c r="G40" s="843"/>
      <c r="H40" s="843"/>
      <c r="I40" s="843"/>
    </row>
  </sheetData>
  <mergeCells count="27">
    <mergeCell ref="B2:G2"/>
    <mergeCell ref="B4:B5"/>
    <mergeCell ref="C4:C5"/>
    <mergeCell ref="D4:D5"/>
    <mergeCell ref="E4:E5"/>
    <mergeCell ref="G4:G5"/>
    <mergeCell ref="B25:D25"/>
    <mergeCell ref="F25:H25"/>
    <mergeCell ref="E15:F15"/>
    <mergeCell ref="B16:H16"/>
    <mergeCell ref="B18:B19"/>
    <mergeCell ref="C18:C19"/>
    <mergeCell ref="D18:D19"/>
    <mergeCell ref="E18:E19"/>
    <mergeCell ref="F18:G19"/>
    <mergeCell ref="F20:G20"/>
    <mergeCell ref="F21:G21"/>
    <mergeCell ref="F22:G22"/>
    <mergeCell ref="F23:G23"/>
    <mergeCell ref="F24:G24"/>
    <mergeCell ref="I28:I29"/>
    <mergeCell ref="B40:I40"/>
    <mergeCell ref="B28:B29"/>
    <mergeCell ref="C28:C29"/>
    <mergeCell ref="D28:D29"/>
    <mergeCell ref="E28:F28"/>
    <mergeCell ref="G28:H28"/>
  </mergeCells>
  <phoneticPr fontId="1"/>
  <pageMargins left="0.70866141732283472" right="0.70866141732283472" top="0.74803149606299213" bottom="0.74803149606299213" header="0.31496062992125984" footer="0.31496062992125984"/>
  <pageSetup paperSize="9" scale="47" orientation="landscape" r:id="rId1"/>
  <headerFooter>
    <oddHeader>&amp;R（2023.06版）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2DFD-FC2C-4BB7-AF04-24750BF3013C}">
  <sheetPr>
    <pageSetUpPr fitToPage="1"/>
  </sheetPr>
  <dimension ref="A1:K27"/>
  <sheetViews>
    <sheetView view="pageBreakPreview" zoomScaleNormal="100" zoomScaleSheetLayoutView="100" workbookViewId="0"/>
  </sheetViews>
  <sheetFormatPr defaultColWidth="9" defaultRowHeight="14"/>
  <cols>
    <col min="1" max="1" width="4.83203125" style="47" customWidth="1"/>
    <col min="2" max="2" width="14.58203125" style="250" customWidth="1"/>
    <col min="3" max="3" width="25" style="47" customWidth="1"/>
    <col min="4" max="4" width="8.08203125" style="47" customWidth="1"/>
    <col min="5" max="5" width="18.58203125" style="47" customWidth="1"/>
    <col min="6" max="6" width="9" style="47"/>
    <col min="7" max="7" width="21.08203125" style="47" customWidth="1"/>
    <col min="8" max="8" width="9" style="47"/>
    <col min="9" max="9" width="11.08203125" style="47" customWidth="1"/>
    <col min="10" max="16384" width="9" style="47"/>
  </cols>
  <sheetData>
    <row r="1" spans="1:10" ht="18.75" customHeight="1">
      <c r="A1" s="79"/>
      <c r="B1" s="244"/>
      <c r="C1" s="79"/>
      <c r="D1" s="530"/>
      <c r="G1" s="530"/>
      <c r="H1" s="530"/>
      <c r="I1" s="530" t="s">
        <v>320</v>
      </c>
    </row>
    <row r="2" spans="1:10" ht="24" customHeight="1">
      <c r="A2" s="531"/>
      <c r="B2" s="860" t="s">
        <v>321</v>
      </c>
      <c r="C2" s="860"/>
      <c r="D2" s="860"/>
      <c r="E2" s="860"/>
      <c r="F2" s="860"/>
      <c r="G2" s="860"/>
    </row>
    <row r="3" spans="1:10">
      <c r="A3" s="79"/>
      <c r="B3" s="244"/>
      <c r="C3" s="79"/>
      <c r="D3" s="79"/>
    </row>
    <row r="4" spans="1:10" ht="27.65" customHeight="1" thickBot="1">
      <c r="B4" s="262" t="s">
        <v>322</v>
      </c>
      <c r="C4" s="260"/>
      <c r="D4" s="251"/>
      <c r="E4" s="251"/>
      <c r="F4" s="251"/>
      <c r="G4" s="251"/>
      <c r="H4" s="251"/>
    </row>
    <row r="5" spans="1:10">
      <c r="B5" s="781" t="s">
        <v>241</v>
      </c>
      <c r="C5" s="716" t="s">
        <v>189</v>
      </c>
      <c r="D5" s="718" t="s">
        <v>242</v>
      </c>
      <c r="E5" s="720" t="s">
        <v>192</v>
      </c>
      <c r="F5" s="722" t="s">
        <v>246</v>
      </c>
      <c r="G5" s="724"/>
      <c r="H5" s="549"/>
    </row>
    <row r="6" spans="1:10" ht="31.4" customHeight="1" thickBot="1">
      <c r="B6" s="782"/>
      <c r="C6" s="717"/>
      <c r="D6" s="719"/>
      <c r="E6" s="721"/>
      <c r="F6" s="725"/>
      <c r="G6" s="727"/>
      <c r="H6" s="549"/>
    </row>
    <row r="7" spans="1:10" ht="24" customHeight="1" thickTop="1">
      <c r="B7" s="920"/>
      <c r="C7" s="921"/>
      <c r="D7" s="922"/>
      <c r="E7" s="923"/>
      <c r="F7" s="854"/>
      <c r="G7" s="855"/>
      <c r="H7" s="480"/>
    </row>
    <row r="8" spans="1:10" ht="24" customHeight="1">
      <c r="B8" s="920"/>
      <c r="C8" s="921"/>
      <c r="D8" s="922"/>
      <c r="E8" s="923"/>
      <c r="F8" s="856"/>
      <c r="G8" s="857"/>
      <c r="H8" s="480"/>
    </row>
    <row r="9" spans="1:10" ht="24" customHeight="1">
      <c r="B9" s="920"/>
      <c r="C9" s="921"/>
      <c r="D9" s="922"/>
      <c r="E9" s="923"/>
      <c r="F9" s="856"/>
      <c r="G9" s="857"/>
      <c r="H9" s="480"/>
    </row>
    <row r="10" spans="1:10" ht="24" customHeight="1">
      <c r="B10" s="924"/>
      <c r="C10" s="921"/>
      <c r="D10" s="922"/>
      <c r="E10" s="923"/>
      <c r="F10" s="856"/>
      <c r="G10" s="857"/>
      <c r="H10" s="480"/>
    </row>
    <row r="11" spans="1:10" ht="24" customHeight="1">
      <c r="B11" s="941"/>
      <c r="C11" s="942"/>
      <c r="D11" s="943"/>
      <c r="E11" s="928"/>
      <c r="F11" s="858"/>
      <c r="G11" s="859"/>
      <c r="H11" s="480"/>
    </row>
    <row r="12" spans="1:10" ht="32.5" customHeight="1">
      <c r="B12" s="712" t="s">
        <v>310</v>
      </c>
      <c r="C12" s="713"/>
      <c r="D12" s="713"/>
      <c r="E12" s="597">
        <f>SUM(E7:E11)</f>
        <v>0</v>
      </c>
      <c r="F12" s="714"/>
      <c r="G12" s="714"/>
      <c r="H12" s="707"/>
    </row>
    <row r="13" spans="1:10" ht="18" customHeight="1">
      <c r="B13" s="398"/>
      <c r="C13" s="398"/>
      <c r="D13" s="398"/>
      <c r="E13" s="398"/>
      <c r="F13" s="398"/>
      <c r="G13" s="419"/>
      <c r="H13" s="421"/>
    </row>
    <row r="14" spans="1:10" ht="39" customHeight="1" thickBot="1">
      <c r="B14" s="262" t="s">
        <v>323</v>
      </c>
      <c r="C14" s="387"/>
      <c r="D14" s="387"/>
      <c r="E14" s="416"/>
      <c r="F14" s="550"/>
      <c r="G14" s="550"/>
      <c r="H14" s="550"/>
    </row>
    <row r="15" spans="1:10">
      <c r="B15" s="844" t="s">
        <v>324</v>
      </c>
      <c r="C15" s="845" t="s">
        <v>313</v>
      </c>
      <c r="D15" s="644" t="s">
        <v>111</v>
      </c>
      <c r="E15" s="847" t="s">
        <v>314</v>
      </c>
      <c r="F15" s="847"/>
      <c r="G15" s="847" t="s">
        <v>315</v>
      </c>
      <c r="H15" s="848"/>
      <c r="I15" s="640" t="s">
        <v>325</v>
      </c>
      <c r="J15" s="864" t="s">
        <v>326</v>
      </c>
    </row>
    <row r="16" spans="1:10" ht="14.5" thickBot="1">
      <c r="B16" s="643"/>
      <c r="C16" s="846"/>
      <c r="D16" s="645"/>
      <c r="E16" s="551" t="s">
        <v>190</v>
      </c>
      <c r="F16" s="551" t="s">
        <v>144</v>
      </c>
      <c r="G16" s="551" t="s">
        <v>190</v>
      </c>
      <c r="H16" s="552" t="s">
        <v>144</v>
      </c>
      <c r="I16" s="641"/>
      <c r="J16" s="865"/>
    </row>
    <row r="17" spans="1:11" ht="21.65" customHeight="1" thickTop="1">
      <c r="A17" s="246"/>
      <c r="B17" s="929" t="s">
        <v>316</v>
      </c>
      <c r="C17" s="535" t="str">
        <f t="shared" ref="C17:C22" si="0">IF($A17="","",VLOOKUP($A17,従事者基礎情報,3))</f>
        <v/>
      </c>
      <c r="D17" s="117" t="str">
        <f t="shared" ref="D17:D22" si="1">IF($A17="","",VLOOKUP($A17,従事者基礎情報,5))</f>
        <v/>
      </c>
      <c r="E17" s="932"/>
      <c r="F17" s="933"/>
      <c r="G17" s="932"/>
      <c r="H17" s="934"/>
      <c r="I17" s="247">
        <f>E17*F17+G17*H17</f>
        <v>0</v>
      </c>
      <c r="J17" s="462"/>
      <c r="K17" s="422"/>
    </row>
    <row r="18" spans="1:11" ht="21.65" customHeight="1">
      <c r="A18" s="246"/>
      <c r="B18" s="930" t="s">
        <v>316</v>
      </c>
      <c r="C18" s="535" t="str">
        <f t="shared" si="0"/>
        <v/>
      </c>
      <c r="D18" s="117" t="str">
        <f t="shared" si="1"/>
        <v/>
      </c>
      <c r="E18" s="932"/>
      <c r="F18" s="936"/>
      <c r="G18" s="935"/>
      <c r="H18" s="937"/>
      <c r="I18" s="248">
        <f t="shared" ref="I18:I22" si="2">E18*F18+G18*H18</f>
        <v>0</v>
      </c>
      <c r="J18" s="412"/>
      <c r="K18" s="422"/>
    </row>
    <row r="19" spans="1:11" ht="21.65" customHeight="1">
      <c r="A19" s="246"/>
      <c r="B19" s="930" t="s">
        <v>316</v>
      </c>
      <c r="C19" s="535" t="str">
        <f t="shared" si="0"/>
        <v/>
      </c>
      <c r="D19" s="117" t="str">
        <f t="shared" si="1"/>
        <v/>
      </c>
      <c r="E19" s="935"/>
      <c r="F19" s="936"/>
      <c r="G19" s="935"/>
      <c r="H19" s="937"/>
      <c r="I19" s="248">
        <f t="shared" si="2"/>
        <v>0</v>
      </c>
      <c r="J19" s="412"/>
      <c r="K19" s="422"/>
    </row>
    <row r="20" spans="1:11" ht="21.65" customHeight="1">
      <c r="A20" s="246"/>
      <c r="B20" s="930" t="s">
        <v>316</v>
      </c>
      <c r="C20" s="535" t="str">
        <f t="shared" si="0"/>
        <v/>
      </c>
      <c r="D20" s="117" t="str">
        <f t="shared" si="1"/>
        <v/>
      </c>
      <c r="E20" s="935"/>
      <c r="F20" s="936"/>
      <c r="G20" s="935"/>
      <c r="H20" s="937"/>
      <c r="I20" s="248">
        <f t="shared" si="2"/>
        <v>0</v>
      </c>
      <c r="J20" s="412"/>
      <c r="K20" s="422"/>
    </row>
    <row r="21" spans="1:11" ht="21.65" customHeight="1">
      <c r="A21" s="246"/>
      <c r="B21" s="930" t="s">
        <v>316</v>
      </c>
      <c r="C21" s="535" t="str">
        <f t="shared" si="0"/>
        <v/>
      </c>
      <c r="D21" s="117" t="str">
        <f t="shared" si="1"/>
        <v/>
      </c>
      <c r="E21" s="935"/>
      <c r="F21" s="936"/>
      <c r="G21" s="935"/>
      <c r="H21" s="937"/>
      <c r="I21" s="248">
        <f t="shared" si="2"/>
        <v>0</v>
      </c>
      <c r="J21" s="412"/>
      <c r="K21" s="422"/>
    </row>
    <row r="22" spans="1:11" ht="21.65" customHeight="1" thickBot="1">
      <c r="A22" s="246"/>
      <c r="B22" s="931" t="s">
        <v>316</v>
      </c>
      <c r="C22" s="553" t="str">
        <f t="shared" si="0"/>
        <v/>
      </c>
      <c r="D22" s="554" t="str">
        <f t="shared" si="1"/>
        <v/>
      </c>
      <c r="E22" s="938"/>
      <c r="F22" s="939"/>
      <c r="G22" s="938"/>
      <c r="H22" s="940"/>
      <c r="I22" s="249">
        <f t="shared" si="2"/>
        <v>0</v>
      </c>
      <c r="J22" s="561"/>
      <c r="K22" s="422"/>
    </row>
    <row r="23" spans="1:11" ht="20.25" customHeight="1" thickBot="1">
      <c r="B23" s="398"/>
      <c r="C23" s="398"/>
      <c r="D23" s="398"/>
      <c r="E23" s="398"/>
      <c r="F23" s="398"/>
      <c r="G23" s="555"/>
      <c r="H23" s="556" t="s">
        <v>317</v>
      </c>
      <c r="I23" s="358">
        <f>SUM(I17:I22)</f>
        <v>0</v>
      </c>
    </row>
    <row r="24" spans="1:11" ht="14.5" thickBot="1">
      <c r="G24" s="557"/>
      <c r="H24" s="558"/>
      <c r="I24" s="416"/>
    </row>
    <row r="25" spans="1:11" ht="32.5" customHeight="1" thickBot="1">
      <c r="E25" s="335"/>
      <c r="F25" s="559" t="s">
        <v>327</v>
      </c>
      <c r="G25" s="560">
        <f>E12+I23</f>
        <v>0</v>
      </c>
    </row>
    <row r="27" spans="1:11" ht="73.400000000000006" customHeight="1">
      <c r="B27" s="842" t="s">
        <v>328</v>
      </c>
      <c r="C27" s="843"/>
      <c r="D27" s="843"/>
      <c r="E27" s="843"/>
      <c r="F27" s="843"/>
      <c r="G27" s="843"/>
      <c r="H27" s="843"/>
      <c r="I27" s="843"/>
    </row>
  </sheetData>
  <mergeCells count="21">
    <mergeCell ref="B12:D12"/>
    <mergeCell ref="F12:H12"/>
    <mergeCell ref="B2:G2"/>
    <mergeCell ref="B5:B6"/>
    <mergeCell ref="C5:C6"/>
    <mergeCell ref="D5:D6"/>
    <mergeCell ref="E5:E6"/>
    <mergeCell ref="F5:G6"/>
    <mergeCell ref="F7:G7"/>
    <mergeCell ref="F8:G8"/>
    <mergeCell ref="F9:G9"/>
    <mergeCell ref="F10:G10"/>
    <mergeCell ref="F11:G11"/>
    <mergeCell ref="I15:I16"/>
    <mergeCell ref="J15:J16"/>
    <mergeCell ref="B27:I27"/>
    <mergeCell ref="B15:B16"/>
    <mergeCell ref="C15:C16"/>
    <mergeCell ref="D15:D16"/>
    <mergeCell ref="E15:F15"/>
    <mergeCell ref="G15:H15"/>
  </mergeCells>
  <phoneticPr fontId="1"/>
  <pageMargins left="0.70866141732283472" right="0.70866141732283472" top="0.74803149606299213" bottom="0.74803149606299213" header="0.31496062992125984" footer="0.31496062992125984"/>
  <pageSetup paperSize="9" scale="79" orientation="landscape" r:id="rId1"/>
  <headerFooter>
    <oddHeader>&amp;R（2023.06版）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47A94-81D8-4A60-A0B7-9651ECDF01FF}">
  <sheetPr>
    <pageSetUpPr fitToPage="1"/>
  </sheetPr>
  <dimension ref="A1:E15"/>
  <sheetViews>
    <sheetView view="pageBreakPreview" zoomScale="60" zoomScaleNormal="100" workbookViewId="0">
      <selection activeCell="E28" sqref="E24:G30"/>
    </sheetView>
  </sheetViews>
  <sheetFormatPr defaultColWidth="9" defaultRowHeight="14"/>
  <cols>
    <col min="1" max="1" width="25.58203125" style="397" customWidth="1"/>
    <col min="2" max="2" width="34.08203125" style="397" customWidth="1"/>
    <col min="3" max="3" width="9.5" style="397" bestFit="1" customWidth="1"/>
    <col min="4" max="4" width="21.08203125" style="397" customWidth="1"/>
    <col min="5" max="5" width="3.33203125" style="397" customWidth="1"/>
    <col min="6" max="16384" width="9" style="359"/>
  </cols>
  <sheetData>
    <row r="1" spans="1:5">
      <c r="B1" s="562"/>
      <c r="C1" s="562"/>
      <c r="D1" s="563" t="s">
        <v>329</v>
      </c>
    </row>
    <row r="2" spans="1:5" ht="24.75" customHeight="1">
      <c r="A2" s="397" t="s">
        <v>330</v>
      </c>
      <c r="B2" s="564" t="s">
        <v>331</v>
      </c>
      <c r="C2" s="565"/>
      <c r="D2" s="565"/>
    </row>
    <row r="4" spans="1:5" ht="135.75" customHeight="1"/>
    <row r="5" spans="1:5" ht="156" customHeight="1"/>
    <row r="6" spans="1:5" ht="156" customHeight="1"/>
    <row r="7" spans="1:5" ht="107.25" customHeight="1">
      <c r="A7" s="566"/>
      <c r="B7" s="566"/>
      <c r="C7" s="566"/>
      <c r="D7" s="566"/>
    </row>
    <row r="8" spans="1:5" ht="16.5">
      <c r="A8" s="567" t="s">
        <v>332</v>
      </c>
      <c r="B8" s="568"/>
      <c r="C8" s="568"/>
      <c r="D8" s="569"/>
    </row>
    <row r="9" spans="1:5" ht="84.75" customHeight="1">
      <c r="A9" s="570"/>
      <c r="B9" s="571"/>
      <c r="C9" s="571"/>
      <c r="D9" s="572"/>
    </row>
    <row r="10" spans="1:5" ht="18.649999999999999" customHeight="1">
      <c r="A10" s="566"/>
      <c r="B10" s="566"/>
      <c r="C10" s="566"/>
      <c r="D10" s="566"/>
    </row>
    <row r="11" spans="1:5" s="575" customFormat="1" ht="19" customHeight="1">
      <c r="A11" s="573" t="s">
        <v>333</v>
      </c>
      <c r="B11" s="573"/>
      <c r="C11" s="573"/>
      <c r="D11" s="573"/>
      <c r="E11" s="574"/>
    </row>
    <row r="12" spans="1:5" s="575" customFormat="1" ht="19" customHeight="1">
      <c r="A12" s="573" t="s">
        <v>334</v>
      </c>
      <c r="B12" s="573"/>
      <c r="C12" s="573"/>
      <c r="D12" s="573"/>
      <c r="E12" s="574"/>
    </row>
    <row r="13" spans="1:5" s="575" customFormat="1" ht="40.5" customHeight="1">
      <c r="A13" s="866" t="s">
        <v>335</v>
      </c>
      <c r="B13" s="866"/>
      <c r="C13" s="866"/>
      <c r="D13" s="866"/>
      <c r="E13" s="574"/>
    </row>
    <row r="14" spans="1:5" s="575" customFormat="1" ht="35.15" customHeight="1">
      <c r="A14" s="866" t="s">
        <v>336</v>
      </c>
      <c r="B14" s="866"/>
      <c r="C14" s="866"/>
      <c r="D14" s="866"/>
      <c r="E14" s="574"/>
    </row>
    <row r="15" spans="1:5" s="575" customFormat="1" ht="17.25" customHeight="1">
      <c r="A15" s="573" t="s">
        <v>337</v>
      </c>
      <c r="B15" s="573"/>
      <c r="C15" s="573"/>
      <c r="D15" s="573"/>
      <c r="E15" s="574"/>
    </row>
  </sheetData>
  <mergeCells count="2">
    <mergeCell ref="A13:D13"/>
    <mergeCell ref="A14:D14"/>
  </mergeCells>
  <phoneticPr fontId="1"/>
  <pageMargins left="0.70866141732283472" right="0.70866141732283472" top="0.74803149606299213" bottom="0.74803149606299213" header="0.31496062992125984" footer="0.31496062992125984"/>
  <pageSetup paperSize="9" scale="59" orientation="landscape" r:id="rId1"/>
  <headerFooter>
    <oddHeader>&amp;R（2023.06版）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5"/>
  <sheetViews>
    <sheetView view="pageBreakPreview" zoomScale="80" zoomScaleNormal="80" zoomScaleSheetLayoutView="80" workbookViewId="0"/>
  </sheetViews>
  <sheetFormatPr defaultRowHeight="14"/>
  <cols>
    <col min="1" max="1" width="3.58203125" customWidth="1"/>
    <col min="2" max="2" width="3.33203125" customWidth="1"/>
    <col min="3" max="3" width="26.83203125" customWidth="1"/>
    <col min="4" max="10" width="16.08203125" customWidth="1"/>
    <col min="11" max="11" width="14.83203125" customWidth="1"/>
  </cols>
  <sheetData>
    <row r="1" spans="1:10" ht="15" customHeight="1">
      <c r="J1" s="4" t="s">
        <v>41</v>
      </c>
    </row>
    <row r="2" spans="1:10" ht="24" customHeight="1">
      <c r="A2" s="625" t="s">
        <v>42</v>
      </c>
      <c r="B2" s="625"/>
      <c r="C2" s="625"/>
      <c r="D2" s="625"/>
      <c r="E2" s="625"/>
      <c r="F2" s="625"/>
      <c r="G2" s="625"/>
      <c r="H2" s="625"/>
      <c r="I2" s="625"/>
      <c r="J2" s="625"/>
    </row>
    <row r="3" spans="1:10" ht="14.5" thickBot="1">
      <c r="A3" s="1"/>
      <c r="B3" s="1"/>
      <c r="C3" s="1"/>
      <c r="D3" s="2"/>
      <c r="E3" s="2"/>
      <c r="F3" s="2"/>
      <c r="G3" s="2"/>
      <c r="H3" s="2"/>
      <c r="I3" s="2"/>
      <c r="J3" s="69" t="s">
        <v>43</v>
      </c>
    </row>
    <row r="4" spans="1:10" s="5" customFormat="1" ht="36.75" customHeight="1" thickBot="1">
      <c r="A4" s="138" t="s">
        <v>44</v>
      </c>
      <c r="B4" s="139"/>
      <c r="C4" s="140"/>
      <c r="D4" s="141" t="s">
        <v>45</v>
      </c>
      <c r="E4" s="141" t="s">
        <v>46</v>
      </c>
      <c r="F4" s="141" t="s">
        <v>47</v>
      </c>
      <c r="G4" s="141" t="s">
        <v>48</v>
      </c>
      <c r="H4" s="141" t="s">
        <v>49</v>
      </c>
      <c r="I4" s="141" t="s">
        <v>50</v>
      </c>
      <c r="J4" s="133" t="s">
        <v>51</v>
      </c>
    </row>
    <row r="5" spans="1:10" s="5" customFormat="1" ht="22.5" customHeight="1">
      <c r="A5" s="142" t="s">
        <v>52</v>
      </c>
      <c r="B5" s="143"/>
      <c r="C5" s="143"/>
      <c r="D5" s="135">
        <f>D6+D17+D18</f>
        <v>0</v>
      </c>
      <c r="E5" s="136"/>
      <c r="F5" s="135">
        <f>F6+F17+F18</f>
        <v>0</v>
      </c>
      <c r="G5" s="136"/>
      <c r="H5" s="136"/>
      <c r="I5" s="136"/>
      <c r="J5" s="174"/>
    </row>
    <row r="6" spans="1:10" s="5" customFormat="1" ht="22.5" customHeight="1">
      <c r="A6" s="144"/>
      <c r="B6" s="336" t="s">
        <v>53</v>
      </c>
      <c r="C6" s="146"/>
      <c r="D6" s="155">
        <f>SUM(D7:D16)</f>
        <v>0</v>
      </c>
      <c r="E6" s="156"/>
      <c r="F6" s="155">
        <f>SUM(F7:F16)</f>
        <v>0</v>
      </c>
      <c r="G6" s="156"/>
      <c r="H6" s="156"/>
      <c r="I6" s="156"/>
      <c r="J6" s="175"/>
    </row>
    <row r="7" spans="1:10" s="5" customFormat="1" ht="22.5" customHeight="1">
      <c r="A7" s="144"/>
      <c r="B7" s="145"/>
      <c r="C7" s="339" t="s">
        <v>54</v>
      </c>
      <c r="D7" s="154"/>
      <c r="E7" s="154"/>
      <c r="F7" s="154"/>
      <c r="G7" s="156"/>
      <c r="H7" s="156"/>
      <c r="I7" s="156"/>
      <c r="J7" s="175"/>
    </row>
    <row r="8" spans="1:10" s="5" customFormat="1" ht="22.5" customHeight="1">
      <c r="A8" s="144"/>
      <c r="B8" s="145"/>
      <c r="C8" s="339" t="s">
        <v>55</v>
      </c>
      <c r="D8" s="154"/>
      <c r="E8" s="154"/>
      <c r="F8" s="154"/>
      <c r="G8" s="156"/>
      <c r="H8" s="156"/>
      <c r="I8" s="156"/>
      <c r="J8" s="175"/>
    </row>
    <row r="9" spans="1:10" s="5" customFormat="1" ht="22.5" customHeight="1">
      <c r="A9" s="144"/>
      <c r="B9" s="145"/>
      <c r="C9" s="338" t="s">
        <v>56</v>
      </c>
      <c r="D9" s="154"/>
      <c r="E9" s="154"/>
      <c r="F9" s="154"/>
      <c r="G9" s="156"/>
      <c r="H9" s="156"/>
      <c r="I9" s="156"/>
      <c r="J9" s="175"/>
    </row>
    <row r="10" spans="1:10" s="5" customFormat="1" ht="22.5" customHeight="1">
      <c r="A10" s="144"/>
      <c r="B10" s="147"/>
      <c r="C10" s="337" t="s">
        <v>57</v>
      </c>
      <c r="D10" s="154"/>
      <c r="E10" s="154"/>
      <c r="F10" s="154"/>
      <c r="G10" s="156"/>
      <c r="H10" s="156"/>
      <c r="I10" s="156"/>
      <c r="J10" s="175"/>
    </row>
    <row r="11" spans="1:10" s="5" customFormat="1" ht="22.5" customHeight="1">
      <c r="A11" s="148"/>
      <c r="B11" s="149"/>
      <c r="C11" s="339" t="s">
        <v>58</v>
      </c>
      <c r="D11" s="154"/>
      <c r="E11" s="154"/>
      <c r="F11" s="154"/>
      <c r="G11" s="157"/>
      <c r="H11" s="157"/>
      <c r="I11" s="157"/>
      <c r="J11" s="176"/>
    </row>
    <row r="12" spans="1:10" s="5" customFormat="1" ht="22.5" customHeight="1">
      <c r="A12" s="148"/>
      <c r="B12" s="149"/>
      <c r="C12" s="337" t="s">
        <v>59</v>
      </c>
      <c r="D12" s="154"/>
      <c r="E12" s="154"/>
      <c r="F12" s="154"/>
      <c r="G12" s="157"/>
      <c r="H12" s="157"/>
      <c r="I12" s="157"/>
      <c r="J12" s="176"/>
    </row>
    <row r="13" spans="1:10" s="5" customFormat="1" ht="22.5" customHeight="1">
      <c r="A13" s="148"/>
      <c r="B13" s="149"/>
      <c r="C13" s="339" t="s">
        <v>60</v>
      </c>
      <c r="D13" s="154"/>
      <c r="E13" s="154"/>
      <c r="F13" s="154"/>
      <c r="G13" s="157"/>
      <c r="H13" s="157"/>
      <c r="I13" s="157"/>
      <c r="J13" s="176"/>
    </row>
    <row r="14" spans="1:10" s="5" customFormat="1" ht="22.5" customHeight="1">
      <c r="A14" s="148"/>
      <c r="B14" s="149"/>
      <c r="C14" s="337" t="s">
        <v>61</v>
      </c>
      <c r="D14" s="154"/>
      <c r="E14" s="154"/>
      <c r="F14" s="154"/>
      <c r="G14" s="157"/>
      <c r="H14" s="157"/>
      <c r="I14" s="157"/>
      <c r="J14" s="176"/>
    </row>
    <row r="15" spans="1:10" s="5" customFormat="1" ht="22.5" customHeight="1">
      <c r="A15" s="148"/>
      <c r="B15" s="149"/>
      <c r="C15" s="339" t="s">
        <v>62</v>
      </c>
      <c r="D15" s="154"/>
      <c r="E15" s="154"/>
      <c r="F15" s="154"/>
      <c r="G15" s="157"/>
      <c r="H15" s="157"/>
      <c r="I15" s="157"/>
      <c r="J15" s="176"/>
    </row>
    <row r="16" spans="1:10" s="5" customFormat="1" ht="22.5" customHeight="1">
      <c r="A16" s="148"/>
      <c r="B16" s="147"/>
      <c r="C16" s="338" t="s">
        <v>63</v>
      </c>
      <c r="D16" s="154"/>
      <c r="E16" s="154"/>
      <c r="F16" s="154"/>
      <c r="G16" s="157"/>
      <c r="H16" s="157"/>
      <c r="I16" s="157"/>
      <c r="J16" s="176"/>
    </row>
    <row r="17" spans="1:10" s="5" customFormat="1" ht="22.5" customHeight="1">
      <c r="A17" s="148"/>
      <c r="B17" s="340" t="s">
        <v>64</v>
      </c>
      <c r="C17" s="150"/>
      <c r="D17" s="154"/>
      <c r="E17" s="157"/>
      <c r="F17" s="154"/>
      <c r="G17" s="157"/>
      <c r="H17" s="157"/>
      <c r="I17" s="157"/>
      <c r="J17" s="176"/>
    </row>
    <row r="18" spans="1:10" s="5" customFormat="1" ht="22.5" customHeight="1">
      <c r="A18" s="148"/>
      <c r="B18" s="336" t="s">
        <v>65</v>
      </c>
      <c r="C18" s="150"/>
      <c r="D18" s="154"/>
      <c r="E18" s="157"/>
      <c r="F18" s="154"/>
      <c r="G18" s="157"/>
      <c r="H18" s="157"/>
      <c r="I18" s="157"/>
      <c r="J18" s="176"/>
    </row>
    <row r="19" spans="1:10" s="5" customFormat="1" ht="22.5" customHeight="1" thickBot="1">
      <c r="A19" s="148" t="s">
        <v>66</v>
      </c>
      <c r="B19" s="149"/>
      <c r="C19" s="150"/>
      <c r="D19" s="137"/>
      <c r="E19" s="157"/>
      <c r="F19" s="154"/>
      <c r="G19" s="157"/>
      <c r="H19" s="157"/>
      <c r="I19" s="157"/>
      <c r="J19" s="176"/>
    </row>
    <row r="20" spans="1:10" s="5" customFormat="1" ht="22.5" customHeight="1" thickBot="1">
      <c r="A20" s="151" t="s">
        <v>67</v>
      </c>
      <c r="B20" s="152"/>
      <c r="C20" s="153"/>
      <c r="D20" s="158">
        <f>D5+D19</f>
        <v>0</v>
      </c>
      <c r="E20" s="159"/>
      <c r="F20" s="158">
        <f>F5+F19</f>
        <v>0</v>
      </c>
      <c r="G20" s="159"/>
      <c r="H20" s="159"/>
      <c r="I20" s="159"/>
      <c r="J20" s="159"/>
    </row>
    <row r="21" spans="1:10" s="326" customFormat="1" ht="22.5" customHeight="1" thickBot="1">
      <c r="A21" s="629" t="s">
        <v>68</v>
      </c>
      <c r="B21" s="630"/>
      <c r="C21" s="327" t="s">
        <v>69</v>
      </c>
      <c r="D21" s="328">
        <f>ROUNDDOWN(D20*10%,0)</f>
        <v>0</v>
      </c>
      <c r="E21" s="329"/>
      <c r="F21" s="328">
        <f>ROUNDDOWN(F20*10%,0)</f>
        <v>0</v>
      </c>
      <c r="G21" s="329"/>
      <c r="H21" s="329"/>
      <c r="I21" s="329"/>
      <c r="J21" s="329"/>
    </row>
    <row r="22" spans="1:10" s="326" customFormat="1" ht="22.5" customHeight="1" thickBot="1">
      <c r="A22" s="626" t="s">
        <v>70</v>
      </c>
      <c r="B22" s="627"/>
      <c r="C22" s="628"/>
      <c r="D22" s="330">
        <f>SUM(D20:D21)</f>
        <v>0</v>
      </c>
      <c r="E22" s="331"/>
      <c r="F22" s="330">
        <f>SUM(F20:F21)</f>
        <v>0</v>
      </c>
      <c r="G22" s="577"/>
      <c r="H22" s="577"/>
      <c r="I22" s="577"/>
      <c r="J22" s="332">
        <f>F22-G22-H22-I22</f>
        <v>0</v>
      </c>
    </row>
    <row r="23" spans="1:10" s="326" customFormat="1" ht="81.650000000000006" customHeight="1">
      <c r="A23" s="604"/>
      <c r="B23" s="604"/>
      <c r="C23" s="631" t="s">
        <v>71</v>
      </c>
      <c r="D23" s="631"/>
      <c r="E23" s="631"/>
      <c r="F23" s="631"/>
      <c r="G23" s="631"/>
      <c r="H23" s="631"/>
      <c r="I23" s="631"/>
      <c r="J23" s="631"/>
    </row>
    <row r="24" spans="1:10" s="262" customFormat="1" ht="108.75" customHeight="1">
      <c r="A24" s="623" t="s">
        <v>72</v>
      </c>
      <c r="B24" s="624"/>
      <c r="C24" s="624"/>
      <c r="D24" s="624"/>
      <c r="E24" s="624"/>
      <c r="F24" s="624"/>
      <c r="G24" s="624"/>
      <c r="H24" s="624"/>
      <c r="I24" s="624"/>
      <c r="J24" s="624"/>
    </row>
    <row r="25" spans="1:10" ht="14.5" customHeight="1">
      <c r="A25" s="5"/>
      <c r="B25" s="5"/>
      <c r="C25" s="5"/>
      <c r="D25" s="5"/>
      <c r="E25" s="5"/>
      <c r="F25" s="5"/>
      <c r="G25" s="5"/>
      <c r="H25" s="5"/>
      <c r="I25" s="5"/>
      <c r="J25" s="5"/>
    </row>
  </sheetData>
  <mergeCells count="5">
    <mergeCell ref="A24:J24"/>
    <mergeCell ref="A2:J2"/>
    <mergeCell ref="A22:C22"/>
    <mergeCell ref="A21:B21"/>
    <mergeCell ref="C23:J23"/>
  </mergeCells>
  <phoneticPr fontId="1"/>
  <pageMargins left="0.70866141732283472" right="0.70866141732283472" top="0.74803149606299213" bottom="0.74803149606299213" header="0.31496062992125984" footer="0.31496062992125984"/>
  <pageSetup paperSize="9" scale="75" orientation="landscape" r:id="rId1"/>
  <headerFooter>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8290" r:id="rId4" name="Check Box 2">
              <controlPr defaultSize="0" autoFill="0" autoLine="0" autoPict="0">
                <anchor moveWithCells="1">
                  <from>
                    <xdr:col>0</xdr:col>
                    <xdr:colOff>209550</xdr:colOff>
                    <xdr:row>22</xdr:row>
                    <xdr:rowOff>88900</xdr:rowOff>
                  </from>
                  <to>
                    <xdr:col>2</xdr:col>
                    <xdr:colOff>190500</xdr:colOff>
                    <xdr:row>22</xdr:row>
                    <xdr:rowOff>609600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E074D-6353-4097-B3CA-1E7845769D83}">
  <sheetPr>
    <pageSetUpPr fitToPage="1"/>
  </sheetPr>
  <dimension ref="A2:B5"/>
  <sheetViews>
    <sheetView view="pageBreakPreview" zoomScale="99" zoomScaleNormal="100" zoomScaleSheetLayoutView="99" workbookViewId="0">
      <selection activeCell="B4" sqref="B4"/>
    </sheetView>
  </sheetViews>
  <sheetFormatPr defaultRowHeight="14"/>
  <cols>
    <col min="1" max="1" width="22.08203125" customWidth="1"/>
    <col min="2" max="2" width="54.58203125" customWidth="1"/>
  </cols>
  <sheetData>
    <row r="2" spans="1:2">
      <c r="A2" s="867" t="s">
        <v>338</v>
      </c>
      <c r="B2" s="868"/>
    </row>
    <row r="3" spans="1:2">
      <c r="A3" s="602" t="s">
        <v>339</v>
      </c>
      <c r="B3" s="603" t="s">
        <v>340</v>
      </c>
    </row>
    <row r="4" spans="1:2">
      <c r="A4" s="602" t="s">
        <v>341</v>
      </c>
      <c r="B4" s="602" t="s">
        <v>342</v>
      </c>
    </row>
    <row r="5" spans="1:2">
      <c r="A5" s="602" t="s">
        <v>115</v>
      </c>
      <c r="B5" s="602" t="s">
        <v>342</v>
      </c>
    </row>
  </sheetData>
  <mergeCells count="1">
    <mergeCell ref="A2:B2"/>
  </mergeCells>
  <phoneticPr fontId="1"/>
  <pageMargins left="0.70866141732283472" right="0.70866141732283472" top="0.74803149606299213" bottom="0.74803149606299213" header="0.31496062992125984" footer="0.31496062992125984"/>
  <pageSetup paperSize="9" orientation="landscape" r:id="rId1"/>
  <headerFooter>
    <oddHeader>&amp;R（2023.06版）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2"/>
  <sheetViews>
    <sheetView zoomScaleNormal="100" workbookViewId="0"/>
  </sheetViews>
  <sheetFormatPr defaultRowHeight="14"/>
  <cols>
    <col min="1" max="1" width="35.58203125" bestFit="1" customWidth="1"/>
    <col min="2" max="7" width="16.33203125" customWidth="1"/>
  </cols>
  <sheetData>
    <row r="1" spans="1:7" ht="15" customHeight="1">
      <c r="A1" s="42"/>
      <c r="B1" s="46"/>
      <c r="C1" s="46"/>
      <c r="D1" s="46"/>
      <c r="E1" s="46"/>
      <c r="F1" s="82"/>
      <c r="G1" s="132" t="s">
        <v>73</v>
      </c>
    </row>
    <row r="2" spans="1:7" ht="42" customHeight="1">
      <c r="A2" s="632" t="s">
        <v>74</v>
      </c>
      <c r="B2" s="632"/>
      <c r="C2" s="632"/>
      <c r="D2" s="632"/>
      <c r="E2" s="632"/>
      <c r="F2" s="632"/>
      <c r="G2" s="632"/>
    </row>
    <row r="3" spans="1:7" ht="14.5" thickBot="1">
      <c r="A3" s="69"/>
      <c r="G3" s="69" t="s">
        <v>43</v>
      </c>
    </row>
    <row r="4" spans="1:7" ht="30" customHeight="1">
      <c r="A4" s="78" t="s">
        <v>75</v>
      </c>
      <c r="B4" s="74" t="s">
        <v>76</v>
      </c>
      <c r="C4" s="74" t="s">
        <v>77</v>
      </c>
      <c r="D4" s="74" t="s">
        <v>78</v>
      </c>
      <c r="E4" s="74" t="s">
        <v>79</v>
      </c>
      <c r="F4" s="74" t="s">
        <v>80</v>
      </c>
      <c r="G4" s="634" t="s">
        <v>81</v>
      </c>
    </row>
    <row r="5" spans="1:7" ht="15" customHeight="1">
      <c r="A5" s="77"/>
      <c r="B5" s="76" t="s">
        <v>82</v>
      </c>
      <c r="C5" s="75" t="s">
        <v>83</v>
      </c>
      <c r="D5" s="75" t="s">
        <v>84</v>
      </c>
      <c r="E5" s="75" t="s">
        <v>85</v>
      </c>
      <c r="F5" s="75" t="s">
        <v>86</v>
      </c>
      <c r="G5" s="635"/>
    </row>
    <row r="6" spans="1:7" ht="24" customHeight="1">
      <c r="A6" s="584" t="s">
        <v>54</v>
      </c>
      <c r="B6" s="154"/>
      <c r="C6" s="154"/>
      <c r="D6" s="154"/>
      <c r="E6" s="134">
        <f>B6-D6</f>
        <v>0</v>
      </c>
      <c r="F6" s="869">
        <f>IF(B6*0.05&lt;500000,B6*0.05,"500,000")</f>
        <v>0</v>
      </c>
      <c r="G6" s="3"/>
    </row>
    <row r="7" spans="1:7" ht="24" customHeight="1">
      <c r="A7" s="584" t="s">
        <v>55</v>
      </c>
      <c r="B7" s="154"/>
      <c r="C7" s="154"/>
      <c r="D7" s="154"/>
      <c r="E7" s="134">
        <f t="shared" ref="E7:E15" si="0">B7-D7</f>
        <v>0</v>
      </c>
      <c r="F7" s="869">
        <f t="shared" ref="F7:F15" si="1">IF(B7*0.05&lt;500000,B7*0.05,"500,000")</f>
        <v>0</v>
      </c>
      <c r="G7" s="3"/>
    </row>
    <row r="8" spans="1:7" ht="24" customHeight="1">
      <c r="A8" s="585" t="s">
        <v>56</v>
      </c>
      <c r="B8" s="154"/>
      <c r="C8" s="154"/>
      <c r="D8" s="154"/>
      <c r="E8" s="134">
        <f t="shared" si="0"/>
        <v>0</v>
      </c>
      <c r="F8" s="869">
        <f t="shared" si="1"/>
        <v>0</v>
      </c>
      <c r="G8" s="3"/>
    </row>
    <row r="9" spans="1:7" ht="24" customHeight="1">
      <c r="A9" s="586" t="s">
        <v>57</v>
      </c>
      <c r="B9" s="154"/>
      <c r="C9" s="154"/>
      <c r="D9" s="154"/>
      <c r="E9" s="134">
        <f t="shared" si="0"/>
        <v>0</v>
      </c>
      <c r="F9" s="869">
        <f t="shared" si="1"/>
        <v>0</v>
      </c>
      <c r="G9" s="3"/>
    </row>
    <row r="10" spans="1:7" ht="24" customHeight="1">
      <c r="A10" s="584" t="s">
        <v>58</v>
      </c>
      <c r="B10" s="154"/>
      <c r="C10" s="154"/>
      <c r="D10" s="154"/>
      <c r="E10" s="134">
        <f t="shared" si="0"/>
        <v>0</v>
      </c>
      <c r="F10" s="869">
        <f t="shared" si="1"/>
        <v>0</v>
      </c>
      <c r="G10" s="3"/>
    </row>
    <row r="11" spans="1:7" ht="24" customHeight="1">
      <c r="A11" s="586" t="s">
        <v>59</v>
      </c>
      <c r="B11" s="154"/>
      <c r="C11" s="154"/>
      <c r="D11" s="154"/>
      <c r="E11" s="134">
        <f t="shared" si="0"/>
        <v>0</v>
      </c>
      <c r="F11" s="869">
        <f t="shared" si="1"/>
        <v>0</v>
      </c>
      <c r="G11" s="3"/>
    </row>
    <row r="12" spans="1:7" ht="24" customHeight="1">
      <c r="A12" s="584" t="s">
        <v>60</v>
      </c>
      <c r="B12" s="154"/>
      <c r="C12" s="154"/>
      <c r="D12" s="154"/>
      <c r="E12" s="134">
        <f t="shared" si="0"/>
        <v>0</v>
      </c>
      <c r="F12" s="869">
        <f t="shared" si="1"/>
        <v>0</v>
      </c>
      <c r="G12" s="3"/>
    </row>
    <row r="13" spans="1:7" ht="24" customHeight="1">
      <c r="A13" s="586" t="s">
        <v>61</v>
      </c>
      <c r="B13" s="154"/>
      <c r="C13" s="154"/>
      <c r="D13" s="154"/>
      <c r="E13" s="134">
        <f t="shared" si="0"/>
        <v>0</v>
      </c>
      <c r="F13" s="869">
        <f t="shared" si="1"/>
        <v>0</v>
      </c>
      <c r="G13" s="3"/>
    </row>
    <row r="14" spans="1:7" ht="24" customHeight="1">
      <c r="A14" s="584" t="s">
        <v>62</v>
      </c>
      <c r="B14" s="154"/>
      <c r="C14" s="154"/>
      <c r="D14" s="154"/>
      <c r="E14" s="134">
        <f t="shared" ref="E14" si="2">B14-D14</f>
        <v>0</v>
      </c>
      <c r="F14" s="869">
        <f t="shared" ref="F14" si="3">IF(B14*0.05&lt;500000,B14*0.05,"500,000")</f>
        <v>0</v>
      </c>
      <c r="G14" s="3"/>
    </row>
    <row r="15" spans="1:7" ht="24" customHeight="1">
      <c r="A15" s="585" t="s">
        <v>63</v>
      </c>
      <c r="B15" s="154"/>
      <c r="C15" s="154"/>
      <c r="D15" s="154"/>
      <c r="E15" s="134">
        <f t="shared" si="0"/>
        <v>0</v>
      </c>
      <c r="F15" s="869">
        <f t="shared" si="1"/>
        <v>0</v>
      </c>
      <c r="G15" s="3"/>
    </row>
    <row r="16" spans="1:7" ht="24" customHeight="1" thickBot="1">
      <c r="A16" s="71" t="s">
        <v>87</v>
      </c>
      <c r="B16" s="160">
        <f>SUM(B6:B15)</f>
        <v>0</v>
      </c>
      <c r="C16" s="161"/>
      <c r="D16" s="162">
        <f>SUM(D6:D15)</f>
        <v>0</v>
      </c>
      <c r="E16" s="161"/>
      <c r="F16" s="161"/>
      <c r="G16" s="72"/>
    </row>
    <row r="17" spans="1:7" ht="18" customHeight="1">
      <c r="A17" s="633" t="s">
        <v>88</v>
      </c>
      <c r="B17" s="633"/>
      <c r="C17" s="633"/>
      <c r="D17" s="633"/>
      <c r="E17" s="633"/>
      <c r="F17" s="633"/>
      <c r="G17" s="633"/>
    </row>
    <row r="18" spans="1:7" ht="18" customHeight="1">
      <c r="A18" s="70"/>
    </row>
    <row r="19" spans="1:7" ht="183.65" customHeight="1">
      <c r="A19" s="636" t="s">
        <v>89</v>
      </c>
      <c r="B19" s="636"/>
      <c r="C19" s="636"/>
      <c r="D19" s="636"/>
      <c r="E19" s="636"/>
      <c r="F19" s="636"/>
      <c r="G19" s="636"/>
    </row>
    <row r="20" spans="1:7">
      <c r="A20" s="73"/>
      <c r="C20" s="73"/>
    </row>
    <row r="21" spans="1:7">
      <c r="C21" s="73"/>
    </row>
    <row r="22" spans="1:7">
      <c r="C22" s="73"/>
    </row>
  </sheetData>
  <mergeCells count="4">
    <mergeCell ref="A2:G2"/>
    <mergeCell ref="A17:G17"/>
    <mergeCell ref="G4:G5"/>
    <mergeCell ref="A19:G19"/>
  </mergeCells>
  <phoneticPr fontId="1"/>
  <pageMargins left="0.70866141732283472" right="0.70866141732283472" top="0.74803149606299213" bottom="0.74803149606299213" header="0.31496062992125984" footer="0.31496062992125984"/>
  <pageSetup paperSize="9" scale="88" orientation="landscape" r:id="rId1"/>
  <headerFooter>
    <oddHeader>&amp;R（2023.06版）</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9"/>
  <sheetViews>
    <sheetView view="pageBreakPreview" zoomScale="85" zoomScaleNormal="80" zoomScaleSheetLayoutView="85" workbookViewId="0"/>
  </sheetViews>
  <sheetFormatPr defaultColWidth="9" defaultRowHeight="14"/>
  <cols>
    <col min="1" max="1" width="8.5" style="102" customWidth="1"/>
    <col min="2" max="2" width="20.58203125" style="102" customWidth="1"/>
    <col min="3" max="3" width="24.58203125" style="102" customWidth="1"/>
    <col min="4" max="4" width="6.58203125" style="102" customWidth="1"/>
    <col min="5" max="5" width="12.58203125" style="102" customWidth="1"/>
    <col min="6" max="6" width="8.58203125" style="128" customWidth="1"/>
    <col min="7" max="7" width="12.58203125" style="102" customWidth="1"/>
    <col min="8" max="8" width="8.58203125" style="128" customWidth="1"/>
    <col min="9" max="9" width="12.58203125" style="102" customWidth="1"/>
    <col min="10" max="10" width="18.58203125" style="102" customWidth="1"/>
    <col min="11" max="16384" width="9" style="102"/>
  </cols>
  <sheetData>
    <row r="1" spans="1:10" ht="24" customHeight="1">
      <c r="B1" s="103"/>
    </row>
    <row r="2" spans="1:10" ht="36" customHeight="1" thickBot="1">
      <c r="A2" s="171"/>
      <c r="B2" s="639" t="s">
        <v>90</v>
      </c>
      <c r="C2" s="639"/>
      <c r="D2" s="639"/>
      <c r="E2" s="639"/>
      <c r="F2" s="639"/>
      <c r="G2" s="639"/>
      <c r="H2" s="639"/>
      <c r="I2" s="639"/>
      <c r="J2" s="639"/>
    </row>
    <row r="3" spans="1:10" s="104" customFormat="1" ht="36.75" customHeight="1">
      <c r="A3" s="240" t="s">
        <v>91</v>
      </c>
      <c r="B3" s="642" t="s">
        <v>92</v>
      </c>
      <c r="C3" s="644" t="s">
        <v>4</v>
      </c>
      <c r="D3" s="644" t="s">
        <v>93</v>
      </c>
      <c r="E3" s="646" t="s">
        <v>94</v>
      </c>
      <c r="F3" s="648" t="s">
        <v>95</v>
      </c>
      <c r="G3" s="649"/>
      <c r="H3" s="648" t="s">
        <v>96</v>
      </c>
      <c r="I3" s="649"/>
      <c r="J3" s="640" t="s">
        <v>97</v>
      </c>
    </row>
    <row r="4" spans="1:10" ht="24" customHeight="1" thickBot="1">
      <c r="A4" s="105"/>
      <c r="B4" s="643"/>
      <c r="C4" s="645"/>
      <c r="D4" s="645"/>
      <c r="E4" s="647"/>
      <c r="F4" s="129" t="s">
        <v>98</v>
      </c>
      <c r="G4" s="106" t="s">
        <v>99</v>
      </c>
      <c r="H4" s="129" t="s">
        <v>98</v>
      </c>
      <c r="I4" s="106" t="s">
        <v>99</v>
      </c>
      <c r="J4" s="641"/>
    </row>
    <row r="5" spans="1:10" ht="36" customHeight="1" thickTop="1">
      <c r="A5" s="115"/>
      <c r="B5" s="107" t="str">
        <f t="shared" ref="B5:B23" si="0">IF($A5="","",VLOOKUP($A5,従事者基礎情報,2))</f>
        <v/>
      </c>
      <c r="C5" s="108" t="str">
        <f t="shared" ref="C5:C23" si="1">IF($A5="","",VLOOKUP($A5,従事者基礎情報,3))</f>
        <v/>
      </c>
      <c r="D5" s="117" t="str">
        <f t="shared" ref="D5:E23" si="2">IF($A5="","",VLOOKUP($A5,従事者基礎情報,5))</f>
        <v/>
      </c>
      <c r="E5" s="870" t="str">
        <f>IF($A5="","",VLOOKUP(D5,従事者基礎情報!$I$4:$L$10,2))</f>
        <v/>
      </c>
      <c r="F5" s="130"/>
      <c r="G5" s="49" t="str">
        <f t="shared" ref="G5:G23" si="3">IF(F5="", "", IF(F5&gt;0, E5*F5, ""))</f>
        <v/>
      </c>
      <c r="H5" s="130"/>
      <c r="I5" s="49" t="str">
        <f>IF(H5&gt;0, E5*H5, "")</f>
        <v/>
      </c>
      <c r="J5" s="53" t="str">
        <f>IF(A5="","", _xlfn.AGGREGATE(9,6, G5,I5))</f>
        <v/>
      </c>
    </row>
    <row r="6" spans="1:10" ht="36" customHeight="1">
      <c r="A6" s="115"/>
      <c r="B6" s="107" t="str">
        <f t="shared" si="0"/>
        <v/>
      </c>
      <c r="C6" s="108" t="str">
        <f t="shared" si="1"/>
        <v/>
      </c>
      <c r="D6" s="117" t="str">
        <f t="shared" si="2"/>
        <v/>
      </c>
      <c r="E6" s="871" t="str">
        <f>IF($A6="","",VLOOKUP(D6,従事者基礎情報!$I$4:$L$10,2))</f>
        <v/>
      </c>
      <c r="F6" s="130"/>
      <c r="G6" s="50" t="str">
        <f t="shared" si="3"/>
        <v/>
      </c>
      <c r="H6" s="130"/>
      <c r="I6" s="50" t="str">
        <f t="shared" ref="I6:I23" si="4">IF(H6&gt;0, E6*H6, "")</f>
        <v/>
      </c>
      <c r="J6" s="54" t="str">
        <f>IF(A6="","", _xlfn.AGGREGATE(9,6, G6,I6))</f>
        <v/>
      </c>
    </row>
    <row r="7" spans="1:10" ht="36" customHeight="1">
      <c r="A7" s="115"/>
      <c r="B7" s="109" t="str">
        <f t="shared" si="0"/>
        <v/>
      </c>
      <c r="C7" s="110" t="str">
        <f t="shared" si="1"/>
        <v/>
      </c>
      <c r="D7" s="118" t="str">
        <f t="shared" si="2"/>
        <v/>
      </c>
      <c r="E7" s="871" t="str">
        <f>IF($A7="","",VLOOKUP(D7,従事者基礎情報!$I$4:$L$10,2))</f>
        <v/>
      </c>
      <c r="F7" s="130"/>
      <c r="G7" s="50" t="str">
        <f t="shared" si="3"/>
        <v/>
      </c>
      <c r="H7" s="130"/>
      <c r="I7" s="123" t="str">
        <f t="shared" si="4"/>
        <v/>
      </c>
      <c r="J7" s="55" t="str">
        <f>IF(A7="","", _xlfn.AGGREGATE(9,6, G7,I7))</f>
        <v/>
      </c>
    </row>
    <row r="8" spans="1:10">
      <c r="A8" s="115"/>
      <c r="B8" s="109" t="str">
        <f t="shared" si="0"/>
        <v/>
      </c>
      <c r="C8" s="110" t="str">
        <f t="shared" si="1"/>
        <v/>
      </c>
      <c r="D8" s="118" t="str">
        <f t="shared" si="2"/>
        <v/>
      </c>
      <c r="E8" s="871" t="str">
        <f>IF($A8="","",VLOOKUP(D8,従事者基礎情報!$I$4:$L$10,2))</f>
        <v/>
      </c>
      <c r="F8" s="130"/>
      <c r="G8" s="50" t="str">
        <f t="shared" si="3"/>
        <v/>
      </c>
      <c r="H8" s="130"/>
      <c r="I8" s="50" t="str">
        <f t="shared" si="4"/>
        <v/>
      </c>
      <c r="J8" s="55" t="str">
        <f>IF(A8="","", _xlfn.AGGREGATE(9,6, G8,I8))</f>
        <v/>
      </c>
    </row>
    <row r="9" spans="1:10">
      <c r="A9" s="115"/>
      <c r="B9" s="109" t="str">
        <f t="shared" si="0"/>
        <v/>
      </c>
      <c r="C9" s="110" t="str">
        <f t="shared" si="1"/>
        <v/>
      </c>
      <c r="D9" s="118" t="str">
        <f t="shared" si="2"/>
        <v/>
      </c>
      <c r="E9" s="871" t="str">
        <f>IF($A9="","",VLOOKUP(D9,従事者基礎情報!$I$4:$L$10,2))</f>
        <v/>
      </c>
      <c r="F9" s="130"/>
      <c r="G9" s="50" t="str">
        <f t="shared" si="3"/>
        <v/>
      </c>
      <c r="H9" s="130"/>
      <c r="I9" s="123" t="str">
        <f t="shared" si="4"/>
        <v/>
      </c>
      <c r="J9" s="55" t="str">
        <f t="shared" ref="J9:J23" si="5">IF(A9="","", _xlfn.AGGREGATE(9,6, G9,I9))</f>
        <v/>
      </c>
    </row>
    <row r="10" spans="1:10">
      <c r="A10" s="115"/>
      <c r="B10" s="109" t="str">
        <f t="shared" si="0"/>
        <v/>
      </c>
      <c r="C10" s="110" t="str">
        <f t="shared" si="1"/>
        <v/>
      </c>
      <c r="D10" s="118" t="str">
        <f t="shared" si="2"/>
        <v/>
      </c>
      <c r="E10" s="871" t="str">
        <f>IF($A10="","",VLOOKUP(D10,従事者基礎情報!$I$4:$L$10,2))</f>
        <v/>
      </c>
      <c r="F10" s="130"/>
      <c r="G10" s="50" t="str">
        <f t="shared" si="3"/>
        <v/>
      </c>
      <c r="H10" s="130"/>
      <c r="I10" s="50" t="str">
        <f t="shared" si="4"/>
        <v/>
      </c>
      <c r="J10" s="55" t="str">
        <f t="shared" si="5"/>
        <v/>
      </c>
    </row>
    <row r="11" spans="1:10">
      <c r="A11" s="115"/>
      <c r="B11" s="109" t="str">
        <f t="shared" si="0"/>
        <v/>
      </c>
      <c r="C11" s="110" t="str">
        <f t="shared" si="1"/>
        <v/>
      </c>
      <c r="D11" s="118" t="str">
        <f t="shared" si="2"/>
        <v/>
      </c>
      <c r="E11" s="871" t="str">
        <f>IF($A11="","",VLOOKUP(D11,従事者基礎情報!$I$4:$L$10,2))</f>
        <v/>
      </c>
      <c r="F11" s="130"/>
      <c r="G11" s="50" t="str">
        <f t="shared" si="3"/>
        <v/>
      </c>
      <c r="H11" s="130"/>
      <c r="I11" s="123" t="str">
        <f t="shared" si="4"/>
        <v/>
      </c>
      <c r="J11" s="55" t="str">
        <f t="shared" si="5"/>
        <v/>
      </c>
    </row>
    <row r="12" spans="1:10">
      <c r="A12" s="115"/>
      <c r="B12" s="109" t="str">
        <f t="shared" si="0"/>
        <v/>
      </c>
      <c r="C12" s="110" t="str">
        <f t="shared" si="1"/>
        <v/>
      </c>
      <c r="D12" s="118" t="str">
        <f t="shared" si="2"/>
        <v/>
      </c>
      <c r="E12" s="871" t="str">
        <f>IF($A12="","",VLOOKUP(D12,従事者基礎情報!$I$4:$L$10,2))</f>
        <v/>
      </c>
      <c r="F12" s="130"/>
      <c r="G12" s="50" t="str">
        <f t="shared" si="3"/>
        <v/>
      </c>
      <c r="H12" s="130"/>
      <c r="I12" s="50" t="str">
        <f t="shared" si="4"/>
        <v/>
      </c>
      <c r="J12" s="55" t="str">
        <f t="shared" si="5"/>
        <v/>
      </c>
    </row>
    <row r="13" spans="1:10">
      <c r="A13" s="115"/>
      <c r="B13" s="109" t="str">
        <f t="shared" si="0"/>
        <v/>
      </c>
      <c r="C13" s="110" t="str">
        <f t="shared" si="1"/>
        <v/>
      </c>
      <c r="D13" s="118" t="str">
        <f t="shared" si="2"/>
        <v/>
      </c>
      <c r="E13" s="871" t="str">
        <f>IF($A13="","",VLOOKUP(D13,従事者基礎情報!$I$4:$L$10,2))</f>
        <v/>
      </c>
      <c r="F13" s="130"/>
      <c r="G13" s="50" t="str">
        <f t="shared" si="3"/>
        <v/>
      </c>
      <c r="H13" s="130"/>
      <c r="I13" s="123" t="str">
        <f t="shared" si="4"/>
        <v/>
      </c>
      <c r="J13" s="55" t="str">
        <f t="shared" si="5"/>
        <v/>
      </c>
    </row>
    <row r="14" spans="1:10">
      <c r="A14" s="115"/>
      <c r="B14" s="109" t="str">
        <f t="shared" si="0"/>
        <v/>
      </c>
      <c r="C14" s="110" t="str">
        <f t="shared" si="1"/>
        <v/>
      </c>
      <c r="D14" s="118" t="str">
        <f t="shared" si="2"/>
        <v/>
      </c>
      <c r="E14" s="871" t="str">
        <f>IF($A14="","",VLOOKUP(D14,従事者基礎情報!$I$4:$L$10,2))</f>
        <v/>
      </c>
      <c r="F14" s="130"/>
      <c r="G14" s="50" t="str">
        <f t="shared" si="3"/>
        <v/>
      </c>
      <c r="H14" s="130"/>
      <c r="I14" s="50" t="str">
        <f t="shared" si="4"/>
        <v/>
      </c>
      <c r="J14" s="55" t="str">
        <f t="shared" si="5"/>
        <v/>
      </c>
    </row>
    <row r="15" spans="1:10">
      <c r="A15" s="115"/>
      <c r="B15" s="109" t="str">
        <f t="shared" si="0"/>
        <v/>
      </c>
      <c r="C15" s="110" t="str">
        <f t="shared" si="1"/>
        <v/>
      </c>
      <c r="D15" s="118" t="str">
        <f t="shared" si="2"/>
        <v/>
      </c>
      <c r="E15" s="871" t="str">
        <f>IF($A15="","",VLOOKUP(D15,従事者基礎情報!$I$4:$L$10,2))</f>
        <v/>
      </c>
      <c r="F15" s="130"/>
      <c r="G15" s="50" t="str">
        <f t="shared" si="3"/>
        <v/>
      </c>
      <c r="H15" s="130"/>
      <c r="I15" s="123" t="str">
        <f t="shared" si="4"/>
        <v/>
      </c>
      <c r="J15" s="55" t="str">
        <f t="shared" si="5"/>
        <v/>
      </c>
    </row>
    <row r="16" spans="1:10">
      <c r="A16" s="115"/>
      <c r="B16" s="109" t="str">
        <f t="shared" si="0"/>
        <v/>
      </c>
      <c r="C16" s="110" t="str">
        <f t="shared" si="1"/>
        <v/>
      </c>
      <c r="D16" s="118" t="str">
        <f t="shared" si="2"/>
        <v/>
      </c>
      <c r="E16" s="871" t="str">
        <f>IF($A16="","",VLOOKUP(D16,従事者基礎情報!$I$4:$L$10,2))</f>
        <v/>
      </c>
      <c r="F16" s="130"/>
      <c r="G16" s="50" t="str">
        <f t="shared" si="3"/>
        <v/>
      </c>
      <c r="H16" s="130"/>
      <c r="I16" s="50" t="str">
        <f t="shared" si="4"/>
        <v/>
      </c>
      <c r="J16" s="55" t="str">
        <f t="shared" si="5"/>
        <v/>
      </c>
    </row>
    <row r="17" spans="1:10">
      <c r="A17" s="115"/>
      <c r="B17" s="109" t="str">
        <f t="shared" si="0"/>
        <v/>
      </c>
      <c r="C17" s="110" t="str">
        <f t="shared" si="1"/>
        <v/>
      </c>
      <c r="D17" s="118" t="str">
        <f t="shared" si="2"/>
        <v/>
      </c>
      <c r="E17" s="871" t="str">
        <f>IF($A17="","",VLOOKUP(D17,従事者基礎情報!$I$4:$L$10,2))</f>
        <v/>
      </c>
      <c r="F17" s="130"/>
      <c r="G17" s="50" t="str">
        <f t="shared" si="3"/>
        <v/>
      </c>
      <c r="H17" s="130"/>
      <c r="I17" s="123" t="str">
        <f t="shared" si="4"/>
        <v/>
      </c>
      <c r="J17" s="55" t="str">
        <f t="shared" si="5"/>
        <v/>
      </c>
    </row>
    <row r="18" spans="1:10">
      <c r="A18" s="115"/>
      <c r="B18" s="109" t="str">
        <f t="shared" si="0"/>
        <v/>
      </c>
      <c r="C18" s="110" t="str">
        <f t="shared" si="1"/>
        <v/>
      </c>
      <c r="D18" s="118" t="str">
        <f t="shared" si="2"/>
        <v/>
      </c>
      <c r="E18" s="871" t="str">
        <f>IF($A18="","",VLOOKUP(D18,従事者基礎情報!$I$4:$L$10,2))</f>
        <v/>
      </c>
      <c r="F18" s="130"/>
      <c r="G18" s="50" t="str">
        <f t="shared" si="3"/>
        <v/>
      </c>
      <c r="H18" s="130"/>
      <c r="I18" s="50" t="str">
        <f t="shared" si="4"/>
        <v/>
      </c>
      <c r="J18" s="55" t="str">
        <f t="shared" si="5"/>
        <v/>
      </c>
    </row>
    <row r="19" spans="1:10">
      <c r="A19" s="115"/>
      <c r="B19" s="109" t="str">
        <f t="shared" si="0"/>
        <v/>
      </c>
      <c r="C19" s="110" t="str">
        <f t="shared" si="1"/>
        <v/>
      </c>
      <c r="D19" s="118" t="str">
        <f t="shared" si="2"/>
        <v/>
      </c>
      <c r="E19" s="871" t="str">
        <f>IF($A19="","",VLOOKUP(D19,従事者基礎情報!$I$4:$L$10,2))</f>
        <v/>
      </c>
      <c r="F19" s="130"/>
      <c r="G19" s="50" t="str">
        <f t="shared" si="3"/>
        <v/>
      </c>
      <c r="H19" s="130"/>
      <c r="I19" s="123" t="str">
        <f t="shared" si="4"/>
        <v/>
      </c>
      <c r="J19" s="55" t="str">
        <f t="shared" si="5"/>
        <v/>
      </c>
    </row>
    <row r="20" spans="1:10">
      <c r="A20" s="115"/>
      <c r="B20" s="109" t="str">
        <f t="shared" si="0"/>
        <v/>
      </c>
      <c r="C20" s="110" t="str">
        <f t="shared" si="1"/>
        <v/>
      </c>
      <c r="D20" s="118" t="str">
        <f t="shared" si="2"/>
        <v/>
      </c>
      <c r="E20" s="871" t="str">
        <f>IF($A20="","",VLOOKUP(D20,従事者基礎情報!$I$4:$L$10,2))</f>
        <v/>
      </c>
      <c r="F20" s="130"/>
      <c r="G20" s="50" t="str">
        <f t="shared" si="3"/>
        <v/>
      </c>
      <c r="H20" s="130"/>
      <c r="I20" s="50" t="str">
        <f t="shared" si="4"/>
        <v/>
      </c>
      <c r="J20" s="55" t="str">
        <f t="shared" si="5"/>
        <v/>
      </c>
    </row>
    <row r="21" spans="1:10">
      <c r="A21" s="115"/>
      <c r="B21" s="109" t="str">
        <f t="shared" si="0"/>
        <v/>
      </c>
      <c r="C21" s="110" t="str">
        <f t="shared" si="1"/>
        <v/>
      </c>
      <c r="D21" s="118" t="str">
        <f t="shared" si="2"/>
        <v/>
      </c>
      <c r="E21" s="871" t="str">
        <f>IF($A21="","",VLOOKUP(D21,従事者基礎情報!$I$4:$L$10,2))</f>
        <v/>
      </c>
      <c r="F21" s="130"/>
      <c r="G21" s="50" t="str">
        <f t="shared" si="3"/>
        <v/>
      </c>
      <c r="H21" s="130"/>
      <c r="I21" s="123" t="str">
        <f t="shared" si="4"/>
        <v/>
      </c>
      <c r="J21" s="55" t="str">
        <f t="shared" si="5"/>
        <v/>
      </c>
    </row>
    <row r="22" spans="1:10" ht="36" customHeight="1">
      <c r="A22" s="115"/>
      <c r="B22" s="109" t="str">
        <f t="shared" si="0"/>
        <v/>
      </c>
      <c r="C22" s="110" t="str">
        <f t="shared" si="1"/>
        <v/>
      </c>
      <c r="D22" s="118" t="str">
        <f t="shared" si="2"/>
        <v/>
      </c>
      <c r="E22" s="871" t="str">
        <f>IF($A22="","",VLOOKUP(D22,従事者基礎情報!$I$4:$L$10,2))</f>
        <v/>
      </c>
      <c r="F22" s="130"/>
      <c r="G22" s="50" t="str">
        <f t="shared" si="3"/>
        <v/>
      </c>
      <c r="H22" s="130"/>
      <c r="I22" s="50" t="str">
        <f t="shared" si="4"/>
        <v/>
      </c>
      <c r="J22" s="55" t="str">
        <f t="shared" si="5"/>
        <v/>
      </c>
    </row>
    <row r="23" spans="1:10" ht="36" customHeight="1" thickBot="1">
      <c r="A23" s="115"/>
      <c r="B23" s="111" t="str">
        <f t="shared" si="0"/>
        <v/>
      </c>
      <c r="C23" s="112" t="str">
        <f t="shared" si="1"/>
        <v/>
      </c>
      <c r="D23" s="119" t="str">
        <f t="shared" si="2"/>
        <v/>
      </c>
      <c r="E23" s="872" t="str">
        <f>IF($A23="","",VLOOKUP(D23,従事者基礎情報!$I$4:$L$10,2))</f>
        <v/>
      </c>
      <c r="F23" s="130"/>
      <c r="G23" s="51" t="str">
        <f t="shared" si="3"/>
        <v/>
      </c>
      <c r="H23" s="130"/>
      <c r="I23" s="123" t="str">
        <f t="shared" si="4"/>
        <v/>
      </c>
      <c r="J23" s="55" t="str">
        <f t="shared" si="5"/>
        <v/>
      </c>
    </row>
    <row r="24" spans="1:10" ht="36" customHeight="1" thickTop="1" thickBot="1">
      <c r="A24" s="116"/>
      <c r="B24" s="113" t="s">
        <v>100</v>
      </c>
      <c r="C24" s="114"/>
      <c r="D24" s="120"/>
      <c r="E24" s="121"/>
      <c r="F24" s="131">
        <f>SUM(F5:F23)</f>
        <v>0</v>
      </c>
      <c r="G24" s="52">
        <f>SUM(G5:G23)</f>
        <v>0</v>
      </c>
      <c r="H24" s="131">
        <f>SUM(H5:H23)</f>
        <v>0</v>
      </c>
      <c r="I24" s="607">
        <f>SUM(I5:I23)</f>
        <v>0</v>
      </c>
      <c r="J24" s="56">
        <f>SUM(J5:J23)</f>
        <v>0</v>
      </c>
    </row>
    <row r="26" spans="1:10" ht="36.65" customHeight="1">
      <c r="I26" s="579" t="s">
        <v>101</v>
      </c>
      <c r="J26" s="580"/>
    </row>
    <row r="27" spans="1:10" ht="36.65" customHeight="1">
      <c r="I27" s="579" t="s">
        <v>102</v>
      </c>
      <c r="J27" s="581">
        <f>J24</f>
        <v>0</v>
      </c>
    </row>
    <row r="28" spans="1:10" ht="36.65" customHeight="1">
      <c r="I28" s="578" t="s">
        <v>103</v>
      </c>
      <c r="J28" s="582">
        <f>IF($J$26&gt;$J$27,$J$27,$J$26)</f>
        <v>0</v>
      </c>
    </row>
    <row r="29" spans="1:10" ht="79.75" customHeight="1">
      <c r="B29" s="637" t="s">
        <v>104</v>
      </c>
      <c r="C29" s="638"/>
      <c r="D29" s="638"/>
      <c r="E29" s="638"/>
      <c r="F29" s="638"/>
      <c r="G29" s="638"/>
      <c r="H29" s="638"/>
      <c r="I29" s="638"/>
      <c r="J29" s="638"/>
    </row>
  </sheetData>
  <mergeCells count="9">
    <mergeCell ref="B29:J29"/>
    <mergeCell ref="B2:J2"/>
    <mergeCell ref="J3:J4"/>
    <mergeCell ref="B3:B4"/>
    <mergeCell ref="C3:C4"/>
    <mergeCell ref="D3:D4"/>
    <mergeCell ref="E3:E4"/>
    <mergeCell ref="F3:G3"/>
    <mergeCell ref="H3:I3"/>
  </mergeCells>
  <phoneticPr fontId="1"/>
  <pageMargins left="0.70866141732283472" right="0.70866141732283472" top="0.74803149606299213" bottom="0.74803149606299213" header="0.31496062992125984" footer="0.31496062992125984"/>
  <pageSetup paperSize="9" scale="70" orientation="landscape" r:id="rId1"/>
  <headerFooter>
    <oddHeader>&amp;R（2023.06版）</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9"/>
  <sheetViews>
    <sheetView zoomScale="80" zoomScaleNormal="80" workbookViewId="0">
      <selection activeCell="A5" sqref="A5:A24"/>
    </sheetView>
  </sheetViews>
  <sheetFormatPr defaultColWidth="10.58203125" defaultRowHeight="16.5" customHeight="1" outlineLevelRow="1"/>
  <cols>
    <col min="1" max="1" width="8.08203125" style="10" customWidth="1"/>
    <col min="2" max="2" width="20.58203125" style="10" customWidth="1"/>
    <col min="3" max="3" width="24.58203125" style="10" customWidth="1"/>
    <col min="4" max="4" width="28.58203125" style="10" customWidth="1"/>
    <col min="5" max="5" width="6.58203125" style="10" customWidth="1"/>
    <col min="6" max="6" width="24.58203125" style="10" customWidth="1"/>
    <col min="7" max="7" width="18.58203125" style="10" customWidth="1"/>
    <col min="8" max="8" width="15.58203125" style="10" customWidth="1"/>
    <col min="9" max="16384" width="10.58203125" style="10"/>
  </cols>
  <sheetData>
    <row r="1" spans="1:9" ht="16.5" customHeight="1">
      <c r="G1" s="177" t="s">
        <v>105</v>
      </c>
    </row>
    <row r="2" spans="1:9" s="6" customFormat="1" ht="24" customHeight="1">
      <c r="B2" s="651" t="s">
        <v>106</v>
      </c>
      <c r="C2" s="651"/>
      <c r="D2" s="651"/>
      <c r="E2" s="651"/>
      <c r="F2" s="651"/>
      <c r="G2" s="651"/>
    </row>
    <row r="3" spans="1:9" s="6" customFormat="1" ht="16.5" customHeight="1" thickBot="1">
      <c r="A3" s="171"/>
      <c r="B3" s="650"/>
      <c r="C3" s="650"/>
      <c r="D3" s="650"/>
      <c r="E3" s="650"/>
      <c r="F3" s="650"/>
      <c r="G3" s="650"/>
    </row>
    <row r="4" spans="1:9" ht="33" customHeight="1" thickBot="1">
      <c r="A4" s="241" t="s">
        <v>107</v>
      </c>
      <c r="B4" s="7" t="s">
        <v>108</v>
      </c>
      <c r="C4" s="8" t="s">
        <v>109</v>
      </c>
      <c r="D4" s="8" t="s">
        <v>110</v>
      </c>
      <c r="E4" s="8" t="s">
        <v>111</v>
      </c>
      <c r="F4" s="8" t="s">
        <v>112</v>
      </c>
      <c r="G4" s="9" t="s">
        <v>113</v>
      </c>
      <c r="H4" s="221"/>
      <c r="I4" s="213"/>
    </row>
    <row r="5" spans="1:9" ht="33" customHeight="1" thickTop="1">
      <c r="A5" s="68"/>
      <c r="B5" s="97" t="str">
        <f t="shared" ref="B5:B24" si="0">IF($A5="","",VLOOKUP($A5,従事者基礎情報,2))</f>
        <v/>
      </c>
      <c r="C5" s="98" t="str">
        <f t="shared" ref="C5:C24" si="1">IF($A5="","",VLOOKUP($A5,従事者基礎情報,3))</f>
        <v/>
      </c>
      <c r="D5" s="98" t="str">
        <f t="shared" ref="D5:D24" si="2">IF($A5="","",VLOOKUP($A5,従事者基礎情報,4))</f>
        <v/>
      </c>
      <c r="E5" s="99" t="str">
        <f>IF($A5="","",VLOOKUP($A5,従事者基礎情報,5))</f>
        <v/>
      </c>
      <c r="F5" s="100" t="str">
        <f t="shared" ref="F5:F24" si="3">IF($A5="","",VLOOKUP($A5,従事者基礎情報,6))</f>
        <v/>
      </c>
      <c r="G5" s="178" t="str">
        <f t="shared" ref="G5:G24" si="4">IF($A5="","",VLOOKUP($A5,従事者基礎情報,7))</f>
        <v/>
      </c>
    </row>
    <row r="6" spans="1:9" ht="33" customHeight="1">
      <c r="A6" s="68"/>
      <c r="B6" s="97" t="str">
        <f t="shared" si="0"/>
        <v/>
      </c>
      <c r="C6" s="98" t="str">
        <f t="shared" si="1"/>
        <v/>
      </c>
      <c r="D6" s="98" t="str">
        <f t="shared" si="2"/>
        <v/>
      </c>
      <c r="E6" s="99" t="str">
        <f t="shared" ref="E6:E24" si="5">IF($A6="","",VLOOKUP($A6,従事者基礎情報,5))</f>
        <v/>
      </c>
      <c r="F6" s="100" t="str">
        <f t="shared" si="3"/>
        <v/>
      </c>
      <c r="G6" s="178" t="str">
        <f t="shared" si="4"/>
        <v/>
      </c>
    </row>
    <row r="7" spans="1:9" ht="33" customHeight="1">
      <c r="A7" s="68"/>
      <c r="B7" s="101" t="str">
        <f t="shared" si="0"/>
        <v/>
      </c>
      <c r="C7" s="98" t="str">
        <f t="shared" si="1"/>
        <v/>
      </c>
      <c r="D7" s="98" t="str">
        <f t="shared" si="2"/>
        <v/>
      </c>
      <c r="E7" s="99" t="str">
        <f t="shared" si="5"/>
        <v/>
      </c>
      <c r="F7" s="100" t="str">
        <f t="shared" si="3"/>
        <v/>
      </c>
      <c r="G7" s="178" t="str">
        <f t="shared" si="4"/>
        <v/>
      </c>
    </row>
    <row r="8" spans="1:9" ht="33" customHeight="1">
      <c r="A8" s="68"/>
      <c r="B8" s="101" t="str">
        <f t="shared" si="0"/>
        <v/>
      </c>
      <c r="C8" s="98" t="str">
        <f t="shared" si="1"/>
        <v/>
      </c>
      <c r="D8" s="100" t="str">
        <f t="shared" si="2"/>
        <v/>
      </c>
      <c r="E8" s="99" t="str">
        <f t="shared" si="5"/>
        <v/>
      </c>
      <c r="F8" s="100" t="str">
        <f t="shared" si="3"/>
        <v/>
      </c>
      <c r="G8" s="178" t="str">
        <f t="shared" si="4"/>
        <v/>
      </c>
    </row>
    <row r="9" spans="1:9" ht="33" customHeight="1">
      <c r="A9" s="68"/>
      <c r="B9" s="124" t="str">
        <f t="shared" si="0"/>
        <v/>
      </c>
      <c r="C9" s="125" t="str">
        <f t="shared" si="1"/>
        <v/>
      </c>
      <c r="D9" s="125" t="str">
        <f t="shared" si="2"/>
        <v/>
      </c>
      <c r="E9" s="126" t="str">
        <f t="shared" si="5"/>
        <v/>
      </c>
      <c r="F9" s="127" t="str">
        <f t="shared" si="3"/>
        <v/>
      </c>
      <c r="G9" s="178" t="str">
        <f t="shared" si="4"/>
        <v/>
      </c>
    </row>
    <row r="10" spans="1:9" ht="33" hidden="1" customHeight="1" outlineLevel="1">
      <c r="A10" s="68"/>
      <c r="B10" s="124" t="str">
        <f t="shared" si="0"/>
        <v/>
      </c>
      <c r="C10" s="125" t="str">
        <f t="shared" si="1"/>
        <v/>
      </c>
      <c r="D10" s="125" t="str">
        <f t="shared" si="2"/>
        <v/>
      </c>
      <c r="E10" s="126" t="str">
        <f t="shared" si="5"/>
        <v/>
      </c>
      <c r="F10" s="127" t="str">
        <f t="shared" si="3"/>
        <v/>
      </c>
      <c r="G10" s="178" t="str">
        <f t="shared" si="4"/>
        <v/>
      </c>
    </row>
    <row r="11" spans="1:9" ht="33" hidden="1" customHeight="1" outlineLevel="1">
      <c r="A11" s="68"/>
      <c r="B11" s="124" t="str">
        <f t="shared" si="0"/>
        <v/>
      </c>
      <c r="C11" s="125" t="str">
        <f t="shared" si="1"/>
        <v/>
      </c>
      <c r="D11" s="125" t="str">
        <f t="shared" si="2"/>
        <v/>
      </c>
      <c r="E11" s="126" t="str">
        <f t="shared" si="5"/>
        <v/>
      </c>
      <c r="F11" s="127" t="str">
        <f t="shared" si="3"/>
        <v/>
      </c>
      <c r="G11" s="178" t="str">
        <f t="shared" si="4"/>
        <v/>
      </c>
    </row>
    <row r="12" spans="1:9" ht="33" hidden="1" customHeight="1" outlineLevel="1">
      <c r="A12" s="68"/>
      <c r="B12" s="124" t="str">
        <f t="shared" si="0"/>
        <v/>
      </c>
      <c r="C12" s="125" t="str">
        <f t="shared" si="1"/>
        <v/>
      </c>
      <c r="D12" s="125" t="str">
        <f t="shared" si="2"/>
        <v/>
      </c>
      <c r="E12" s="126" t="str">
        <f t="shared" si="5"/>
        <v/>
      </c>
      <c r="F12" s="127" t="str">
        <f t="shared" si="3"/>
        <v/>
      </c>
      <c r="G12" s="178" t="str">
        <f t="shared" si="4"/>
        <v/>
      </c>
    </row>
    <row r="13" spans="1:9" ht="33" hidden="1" customHeight="1" outlineLevel="1">
      <c r="A13" s="68"/>
      <c r="B13" s="124" t="str">
        <f t="shared" si="0"/>
        <v/>
      </c>
      <c r="C13" s="125" t="str">
        <f t="shared" si="1"/>
        <v/>
      </c>
      <c r="D13" s="125" t="str">
        <f t="shared" si="2"/>
        <v/>
      </c>
      <c r="E13" s="126" t="str">
        <f t="shared" si="5"/>
        <v/>
      </c>
      <c r="F13" s="127" t="str">
        <f t="shared" si="3"/>
        <v/>
      </c>
      <c r="G13" s="178" t="str">
        <f t="shared" si="4"/>
        <v/>
      </c>
    </row>
    <row r="14" spans="1:9" ht="33" hidden="1" customHeight="1" outlineLevel="1">
      <c r="A14" s="68"/>
      <c r="B14" s="124" t="str">
        <f t="shared" si="0"/>
        <v/>
      </c>
      <c r="C14" s="125" t="str">
        <f t="shared" si="1"/>
        <v/>
      </c>
      <c r="D14" s="125" t="str">
        <f t="shared" si="2"/>
        <v/>
      </c>
      <c r="E14" s="126" t="str">
        <f t="shared" si="5"/>
        <v/>
      </c>
      <c r="F14" s="127" t="str">
        <f t="shared" si="3"/>
        <v/>
      </c>
      <c r="G14" s="178" t="str">
        <f t="shared" si="4"/>
        <v/>
      </c>
    </row>
    <row r="15" spans="1:9" ht="33" hidden="1" customHeight="1" outlineLevel="1">
      <c r="A15" s="68"/>
      <c r="B15" s="124" t="str">
        <f t="shared" si="0"/>
        <v/>
      </c>
      <c r="C15" s="125" t="str">
        <f t="shared" si="1"/>
        <v/>
      </c>
      <c r="D15" s="125" t="str">
        <f t="shared" si="2"/>
        <v/>
      </c>
      <c r="E15" s="126" t="str">
        <f t="shared" si="5"/>
        <v/>
      </c>
      <c r="F15" s="127" t="str">
        <f t="shared" si="3"/>
        <v/>
      </c>
      <c r="G15" s="178" t="str">
        <f t="shared" si="4"/>
        <v/>
      </c>
    </row>
    <row r="16" spans="1:9" ht="33" hidden="1" customHeight="1" outlineLevel="1">
      <c r="A16" s="68"/>
      <c r="B16" s="124" t="str">
        <f t="shared" si="0"/>
        <v/>
      </c>
      <c r="C16" s="125" t="str">
        <f t="shared" si="1"/>
        <v/>
      </c>
      <c r="D16" s="125" t="str">
        <f t="shared" si="2"/>
        <v/>
      </c>
      <c r="E16" s="126" t="str">
        <f t="shared" si="5"/>
        <v/>
      </c>
      <c r="F16" s="127" t="str">
        <f t="shared" si="3"/>
        <v/>
      </c>
      <c r="G16" s="178" t="str">
        <f t="shared" si="4"/>
        <v/>
      </c>
    </row>
    <row r="17" spans="1:7" ht="33" hidden="1" customHeight="1" outlineLevel="1">
      <c r="A17" s="68"/>
      <c r="B17" s="124" t="str">
        <f t="shared" si="0"/>
        <v/>
      </c>
      <c r="C17" s="125" t="str">
        <f t="shared" si="1"/>
        <v/>
      </c>
      <c r="D17" s="125" t="str">
        <f t="shared" si="2"/>
        <v/>
      </c>
      <c r="E17" s="126" t="str">
        <f t="shared" si="5"/>
        <v/>
      </c>
      <c r="F17" s="127" t="str">
        <f t="shared" si="3"/>
        <v/>
      </c>
      <c r="G17" s="178" t="str">
        <f t="shared" si="4"/>
        <v/>
      </c>
    </row>
    <row r="18" spans="1:7" ht="33" hidden="1" customHeight="1" outlineLevel="1">
      <c r="A18" s="68"/>
      <c r="B18" s="124" t="str">
        <f t="shared" si="0"/>
        <v/>
      </c>
      <c r="C18" s="125" t="str">
        <f t="shared" si="1"/>
        <v/>
      </c>
      <c r="D18" s="125" t="str">
        <f t="shared" si="2"/>
        <v/>
      </c>
      <c r="E18" s="126" t="str">
        <f t="shared" si="5"/>
        <v/>
      </c>
      <c r="F18" s="127" t="str">
        <f t="shared" si="3"/>
        <v/>
      </c>
      <c r="G18" s="178" t="str">
        <f t="shared" si="4"/>
        <v/>
      </c>
    </row>
    <row r="19" spans="1:7" ht="33" hidden="1" customHeight="1" outlineLevel="1">
      <c r="A19" s="68"/>
      <c r="B19" s="124" t="str">
        <f t="shared" si="0"/>
        <v/>
      </c>
      <c r="C19" s="125" t="str">
        <f t="shared" si="1"/>
        <v/>
      </c>
      <c r="D19" s="125" t="str">
        <f t="shared" si="2"/>
        <v/>
      </c>
      <c r="E19" s="126" t="str">
        <f t="shared" si="5"/>
        <v/>
      </c>
      <c r="F19" s="127" t="str">
        <f t="shared" si="3"/>
        <v/>
      </c>
      <c r="G19" s="178" t="str">
        <f t="shared" si="4"/>
        <v/>
      </c>
    </row>
    <row r="20" spans="1:7" ht="33" hidden="1" customHeight="1" outlineLevel="1">
      <c r="A20" s="68"/>
      <c r="B20" s="124" t="str">
        <f t="shared" si="0"/>
        <v/>
      </c>
      <c r="C20" s="125" t="str">
        <f t="shared" si="1"/>
        <v/>
      </c>
      <c r="D20" s="125" t="str">
        <f t="shared" si="2"/>
        <v/>
      </c>
      <c r="E20" s="126" t="str">
        <f t="shared" si="5"/>
        <v/>
      </c>
      <c r="F20" s="127" t="str">
        <f t="shared" si="3"/>
        <v/>
      </c>
      <c r="G20" s="178" t="str">
        <f t="shared" si="4"/>
        <v/>
      </c>
    </row>
    <row r="21" spans="1:7" ht="33" hidden="1" customHeight="1" outlineLevel="1">
      <c r="A21" s="68"/>
      <c r="B21" s="124" t="str">
        <f t="shared" si="0"/>
        <v/>
      </c>
      <c r="C21" s="125" t="str">
        <f t="shared" si="1"/>
        <v/>
      </c>
      <c r="D21" s="125" t="str">
        <f t="shared" si="2"/>
        <v/>
      </c>
      <c r="E21" s="126" t="str">
        <f t="shared" si="5"/>
        <v/>
      </c>
      <c r="F21" s="127" t="str">
        <f t="shared" si="3"/>
        <v/>
      </c>
      <c r="G21" s="178" t="str">
        <f t="shared" si="4"/>
        <v/>
      </c>
    </row>
    <row r="22" spans="1:7" ht="33" hidden="1" customHeight="1" outlineLevel="1">
      <c r="A22" s="68"/>
      <c r="B22" s="124" t="str">
        <f t="shared" si="0"/>
        <v/>
      </c>
      <c r="C22" s="125" t="str">
        <f t="shared" si="1"/>
        <v/>
      </c>
      <c r="D22" s="125" t="str">
        <f t="shared" si="2"/>
        <v/>
      </c>
      <c r="E22" s="126" t="str">
        <f t="shared" si="5"/>
        <v/>
      </c>
      <c r="F22" s="127" t="str">
        <f t="shared" si="3"/>
        <v/>
      </c>
      <c r="G22" s="178" t="str">
        <f t="shared" si="4"/>
        <v/>
      </c>
    </row>
    <row r="23" spans="1:7" ht="33" hidden="1" customHeight="1" outlineLevel="1">
      <c r="A23" s="68"/>
      <c r="B23" s="124" t="str">
        <f t="shared" si="0"/>
        <v/>
      </c>
      <c r="C23" s="125" t="str">
        <f t="shared" si="1"/>
        <v/>
      </c>
      <c r="D23" s="125" t="str">
        <f t="shared" si="2"/>
        <v/>
      </c>
      <c r="E23" s="126" t="str">
        <f t="shared" si="5"/>
        <v/>
      </c>
      <c r="F23" s="127" t="str">
        <f t="shared" si="3"/>
        <v/>
      </c>
      <c r="G23" s="178" t="str">
        <f t="shared" si="4"/>
        <v/>
      </c>
    </row>
    <row r="24" spans="1:7" ht="33" customHeight="1" collapsed="1" thickBot="1">
      <c r="A24" s="68"/>
      <c r="B24" s="101" t="str">
        <f t="shared" si="0"/>
        <v/>
      </c>
      <c r="C24" s="98" t="str">
        <f t="shared" si="1"/>
        <v/>
      </c>
      <c r="D24" s="98" t="str">
        <f t="shared" si="2"/>
        <v/>
      </c>
      <c r="E24" s="99" t="str">
        <f t="shared" si="5"/>
        <v/>
      </c>
      <c r="F24" s="127" t="str">
        <f t="shared" si="3"/>
        <v/>
      </c>
      <c r="G24" s="178" t="str">
        <f t="shared" si="4"/>
        <v/>
      </c>
    </row>
    <row r="25" spans="1:7" ht="53.25" customHeight="1">
      <c r="B25" s="652" t="s">
        <v>114</v>
      </c>
      <c r="C25" s="653"/>
      <c r="D25" s="653"/>
      <c r="E25" s="653"/>
      <c r="F25" s="653"/>
      <c r="G25" s="653"/>
    </row>
    <row r="26" spans="1:7" ht="18" customHeight="1">
      <c r="B26" s="11"/>
      <c r="C26" s="11"/>
      <c r="D26" s="11"/>
      <c r="E26" s="11"/>
      <c r="F26" s="11"/>
      <c r="G26" s="11"/>
    </row>
    <row r="27" spans="1:7" s="11" customFormat="1" ht="16.5" customHeight="1"/>
    <row r="28" spans="1:7" s="11" customFormat="1" ht="16.5" customHeight="1">
      <c r="B28" s="10"/>
      <c r="C28" s="10"/>
      <c r="D28" s="10"/>
      <c r="E28" s="10"/>
      <c r="F28" s="10"/>
      <c r="G28" s="10"/>
    </row>
    <row r="29" spans="1:7" ht="14"/>
  </sheetData>
  <mergeCells count="3">
    <mergeCell ref="B3:G3"/>
    <mergeCell ref="B2:G2"/>
    <mergeCell ref="B25:G25"/>
  </mergeCells>
  <phoneticPr fontId="1"/>
  <pageMargins left="0.70866141732283472" right="0.70866141732283472" top="0.74803149606299213" bottom="0.74803149606299213" header="0.31496062992125984" footer="0.31496062992125984"/>
  <pageSetup paperSize="9" scale="92" orientation="landscape" r:id="rId1"/>
  <headerFooter>
    <oddHeader>&amp;R（2023.06版）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20"/>
  <sheetViews>
    <sheetView view="pageBreakPreview" zoomScale="70" zoomScaleNormal="100" zoomScaleSheetLayoutView="70" workbookViewId="0">
      <selection activeCell="I12" sqref="I12"/>
    </sheetView>
  </sheetViews>
  <sheetFormatPr defaultColWidth="6.08203125" defaultRowHeight="14"/>
  <cols>
    <col min="1" max="1" width="10.83203125" style="12" customWidth="1"/>
    <col min="2" max="2" width="17.08203125" style="12" customWidth="1"/>
    <col min="3" max="3" width="4.33203125" style="12" customWidth="1"/>
    <col min="4" max="4" width="19" style="12" customWidth="1"/>
    <col min="5" max="5" width="3.33203125" style="12" customWidth="1"/>
    <col min="6" max="6" width="20.83203125" style="12" customWidth="1"/>
    <col min="7" max="7" width="3.58203125" style="12" customWidth="1"/>
    <col min="8" max="8" width="20.08203125" style="12" customWidth="1"/>
    <col min="9" max="9" width="3.58203125" style="12" customWidth="1"/>
    <col min="10" max="10" width="21.33203125" style="164" customWidth="1"/>
    <col min="11" max="11" width="16.58203125" style="12" customWidth="1"/>
    <col min="12" max="12" width="7.58203125" style="12" customWidth="1"/>
    <col min="13" max="13" width="10.83203125" style="12" customWidth="1"/>
    <col min="14" max="14" width="3.5" style="12" customWidth="1"/>
    <col min="15" max="15" width="6.08203125" style="12" customWidth="1"/>
    <col min="16" max="16" width="21.58203125" style="12" customWidth="1"/>
    <col min="17" max="16384" width="6.08203125" style="12"/>
  </cols>
  <sheetData>
    <row r="1" spans="1:16" ht="21" customHeight="1">
      <c r="A1" s="171"/>
      <c r="L1" s="17" t="s">
        <v>115</v>
      </c>
    </row>
    <row r="2" spans="1:16" ht="36" customHeight="1">
      <c r="A2" s="654" t="s">
        <v>116</v>
      </c>
      <c r="B2" s="654"/>
      <c r="C2" s="654"/>
      <c r="D2" s="654"/>
      <c r="E2" s="654"/>
      <c r="F2" s="654"/>
      <c r="G2" s="654"/>
      <c r="H2" s="654"/>
      <c r="I2" s="654"/>
      <c r="J2" s="654"/>
      <c r="K2" s="14"/>
      <c r="L2" s="14"/>
      <c r="M2" s="14"/>
      <c r="N2" s="14"/>
      <c r="O2" s="14"/>
      <c r="P2" s="14"/>
    </row>
    <row r="3" spans="1:16" ht="21" customHeight="1">
      <c r="A3" s="14"/>
      <c r="B3" s="14"/>
      <c r="C3" s="14"/>
      <c r="D3" s="14"/>
      <c r="E3" s="14"/>
      <c r="F3" s="14"/>
      <c r="G3" s="14"/>
      <c r="H3" s="14"/>
      <c r="I3" s="14"/>
      <c r="J3" s="165"/>
      <c r="K3" s="14"/>
      <c r="L3" s="14"/>
      <c r="M3" s="14"/>
      <c r="N3" s="14"/>
      <c r="O3" s="14"/>
      <c r="P3" s="14"/>
    </row>
    <row r="4" spans="1:16" ht="24.75" customHeight="1">
      <c r="A4" s="15" t="s">
        <v>117</v>
      </c>
      <c r="B4" s="80"/>
    </row>
    <row r="5" spans="1:16" ht="24.75" customHeight="1">
      <c r="A5" s="15"/>
      <c r="B5" s="19" t="s">
        <v>118</v>
      </c>
      <c r="D5" s="19" t="s">
        <v>119</v>
      </c>
      <c r="E5" s="19"/>
      <c r="F5" s="19"/>
      <c r="G5" s="19"/>
    </row>
    <row r="6" spans="1:16" s="13" customFormat="1" ht="30" customHeight="1">
      <c r="B6" s="583">
        <f>'様式６ 直接人件費明細書 '!J28</f>
        <v>0</v>
      </c>
      <c r="C6" s="19" t="s">
        <v>120</v>
      </c>
      <c r="D6" s="342">
        <v>0.35</v>
      </c>
      <c r="E6" s="343" t="s">
        <v>121</v>
      </c>
      <c r="F6" s="13" t="s">
        <v>122</v>
      </c>
      <c r="G6" s="13" t="s">
        <v>123</v>
      </c>
      <c r="H6" s="166">
        <f>ROUNDDOWN((B6*(D6/(1-D6))),0)</f>
        <v>0</v>
      </c>
      <c r="I6" s="16" t="s">
        <v>124</v>
      </c>
    </row>
    <row r="7" spans="1:16" s="13" customFormat="1">
      <c r="I7" s="166"/>
    </row>
    <row r="8" spans="1:16" s="13" customFormat="1" ht="29.25" customHeight="1" thickBot="1">
      <c r="F8" s="346" t="s">
        <v>125</v>
      </c>
      <c r="G8" s="346"/>
      <c r="H8" s="347">
        <f>H6</f>
        <v>0</v>
      </c>
      <c r="I8" s="348" t="s">
        <v>124</v>
      </c>
    </row>
    <row r="9" spans="1:16" s="13" customFormat="1" ht="40.5" customHeight="1">
      <c r="C9" s="19"/>
      <c r="D9" s="19"/>
      <c r="E9" s="19"/>
      <c r="F9" s="344"/>
      <c r="G9" s="344"/>
      <c r="H9" s="334"/>
      <c r="I9" s="334"/>
      <c r="J9" s="334"/>
    </row>
    <row r="10" spans="1:16" s="13" customFormat="1" ht="15" customHeight="1">
      <c r="C10" s="19"/>
      <c r="D10" s="19"/>
      <c r="E10" s="19"/>
      <c r="F10" s="19"/>
      <c r="G10" s="19"/>
      <c r="H10" s="19"/>
      <c r="I10" s="19"/>
      <c r="J10" s="168"/>
    </row>
    <row r="11" spans="1:16" s="13" customFormat="1" ht="16.5">
      <c r="H11" s="81"/>
      <c r="I11" s="81"/>
      <c r="J11" s="169"/>
    </row>
    <row r="12" spans="1:16" s="13" customFormat="1" ht="24.75" customHeight="1">
      <c r="A12" s="15" t="s">
        <v>126</v>
      </c>
      <c r="B12" s="80"/>
      <c r="C12" s="80"/>
      <c r="D12" s="80"/>
      <c r="E12" s="80"/>
      <c r="F12" s="80"/>
      <c r="G12" s="80"/>
      <c r="H12" s="80"/>
      <c r="I12" s="80"/>
      <c r="J12" s="170"/>
    </row>
    <row r="13" spans="1:16" s="13" customFormat="1" ht="24.75" customHeight="1">
      <c r="A13" s="15"/>
      <c r="B13" s="19" t="s">
        <v>118</v>
      </c>
      <c r="C13" s="80"/>
      <c r="D13" s="19" t="s">
        <v>127</v>
      </c>
      <c r="E13" s="80"/>
      <c r="F13" s="19" t="s">
        <v>128</v>
      </c>
      <c r="G13" s="19"/>
      <c r="H13" s="80" t="s">
        <v>129</v>
      </c>
      <c r="I13" s="80"/>
      <c r="J13" s="170"/>
    </row>
    <row r="14" spans="1:16" s="13" customFormat="1" ht="30.75" customHeight="1">
      <c r="A14" s="17" t="s">
        <v>130</v>
      </c>
      <c r="B14" s="583">
        <f>'様式６ 直接人件費明細書 '!J28</f>
        <v>0</v>
      </c>
      <c r="C14" s="19" t="s">
        <v>131</v>
      </c>
      <c r="D14" s="83"/>
      <c r="E14" s="19" t="s">
        <v>131</v>
      </c>
      <c r="F14" s="341">
        <f>H8</f>
        <v>0</v>
      </c>
      <c r="G14" s="16" t="s">
        <v>132</v>
      </c>
      <c r="H14" s="342">
        <v>0.35</v>
      </c>
      <c r="I14" s="343" t="s">
        <v>121</v>
      </c>
      <c r="J14" s="18" t="s">
        <v>133</v>
      </c>
      <c r="K14" s="345">
        <f>ROUNDDOWN((B14+D14+F14)*(H14/(1-H14)),)</f>
        <v>0</v>
      </c>
      <c r="L14" s="18" t="s">
        <v>124</v>
      </c>
      <c r="N14" s="21"/>
    </row>
    <row r="15" spans="1:16" s="13" customFormat="1" ht="16.5" customHeight="1">
      <c r="J15" s="166"/>
      <c r="L15" s="17"/>
      <c r="N15" s="21"/>
    </row>
    <row r="16" spans="1:16" s="13" customFormat="1" ht="30" customHeight="1" thickBot="1">
      <c r="J16" s="346" t="s">
        <v>125</v>
      </c>
      <c r="K16" s="347">
        <f>K14</f>
        <v>0</v>
      </c>
      <c r="L16" s="348" t="s">
        <v>124</v>
      </c>
    </row>
    <row r="17" spans="10:12" s="13" customFormat="1">
      <c r="J17" s="167"/>
      <c r="K17" s="576"/>
      <c r="L17" s="20"/>
    </row>
    <row r="18" spans="10:12" s="13" customFormat="1">
      <c r="J18" s="167"/>
    </row>
    <row r="19" spans="10:12" s="13" customFormat="1">
      <c r="J19" s="167"/>
    </row>
    <row r="20" spans="10:12" s="13" customFormat="1">
      <c r="J20" s="167"/>
    </row>
  </sheetData>
  <mergeCells count="1">
    <mergeCell ref="A2:J2"/>
  </mergeCells>
  <phoneticPr fontId="1"/>
  <pageMargins left="0.70866141732283472" right="0.70866141732283472" top="0.74803149606299213" bottom="0.74803149606299213" header="0.31496062992125984" footer="0.31496062992125984"/>
  <pageSetup paperSize="9" scale="82" orientation="landscape" r:id="rId1"/>
  <headerFooter>
    <oddHeader>&amp;R（2023.06版）</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30"/>
  <sheetViews>
    <sheetView zoomScale="80" zoomScaleNormal="80" workbookViewId="0"/>
  </sheetViews>
  <sheetFormatPr defaultColWidth="9" defaultRowHeight="14"/>
  <cols>
    <col min="1" max="1" width="7.5" style="262" customWidth="1"/>
    <col min="2" max="2" width="20.58203125" style="262" customWidth="1"/>
    <col min="3" max="3" width="24.58203125" style="262" customWidth="1"/>
    <col min="4" max="4" width="6.58203125" style="262" customWidth="1"/>
    <col min="5" max="6" width="12.58203125" style="262" customWidth="1"/>
    <col min="7" max="7" width="6.58203125" style="262" customWidth="1"/>
    <col min="8" max="8" width="10.08203125" style="262" customWidth="1"/>
    <col min="9" max="9" width="16.58203125" style="262" customWidth="1"/>
    <col min="10" max="10" width="12.08203125" style="262" customWidth="1"/>
    <col min="11" max="11" width="8" style="262" customWidth="1"/>
    <col min="12" max="12" width="6" style="262" customWidth="1"/>
    <col min="13" max="13" width="10.33203125" style="262" customWidth="1"/>
    <col min="14" max="14" width="6.58203125" style="262" customWidth="1"/>
    <col min="15" max="15" width="9.33203125" style="262" customWidth="1"/>
    <col min="16" max="16" width="9" style="262"/>
    <col min="17" max="17" width="9.58203125" style="262" bestFit="1" customWidth="1"/>
    <col min="18" max="18" width="9" style="262"/>
    <col min="19" max="19" width="4.83203125" style="262" customWidth="1"/>
    <col min="20" max="20" width="10" style="262" bestFit="1" customWidth="1"/>
    <col min="21" max="21" width="9" style="262"/>
    <col min="22" max="22" width="10" style="262" bestFit="1" customWidth="1"/>
    <col min="23" max="23" width="9" style="262"/>
    <col min="24" max="24" width="12" style="262" customWidth="1"/>
    <col min="25" max="25" width="9" style="262"/>
    <col min="26" max="26" width="18" style="262" customWidth="1"/>
    <col min="27" max="27" width="22.08203125" style="262" customWidth="1"/>
    <col min="28" max="16384" width="9" style="262"/>
  </cols>
  <sheetData>
    <row r="1" spans="1:27" ht="24" customHeight="1">
      <c r="AA1" s="17" t="s">
        <v>134</v>
      </c>
    </row>
    <row r="2" spans="1:27" ht="41.5" customHeight="1">
      <c r="B2" s="625" t="s">
        <v>135</v>
      </c>
      <c r="C2" s="625"/>
      <c r="D2" s="625"/>
      <c r="E2" s="625"/>
      <c r="F2" s="625"/>
      <c r="G2" s="625"/>
      <c r="H2" s="625"/>
      <c r="I2" s="625"/>
      <c r="J2" s="625"/>
      <c r="K2" s="625"/>
      <c r="L2" s="625"/>
      <c r="M2" s="625"/>
      <c r="N2" s="625"/>
      <c r="O2" s="625"/>
      <c r="P2" s="625"/>
      <c r="Q2" s="625"/>
      <c r="R2" s="625"/>
      <c r="S2" s="625"/>
      <c r="T2" s="625"/>
      <c r="U2" s="625"/>
      <c r="V2" s="625"/>
      <c r="W2" s="625"/>
      <c r="X2" s="625"/>
      <c r="Y2" s="625"/>
      <c r="Z2" s="625"/>
    </row>
    <row r="3" spans="1:27" ht="15" customHeight="1" thickBot="1"/>
    <row r="4" spans="1:27" s="312" customFormat="1" ht="24" customHeight="1">
      <c r="A4" s="96" t="s">
        <v>91</v>
      </c>
      <c r="B4" s="674" t="s">
        <v>92</v>
      </c>
      <c r="C4" s="676" t="s">
        <v>4</v>
      </c>
      <c r="D4" s="678" t="s">
        <v>93</v>
      </c>
      <c r="E4" s="662" t="s">
        <v>136</v>
      </c>
      <c r="F4" s="663"/>
      <c r="G4" s="680"/>
      <c r="H4" s="660" t="s">
        <v>137</v>
      </c>
      <c r="I4" s="285" t="s">
        <v>138</v>
      </c>
      <c r="J4" s="660" t="s">
        <v>139</v>
      </c>
      <c r="K4" s="662" t="s">
        <v>140</v>
      </c>
      <c r="L4" s="663"/>
      <c r="M4" s="663"/>
      <c r="N4" s="663"/>
      <c r="O4" s="663"/>
      <c r="P4" s="663"/>
      <c r="Q4" s="663"/>
      <c r="R4" s="663"/>
      <c r="S4" s="663"/>
      <c r="T4" s="663"/>
      <c r="U4" s="663"/>
      <c r="V4" s="663"/>
      <c r="W4" s="663"/>
      <c r="X4" s="663"/>
      <c r="Y4" s="663"/>
      <c r="Z4" s="664"/>
      <c r="AA4" s="655" t="s">
        <v>141</v>
      </c>
    </row>
    <row r="5" spans="1:27" ht="24" customHeight="1" thickBot="1">
      <c r="A5" s="67"/>
      <c r="B5" s="675"/>
      <c r="C5" s="677"/>
      <c r="D5" s="679"/>
      <c r="E5" s="286" t="s">
        <v>142</v>
      </c>
      <c r="F5" s="287" t="s">
        <v>143</v>
      </c>
      <c r="G5" s="224" t="s">
        <v>144</v>
      </c>
      <c r="H5" s="661"/>
      <c r="I5" s="288" t="s">
        <v>145</v>
      </c>
      <c r="J5" s="661"/>
      <c r="K5" s="668" t="s">
        <v>146</v>
      </c>
      <c r="L5" s="669"/>
      <c r="M5" s="669"/>
      <c r="N5" s="669"/>
      <c r="O5" s="669"/>
      <c r="P5" s="669"/>
      <c r="Q5" s="670"/>
      <c r="R5" s="671" t="s">
        <v>147</v>
      </c>
      <c r="S5" s="672"/>
      <c r="T5" s="672"/>
      <c r="U5" s="672"/>
      <c r="V5" s="672"/>
      <c r="W5" s="672"/>
      <c r="X5" s="673"/>
      <c r="Y5" s="288" t="s">
        <v>148</v>
      </c>
      <c r="Z5" s="313" t="s">
        <v>149</v>
      </c>
      <c r="AA5" s="656"/>
    </row>
    <row r="6" spans="1:27" ht="24" customHeight="1" thickTop="1">
      <c r="A6" s="68"/>
      <c r="B6" s="289" t="str">
        <f t="shared" ref="B6:B27" si="0">IF($A6="","",VLOOKUP($A6,従事者基礎情報,2))</f>
        <v/>
      </c>
      <c r="C6" s="290" t="str">
        <f t="shared" ref="C6:C27" si="1">IF($A6="","",VLOOKUP($A6,従事者基礎情報,3))</f>
        <v/>
      </c>
      <c r="D6" s="291" t="str">
        <f>IF($A6="","",VLOOKUP($A6,従事者基礎情報,5))</f>
        <v/>
      </c>
      <c r="E6" s="873"/>
      <c r="F6" s="874"/>
      <c r="G6" s="225" t="str">
        <f>IF(ISBLANK(E6), "", F6-E6+1)</f>
        <v/>
      </c>
      <c r="H6" s="292"/>
      <c r="I6" s="877"/>
      <c r="J6" s="293"/>
      <c r="K6" s="23" t="str">
        <f>IF($D6="","",VLOOKUP($D6,単価表,3))</f>
        <v/>
      </c>
      <c r="L6" s="93" t="str">
        <f>IF($G6="", "", IF($G6&lt;31, $G6, 30))</f>
        <v/>
      </c>
      <c r="M6" s="59" t="str">
        <f>IF($D6="","", K6*0.9)</f>
        <v/>
      </c>
      <c r="N6" s="222" t="str">
        <f>IF($D6="", "", IF($G6&lt;31, 0, IF($G6&lt;61, $G6-30, 30)))</f>
        <v/>
      </c>
      <c r="O6" s="59" t="str">
        <f>IF($D6="", "", K6*0.8)</f>
        <v/>
      </c>
      <c r="P6" s="95" t="str">
        <f>IF($D6="", "", IF($G6&lt;61, 0, $G6-60))</f>
        <v/>
      </c>
      <c r="Q6" s="24" t="str">
        <f>IF($E6="", "", K6*L6+M6*N6+O6*P6)</f>
        <v/>
      </c>
      <c r="R6" s="25" t="str">
        <f t="shared" ref="R6:R27" si="2">IF(E6="","",VLOOKUP($D6,単価表,4))</f>
        <v/>
      </c>
      <c r="S6" s="93" t="str">
        <f>IF($D6="", "", IF($G6&lt;33, $G6-2, 30))</f>
        <v/>
      </c>
      <c r="T6" s="59" t="str">
        <f>IF($D6="","", R6*0.9)</f>
        <v/>
      </c>
      <c r="U6" s="222" t="str">
        <f>IF($D6="", "", IF($G6&lt;33, 0, IF($G6&lt;62, $G6-32, 30)))</f>
        <v/>
      </c>
      <c r="V6" s="59" t="str">
        <f>IF($D6="", "", R6*0.8)</f>
        <v/>
      </c>
      <c r="W6" s="95" t="str">
        <f>IF($G6="", "", IF($G6&lt;62, 0, $G6-62))</f>
        <v/>
      </c>
      <c r="X6" s="24" t="str">
        <f>IF($E6="", "", R6*S6+T6*U6+V6*W6)</f>
        <v/>
      </c>
      <c r="Y6" s="26" t="str">
        <f t="shared" ref="Y6:Y27" si="3">IF(E6="","",4870)</f>
        <v/>
      </c>
      <c r="Z6" s="314" t="str">
        <f>IF(E6="","",Q6+X6+Y6)</f>
        <v/>
      </c>
    </row>
    <row r="7" spans="1:27" ht="24" customHeight="1">
      <c r="A7" s="68"/>
      <c r="B7" s="295" t="str">
        <f t="shared" si="0"/>
        <v/>
      </c>
      <c r="C7" s="296" t="str">
        <f t="shared" si="1"/>
        <v/>
      </c>
      <c r="D7" s="297" t="str">
        <f t="shared" ref="D7:D27" si="4">IF($A7="","",VLOOKUP($A7,従事者基礎情報,5))</f>
        <v/>
      </c>
      <c r="E7" s="875"/>
      <c r="F7" s="876"/>
      <c r="G7" s="225" t="str">
        <f>IF(ISBLANK(E7), "", F7-E7+1)</f>
        <v/>
      </c>
      <c r="H7" s="298"/>
      <c r="I7" s="878"/>
      <c r="J7" s="299"/>
      <c r="K7" s="23" t="str">
        <f t="shared" ref="K7:K27" si="5">IF($D7="","",VLOOKUP($D7,単価表,3))</f>
        <v/>
      </c>
      <c r="L7" s="93" t="str">
        <f t="shared" ref="L7:L27" si="6">IF($G7="", "", IF($G7&lt;31, $G7, 30))</f>
        <v/>
      </c>
      <c r="M7" s="59" t="str">
        <f t="shared" ref="M7:M23" si="7">IF($D7="","", K7*0.9)</f>
        <v/>
      </c>
      <c r="N7" s="222" t="str">
        <f t="shared" ref="N7:N27" si="8">IF($D7="", "", IF($G7&lt;31, 0, IF($G7&lt;61, $G7-30, 30)))</f>
        <v/>
      </c>
      <c r="O7" s="59" t="str">
        <f t="shared" ref="O7:O23" si="9">IF($D7="", "", K7*0.8)</f>
        <v/>
      </c>
      <c r="P7" s="95" t="str">
        <f t="shared" ref="P7:P27" si="10">IF($D7="", "", IF($G7&lt;61, 0, $G7-60))</f>
        <v/>
      </c>
      <c r="Q7" s="27" t="str">
        <f>IF($E7="", "", K7*L7+M7*N7+O7*P7)</f>
        <v/>
      </c>
      <c r="R7" s="28" t="str">
        <f t="shared" si="2"/>
        <v/>
      </c>
      <c r="S7" s="93" t="str">
        <f t="shared" ref="S7:S27" si="11">IF($D7="", "", IF($G7&lt;33, $G7-2, 30))</f>
        <v/>
      </c>
      <c r="T7" s="59" t="str">
        <f t="shared" ref="T7:T23" si="12">IF($D7="","", R7*0.9)</f>
        <v/>
      </c>
      <c r="U7" s="222" t="str">
        <f t="shared" ref="U7:U27" si="13">IF($D7="", "", IF($G7&lt;33, 0, IF($G7&lt;62, $G7-32, 30)))</f>
        <v/>
      </c>
      <c r="V7" s="59" t="str">
        <f t="shared" ref="V7:V23" si="14">IF($D7="", "", R7*0.8)</f>
        <v/>
      </c>
      <c r="W7" s="95" t="str">
        <f t="shared" ref="W7:W27" si="15">IF($G7="", "", IF($G7&lt;62, 0, $G7-62))</f>
        <v/>
      </c>
      <c r="X7" s="24" t="str">
        <f>IF($E7="", "", R7*S7+T7*U7+V7*W7)</f>
        <v/>
      </c>
      <c r="Y7" s="29" t="str">
        <f t="shared" si="3"/>
        <v/>
      </c>
      <c r="Z7" s="315" t="str">
        <f>IF(E7="","",Q7+X7+Y7)</f>
        <v/>
      </c>
      <c r="AA7" s="301"/>
    </row>
    <row r="8" spans="1:27" ht="24" customHeight="1">
      <c r="A8" s="68"/>
      <c r="B8" s="295" t="str">
        <f t="shared" si="0"/>
        <v/>
      </c>
      <c r="C8" s="296" t="str">
        <f t="shared" si="1"/>
        <v/>
      </c>
      <c r="D8" s="297" t="str">
        <f t="shared" si="4"/>
        <v/>
      </c>
      <c r="E8" s="875"/>
      <c r="F8" s="876"/>
      <c r="G8" s="225" t="str">
        <f t="shared" ref="G8:G27" si="16">IF(ISBLANK(E8), "", F8-E8+1)</f>
        <v/>
      </c>
      <c r="H8" s="298"/>
      <c r="I8" s="878"/>
      <c r="J8" s="299"/>
      <c r="K8" s="23" t="str">
        <f t="shared" si="5"/>
        <v/>
      </c>
      <c r="L8" s="93" t="str">
        <f t="shared" si="6"/>
        <v/>
      </c>
      <c r="M8" s="59" t="str">
        <f t="shared" si="7"/>
        <v/>
      </c>
      <c r="N8" s="222" t="str">
        <f t="shared" si="8"/>
        <v/>
      </c>
      <c r="O8" s="59" t="str">
        <f t="shared" si="9"/>
        <v/>
      </c>
      <c r="P8" s="95" t="str">
        <f t="shared" si="10"/>
        <v/>
      </c>
      <c r="Q8" s="27" t="str">
        <f t="shared" ref="Q8:Q27" si="17">IF($E8="", "", K8*L8+M8*N8+O8*P8)</f>
        <v/>
      </c>
      <c r="R8" s="28" t="str">
        <f t="shared" si="2"/>
        <v/>
      </c>
      <c r="S8" s="93" t="str">
        <f t="shared" si="11"/>
        <v/>
      </c>
      <c r="T8" s="59" t="str">
        <f t="shared" si="12"/>
        <v/>
      </c>
      <c r="U8" s="222" t="str">
        <f t="shared" si="13"/>
        <v/>
      </c>
      <c r="V8" s="59" t="str">
        <f t="shared" si="14"/>
        <v/>
      </c>
      <c r="W8" s="95" t="str">
        <f t="shared" si="15"/>
        <v/>
      </c>
      <c r="X8" s="24" t="str">
        <f t="shared" ref="X8:X16" si="18">IF($E8="", "", R8*S8+T8*U8+V8*W8)</f>
        <v/>
      </c>
      <c r="Y8" s="26" t="str">
        <f t="shared" si="3"/>
        <v/>
      </c>
      <c r="Z8" s="315" t="str">
        <f>IF(E8="","",Q8+X8+Y8)</f>
        <v/>
      </c>
      <c r="AA8" s="301"/>
    </row>
    <row r="9" spans="1:27" ht="24" customHeight="1">
      <c r="A9" s="68"/>
      <c r="B9" s="295" t="str">
        <f t="shared" si="0"/>
        <v/>
      </c>
      <c r="C9" s="296" t="str">
        <f t="shared" si="1"/>
        <v/>
      </c>
      <c r="D9" s="297" t="str">
        <f t="shared" si="4"/>
        <v/>
      </c>
      <c r="E9" s="875"/>
      <c r="F9" s="876"/>
      <c r="G9" s="225" t="str">
        <f t="shared" si="16"/>
        <v/>
      </c>
      <c r="H9" s="298"/>
      <c r="I9" s="878"/>
      <c r="J9" s="299"/>
      <c r="K9" s="23" t="str">
        <f t="shared" si="5"/>
        <v/>
      </c>
      <c r="L9" s="93" t="str">
        <f t="shared" si="6"/>
        <v/>
      </c>
      <c r="M9" s="59" t="str">
        <f t="shared" si="7"/>
        <v/>
      </c>
      <c r="N9" s="222" t="str">
        <f t="shared" si="8"/>
        <v/>
      </c>
      <c r="O9" s="59" t="str">
        <f t="shared" si="9"/>
        <v/>
      </c>
      <c r="P9" s="95" t="str">
        <f t="shared" si="10"/>
        <v/>
      </c>
      <c r="Q9" s="27" t="str">
        <f t="shared" si="17"/>
        <v/>
      </c>
      <c r="R9" s="28" t="str">
        <f t="shared" si="2"/>
        <v/>
      </c>
      <c r="S9" s="93" t="str">
        <f t="shared" si="11"/>
        <v/>
      </c>
      <c r="T9" s="59" t="str">
        <f t="shared" si="12"/>
        <v/>
      </c>
      <c r="U9" s="222" t="str">
        <f t="shared" si="13"/>
        <v/>
      </c>
      <c r="V9" s="59" t="str">
        <f t="shared" si="14"/>
        <v/>
      </c>
      <c r="W9" s="95" t="str">
        <f t="shared" si="15"/>
        <v/>
      </c>
      <c r="X9" s="24" t="str">
        <f t="shared" si="18"/>
        <v/>
      </c>
      <c r="Y9" s="29" t="str">
        <f t="shared" si="3"/>
        <v/>
      </c>
      <c r="Z9" s="315" t="str">
        <f t="shared" ref="Z9:Z27" si="19">IF(E9="","",Q9+X9+Y9)</f>
        <v/>
      </c>
      <c r="AA9" s="301"/>
    </row>
    <row r="10" spans="1:27" ht="24" customHeight="1">
      <c r="A10" s="68"/>
      <c r="B10" s="295" t="str">
        <f t="shared" si="0"/>
        <v/>
      </c>
      <c r="C10" s="296" t="str">
        <f t="shared" si="1"/>
        <v/>
      </c>
      <c r="D10" s="297" t="str">
        <f t="shared" si="4"/>
        <v/>
      </c>
      <c r="E10" s="873"/>
      <c r="F10" s="874"/>
      <c r="G10" s="225" t="str">
        <f t="shared" si="16"/>
        <v/>
      </c>
      <c r="H10" s="298"/>
      <c r="I10" s="878"/>
      <c r="J10" s="299"/>
      <c r="K10" s="23" t="str">
        <f>IF($D10="","",VLOOKUP($D10,単価表,3))</f>
        <v/>
      </c>
      <c r="L10" s="93" t="str">
        <f t="shared" si="6"/>
        <v/>
      </c>
      <c r="M10" s="59" t="str">
        <f t="shared" si="7"/>
        <v/>
      </c>
      <c r="N10" s="222" t="str">
        <f t="shared" si="8"/>
        <v/>
      </c>
      <c r="O10" s="59" t="str">
        <f t="shared" si="9"/>
        <v/>
      </c>
      <c r="P10" s="95" t="str">
        <f t="shared" si="10"/>
        <v/>
      </c>
      <c r="Q10" s="27" t="str">
        <f>IF($E10="", "", K10*L10+M10*N10+O10*P10)</f>
        <v/>
      </c>
      <c r="R10" s="28" t="str">
        <f t="shared" si="2"/>
        <v/>
      </c>
      <c r="S10" s="93" t="str">
        <f t="shared" si="11"/>
        <v/>
      </c>
      <c r="T10" s="59" t="str">
        <f t="shared" si="12"/>
        <v/>
      </c>
      <c r="U10" s="222" t="str">
        <f t="shared" si="13"/>
        <v/>
      </c>
      <c r="V10" s="59" t="str">
        <f t="shared" si="14"/>
        <v/>
      </c>
      <c r="W10" s="95" t="str">
        <f t="shared" si="15"/>
        <v/>
      </c>
      <c r="X10" s="24" t="str">
        <f t="shared" si="18"/>
        <v/>
      </c>
      <c r="Y10" s="26" t="str">
        <f t="shared" si="3"/>
        <v/>
      </c>
      <c r="Z10" s="315" t="str">
        <f t="shared" si="19"/>
        <v/>
      </c>
      <c r="AA10" s="301"/>
    </row>
    <row r="11" spans="1:27" ht="24" customHeight="1">
      <c r="A11" s="68"/>
      <c r="B11" s="295" t="str">
        <f t="shared" si="0"/>
        <v/>
      </c>
      <c r="C11" s="296" t="str">
        <f t="shared" si="1"/>
        <v/>
      </c>
      <c r="D11" s="297" t="str">
        <f t="shared" si="4"/>
        <v/>
      </c>
      <c r="E11" s="875"/>
      <c r="F11" s="876"/>
      <c r="G11" s="225" t="str">
        <f t="shared" si="16"/>
        <v/>
      </c>
      <c r="H11" s="298"/>
      <c r="I11" s="878"/>
      <c r="J11" s="299"/>
      <c r="K11" s="23" t="str">
        <f t="shared" si="5"/>
        <v/>
      </c>
      <c r="L11" s="93" t="str">
        <f t="shared" si="6"/>
        <v/>
      </c>
      <c r="M11" s="59" t="str">
        <f t="shared" si="7"/>
        <v/>
      </c>
      <c r="N11" s="222" t="str">
        <f t="shared" si="8"/>
        <v/>
      </c>
      <c r="O11" s="59" t="str">
        <f t="shared" si="9"/>
        <v/>
      </c>
      <c r="P11" s="95" t="str">
        <f t="shared" si="10"/>
        <v/>
      </c>
      <c r="Q11" s="27" t="str">
        <f t="shared" si="17"/>
        <v/>
      </c>
      <c r="R11" s="28" t="str">
        <f t="shared" si="2"/>
        <v/>
      </c>
      <c r="S11" s="93" t="str">
        <f t="shared" si="11"/>
        <v/>
      </c>
      <c r="T11" s="59" t="str">
        <f t="shared" si="12"/>
        <v/>
      </c>
      <c r="U11" s="222" t="str">
        <f t="shared" si="13"/>
        <v/>
      </c>
      <c r="V11" s="59" t="str">
        <f t="shared" si="14"/>
        <v/>
      </c>
      <c r="W11" s="95" t="str">
        <f t="shared" si="15"/>
        <v/>
      </c>
      <c r="X11" s="24" t="str">
        <f t="shared" si="18"/>
        <v/>
      </c>
      <c r="Y11" s="26" t="str">
        <f t="shared" si="3"/>
        <v/>
      </c>
      <c r="Z11" s="315" t="str">
        <f t="shared" si="19"/>
        <v/>
      </c>
      <c r="AA11" s="301"/>
    </row>
    <row r="12" spans="1:27" ht="24" customHeight="1">
      <c r="A12" s="68"/>
      <c r="B12" s="295" t="str">
        <f t="shared" si="0"/>
        <v/>
      </c>
      <c r="C12" s="296" t="str">
        <f t="shared" si="1"/>
        <v/>
      </c>
      <c r="D12" s="297" t="str">
        <f t="shared" si="4"/>
        <v/>
      </c>
      <c r="E12" s="873"/>
      <c r="F12" s="874"/>
      <c r="G12" s="225" t="str">
        <f t="shared" si="16"/>
        <v/>
      </c>
      <c r="H12" s="298"/>
      <c r="I12" s="878"/>
      <c r="J12" s="299"/>
      <c r="K12" s="23" t="str">
        <f t="shared" si="5"/>
        <v/>
      </c>
      <c r="L12" s="93" t="str">
        <f t="shared" si="6"/>
        <v/>
      </c>
      <c r="M12" s="59" t="str">
        <f t="shared" si="7"/>
        <v/>
      </c>
      <c r="N12" s="222" t="str">
        <f t="shared" si="8"/>
        <v/>
      </c>
      <c r="O12" s="59" t="str">
        <f t="shared" si="9"/>
        <v/>
      </c>
      <c r="P12" s="95" t="str">
        <f t="shared" si="10"/>
        <v/>
      </c>
      <c r="Q12" s="27" t="str">
        <f t="shared" si="17"/>
        <v/>
      </c>
      <c r="R12" s="28" t="str">
        <f t="shared" si="2"/>
        <v/>
      </c>
      <c r="S12" s="93" t="str">
        <f t="shared" si="11"/>
        <v/>
      </c>
      <c r="T12" s="59" t="str">
        <f t="shared" si="12"/>
        <v/>
      </c>
      <c r="U12" s="222" t="str">
        <f t="shared" si="13"/>
        <v/>
      </c>
      <c r="V12" s="59" t="str">
        <f t="shared" si="14"/>
        <v/>
      </c>
      <c r="W12" s="95" t="str">
        <f t="shared" si="15"/>
        <v/>
      </c>
      <c r="X12" s="24" t="str">
        <f t="shared" si="18"/>
        <v/>
      </c>
      <c r="Y12" s="26" t="str">
        <f t="shared" si="3"/>
        <v/>
      </c>
      <c r="Z12" s="315" t="str">
        <f t="shared" si="19"/>
        <v/>
      </c>
      <c r="AA12" s="301"/>
    </row>
    <row r="13" spans="1:27" ht="24" customHeight="1">
      <c r="A13" s="68"/>
      <c r="B13" s="295" t="str">
        <f t="shared" si="0"/>
        <v/>
      </c>
      <c r="C13" s="296" t="str">
        <f t="shared" si="1"/>
        <v/>
      </c>
      <c r="D13" s="297" t="str">
        <f t="shared" si="4"/>
        <v/>
      </c>
      <c r="E13" s="875"/>
      <c r="F13" s="876"/>
      <c r="G13" s="225" t="str">
        <f t="shared" si="16"/>
        <v/>
      </c>
      <c r="H13" s="298"/>
      <c r="I13" s="878"/>
      <c r="J13" s="299"/>
      <c r="K13" s="23" t="str">
        <f t="shared" si="5"/>
        <v/>
      </c>
      <c r="L13" s="93" t="str">
        <f t="shared" si="6"/>
        <v/>
      </c>
      <c r="M13" s="59" t="str">
        <f t="shared" si="7"/>
        <v/>
      </c>
      <c r="N13" s="222" t="str">
        <f t="shared" si="8"/>
        <v/>
      </c>
      <c r="O13" s="59" t="str">
        <f t="shared" si="9"/>
        <v/>
      </c>
      <c r="P13" s="95" t="str">
        <f t="shared" si="10"/>
        <v/>
      </c>
      <c r="Q13" s="27" t="str">
        <f t="shared" si="17"/>
        <v/>
      </c>
      <c r="R13" s="28" t="str">
        <f t="shared" si="2"/>
        <v/>
      </c>
      <c r="S13" s="93" t="str">
        <f t="shared" si="11"/>
        <v/>
      </c>
      <c r="T13" s="59" t="str">
        <f t="shared" si="12"/>
        <v/>
      </c>
      <c r="U13" s="222" t="str">
        <f t="shared" si="13"/>
        <v/>
      </c>
      <c r="V13" s="59" t="str">
        <f>IF($D13="", "", R13*0.8)</f>
        <v/>
      </c>
      <c r="W13" s="95" t="str">
        <f t="shared" si="15"/>
        <v/>
      </c>
      <c r="X13" s="24" t="str">
        <f t="shared" si="18"/>
        <v/>
      </c>
      <c r="Y13" s="26" t="str">
        <f t="shared" si="3"/>
        <v/>
      </c>
      <c r="Z13" s="315" t="str">
        <f t="shared" si="19"/>
        <v/>
      </c>
      <c r="AA13" s="301"/>
    </row>
    <row r="14" spans="1:27" ht="24" customHeight="1">
      <c r="A14" s="68"/>
      <c r="B14" s="295" t="str">
        <f t="shared" si="0"/>
        <v/>
      </c>
      <c r="C14" s="296" t="str">
        <f t="shared" si="1"/>
        <v/>
      </c>
      <c r="D14" s="297" t="str">
        <f t="shared" si="4"/>
        <v/>
      </c>
      <c r="E14" s="875"/>
      <c r="F14" s="876"/>
      <c r="G14" s="225" t="str">
        <f t="shared" si="16"/>
        <v/>
      </c>
      <c r="H14" s="298"/>
      <c r="I14" s="878"/>
      <c r="J14" s="299"/>
      <c r="K14" s="23" t="str">
        <f t="shared" si="5"/>
        <v/>
      </c>
      <c r="L14" s="93" t="str">
        <f t="shared" si="6"/>
        <v/>
      </c>
      <c r="M14" s="59" t="str">
        <f t="shared" si="7"/>
        <v/>
      </c>
      <c r="N14" s="222" t="str">
        <f>IF($D14="", "", IF($G14&lt;31, 0, IF($G14&lt;61, $G14-30, 30)))</f>
        <v/>
      </c>
      <c r="O14" s="59" t="str">
        <f t="shared" si="9"/>
        <v/>
      </c>
      <c r="P14" s="95" t="str">
        <f t="shared" si="10"/>
        <v/>
      </c>
      <c r="Q14" s="27" t="str">
        <f>IF($E14="", "", K14*L14+M14*N14+O14*P14)</f>
        <v/>
      </c>
      <c r="R14" s="28" t="str">
        <f t="shared" si="2"/>
        <v/>
      </c>
      <c r="S14" s="93" t="str">
        <f t="shared" si="11"/>
        <v/>
      </c>
      <c r="T14" s="59" t="str">
        <f t="shared" si="12"/>
        <v/>
      </c>
      <c r="U14" s="222" t="str">
        <f t="shared" si="13"/>
        <v/>
      </c>
      <c r="V14" s="59" t="str">
        <f>IF($D14="", "", R14*0.8)</f>
        <v/>
      </c>
      <c r="W14" s="95" t="str">
        <f t="shared" si="15"/>
        <v/>
      </c>
      <c r="X14" s="24" t="str">
        <f t="shared" si="18"/>
        <v/>
      </c>
      <c r="Y14" s="26" t="str">
        <f t="shared" si="3"/>
        <v/>
      </c>
      <c r="Z14" s="315" t="str">
        <f t="shared" si="19"/>
        <v/>
      </c>
      <c r="AA14" s="301"/>
    </row>
    <row r="15" spans="1:27" ht="24" customHeight="1">
      <c r="A15" s="68"/>
      <c r="B15" s="295" t="str">
        <f t="shared" si="0"/>
        <v/>
      </c>
      <c r="C15" s="296" t="str">
        <f t="shared" si="1"/>
        <v/>
      </c>
      <c r="D15" s="297" t="str">
        <f t="shared" si="4"/>
        <v/>
      </c>
      <c r="E15" s="875"/>
      <c r="F15" s="876"/>
      <c r="G15" s="225" t="str">
        <f t="shared" si="16"/>
        <v/>
      </c>
      <c r="H15" s="298"/>
      <c r="I15" s="878"/>
      <c r="J15" s="299"/>
      <c r="K15" s="23" t="str">
        <f t="shared" si="5"/>
        <v/>
      </c>
      <c r="L15" s="93" t="str">
        <f t="shared" si="6"/>
        <v/>
      </c>
      <c r="M15" s="59" t="str">
        <f t="shared" si="7"/>
        <v/>
      </c>
      <c r="N15" s="222" t="str">
        <f>IF($D15="", "", IF($G15&lt;31, 0, IF($G15&lt;61, $G15-30, 30)))</f>
        <v/>
      </c>
      <c r="O15" s="59" t="str">
        <f t="shared" si="9"/>
        <v/>
      </c>
      <c r="P15" s="95" t="str">
        <f t="shared" si="10"/>
        <v/>
      </c>
      <c r="Q15" s="27" t="str">
        <f t="shared" si="17"/>
        <v/>
      </c>
      <c r="R15" s="28" t="str">
        <f t="shared" si="2"/>
        <v/>
      </c>
      <c r="S15" s="93" t="str">
        <f>IF($D15="", "", IF($G15&lt;33, $G15-2, 30))</f>
        <v/>
      </c>
      <c r="T15" s="59" t="str">
        <f t="shared" si="12"/>
        <v/>
      </c>
      <c r="U15" s="222" t="str">
        <f t="shared" si="13"/>
        <v/>
      </c>
      <c r="V15" s="59" t="str">
        <f t="shared" si="14"/>
        <v/>
      </c>
      <c r="W15" s="95" t="str">
        <f t="shared" si="15"/>
        <v/>
      </c>
      <c r="X15" s="24" t="str">
        <f t="shared" si="18"/>
        <v/>
      </c>
      <c r="Y15" s="26" t="str">
        <f t="shared" si="3"/>
        <v/>
      </c>
      <c r="Z15" s="315" t="str">
        <f t="shared" si="19"/>
        <v/>
      </c>
      <c r="AA15" s="301"/>
    </row>
    <row r="16" spans="1:27" ht="24" customHeight="1">
      <c r="A16" s="68"/>
      <c r="B16" s="295" t="str">
        <f t="shared" si="0"/>
        <v/>
      </c>
      <c r="C16" s="296" t="str">
        <f t="shared" si="1"/>
        <v/>
      </c>
      <c r="D16" s="297" t="str">
        <f t="shared" si="4"/>
        <v/>
      </c>
      <c r="E16" s="875"/>
      <c r="F16" s="876"/>
      <c r="G16" s="225" t="str">
        <f t="shared" si="16"/>
        <v/>
      </c>
      <c r="H16" s="298"/>
      <c r="I16" s="878"/>
      <c r="J16" s="299"/>
      <c r="K16" s="23" t="str">
        <f t="shared" si="5"/>
        <v/>
      </c>
      <c r="L16" s="93" t="str">
        <f>IF($G16="", "", IF($G16&lt;31, $G16, 30))</f>
        <v/>
      </c>
      <c r="M16" s="59" t="str">
        <f t="shared" si="7"/>
        <v/>
      </c>
      <c r="N16" s="222" t="str">
        <f t="shared" si="8"/>
        <v/>
      </c>
      <c r="O16" s="59" t="str">
        <f t="shared" si="9"/>
        <v/>
      </c>
      <c r="P16" s="95" t="str">
        <f t="shared" si="10"/>
        <v/>
      </c>
      <c r="Q16" s="27" t="str">
        <f t="shared" si="17"/>
        <v/>
      </c>
      <c r="R16" s="28" t="str">
        <f t="shared" si="2"/>
        <v/>
      </c>
      <c r="S16" s="93" t="str">
        <f t="shared" si="11"/>
        <v/>
      </c>
      <c r="T16" s="59" t="str">
        <f t="shared" si="12"/>
        <v/>
      </c>
      <c r="U16" s="222" t="str">
        <f t="shared" si="13"/>
        <v/>
      </c>
      <c r="V16" s="59" t="str">
        <f t="shared" si="14"/>
        <v/>
      </c>
      <c r="W16" s="95" t="str">
        <f t="shared" si="15"/>
        <v/>
      </c>
      <c r="X16" s="24" t="str">
        <f t="shared" si="18"/>
        <v/>
      </c>
      <c r="Y16" s="26" t="str">
        <f t="shared" si="3"/>
        <v/>
      </c>
      <c r="Z16" s="315" t="str">
        <f t="shared" si="19"/>
        <v/>
      </c>
      <c r="AA16" s="301"/>
    </row>
    <row r="17" spans="1:27" ht="24" customHeight="1">
      <c r="A17" s="68"/>
      <c r="B17" s="295" t="str">
        <f t="shared" si="0"/>
        <v/>
      </c>
      <c r="C17" s="296" t="str">
        <f t="shared" si="1"/>
        <v/>
      </c>
      <c r="D17" s="297" t="str">
        <f t="shared" si="4"/>
        <v/>
      </c>
      <c r="E17" s="875"/>
      <c r="F17" s="876"/>
      <c r="G17" s="225" t="str">
        <f t="shared" si="16"/>
        <v/>
      </c>
      <c r="H17" s="298"/>
      <c r="I17" s="878"/>
      <c r="J17" s="299"/>
      <c r="K17" s="23" t="str">
        <f t="shared" si="5"/>
        <v/>
      </c>
      <c r="L17" s="93" t="str">
        <f t="shared" si="6"/>
        <v/>
      </c>
      <c r="M17" s="59" t="str">
        <f t="shared" si="7"/>
        <v/>
      </c>
      <c r="N17" s="222" t="str">
        <f t="shared" si="8"/>
        <v/>
      </c>
      <c r="O17" s="59" t="str">
        <f t="shared" si="9"/>
        <v/>
      </c>
      <c r="P17" s="95" t="str">
        <f t="shared" si="10"/>
        <v/>
      </c>
      <c r="Q17" s="27" t="str">
        <f t="shared" si="17"/>
        <v/>
      </c>
      <c r="R17" s="28" t="str">
        <f t="shared" si="2"/>
        <v/>
      </c>
      <c r="S17" s="93" t="str">
        <f t="shared" si="11"/>
        <v/>
      </c>
      <c r="T17" s="59" t="str">
        <f t="shared" si="12"/>
        <v/>
      </c>
      <c r="U17" s="222" t="str">
        <f t="shared" si="13"/>
        <v/>
      </c>
      <c r="V17" s="59" t="str">
        <f t="shared" si="14"/>
        <v/>
      </c>
      <c r="W17" s="95" t="str">
        <f t="shared" si="15"/>
        <v/>
      </c>
      <c r="X17" s="24" t="str">
        <f t="shared" ref="X17:X27" si="20">IF($E17="", "", R17*S17+T17*U17+V17*W17)</f>
        <v/>
      </c>
      <c r="Y17" s="26" t="str">
        <f t="shared" si="3"/>
        <v/>
      </c>
      <c r="Z17" s="315" t="str">
        <f t="shared" si="19"/>
        <v/>
      </c>
      <c r="AA17" s="301"/>
    </row>
    <row r="18" spans="1:27" ht="24" customHeight="1">
      <c r="A18" s="68"/>
      <c r="B18" s="295" t="str">
        <f t="shared" si="0"/>
        <v/>
      </c>
      <c r="C18" s="296" t="str">
        <f t="shared" si="1"/>
        <v/>
      </c>
      <c r="D18" s="297" t="str">
        <f t="shared" si="4"/>
        <v/>
      </c>
      <c r="E18" s="875"/>
      <c r="F18" s="876"/>
      <c r="G18" s="225" t="str">
        <f t="shared" si="16"/>
        <v/>
      </c>
      <c r="H18" s="298"/>
      <c r="I18" s="878"/>
      <c r="J18" s="299"/>
      <c r="K18" s="23" t="str">
        <f t="shared" si="5"/>
        <v/>
      </c>
      <c r="L18" s="93" t="str">
        <f t="shared" si="6"/>
        <v/>
      </c>
      <c r="M18" s="59" t="str">
        <f t="shared" si="7"/>
        <v/>
      </c>
      <c r="N18" s="222" t="str">
        <f t="shared" si="8"/>
        <v/>
      </c>
      <c r="O18" s="59" t="str">
        <f t="shared" si="9"/>
        <v/>
      </c>
      <c r="P18" s="95" t="str">
        <f t="shared" si="10"/>
        <v/>
      </c>
      <c r="Q18" s="27" t="str">
        <f t="shared" si="17"/>
        <v/>
      </c>
      <c r="R18" s="28" t="str">
        <f t="shared" si="2"/>
        <v/>
      </c>
      <c r="S18" s="93" t="str">
        <f t="shared" si="11"/>
        <v/>
      </c>
      <c r="T18" s="59" t="str">
        <f t="shared" si="12"/>
        <v/>
      </c>
      <c r="U18" s="222" t="str">
        <f t="shared" si="13"/>
        <v/>
      </c>
      <c r="V18" s="59" t="str">
        <f t="shared" si="14"/>
        <v/>
      </c>
      <c r="W18" s="95" t="str">
        <f t="shared" si="15"/>
        <v/>
      </c>
      <c r="X18" s="24" t="str">
        <f t="shared" si="20"/>
        <v/>
      </c>
      <c r="Y18" s="26" t="str">
        <f t="shared" si="3"/>
        <v/>
      </c>
      <c r="Z18" s="315" t="str">
        <f t="shared" si="19"/>
        <v/>
      </c>
      <c r="AA18" s="301"/>
    </row>
    <row r="19" spans="1:27" ht="24" customHeight="1">
      <c r="A19" s="68"/>
      <c r="B19" s="295" t="str">
        <f t="shared" si="0"/>
        <v/>
      </c>
      <c r="C19" s="296" t="str">
        <f t="shared" si="1"/>
        <v/>
      </c>
      <c r="D19" s="297" t="str">
        <f t="shared" si="4"/>
        <v/>
      </c>
      <c r="E19" s="875"/>
      <c r="F19" s="876"/>
      <c r="G19" s="225" t="str">
        <f t="shared" si="16"/>
        <v/>
      </c>
      <c r="H19" s="298"/>
      <c r="I19" s="878"/>
      <c r="J19" s="299"/>
      <c r="K19" s="23" t="str">
        <f t="shared" si="5"/>
        <v/>
      </c>
      <c r="L19" s="93" t="str">
        <f t="shared" si="6"/>
        <v/>
      </c>
      <c r="M19" s="59" t="str">
        <f t="shared" si="7"/>
        <v/>
      </c>
      <c r="N19" s="222" t="str">
        <f t="shared" si="8"/>
        <v/>
      </c>
      <c r="O19" s="59" t="str">
        <f t="shared" si="9"/>
        <v/>
      </c>
      <c r="P19" s="95" t="str">
        <f t="shared" si="10"/>
        <v/>
      </c>
      <c r="Q19" s="27" t="str">
        <f t="shared" si="17"/>
        <v/>
      </c>
      <c r="R19" s="28" t="str">
        <f t="shared" si="2"/>
        <v/>
      </c>
      <c r="S19" s="93" t="str">
        <f t="shared" si="11"/>
        <v/>
      </c>
      <c r="T19" s="59" t="str">
        <f t="shared" si="12"/>
        <v/>
      </c>
      <c r="U19" s="222" t="str">
        <f t="shared" si="13"/>
        <v/>
      </c>
      <c r="V19" s="59" t="str">
        <f t="shared" si="14"/>
        <v/>
      </c>
      <c r="W19" s="95" t="str">
        <f t="shared" si="15"/>
        <v/>
      </c>
      <c r="X19" s="24" t="str">
        <f t="shared" si="20"/>
        <v/>
      </c>
      <c r="Y19" s="26" t="str">
        <f t="shared" si="3"/>
        <v/>
      </c>
      <c r="Z19" s="315" t="str">
        <f t="shared" si="19"/>
        <v/>
      </c>
      <c r="AA19" s="301"/>
    </row>
    <row r="20" spans="1:27" ht="24" customHeight="1">
      <c r="A20" s="68"/>
      <c r="B20" s="295" t="str">
        <f t="shared" si="0"/>
        <v/>
      </c>
      <c r="C20" s="296" t="str">
        <f t="shared" si="1"/>
        <v/>
      </c>
      <c r="D20" s="297" t="str">
        <f t="shared" si="4"/>
        <v/>
      </c>
      <c r="E20" s="875"/>
      <c r="F20" s="876"/>
      <c r="G20" s="225" t="str">
        <f t="shared" si="16"/>
        <v/>
      </c>
      <c r="H20" s="298"/>
      <c r="I20" s="878"/>
      <c r="J20" s="299"/>
      <c r="K20" s="23" t="str">
        <f t="shared" si="5"/>
        <v/>
      </c>
      <c r="L20" s="93" t="str">
        <f t="shared" si="6"/>
        <v/>
      </c>
      <c r="M20" s="59" t="str">
        <f t="shared" si="7"/>
        <v/>
      </c>
      <c r="N20" s="222" t="str">
        <f t="shared" si="8"/>
        <v/>
      </c>
      <c r="O20" s="59" t="str">
        <f t="shared" si="9"/>
        <v/>
      </c>
      <c r="P20" s="95" t="str">
        <f t="shared" si="10"/>
        <v/>
      </c>
      <c r="Q20" s="27" t="str">
        <f t="shared" si="17"/>
        <v/>
      </c>
      <c r="R20" s="28" t="str">
        <f t="shared" si="2"/>
        <v/>
      </c>
      <c r="S20" s="93" t="str">
        <f t="shared" si="11"/>
        <v/>
      </c>
      <c r="T20" s="59" t="str">
        <f t="shared" si="12"/>
        <v/>
      </c>
      <c r="U20" s="222" t="str">
        <f t="shared" si="13"/>
        <v/>
      </c>
      <c r="V20" s="59" t="str">
        <f t="shared" si="14"/>
        <v/>
      </c>
      <c r="W20" s="95" t="str">
        <f t="shared" si="15"/>
        <v/>
      </c>
      <c r="X20" s="24" t="str">
        <f t="shared" si="20"/>
        <v/>
      </c>
      <c r="Y20" s="26" t="str">
        <f t="shared" si="3"/>
        <v/>
      </c>
      <c r="Z20" s="315" t="str">
        <f t="shared" si="19"/>
        <v/>
      </c>
      <c r="AA20" s="301"/>
    </row>
    <row r="21" spans="1:27" ht="24" customHeight="1">
      <c r="A21" s="68"/>
      <c r="B21" s="295" t="str">
        <f t="shared" si="0"/>
        <v/>
      </c>
      <c r="C21" s="296" t="str">
        <f t="shared" si="1"/>
        <v/>
      </c>
      <c r="D21" s="297" t="str">
        <f t="shared" si="4"/>
        <v/>
      </c>
      <c r="E21" s="875"/>
      <c r="F21" s="876"/>
      <c r="G21" s="225" t="str">
        <f t="shared" si="16"/>
        <v/>
      </c>
      <c r="H21" s="298"/>
      <c r="I21" s="878"/>
      <c r="J21" s="299"/>
      <c r="K21" s="23" t="str">
        <f t="shared" si="5"/>
        <v/>
      </c>
      <c r="L21" s="93" t="str">
        <f t="shared" si="6"/>
        <v/>
      </c>
      <c r="M21" s="59" t="str">
        <f t="shared" si="7"/>
        <v/>
      </c>
      <c r="N21" s="222" t="str">
        <f t="shared" si="8"/>
        <v/>
      </c>
      <c r="O21" s="59" t="str">
        <f t="shared" si="9"/>
        <v/>
      </c>
      <c r="P21" s="95" t="str">
        <f t="shared" si="10"/>
        <v/>
      </c>
      <c r="Q21" s="27" t="str">
        <f t="shared" si="17"/>
        <v/>
      </c>
      <c r="R21" s="28" t="str">
        <f t="shared" si="2"/>
        <v/>
      </c>
      <c r="S21" s="93" t="str">
        <f t="shared" si="11"/>
        <v/>
      </c>
      <c r="T21" s="59" t="str">
        <f t="shared" si="12"/>
        <v/>
      </c>
      <c r="U21" s="222" t="str">
        <f t="shared" si="13"/>
        <v/>
      </c>
      <c r="V21" s="59" t="str">
        <f t="shared" si="14"/>
        <v/>
      </c>
      <c r="W21" s="95" t="str">
        <f t="shared" si="15"/>
        <v/>
      </c>
      <c r="X21" s="24" t="str">
        <f t="shared" si="20"/>
        <v/>
      </c>
      <c r="Y21" s="26" t="str">
        <f t="shared" si="3"/>
        <v/>
      </c>
      <c r="Z21" s="315" t="str">
        <f t="shared" si="19"/>
        <v/>
      </c>
      <c r="AA21" s="301"/>
    </row>
    <row r="22" spans="1:27" ht="24" customHeight="1">
      <c r="A22" s="68"/>
      <c r="B22" s="295" t="str">
        <f t="shared" si="0"/>
        <v/>
      </c>
      <c r="C22" s="296" t="str">
        <f t="shared" si="1"/>
        <v/>
      </c>
      <c r="D22" s="297" t="str">
        <f t="shared" si="4"/>
        <v/>
      </c>
      <c r="E22" s="875"/>
      <c r="F22" s="876"/>
      <c r="G22" s="225" t="str">
        <f t="shared" si="16"/>
        <v/>
      </c>
      <c r="H22" s="298"/>
      <c r="I22" s="878"/>
      <c r="J22" s="299"/>
      <c r="K22" s="23" t="str">
        <f t="shared" si="5"/>
        <v/>
      </c>
      <c r="L22" s="93" t="str">
        <f t="shared" si="6"/>
        <v/>
      </c>
      <c r="M22" s="59" t="str">
        <f t="shared" si="7"/>
        <v/>
      </c>
      <c r="N22" s="222" t="str">
        <f t="shared" si="8"/>
        <v/>
      </c>
      <c r="O22" s="59" t="str">
        <f t="shared" si="9"/>
        <v/>
      </c>
      <c r="P22" s="95" t="str">
        <f t="shared" si="10"/>
        <v/>
      </c>
      <c r="Q22" s="27" t="str">
        <f t="shared" si="17"/>
        <v/>
      </c>
      <c r="R22" s="28" t="str">
        <f t="shared" si="2"/>
        <v/>
      </c>
      <c r="S22" s="93" t="str">
        <f t="shared" si="11"/>
        <v/>
      </c>
      <c r="T22" s="59" t="str">
        <f t="shared" si="12"/>
        <v/>
      </c>
      <c r="U22" s="222" t="str">
        <f t="shared" si="13"/>
        <v/>
      </c>
      <c r="V22" s="59" t="str">
        <f t="shared" si="14"/>
        <v/>
      </c>
      <c r="W22" s="95" t="str">
        <f t="shared" si="15"/>
        <v/>
      </c>
      <c r="X22" s="24" t="str">
        <f t="shared" si="20"/>
        <v/>
      </c>
      <c r="Y22" s="26" t="str">
        <f t="shared" si="3"/>
        <v/>
      </c>
      <c r="Z22" s="315" t="str">
        <f t="shared" si="19"/>
        <v/>
      </c>
      <c r="AA22" s="301"/>
    </row>
    <row r="23" spans="1:27" ht="24" customHeight="1">
      <c r="A23" s="68"/>
      <c r="B23" s="295" t="str">
        <f t="shared" si="0"/>
        <v/>
      </c>
      <c r="C23" s="296" t="str">
        <f t="shared" si="1"/>
        <v/>
      </c>
      <c r="D23" s="297" t="str">
        <f t="shared" si="4"/>
        <v/>
      </c>
      <c r="E23" s="875"/>
      <c r="F23" s="876"/>
      <c r="G23" s="225" t="str">
        <f t="shared" si="16"/>
        <v/>
      </c>
      <c r="H23" s="298"/>
      <c r="I23" s="878"/>
      <c r="J23" s="299"/>
      <c r="K23" s="23" t="str">
        <f t="shared" si="5"/>
        <v/>
      </c>
      <c r="L23" s="93" t="str">
        <f t="shared" si="6"/>
        <v/>
      </c>
      <c r="M23" s="59" t="str">
        <f t="shared" si="7"/>
        <v/>
      </c>
      <c r="N23" s="222" t="str">
        <f t="shared" si="8"/>
        <v/>
      </c>
      <c r="O23" s="59" t="str">
        <f t="shared" si="9"/>
        <v/>
      </c>
      <c r="P23" s="95" t="str">
        <f t="shared" si="10"/>
        <v/>
      </c>
      <c r="Q23" s="27" t="str">
        <f t="shared" si="17"/>
        <v/>
      </c>
      <c r="R23" s="28" t="str">
        <f t="shared" si="2"/>
        <v/>
      </c>
      <c r="S23" s="93" t="str">
        <f t="shared" si="11"/>
        <v/>
      </c>
      <c r="T23" s="59" t="str">
        <f t="shared" si="12"/>
        <v/>
      </c>
      <c r="U23" s="222" t="str">
        <f t="shared" si="13"/>
        <v/>
      </c>
      <c r="V23" s="59" t="str">
        <f t="shared" si="14"/>
        <v/>
      </c>
      <c r="W23" s="95" t="str">
        <f t="shared" si="15"/>
        <v/>
      </c>
      <c r="X23" s="24" t="str">
        <f t="shared" si="20"/>
        <v/>
      </c>
      <c r="Y23" s="26" t="str">
        <f t="shared" si="3"/>
        <v/>
      </c>
      <c r="Z23" s="315" t="str">
        <f t="shared" si="19"/>
        <v/>
      </c>
      <c r="AA23" s="301"/>
    </row>
    <row r="24" spans="1:27" ht="24" customHeight="1">
      <c r="A24" s="68"/>
      <c r="B24" s="295" t="str">
        <f t="shared" si="0"/>
        <v/>
      </c>
      <c r="C24" s="296" t="str">
        <f t="shared" si="1"/>
        <v/>
      </c>
      <c r="D24" s="297" t="str">
        <f t="shared" si="4"/>
        <v/>
      </c>
      <c r="E24" s="875"/>
      <c r="F24" s="876"/>
      <c r="G24" s="225" t="str">
        <f t="shared" si="16"/>
        <v/>
      </c>
      <c r="H24" s="298"/>
      <c r="I24" s="878"/>
      <c r="J24" s="299"/>
      <c r="K24" s="23" t="str">
        <f t="shared" si="5"/>
        <v/>
      </c>
      <c r="L24" s="93" t="str">
        <f t="shared" si="6"/>
        <v/>
      </c>
      <c r="M24" s="59" t="str">
        <f>IF($D24="","", K24*0.9)</f>
        <v/>
      </c>
      <c r="N24" s="222" t="str">
        <f t="shared" si="8"/>
        <v/>
      </c>
      <c r="O24" s="59" t="str">
        <f>IF($D24="", "", K24*0.8)</f>
        <v/>
      </c>
      <c r="P24" s="95" t="str">
        <f t="shared" si="10"/>
        <v/>
      </c>
      <c r="Q24" s="27" t="str">
        <f t="shared" si="17"/>
        <v/>
      </c>
      <c r="R24" s="28" t="str">
        <f t="shared" si="2"/>
        <v/>
      </c>
      <c r="S24" s="93" t="str">
        <f t="shared" si="11"/>
        <v/>
      </c>
      <c r="T24" s="59" t="str">
        <f>IF($D24="","", R24*0.9)</f>
        <v/>
      </c>
      <c r="U24" s="222" t="str">
        <f t="shared" si="13"/>
        <v/>
      </c>
      <c r="V24" s="59" t="str">
        <f>IF($D24="", "", R24*0.8)</f>
        <v/>
      </c>
      <c r="W24" s="95" t="str">
        <f t="shared" si="15"/>
        <v/>
      </c>
      <c r="X24" s="24" t="str">
        <f t="shared" si="20"/>
        <v/>
      </c>
      <c r="Y24" s="26" t="str">
        <f t="shared" si="3"/>
        <v/>
      </c>
      <c r="Z24" s="315" t="str">
        <f t="shared" si="19"/>
        <v/>
      </c>
      <c r="AA24" s="301"/>
    </row>
    <row r="25" spans="1:27" ht="24" customHeight="1">
      <c r="A25" s="68"/>
      <c r="B25" s="295" t="str">
        <f t="shared" si="0"/>
        <v/>
      </c>
      <c r="C25" s="296" t="str">
        <f t="shared" si="1"/>
        <v/>
      </c>
      <c r="D25" s="297" t="str">
        <f t="shared" si="4"/>
        <v/>
      </c>
      <c r="E25" s="875"/>
      <c r="F25" s="876"/>
      <c r="G25" s="225" t="str">
        <f t="shared" si="16"/>
        <v/>
      </c>
      <c r="H25" s="298"/>
      <c r="I25" s="878"/>
      <c r="J25" s="299"/>
      <c r="K25" s="23" t="str">
        <f t="shared" si="5"/>
        <v/>
      </c>
      <c r="L25" s="57" t="str">
        <f t="shared" si="6"/>
        <v/>
      </c>
      <c r="M25" s="59" t="str">
        <f t="shared" ref="M25:M27" si="21">IF($D25="","", K25*0.9)</f>
        <v/>
      </c>
      <c r="N25" s="222" t="str">
        <f t="shared" si="8"/>
        <v/>
      </c>
      <c r="O25" s="59" t="str">
        <f t="shared" ref="O25:O27" si="22">IF($D25="", "", K25*0.8)</f>
        <v/>
      </c>
      <c r="P25" s="95" t="str">
        <f t="shared" si="10"/>
        <v/>
      </c>
      <c r="Q25" s="27" t="str">
        <f t="shared" si="17"/>
        <v/>
      </c>
      <c r="R25" s="28" t="str">
        <f t="shared" si="2"/>
        <v/>
      </c>
      <c r="S25" s="93" t="str">
        <f t="shared" si="11"/>
        <v/>
      </c>
      <c r="T25" s="59" t="str">
        <f t="shared" ref="T25:T27" si="23">IF($D25="","", R25*0.9)</f>
        <v/>
      </c>
      <c r="U25" s="222" t="str">
        <f t="shared" si="13"/>
        <v/>
      </c>
      <c r="V25" s="59" t="str">
        <f t="shared" ref="V25:V27" si="24">IF($D25="", "", R25*0.8)</f>
        <v/>
      </c>
      <c r="W25" s="222" t="str">
        <f t="shared" si="15"/>
        <v/>
      </c>
      <c r="X25" s="24" t="str">
        <f t="shared" si="20"/>
        <v/>
      </c>
      <c r="Y25" s="26" t="str">
        <f t="shared" si="3"/>
        <v/>
      </c>
      <c r="Z25" s="315" t="str">
        <f t="shared" si="19"/>
        <v/>
      </c>
      <c r="AA25" s="301"/>
    </row>
    <row r="26" spans="1:27" ht="24" customHeight="1">
      <c r="A26" s="68"/>
      <c r="B26" s="295" t="str">
        <f t="shared" si="0"/>
        <v/>
      </c>
      <c r="C26" s="296" t="str">
        <f t="shared" si="1"/>
        <v/>
      </c>
      <c r="D26" s="297" t="str">
        <f t="shared" si="4"/>
        <v/>
      </c>
      <c r="E26" s="875"/>
      <c r="F26" s="876"/>
      <c r="G26" s="225" t="str">
        <f t="shared" si="16"/>
        <v/>
      </c>
      <c r="H26" s="298"/>
      <c r="I26" s="878"/>
      <c r="J26" s="299"/>
      <c r="K26" s="23" t="str">
        <f t="shared" si="5"/>
        <v/>
      </c>
      <c r="L26" s="57" t="str">
        <f t="shared" si="6"/>
        <v/>
      </c>
      <c r="M26" s="59" t="str">
        <f t="shared" si="21"/>
        <v/>
      </c>
      <c r="N26" s="222" t="str">
        <f t="shared" si="8"/>
        <v/>
      </c>
      <c r="O26" s="59" t="str">
        <f t="shared" si="22"/>
        <v/>
      </c>
      <c r="P26" s="95" t="str">
        <f t="shared" si="10"/>
        <v/>
      </c>
      <c r="Q26" s="27" t="str">
        <f t="shared" si="17"/>
        <v/>
      </c>
      <c r="R26" s="28" t="str">
        <f t="shared" si="2"/>
        <v/>
      </c>
      <c r="S26" s="93" t="str">
        <f t="shared" si="11"/>
        <v/>
      </c>
      <c r="T26" s="59" t="str">
        <f t="shared" si="23"/>
        <v/>
      </c>
      <c r="U26" s="222" t="str">
        <f t="shared" si="13"/>
        <v/>
      </c>
      <c r="V26" s="59" t="str">
        <f t="shared" si="24"/>
        <v/>
      </c>
      <c r="W26" s="222" t="str">
        <f t="shared" si="15"/>
        <v/>
      </c>
      <c r="X26" s="24" t="str">
        <f t="shared" si="20"/>
        <v/>
      </c>
      <c r="Y26" s="26" t="str">
        <f t="shared" si="3"/>
        <v/>
      </c>
      <c r="Z26" s="315" t="str">
        <f t="shared" si="19"/>
        <v/>
      </c>
      <c r="AA26" s="301"/>
    </row>
    <row r="27" spans="1:27" ht="24" customHeight="1" thickBot="1">
      <c r="A27" s="68"/>
      <c r="B27" s="302" t="str">
        <f t="shared" si="0"/>
        <v/>
      </c>
      <c r="C27" s="303" t="str">
        <f t="shared" si="1"/>
        <v/>
      </c>
      <c r="D27" s="304" t="str">
        <f t="shared" si="4"/>
        <v/>
      </c>
      <c r="E27" s="875"/>
      <c r="F27" s="876"/>
      <c r="G27" s="588" t="str">
        <f t="shared" si="16"/>
        <v/>
      </c>
      <c r="H27" s="589"/>
      <c r="I27" s="879"/>
      <c r="J27" s="305"/>
      <c r="K27" s="30" t="str">
        <f t="shared" si="5"/>
        <v/>
      </c>
      <c r="L27" s="58" t="str">
        <f t="shared" si="6"/>
        <v/>
      </c>
      <c r="M27" s="62" t="str">
        <f t="shared" si="21"/>
        <v/>
      </c>
      <c r="N27" s="31" t="str">
        <f t="shared" si="8"/>
        <v/>
      </c>
      <c r="O27" s="62" t="str">
        <f t="shared" si="22"/>
        <v/>
      </c>
      <c r="P27" s="223" t="str">
        <f t="shared" si="10"/>
        <v/>
      </c>
      <c r="Q27" s="33" t="str">
        <f t="shared" si="17"/>
        <v/>
      </c>
      <c r="R27" s="34" t="str">
        <f t="shared" si="2"/>
        <v/>
      </c>
      <c r="S27" s="94" t="str">
        <f t="shared" si="11"/>
        <v/>
      </c>
      <c r="T27" s="32" t="str">
        <f t="shared" si="23"/>
        <v/>
      </c>
      <c r="U27" s="591" t="str">
        <f t="shared" si="13"/>
        <v/>
      </c>
      <c r="V27" s="591" t="str">
        <f t="shared" si="24"/>
        <v/>
      </c>
      <c r="W27" s="591" t="str">
        <f t="shared" si="15"/>
        <v/>
      </c>
      <c r="X27" s="592" t="str">
        <f t="shared" si="20"/>
        <v/>
      </c>
      <c r="Y27" s="593" t="str">
        <f t="shared" si="3"/>
        <v/>
      </c>
      <c r="Z27" s="594" t="str">
        <f t="shared" si="19"/>
        <v/>
      </c>
      <c r="AA27" s="306"/>
    </row>
    <row r="28" spans="1:27" ht="36" customHeight="1" thickBot="1">
      <c r="C28" s="316"/>
      <c r="D28" s="316"/>
      <c r="E28" s="311"/>
      <c r="F28" s="657" t="s">
        <v>150</v>
      </c>
      <c r="G28" s="658"/>
      <c r="H28" s="659"/>
      <c r="I28" s="587">
        <f>SUM(I6:I27)</f>
        <v>0</v>
      </c>
      <c r="J28" s="316"/>
      <c r="K28" s="317"/>
      <c r="L28" s="317"/>
      <c r="M28" s="317"/>
      <c r="N28" s="317"/>
      <c r="O28" s="317"/>
      <c r="P28" s="317"/>
      <c r="Q28" s="317"/>
      <c r="R28" s="317"/>
      <c r="S28" s="318"/>
      <c r="T28" s="319"/>
      <c r="U28" s="665" t="s">
        <v>151</v>
      </c>
      <c r="V28" s="666"/>
      <c r="W28" s="666"/>
      <c r="X28" s="666"/>
      <c r="Y28" s="666"/>
      <c r="Z28" s="590">
        <f>SUM(Z6:Z27)</f>
        <v>0</v>
      </c>
    </row>
    <row r="29" spans="1:27" ht="20">
      <c r="E29" s="307"/>
      <c r="F29" s="320"/>
      <c r="G29" s="320"/>
      <c r="H29" s="320"/>
      <c r="I29" s="321"/>
      <c r="K29" s="322"/>
      <c r="L29" s="322"/>
      <c r="M29" s="322"/>
      <c r="N29" s="322"/>
      <c r="O29" s="322"/>
      <c r="P29" s="322"/>
      <c r="Q29" s="322"/>
      <c r="R29" s="322"/>
      <c r="S29" s="323"/>
      <c r="T29" s="323"/>
      <c r="U29" s="323"/>
      <c r="V29" s="324"/>
      <c r="W29" s="324"/>
      <c r="X29" s="324"/>
      <c r="Y29" s="324"/>
      <c r="Z29" s="325"/>
    </row>
    <row r="30" spans="1:27" ht="335.5" customHeight="1">
      <c r="B30" s="667" t="s">
        <v>152</v>
      </c>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row>
  </sheetData>
  <mergeCells count="14">
    <mergeCell ref="B30:Z30"/>
    <mergeCell ref="K5:Q5"/>
    <mergeCell ref="R5:X5"/>
    <mergeCell ref="B2:Z2"/>
    <mergeCell ref="B4:B5"/>
    <mergeCell ref="C4:C5"/>
    <mergeCell ref="D4:D5"/>
    <mergeCell ref="E4:G4"/>
    <mergeCell ref="H4:H5"/>
    <mergeCell ref="AA4:AA5"/>
    <mergeCell ref="F28:H28"/>
    <mergeCell ref="J4:J5"/>
    <mergeCell ref="K4:Z4"/>
    <mergeCell ref="U28:Y28"/>
  </mergeCells>
  <phoneticPr fontId="1"/>
  <dataValidations count="1">
    <dataValidation type="date" operator="greaterThanOrEqual" allowBlank="1" showInputMessage="1" showErrorMessage="1" errorTitle="日付を入力願います。" error="2014/4/1のように入力してください。" sqref="E6:F27" xr:uid="{00000000-0002-0000-0600-000000000000}">
      <formula1>40269</formula1>
    </dataValidation>
  </dataValidations>
  <pageMargins left="0.70866141732283472" right="0.70866141732283472" top="0.74803149606299213" bottom="0.74803149606299213" header="0.31496062992125984" footer="0.31496062992125984"/>
  <pageSetup paperSize="9" scale="40" orientation="landscape" r:id="rId1"/>
  <headerFooter>
    <oddHeader>&amp;R（2023.06版）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29"/>
  <sheetViews>
    <sheetView zoomScale="80" zoomScaleNormal="80" workbookViewId="0"/>
  </sheetViews>
  <sheetFormatPr defaultColWidth="9" defaultRowHeight="14"/>
  <cols>
    <col min="1" max="1" width="7.5" customWidth="1"/>
    <col min="2" max="2" width="20.58203125" style="262" customWidth="1"/>
    <col min="3" max="3" width="24.58203125" style="262" customWidth="1"/>
    <col min="4" max="4" width="6.58203125" style="262" customWidth="1"/>
    <col min="5" max="6" width="12.58203125" style="262" customWidth="1"/>
    <col min="7" max="7" width="6.58203125" style="262" customWidth="1"/>
    <col min="8" max="8" width="10.08203125" style="262" customWidth="1"/>
    <col min="9" max="9" width="16.58203125" style="262" customWidth="1"/>
    <col min="10" max="10" width="12.08203125" style="262" customWidth="1"/>
    <col min="11" max="11" width="8" style="262" customWidth="1"/>
    <col min="12" max="12" width="6" style="262" customWidth="1"/>
    <col min="13" max="13" width="10.33203125" style="262" customWidth="1"/>
    <col min="14" max="14" width="6.58203125" style="262" customWidth="1"/>
    <col min="15" max="15" width="9.33203125" style="262" customWidth="1"/>
    <col min="16" max="16" width="9" style="262"/>
    <col min="17" max="17" width="9.58203125" style="262" bestFit="1" customWidth="1"/>
    <col min="18" max="18" width="9" style="262"/>
    <col min="19" max="19" width="4.08203125" style="262" customWidth="1"/>
    <col min="20" max="20" width="10" style="262" bestFit="1" customWidth="1"/>
    <col min="21" max="21" width="7.83203125" style="262" customWidth="1"/>
    <col min="22" max="22" width="10" style="262" bestFit="1" customWidth="1"/>
    <col min="23" max="23" width="9" style="262"/>
    <col min="24" max="24" width="12" style="262" customWidth="1"/>
    <col min="25" max="25" width="9" style="262"/>
    <col min="26" max="26" width="20.25" style="262" bestFit="1" customWidth="1"/>
    <col min="27" max="27" width="22.08203125" style="262" customWidth="1"/>
  </cols>
  <sheetData>
    <row r="1" spans="1:27" ht="24" customHeight="1">
      <c r="AA1" s="17" t="s">
        <v>134</v>
      </c>
    </row>
    <row r="2" spans="1:27" ht="41.5" customHeight="1">
      <c r="B2" s="625" t="s">
        <v>135</v>
      </c>
      <c r="C2" s="625"/>
      <c r="D2" s="625"/>
      <c r="E2" s="625"/>
      <c r="F2" s="625"/>
      <c r="G2" s="625"/>
      <c r="H2" s="625"/>
      <c r="I2" s="625"/>
      <c r="J2" s="625"/>
      <c r="K2" s="625"/>
      <c r="L2" s="625"/>
      <c r="M2" s="625"/>
      <c r="N2" s="625"/>
      <c r="O2" s="625"/>
      <c r="P2" s="625"/>
      <c r="Q2" s="625"/>
      <c r="R2" s="625"/>
      <c r="S2" s="625"/>
      <c r="T2" s="625"/>
      <c r="U2" s="625"/>
      <c r="V2" s="625"/>
      <c r="W2" s="625"/>
      <c r="X2" s="625"/>
      <c r="Y2" s="625"/>
      <c r="Z2" s="625"/>
    </row>
    <row r="3" spans="1:27" ht="15" customHeight="1" thickBot="1"/>
    <row r="4" spans="1:27" s="48" customFormat="1" ht="24" customHeight="1">
      <c r="A4" s="96" t="s">
        <v>91</v>
      </c>
      <c r="B4" s="674" t="s">
        <v>92</v>
      </c>
      <c r="C4" s="676" t="s">
        <v>4</v>
      </c>
      <c r="D4" s="678" t="s">
        <v>93</v>
      </c>
      <c r="E4" s="662" t="s">
        <v>153</v>
      </c>
      <c r="F4" s="663"/>
      <c r="G4" s="680"/>
      <c r="H4" s="660" t="s">
        <v>137</v>
      </c>
      <c r="I4" s="285" t="s">
        <v>154</v>
      </c>
      <c r="J4" s="660" t="s">
        <v>139</v>
      </c>
      <c r="K4" s="662" t="s">
        <v>155</v>
      </c>
      <c r="L4" s="663"/>
      <c r="M4" s="663"/>
      <c r="N4" s="663"/>
      <c r="O4" s="663"/>
      <c r="P4" s="663"/>
      <c r="Q4" s="663"/>
      <c r="R4" s="663"/>
      <c r="S4" s="663"/>
      <c r="T4" s="663"/>
      <c r="U4" s="663"/>
      <c r="V4" s="663"/>
      <c r="W4" s="663"/>
      <c r="X4" s="663"/>
      <c r="Y4" s="663"/>
      <c r="Z4" s="681" t="s">
        <v>156</v>
      </c>
      <c r="AA4" s="655" t="s">
        <v>141</v>
      </c>
    </row>
    <row r="5" spans="1:27" ht="24" customHeight="1" thickBot="1">
      <c r="A5" s="67"/>
      <c r="B5" s="675"/>
      <c r="C5" s="677"/>
      <c r="D5" s="679"/>
      <c r="E5" s="286" t="s">
        <v>142</v>
      </c>
      <c r="F5" s="287" t="s">
        <v>143</v>
      </c>
      <c r="G5" s="224" t="s">
        <v>144</v>
      </c>
      <c r="H5" s="661"/>
      <c r="I5" s="288" t="s">
        <v>145</v>
      </c>
      <c r="J5" s="661"/>
      <c r="K5" s="683" t="s">
        <v>157</v>
      </c>
      <c r="L5" s="672"/>
      <c r="M5" s="672"/>
      <c r="N5" s="672"/>
      <c r="O5" s="672"/>
      <c r="P5" s="672"/>
      <c r="Q5" s="673"/>
      <c r="R5" s="671" t="s">
        <v>147</v>
      </c>
      <c r="S5" s="672"/>
      <c r="T5" s="672"/>
      <c r="U5" s="672"/>
      <c r="V5" s="672"/>
      <c r="W5" s="672"/>
      <c r="X5" s="673"/>
      <c r="Y5" s="288" t="s">
        <v>148</v>
      </c>
      <c r="Z5" s="682"/>
      <c r="AA5" s="656"/>
    </row>
    <row r="6" spans="1:27" ht="24" customHeight="1" thickTop="1">
      <c r="A6" s="68"/>
      <c r="B6" s="289" t="str">
        <f t="shared" ref="B6:B27" si="0">IF($A6="","",VLOOKUP($A6,従事者基礎情報,2))</f>
        <v/>
      </c>
      <c r="C6" s="290" t="str">
        <f t="shared" ref="C6:C27" si="1">IF($A6="","",VLOOKUP($A6,従事者基礎情報,3))</f>
        <v/>
      </c>
      <c r="D6" s="291" t="str">
        <f t="shared" ref="D6:D27" si="2">IF($A6="","",VLOOKUP($A6,従事者基礎情報,5))</f>
        <v/>
      </c>
      <c r="E6" s="873"/>
      <c r="F6" s="874"/>
      <c r="G6" s="225" t="str">
        <f>IF(ISBLANK(E6), "", F6-E6+1)</f>
        <v/>
      </c>
      <c r="H6" s="292"/>
      <c r="I6" s="877"/>
      <c r="J6" s="293"/>
      <c r="K6" s="226" t="str">
        <f>IF($D6="","",VLOOKUP($D6,単価表,3))</f>
        <v/>
      </c>
      <c r="L6" s="227" t="str">
        <f>IF($G6="", "", IF($G6&lt;31, $G6, 30))</f>
        <v/>
      </c>
      <c r="M6" s="228" t="str">
        <f>IF($D6="","", K6*0.9)</f>
        <v/>
      </c>
      <c r="N6" s="229" t="str">
        <f>IF($D6="", "", IF($G6&lt;31, 0, IF($G6&lt;61, $G6-30, 30)))</f>
        <v/>
      </c>
      <c r="O6" s="228" t="str">
        <f>IF($D6="", "", K6*0.8)</f>
        <v/>
      </c>
      <c r="P6" s="230" t="str">
        <f>IF($D6="", "", IF($G6&lt;61, 0, $G6-60))</f>
        <v/>
      </c>
      <c r="Q6" s="231" t="str">
        <f>IF($E6="", "", K6*L6+M6*N6+O6*P6)</f>
        <v/>
      </c>
      <c r="R6" s="232" t="str">
        <f t="shared" ref="R6:R27" si="3">IF(E6="","",VLOOKUP($D6,単価表,4))</f>
        <v/>
      </c>
      <c r="S6" s="237" t="str">
        <f>IF($D6="", "", IF($G6&lt;32, $G6-1, 30))</f>
        <v/>
      </c>
      <c r="T6" s="238" t="str">
        <f>IF($D6="","", R6*0.9)</f>
        <v/>
      </c>
      <c r="U6" s="239" t="str">
        <f>IF($D6="", "", IF($G6&lt;32, 0, IF($G6&lt;62, $G6-31, 30)))</f>
        <v/>
      </c>
      <c r="V6" s="228" t="str">
        <f>IF($D6="", "", R6*0.8)</f>
        <v/>
      </c>
      <c r="W6" s="230" t="str">
        <f>IF($G6="", "", IF($G6&lt;62, 0, $G6-61))</f>
        <v/>
      </c>
      <c r="X6" s="231" t="str">
        <f>IF($E6="", "", R6*S6+T6*U6+V6*W6)</f>
        <v/>
      </c>
      <c r="Y6" s="233" t="str">
        <f t="shared" ref="Y6:Y27" si="4">IF(E6="","",4870)</f>
        <v/>
      </c>
      <c r="Z6" s="294" t="str">
        <f>IF(E6="","",Q6+X6+Y6)</f>
        <v/>
      </c>
    </row>
    <row r="7" spans="1:27" ht="24" customHeight="1">
      <c r="A7" s="68"/>
      <c r="B7" s="295" t="str">
        <f t="shared" si="0"/>
        <v/>
      </c>
      <c r="C7" s="296" t="str">
        <f t="shared" si="1"/>
        <v/>
      </c>
      <c r="D7" s="297" t="str">
        <f t="shared" si="2"/>
        <v/>
      </c>
      <c r="E7" s="875"/>
      <c r="F7" s="876"/>
      <c r="G7" s="225" t="str">
        <f>IF(ISBLANK(E7), "", F7-E7+1)</f>
        <v/>
      </c>
      <c r="H7" s="298"/>
      <c r="I7" s="878"/>
      <c r="J7" s="299"/>
      <c r="K7" s="226" t="str">
        <f t="shared" ref="K7:K27" si="5">IF($D7="","",VLOOKUP($D7,単価表,3))</f>
        <v/>
      </c>
      <c r="L7" s="227" t="str">
        <f t="shared" ref="L7:L27" si="6">IF($G7="", "", IF($G7&lt;31, $G7, 30))</f>
        <v/>
      </c>
      <c r="M7" s="228" t="str">
        <f t="shared" ref="M7:M23" si="7">IF($D7="","", K7*0.9)</f>
        <v/>
      </c>
      <c r="N7" s="229" t="str">
        <f t="shared" ref="N7:N27" si="8">IF($D7="", "", IF($G7&lt;31, 0, IF($G7&lt;61, $G7-30, 30)))</f>
        <v/>
      </c>
      <c r="O7" s="228" t="str">
        <f t="shared" ref="O7:O23" si="9">IF($D7="", "", K7*0.8)</f>
        <v/>
      </c>
      <c r="P7" s="230" t="str">
        <f t="shared" ref="P7:P27" si="10">IF($D7="", "", IF($G7&lt;61, 0, $G7-60))</f>
        <v/>
      </c>
      <c r="Q7" s="234" t="str">
        <f t="shared" ref="Q7:Q27" si="11">IF($E7="", "", K7*L7+M7*N7+O7*P7)</f>
        <v/>
      </c>
      <c r="R7" s="235" t="str">
        <f t="shared" si="3"/>
        <v/>
      </c>
      <c r="S7" s="237" t="str">
        <f t="shared" ref="S7:S27" si="12">IF($D7="", "", IF($G7&lt;32, $G7-1, 30))</f>
        <v/>
      </c>
      <c r="T7" s="238" t="str">
        <f t="shared" ref="T7:T23" si="13">IF($D7="","", R7*0.9)</f>
        <v/>
      </c>
      <c r="U7" s="239" t="str">
        <f t="shared" ref="U7:U27" si="14">IF($D7="", "", IF($G7&lt;32, 0, IF($G7&lt;62, $G7-31, 30)))</f>
        <v/>
      </c>
      <c r="V7" s="228" t="str">
        <f t="shared" ref="V7:V23" si="15">IF($D7="", "", R7*0.8)</f>
        <v/>
      </c>
      <c r="W7" s="230" t="str">
        <f t="shared" ref="W7:W27" si="16">IF($G7="", "", IF($G7&lt;62, 0, $G7-61))</f>
        <v/>
      </c>
      <c r="X7" s="231" t="str">
        <f>IF($E7="", "", R7*S7+T7*U7+V7*W7)</f>
        <v/>
      </c>
      <c r="Y7" s="236" t="str">
        <f t="shared" si="4"/>
        <v/>
      </c>
      <c r="Z7" s="300" t="str">
        <f t="shared" ref="Z6:Z27" si="17">IF(E7="","",Q7+X7+Y7)</f>
        <v/>
      </c>
      <c r="AA7" s="301"/>
    </row>
    <row r="8" spans="1:27" ht="24" customHeight="1">
      <c r="A8" s="68"/>
      <c r="B8" s="295" t="str">
        <f t="shared" si="0"/>
        <v/>
      </c>
      <c r="C8" s="296" t="str">
        <f t="shared" si="1"/>
        <v/>
      </c>
      <c r="D8" s="297" t="str">
        <f t="shared" si="2"/>
        <v/>
      </c>
      <c r="E8" s="875"/>
      <c r="F8" s="876"/>
      <c r="G8" s="225" t="str">
        <f t="shared" ref="G8:G27" si="18">IF(ISBLANK(E8), "", F8-E8+1)</f>
        <v/>
      </c>
      <c r="H8" s="298"/>
      <c r="I8" s="878"/>
      <c r="J8" s="299"/>
      <c r="K8" s="226" t="str">
        <f t="shared" si="5"/>
        <v/>
      </c>
      <c r="L8" s="227" t="str">
        <f t="shared" si="6"/>
        <v/>
      </c>
      <c r="M8" s="228" t="str">
        <f t="shared" si="7"/>
        <v/>
      </c>
      <c r="N8" s="229" t="str">
        <f t="shared" si="8"/>
        <v/>
      </c>
      <c r="O8" s="228" t="str">
        <f t="shared" si="9"/>
        <v/>
      </c>
      <c r="P8" s="230" t="str">
        <f t="shared" si="10"/>
        <v/>
      </c>
      <c r="Q8" s="234" t="str">
        <f t="shared" si="11"/>
        <v/>
      </c>
      <c r="R8" s="235" t="str">
        <f t="shared" si="3"/>
        <v/>
      </c>
      <c r="S8" s="237" t="str">
        <f t="shared" si="12"/>
        <v/>
      </c>
      <c r="T8" s="238" t="str">
        <f t="shared" si="13"/>
        <v/>
      </c>
      <c r="U8" s="239" t="str">
        <f t="shared" si="14"/>
        <v/>
      </c>
      <c r="V8" s="228" t="str">
        <f t="shared" si="15"/>
        <v/>
      </c>
      <c r="W8" s="230" t="str">
        <f t="shared" si="16"/>
        <v/>
      </c>
      <c r="X8" s="231" t="str">
        <f t="shared" ref="X8:X27" si="19">IF($E8="", "", R8*S8+T8*U8+V8*W8)</f>
        <v/>
      </c>
      <c r="Y8" s="233" t="str">
        <f t="shared" si="4"/>
        <v/>
      </c>
      <c r="Z8" s="300" t="str">
        <f t="shared" si="17"/>
        <v/>
      </c>
      <c r="AA8" s="301"/>
    </row>
    <row r="9" spans="1:27" ht="24" customHeight="1">
      <c r="A9" s="68"/>
      <c r="B9" s="295" t="str">
        <f t="shared" si="0"/>
        <v/>
      </c>
      <c r="C9" s="296" t="str">
        <f t="shared" si="1"/>
        <v/>
      </c>
      <c r="D9" s="297" t="str">
        <f t="shared" si="2"/>
        <v/>
      </c>
      <c r="E9" s="875"/>
      <c r="F9" s="876"/>
      <c r="G9" s="225" t="str">
        <f t="shared" si="18"/>
        <v/>
      </c>
      <c r="H9" s="298"/>
      <c r="I9" s="878"/>
      <c r="J9" s="299"/>
      <c r="K9" s="226" t="str">
        <f t="shared" si="5"/>
        <v/>
      </c>
      <c r="L9" s="227" t="str">
        <f t="shared" si="6"/>
        <v/>
      </c>
      <c r="M9" s="228" t="str">
        <f t="shared" si="7"/>
        <v/>
      </c>
      <c r="N9" s="229" t="str">
        <f t="shared" si="8"/>
        <v/>
      </c>
      <c r="O9" s="228" t="str">
        <f t="shared" si="9"/>
        <v/>
      </c>
      <c r="P9" s="230" t="str">
        <f t="shared" si="10"/>
        <v/>
      </c>
      <c r="Q9" s="234" t="str">
        <f t="shared" si="11"/>
        <v/>
      </c>
      <c r="R9" s="235" t="str">
        <f t="shared" si="3"/>
        <v/>
      </c>
      <c r="S9" s="237" t="str">
        <f t="shared" si="12"/>
        <v/>
      </c>
      <c r="T9" s="238" t="str">
        <f t="shared" si="13"/>
        <v/>
      </c>
      <c r="U9" s="239" t="str">
        <f t="shared" si="14"/>
        <v/>
      </c>
      <c r="V9" s="228" t="str">
        <f t="shared" si="15"/>
        <v/>
      </c>
      <c r="W9" s="230" t="str">
        <f t="shared" si="16"/>
        <v/>
      </c>
      <c r="X9" s="231" t="str">
        <f t="shared" si="19"/>
        <v/>
      </c>
      <c r="Y9" s="236" t="str">
        <f t="shared" si="4"/>
        <v/>
      </c>
      <c r="Z9" s="300" t="str">
        <f t="shared" si="17"/>
        <v/>
      </c>
      <c r="AA9" s="301"/>
    </row>
    <row r="10" spans="1:27" ht="24" customHeight="1">
      <c r="A10" s="68"/>
      <c r="B10" s="295" t="str">
        <f t="shared" si="0"/>
        <v/>
      </c>
      <c r="C10" s="296" t="str">
        <f t="shared" si="1"/>
        <v/>
      </c>
      <c r="D10" s="297" t="str">
        <f t="shared" si="2"/>
        <v/>
      </c>
      <c r="E10" s="873"/>
      <c r="F10" s="874"/>
      <c r="G10" s="225" t="str">
        <f t="shared" si="18"/>
        <v/>
      </c>
      <c r="H10" s="298"/>
      <c r="I10" s="878"/>
      <c r="J10" s="299"/>
      <c r="K10" s="226" t="str">
        <f t="shared" si="5"/>
        <v/>
      </c>
      <c r="L10" s="227" t="str">
        <f t="shared" si="6"/>
        <v/>
      </c>
      <c r="M10" s="228" t="str">
        <f t="shared" si="7"/>
        <v/>
      </c>
      <c r="N10" s="229" t="str">
        <f t="shared" si="8"/>
        <v/>
      </c>
      <c r="O10" s="228" t="str">
        <f t="shared" si="9"/>
        <v/>
      </c>
      <c r="P10" s="230" t="str">
        <f t="shared" si="10"/>
        <v/>
      </c>
      <c r="Q10" s="234" t="str">
        <f t="shared" si="11"/>
        <v/>
      </c>
      <c r="R10" s="235" t="str">
        <f t="shared" si="3"/>
        <v/>
      </c>
      <c r="S10" s="237" t="str">
        <f t="shared" si="12"/>
        <v/>
      </c>
      <c r="T10" s="238" t="str">
        <f t="shared" si="13"/>
        <v/>
      </c>
      <c r="U10" s="239" t="str">
        <f t="shared" si="14"/>
        <v/>
      </c>
      <c r="V10" s="228" t="str">
        <f t="shared" si="15"/>
        <v/>
      </c>
      <c r="W10" s="230" t="str">
        <f t="shared" si="16"/>
        <v/>
      </c>
      <c r="X10" s="231" t="str">
        <f t="shared" si="19"/>
        <v/>
      </c>
      <c r="Y10" s="233" t="str">
        <f t="shared" si="4"/>
        <v/>
      </c>
      <c r="Z10" s="300" t="str">
        <f t="shared" si="17"/>
        <v/>
      </c>
      <c r="AA10" s="301"/>
    </row>
    <row r="11" spans="1:27" ht="24" customHeight="1">
      <c r="A11" s="68"/>
      <c r="B11" s="295" t="str">
        <f t="shared" si="0"/>
        <v/>
      </c>
      <c r="C11" s="296" t="str">
        <f t="shared" si="1"/>
        <v/>
      </c>
      <c r="D11" s="297" t="str">
        <f t="shared" si="2"/>
        <v/>
      </c>
      <c r="E11" s="875"/>
      <c r="F11" s="876"/>
      <c r="G11" s="225" t="str">
        <f t="shared" si="18"/>
        <v/>
      </c>
      <c r="H11" s="298"/>
      <c r="I11" s="878"/>
      <c r="J11" s="299"/>
      <c r="K11" s="226" t="str">
        <f t="shared" si="5"/>
        <v/>
      </c>
      <c r="L11" s="227" t="str">
        <f t="shared" si="6"/>
        <v/>
      </c>
      <c r="M11" s="228" t="str">
        <f t="shared" si="7"/>
        <v/>
      </c>
      <c r="N11" s="229" t="str">
        <f t="shared" si="8"/>
        <v/>
      </c>
      <c r="O11" s="228" t="str">
        <f t="shared" si="9"/>
        <v/>
      </c>
      <c r="P11" s="230" t="str">
        <f t="shared" si="10"/>
        <v/>
      </c>
      <c r="Q11" s="234" t="str">
        <f t="shared" si="11"/>
        <v/>
      </c>
      <c r="R11" s="235" t="str">
        <f t="shared" si="3"/>
        <v/>
      </c>
      <c r="S11" s="237" t="str">
        <f t="shared" si="12"/>
        <v/>
      </c>
      <c r="T11" s="238" t="str">
        <f t="shared" si="13"/>
        <v/>
      </c>
      <c r="U11" s="239" t="str">
        <f t="shared" si="14"/>
        <v/>
      </c>
      <c r="V11" s="228" t="str">
        <f t="shared" si="15"/>
        <v/>
      </c>
      <c r="W11" s="230" t="str">
        <f t="shared" si="16"/>
        <v/>
      </c>
      <c r="X11" s="231" t="str">
        <f t="shared" si="19"/>
        <v/>
      </c>
      <c r="Y11" s="233" t="str">
        <f t="shared" si="4"/>
        <v/>
      </c>
      <c r="Z11" s="300" t="str">
        <f t="shared" si="17"/>
        <v/>
      </c>
      <c r="AA11" s="301"/>
    </row>
    <row r="12" spans="1:27" ht="24" customHeight="1">
      <c r="A12" s="68"/>
      <c r="B12" s="295" t="str">
        <f t="shared" si="0"/>
        <v/>
      </c>
      <c r="C12" s="296" t="str">
        <f t="shared" si="1"/>
        <v/>
      </c>
      <c r="D12" s="297" t="str">
        <f t="shared" si="2"/>
        <v/>
      </c>
      <c r="E12" s="873"/>
      <c r="F12" s="874"/>
      <c r="G12" s="225" t="str">
        <f t="shared" si="18"/>
        <v/>
      </c>
      <c r="H12" s="298"/>
      <c r="I12" s="878"/>
      <c r="J12" s="299"/>
      <c r="K12" s="226" t="str">
        <f t="shared" si="5"/>
        <v/>
      </c>
      <c r="L12" s="227" t="str">
        <f t="shared" si="6"/>
        <v/>
      </c>
      <c r="M12" s="228" t="str">
        <f t="shared" si="7"/>
        <v/>
      </c>
      <c r="N12" s="229" t="str">
        <f t="shared" si="8"/>
        <v/>
      </c>
      <c r="O12" s="228" t="str">
        <f t="shared" si="9"/>
        <v/>
      </c>
      <c r="P12" s="230" t="str">
        <f t="shared" si="10"/>
        <v/>
      </c>
      <c r="Q12" s="234" t="str">
        <f t="shared" si="11"/>
        <v/>
      </c>
      <c r="R12" s="235" t="str">
        <f t="shared" si="3"/>
        <v/>
      </c>
      <c r="S12" s="237" t="str">
        <f t="shared" si="12"/>
        <v/>
      </c>
      <c r="T12" s="238" t="str">
        <f t="shared" si="13"/>
        <v/>
      </c>
      <c r="U12" s="239" t="str">
        <f t="shared" si="14"/>
        <v/>
      </c>
      <c r="V12" s="228" t="str">
        <f t="shared" si="15"/>
        <v/>
      </c>
      <c r="W12" s="230" t="str">
        <f t="shared" si="16"/>
        <v/>
      </c>
      <c r="X12" s="231" t="str">
        <f t="shared" si="19"/>
        <v/>
      </c>
      <c r="Y12" s="233" t="str">
        <f t="shared" si="4"/>
        <v/>
      </c>
      <c r="Z12" s="300" t="str">
        <f t="shared" si="17"/>
        <v/>
      </c>
      <c r="AA12" s="301"/>
    </row>
    <row r="13" spans="1:27" ht="24" customHeight="1">
      <c r="A13" s="68"/>
      <c r="B13" s="295" t="str">
        <f t="shared" si="0"/>
        <v/>
      </c>
      <c r="C13" s="296" t="str">
        <f t="shared" si="1"/>
        <v/>
      </c>
      <c r="D13" s="297" t="str">
        <f t="shared" si="2"/>
        <v/>
      </c>
      <c r="E13" s="875"/>
      <c r="F13" s="876"/>
      <c r="G13" s="225" t="str">
        <f t="shared" si="18"/>
        <v/>
      </c>
      <c r="H13" s="298"/>
      <c r="I13" s="878"/>
      <c r="J13" s="299"/>
      <c r="K13" s="226" t="str">
        <f t="shared" si="5"/>
        <v/>
      </c>
      <c r="L13" s="227" t="str">
        <f t="shared" si="6"/>
        <v/>
      </c>
      <c r="M13" s="228" t="str">
        <f t="shared" si="7"/>
        <v/>
      </c>
      <c r="N13" s="229" t="str">
        <f t="shared" si="8"/>
        <v/>
      </c>
      <c r="O13" s="228" t="str">
        <f t="shared" si="9"/>
        <v/>
      </c>
      <c r="P13" s="230" t="str">
        <f t="shared" si="10"/>
        <v/>
      </c>
      <c r="Q13" s="234" t="str">
        <f t="shared" si="11"/>
        <v/>
      </c>
      <c r="R13" s="235" t="str">
        <f t="shared" si="3"/>
        <v/>
      </c>
      <c r="S13" s="237" t="str">
        <f t="shared" si="12"/>
        <v/>
      </c>
      <c r="T13" s="238" t="str">
        <f t="shared" si="13"/>
        <v/>
      </c>
      <c r="U13" s="239" t="str">
        <f t="shared" si="14"/>
        <v/>
      </c>
      <c r="V13" s="228" t="str">
        <f>IF($D13="", "", R13*0.8)</f>
        <v/>
      </c>
      <c r="W13" s="230" t="str">
        <f t="shared" si="16"/>
        <v/>
      </c>
      <c r="X13" s="231" t="str">
        <f t="shared" si="19"/>
        <v/>
      </c>
      <c r="Y13" s="233" t="str">
        <f t="shared" si="4"/>
        <v/>
      </c>
      <c r="Z13" s="300" t="str">
        <f t="shared" si="17"/>
        <v/>
      </c>
      <c r="AA13" s="301"/>
    </row>
    <row r="14" spans="1:27" ht="24" customHeight="1">
      <c r="A14" s="68"/>
      <c r="B14" s="295" t="str">
        <f t="shared" si="0"/>
        <v/>
      </c>
      <c r="C14" s="296" t="str">
        <f t="shared" si="1"/>
        <v/>
      </c>
      <c r="D14" s="297" t="str">
        <f t="shared" si="2"/>
        <v/>
      </c>
      <c r="E14" s="875"/>
      <c r="F14" s="876"/>
      <c r="G14" s="225" t="str">
        <f t="shared" si="18"/>
        <v/>
      </c>
      <c r="H14" s="298"/>
      <c r="I14" s="878"/>
      <c r="J14" s="299"/>
      <c r="K14" s="226" t="str">
        <f t="shared" si="5"/>
        <v/>
      </c>
      <c r="L14" s="227" t="str">
        <f t="shared" si="6"/>
        <v/>
      </c>
      <c r="M14" s="228" t="str">
        <f t="shared" si="7"/>
        <v/>
      </c>
      <c r="N14" s="229" t="str">
        <f>IF($D14="", "", IF($G14&lt;31, 0, IF($G14&lt;61, $G14-30, 30)))</f>
        <v/>
      </c>
      <c r="O14" s="228" t="str">
        <f t="shared" si="9"/>
        <v/>
      </c>
      <c r="P14" s="230" t="str">
        <f t="shared" si="10"/>
        <v/>
      </c>
      <c r="Q14" s="234" t="str">
        <f>IF($E14="", "", K14*L14+M14*N14+O14*P14)</f>
        <v/>
      </c>
      <c r="R14" s="235" t="str">
        <f t="shared" si="3"/>
        <v/>
      </c>
      <c r="S14" s="237" t="str">
        <f t="shared" si="12"/>
        <v/>
      </c>
      <c r="T14" s="238" t="str">
        <f t="shared" si="13"/>
        <v/>
      </c>
      <c r="U14" s="239" t="str">
        <f t="shared" si="14"/>
        <v/>
      </c>
      <c r="V14" s="228" t="str">
        <f>IF($D14="", "", R14*0.8)</f>
        <v/>
      </c>
      <c r="W14" s="230" t="str">
        <f t="shared" si="16"/>
        <v/>
      </c>
      <c r="X14" s="231" t="str">
        <f t="shared" si="19"/>
        <v/>
      </c>
      <c r="Y14" s="233" t="str">
        <f t="shared" si="4"/>
        <v/>
      </c>
      <c r="Z14" s="300" t="str">
        <f t="shared" si="17"/>
        <v/>
      </c>
      <c r="AA14" s="301"/>
    </row>
    <row r="15" spans="1:27" ht="24" customHeight="1">
      <c r="A15" s="68"/>
      <c r="B15" s="295" t="str">
        <f t="shared" si="0"/>
        <v/>
      </c>
      <c r="C15" s="296" t="str">
        <f t="shared" si="1"/>
        <v/>
      </c>
      <c r="D15" s="297" t="str">
        <f t="shared" si="2"/>
        <v/>
      </c>
      <c r="E15" s="875"/>
      <c r="F15" s="876"/>
      <c r="G15" s="225" t="str">
        <f t="shared" si="18"/>
        <v/>
      </c>
      <c r="H15" s="298"/>
      <c r="I15" s="878"/>
      <c r="J15" s="299"/>
      <c r="K15" s="226" t="str">
        <f t="shared" si="5"/>
        <v/>
      </c>
      <c r="L15" s="227" t="str">
        <f t="shared" si="6"/>
        <v/>
      </c>
      <c r="M15" s="228" t="str">
        <f t="shared" si="7"/>
        <v/>
      </c>
      <c r="N15" s="229" t="str">
        <f>IF($D15="", "", IF($G15&lt;31, 0, IF($G15&lt;61, $G15-30, 30)))</f>
        <v/>
      </c>
      <c r="O15" s="228" t="str">
        <f t="shared" si="9"/>
        <v/>
      </c>
      <c r="P15" s="230" t="str">
        <f t="shared" si="10"/>
        <v/>
      </c>
      <c r="Q15" s="234" t="str">
        <f t="shared" si="11"/>
        <v/>
      </c>
      <c r="R15" s="235" t="str">
        <f t="shared" si="3"/>
        <v/>
      </c>
      <c r="S15" s="237" t="str">
        <f t="shared" si="12"/>
        <v/>
      </c>
      <c r="T15" s="238" t="str">
        <f t="shared" si="13"/>
        <v/>
      </c>
      <c r="U15" s="239" t="str">
        <f t="shared" si="14"/>
        <v/>
      </c>
      <c r="V15" s="228" t="str">
        <f t="shared" si="15"/>
        <v/>
      </c>
      <c r="W15" s="230" t="str">
        <f t="shared" si="16"/>
        <v/>
      </c>
      <c r="X15" s="231" t="str">
        <f t="shared" si="19"/>
        <v/>
      </c>
      <c r="Y15" s="233" t="str">
        <f t="shared" ref="Y15:Y27" si="20">IF(E15="","",4870)</f>
        <v/>
      </c>
      <c r="Z15" s="300" t="str">
        <f t="shared" si="17"/>
        <v/>
      </c>
      <c r="AA15" s="301"/>
    </row>
    <row r="16" spans="1:27" ht="24" customHeight="1">
      <c r="A16" s="68"/>
      <c r="B16" s="295" t="str">
        <f t="shared" si="0"/>
        <v/>
      </c>
      <c r="C16" s="296" t="str">
        <f t="shared" si="1"/>
        <v/>
      </c>
      <c r="D16" s="297" t="str">
        <f t="shared" si="2"/>
        <v/>
      </c>
      <c r="E16" s="875"/>
      <c r="F16" s="876"/>
      <c r="G16" s="225" t="str">
        <f t="shared" si="18"/>
        <v/>
      </c>
      <c r="H16" s="298"/>
      <c r="I16" s="878"/>
      <c r="J16" s="299"/>
      <c r="K16" s="226" t="str">
        <f t="shared" si="5"/>
        <v/>
      </c>
      <c r="L16" s="227" t="str">
        <f>IF($G16="", "", IF($G16&lt;31, $G16, 30))</f>
        <v/>
      </c>
      <c r="M16" s="228" t="str">
        <f t="shared" si="7"/>
        <v/>
      </c>
      <c r="N16" s="229" t="str">
        <f t="shared" si="8"/>
        <v/>
      </c>
      <c r="O16" s="228" t="str">
        <f t="shared" si="9"/>
        <v/>
      </c>
      <c r="P16" s="230" t="str">
        <f t="shared" si="10"/>
        <v/>
      </c>
      <c r="Q16" s="234" t="str">
        <f t="shared" si="11"/>
        <v/>
      </c>
      <c r="R16" s="235" t="str">
        <f t="shared" si="3"/>
        <v/>
      </c>
      <c r="S16" s="237" t="str">
        <f t="shared" si="12"/>
        <v/>
      </c>
      <c r="T16" s="238" t="str">
        <f t="shared" si="13"/>
        <v/>
      </c>
      <c r="U16" s="239" t="str">
        <f t="shared" si="14"/>
        <v/>
      </c>
      <c r="V16" s="228" t="str">
        <f t="shared" si="15"/>
        <v/>
      </c>
      <c r="W16" s="230" t="str">
        <f t="shared" si="16"/>
        <v/>
      </c>
      <c r="X16" s="231" t="str">
        <f t="shared" si="19"/>
        <v/>
      </c>
      <c r="Y16" s="233" t="str">
        <f t="shared" si="4"/>
        <v/>
      </c>
      <c r="Z16" s="300" t="str">
        <f t="shared" si="17"/>
        <v/>
      </c>
      <c r="AA16" s="301"/>
    </row>
    <row r="17" spans="1:27" ht="24" customHeight="1">
      <c r="A17" s="68"/>
      <c r="B17" s="295" t="str">
        <f t="shared" si="0"/>
        <v/>
      </c>
      <c r="C17" s="296" t="str">
        <f t="shared" si="1"/>
        <v/>
      </c>
      <c r="D17" s="297" t="str">
        <f t="shared" si="2"/>
        <v/>
      </c>
      <c r="E17" s="875"/>
      <c r="F17" s="876"/>
      <c r="G17" s="225" t="str">
        <f t="shared" si="18"/>
        <v/>
      </c>
      <c r="H17" s="298"/>
      <c r="I17" s="878"/>
      <c r="J17" s="299"/>
      <c r="K17" s="226" t="str">
        <f t="shared" si="5"/>
        <v/>
      </c>
      <c r="L17" s="227" t="str">
        <f t="shared" si="6"/>
        <v/>
      </c>
      <c r="M17" s="228" t="str">
        <f t="shared" si="7"/>
        <v/>
      </c>
      <c r="N17" s="229" t="str">
        <f t="shared" si="8"/>
        <v/>
      </c>
      <c r="O17" s="228" t="str">
        <f t="shared" si="9"/>
        <v/>
      </c>
      <c r="P17" s="230" t="str">
        <f t="shared" si="10"/>
        <v/>
      </c>
      <c r="Q17" s="234" t="str">
        <f t="shared" si="11"/>
        <v/>
      </c>
      <c r="R17" s="235" t="str">
        <f t="shared" si="3"/>
        <v/>
      </c>
      <c r="S17" s="237" t="str">
        <f t="shared" si="12"/>
        <v/>
      </c>
      <c r="T17" s="238" t="str">
        <f t="shared" si="13"/>
        <v/>
      </c>
      <c r="U17" s="239" t="str">
        <f t="shared" si="14"/>
        <v/>
      </c>
      <c r="V17" s="228" t="str">
        <f t="shared" si="15"/>
        <v/>
      </c>
      <c r="W17" s="230" t="str">
        <f t="shared" si="16"/>
        <v/>
      </c>
      <c r="X17" s="231" t="str">
        <f t="shared" si="19"/>
        <v/>
      </c>
      <c r="Y17" s="233" t="str">
        <f t="shared" si="4"/>
        <v/>
      </c>
      <c r="Z17" s="300" t="str">
        <f t="shared" si="17"/>
        <v/>
      </c>
      <c r="AA17" s="301"/>
    </row>
    <row r="18" spans="1:27" ht="24" customHeight="1">
      <c r="A18" s="68"/>
      <c r="B18" s="295" t="str">
        <f t="shared" si="0"/>
        <v/>
      </c>
      <c r="C18" s="296" t="str">
        <f t="shared" si="1"/>
        <v/>
      </c>
      <c r="D18" s="297" t="str">
        <f t="shared" si="2"/>
        <v/>
      </c>
      <c r="E18" s="875"/>
      <c r="F18" s="876"/>
      <c r="G18" s="225" t="str">
        <f t="shared" si="18"/>
        <v/>
      </c>
      <c r="H18" s="298"/>
      <c r="I18" s="878"/>
      <c r="J18" s="299"/>
      <c r="K18" s="226" t="str">
        <f t="shared" si="5"/>
        <v/>
      </c>
      <c r="L18" s="227" t="str">
        <f t="shared" si="6"/>
        <v/>
      </c>
      <c r="M18" s="228" t="str">
        <f t="shared" si="7"/>
        <v/>
      </c>
      <c r="N18" s="229" t="str">
        <f t="shared" si="8"/>
        <v/>
      </c>
      <c r="O18" s="228" t="str">
        <f t="shared" si="9"/>
        <v/>
      </c>
      <c r="P18" s="230" t="str">
        <f t="shared" si="10"/>
        <v/>
      </c>
      <c r="Q18" s="234" t="str">
        <f t="shared" si="11"/>
        <v/>
      </c>
      <c r="R18" s="235" t="str">
        <f t="shared" si="3"/>
        <v/>
      </c>
      <c r="S18" s="237" t="str">
        <f t="shared" si="12"/>
        <v/>
      </c>
      <c r="T18" s="238" t="str">
        <f t="shared" si="13"/>
        <v/>
      </c>
      <c r="U18" s="239" t="str">
        <f t="shared" si="14"/>
        <v/>
      </c>
      <c r="V18" s="228" t="str">
        <f t="shared" si="15"/>
        <v/>
      </c>
      <c r="W18" s="230" t="str">
        <f t="shared" si="16"/>
        <v/>
      </c>
      <c r="X18" s="231" t="str">
        <f t="shared" si="19"/>
        <v/>
      </c>
      <c r="Y18" s="233" t="str">
        <f t="shared" si="4"/>
        <v/>
      </c>
      <c r="Z18" s="300" t="str">
        <f t="shared" si="17"/>
        <v/>
      </c>
      <c r="AA18" s="301"/>
    </row>
    <row r="19" spans="1:27" ht="24" customHeight="1">
      <c r="A19" s="68"/>
      <c r="B19" s="295" t="str">
        <f t="shared" si="0"/>
        <v/>
      </c>
      <c r="C19" s="296" t="str">
        <f t="shared" si="1"/>
        <v/>
      </c>
      <c r="D19" s="297" t="str">
        <f t="shared" si="2"/>
        <v/>
      </c>
      <c r="E19" s="875"/>
      <c r="F19" s="876"/>
      <c r="G19" s="225" t="str">
        <f t="shared" si="18"/>
        <v/>
      </c>
      <c r="H19" s="298"/>
      <c r="I19" s="878"/>
      <c r="J19" s="299"/>
      <c r="K19" s="226" t="str">
        <f t="shared" si="5"/>
        <v/>
      </c>
      <c r="L19" s="227" t="str">
        <f t="shared" si="6"/>
        <v/>
      </c>
      <c r="M19" s="228" t="str">
        <f t="shared" si="7"/>
        <v/>
      </c>
      <c r="N19" s="229" t="str">
        <f t="shared" si="8"/>
        <v/>
      </c>
      <c r="O19" s="228" t="str">
        <f t="shared" si="9"/>
        <v/>
      </c>
      <c r="P19" s="230" t="str">
        <f t="shared" si="10"/>
        <v/>
      </c>
      <c r="Q19" s="234" t="str">
        <f t="shared" si="11"/>
        <v/>
      </c>
      <c r="R19" s="235" t="str">
        <f t="shared" si="3"/>
        <v/>
      </c>
      <c r="S19" s="237" t="str">
        <f t="shared" si="12"/>
        <v/>
      </c>
      <c r="T19" s="238" t="str">
        <f t="shared" si="13"/>
        <v/>
      </c>
      <c r="U19" s="239" t="str">
        <f t="shared" si="14"/>
        <v/>
      </c>
      <c r="V19" s="228" t="str">
        <f t="shared" si="15"/>
        <v/>
      </c>
      <c r="W19" s="230" t="str">
        <f t="shared" si="16"/>
        <v/>
      </c>
      <c r="X19" s="231" t="str">
        <f t="shared" si="19"/>
        <v/>
      </c>
      <c r="Y19" s="233" t="str">
        <f t="shared" si="4"/>
        <v/>
      </c>
      <c r="Z19" s="300" t="str">
        <f t="shared" si="17"/>
        <v/>
      </c>
      <c r="AA19" s="301"/>
    </row>
    <row r="20" spans="1:27" ht="24" customHeight="1">
      <c r="A20" s="68"/>
      <c r="B20" s="295" t="str">
        <f t="shared" si="0"/>
        <v/>
      </c>
      <c r="C20" s="296" t="str">
        <f t="shared" si="1"/>
        <v/>
      </c>
      <c r="D20" s="297" t="str">
        <f t="shared" si="2"/>
        <v/>
      </c>
      <c r="E20" s="875"/>
      <c r="F20" s="876"/>
      <c r="G20" s="225" t="str">
        <f t="shared" si="18"/>
        <v/>
      </c>
      <c r="H20" s="298"/>
      <c r="I20" s="878"/>
      <c r="J20" s="299"/>
      <c r="K20" s="226" t="str">
        <f t="shared" si="5"/>
        <v/>
      </c>
      <c r="L20" s="227" t="str">
        <f t="shared" si="6"/>
        <v/>
      </c>
      <c r="M20" s="228" t="str">
        <f t="shared" si="7"/>
        <v/>
      </c>
      <c r="N20" s="229" t="str">
        <f t="shared" si="8"/>
        <v/>
      </c>
      <c r="O20" s="228" t="str">
        <f t="shared" si="9"/>
        <v/>
      </c>
      <c r="P20" s="230" t="str">
        <f t="shared" si="10"/>
        <v/>
      </c>
      <c r="Q20" s="234" t="str">
        <f t="shared" si="11"/>
        <v/>
      </c>
      <c r="R20" s="235" t="str">
        <f t="shared" si="3"/>
        <v/>
      </c>
      <c r="S20" s="237" t="str">
        <f t="shared" si="12"/>
        <v/>
      </c>
      <c r="T20" s="238" t="str">
        <f t="shared" si="13"/>
        <v/>
      </c>
      <c r="U20" s="239" t="str">
        <f t="shared" si="14"/>
        <v/>
      </c>
      <c r="V20" s="228" t="str">
        <f t="shared" si="15"/>
        <v/>
      </c>
      <c r="W20" s="230" t="str">
        <f t="shared" si="16"/>
        <v/>
      </c>
      <c r="X20" s="231" t="str">
        <f t="shared" si="19"/>
        <v/>
      </c>
      <c r="Y20" s="233" t="str">
        <f t="shared" si="4"/>
        <v/>
      </c>
      <c r="Z20" s="300" t="str">
        <f t="shared" si="17"/>
        <v/>
      </c>
      <c r="AA20" s="301"/>
    </row>
    <row r="21" spans="1:27" ht="24" customHeight="1">
      <c r="A21" s="68"/>
      <c r="B21" s="295" t="str">
        <f t="shared" si="0"/>
        <v/>
      </c>
      <c r="C21" s="296" t="str">
        <f t="shared" si="1"/>
        <v/>
      </c>
      <c r="D21" s="297" t="str">
        <f t="shared" si="2"/>
        <v/>
      </c>
      <c r="E21" s="875"/>
      <c r="F21" s="876"/>
      <c r="G21" s="225" t="str">
        <f t="shared" si="18"/>
        <v/>
      </c>
      <c r="H21" s="298"/>
      <c r="I21" s="878"/>
      <c r="J21" s="299"/>
      <c r="K21" s="226" t="str">
        <f t="shared" si="5"/>
        <v/>
      </c>
      <c r="L21" s="227" t="str">
        <f t="shared" si="6"/>
        <v/>
      </c>
      <c r="M21" s="228" t="str">
        <f t="shared" si="7"/>
        <v/>
      </c>
      <c r="N21" s="229" t="str">
        <f t="shared" si="8"/>
        <v/>
      </c>
      <c r="O21" s="228" t="str">
        <f t="shared" si="9"/>
        <v/>
      </c>
      <c r="P21" s="230" t="str">
        <f t="shared" si="10"/>
        <v/>
      </c>
      <c r="Q21" s="234" t="str">
        <f t="shared" si="11"/>
        <v/>
      </c>
      <c r="R21" s="235" t="str">
        <f t="shared" si="3"/>
        <v/>
      </c>
      <c r="S21" s="237" t="str">
        <f t="shared" si="12"/>
        <v/>
      </c>
      <c r="T21" s="238" t="str">
        <f t="shared" si="13"/>
        <v/>
      </c>
      <c r="U21" s="239" t="str">
        <f t="shared" si="14"/>
        <v/>
      </c>
      <c r="V21" s="228" t="str">
        <f t="shared" si="15"/>
        <v/>
      </c>
      <c r="W21" s="230" t="str">
        <f t="shared" si="16"/>
        <v/>
      </c>
      <c r="X21" s="231" t="str">
        <f t="shared" si="19"/>
        <v/>
      </c>
      <c r="Y21" s="233" t="str">
        <f t="shared" si="4"/>
        <v/>
      </c>
      <c r="Z21" s="300" t="str">
        <f t="shared" si="17"/>
        <v/>
      </c>
      <c r="AA21" s="301"/>
    </row>
    <row r="22" spans="1:27" ht="24" customHeight="1">
      <c r="A22" s="68"/>
      <c r="B22" s="295" t="str">
        <f t="shared" si="0"/>
        <v/>
      </c>
      <c r="C22" s="296" t="str">
        <f t="shared" si="1"/>
        <v/>
      </c>
      <c r="D22" s="297" t="str">
        <f t="shared" si="2"/>
        <v/>
      </c>
      <c r="E22" s="875"/>
      <c r="F22" s="876"/>
      <c r="G22" s="225" t="str">
        <f t="shared" si="18"/>
        <v/>
      </c>
      <c r="H22" s="298"/>
      <c r="I22" s="878"/>
      <c r="J22" s="299"/>
      <c r="K22" s="226" t="str">
        <f t="shared" si="5"/>
        <v/>
      </c>
      <c r="L22" s="227" t="str">
        <f t="shared" si="6"/>
        <v/>
      </c>
      <c r="M22" s="228" t="str">
        <f t="shared" si="7"/>
        <v/>
      </c>
      <c r="N22" s="229" t="str">
        <f t="shared" si="8"/>
        <v/>
      </c>
      <c r="O22" s="228" t="str">
        <f t="shared" si="9"/>
        <v/>
      </c>
      <c r="P22" s="230" t="str">
        <f t="shared" si="10"/>
        <v/>
      </c>
      <c r="Q22" s="234" t="str">
        <f t="shared" si="11"/>
        <v/>
      </c>
      <c r="R22" s="235" t="str">
        <f t="shared" si="3"/>
        <v/>
      </c>
      <c r="S22" s="237" t="str">
        <f t="shared" si="12"/>
        <v/>
      </c>
      <c r="T22" s="238" t="str">
        <f t="shared" si="13"/>
        <v/>
      </c>
      <c r="U22" s="239" t="str">
        <f t="shared" si="14"/>
        <v/>
      </c>
      <c r="V22" s="228" t="str">
        <f t="shared" si="15"/>
        <v/>
      </c>
      <c r="W22" s="230" t="str">
        <f t="shared" si="16"/>
        <v/>
      </c>
      <c r="X22" s="231" t="str">
        <f t="shared" si="19"/>
        <v/>
      </c>
      <c r="Y22" s="233" t="str">
        <f t="shared" si="4"/>
        <v/>
      </c>
      <c r="Z22" s="300" t="str">
        <f t="shared" si="17"/>
        <v/>
      </c>
      <c r="AA22" s="301"/>
    </row>
    <row r="23" spans="1:27" ht="24" customHeight="1">
      <c r="A23" s="68"/>
      <c r="B23" s="295" t="str">
        <f t="shared" si="0"/>
        <v/>
      </c>
      <c r="C23" s="296" t="str">
        <f t="shared" si="1"/>
        <v/>
      </c>
      <c r="D23" s="297" t="str">
        <f t="shared" si="2"/>
        <v/>
      </c>
      <c r="E23" s="875"/>
      <c r="F23" s="876"/>
      <c r="G23" s="225" t="str">
        <f t="shared" si="18"/>
        <v/>
      </c>
      <c r="H23" s="298"/>
      <c r="I23" s="878"/>
      <c r="J23" s="299"/>
      <c r="K23" s="226" t="str">
        <f t="shared" si="5"/>
        <v/>
      </c>
      <c r="L23" s="227" t="str">
        <f t="shared" si="6"/>
        <v/>
      </c>
      <c r="M23" s="228" t="str">
        <f t="shared" si="7"/>
        <v/>
      </c>
      <c r="N23" s="229" t="str">
        <f t="shared" si="8"/>
        <v/>
      </c>
      <c r="O23" s="228" t="str">
        <f t="shared" si="9"/>
        <v/>
      </c>
      <c r="P23" s="230" t="str">
        <f t="shared" si="10"/>
        <v/>
      </c>
      <c r="Q23" s="234" t="str">
        <f t="shared" si="11"/>
        <v/>
      </c>
      <c r="R23" s="235" t="str">
        <f t="shared" si="3"/>
        <v/>
      </c>
      <c r="S23" s="237" t="str">
        <f t="shared" si="12"/>
        <v/>
      </c>
      <c r="T23" s="238" t="str">
        <f t="shared" si="13"/>
        <v/>
      </c>
      <c r="U23" s="239" t="str">
        <f t="shared" si="14"/>
        <v/>
      </c>
      <c r="V23" s="228" t="str">
        <f t="shared" si="15"/>
        <v/>
      </c>
      <c r="W23" s="230" t="str">
        <f t="shared" si="16"/>
        <v/>
      </c>
      <c r="X23" s="231" t="str">
        <f t="shared" si="19"/>
        <v/>
      </c>
      <c r="Y23" s="233" t="str">
        <f t="shared" si="4"/>
        <v/>
      </c>
      <c r="Z23" s="300" t="str">
        <f t="shared" si="17"/>
        <v/>
      </c>
      <c r="AA23" s="301"/>
    </row>
    <row r="24" spans="1:27" ht="24" customHeight="1">
      <c r="A24" s="68"/>
      <c r="B24" s="295" t="str">
        <f t="shared" si="0"/>
        <v/>
      </c>
      <c r="C24" s="296" t="str">
        <f t="shared" si="1"/>
        <v/>
      </c>
      <c r="D24" s="297" t="str">
        <f t="shared" si="2"/>
        <v/>
      </c>
      <c r="E24" s="875"/>
      <c r="F24" s="876"/>
      <c r="G24" s="225" t="str">
        <f t="shared" si="18"/>
        <v/>
      </c>
      <c r="H24" s="298"/>
      <c r="I24" s="878"/>
      <c r="J24" s="299"/>
      <c r="K24" s="226" t="str">
        <f t="shared" si="5"/>
        <v/>
      </c>
      <c r="L24" s="227" t="str">
        <f t="shared" si="6"/>
        <v/>
      </c>
      <c r="M24" s="228" t="str">
        <f>IF($D24="","", K24*0.9)</f>
        <v/>
      </c>
      <c r="N24" s="229" t="str">
        <f t="shared" si="8"/>
        <v/>
      </c>
      <c r="O24" s="228" t="str">
        <f>IF($D24="", "", K24*0.8)</f>
        <v/>
      </c>
      <c r="P24" s="230" t="str">
        <f t="shared" si="10"/>
        <v/>
      </c>
      <c r="Q24" s="234" t="str">
        <f t="shared" si="11"/>
        <v/>
      </c>
      <c r="R24" s="235" t="str">
        <f t="shared" si="3"/>
        <v/>
      </c>
      <c r="S24" s="237" t="str">
        <f t="shared" si="12"/>
        <v/>
      </c>
      <c r="T24" s="238" t="str">
        <f>IF($D24="","", R24*0.9)</f>
        <v/>
      </c>
      <c r="U24" s="239" t="str">
        <f t="shared" si="14"/>
        <v/>
      </c>
      <c r="V24" s="228" t="str">
        <f>IF($D24="", "", R24*0.8)</f>
        <v/>
      </c>
      <c r="W24" s="230" t="str">
        <f t="shared" si="16"/>
        <v/>
      </c>
      <c r="X24" s="231" t="str">
        <f t="shared" si="19"/>
        <v/>
      </c>
      <c r="Y24" s="233" t="str">
        <f t="shared" si="4"/>
        <v/>
      </c>
      <c r="Z24" s="300" t="str">
        <f t="shared" si="17"/>
        <v/>
      </c>
      <c r="AA24" s="301"/>
    </row>
    <row r="25" spans="1:27" ht="24" customHeight="1">
      <c r="A25" s="68"/>
      <c r="B25" s="295" t="str">
        <f t="shared" si="0"/>
        <v/>
      </c>
      <c r="C25" s="296" t="str">
        <f t="shared" si="1"/>
        <v/>
      </c>
      <c r="D25" s="297" t="str">
        <f t="shared" si="2"/>
        <v/>
      </c>
      <c r="E25" s="875"/>
      <c r="F25" s="876"/>
      <c r="G25" s="225" t="str">
        <f t="shared" si="18"/>
        <v/>
      </c>
      <c r="H25" s="298"/>
      <c r="I25" s="878"/>
      <c r="J25" s="299"/>
      <c r="K25" s="226" t="str">
        <f t="shared" si="5"/>
        <v/>
      </c>
      <c r="L25" s="608" t="str">
        <f t="shared" si="6"/>
        <v/>
      </c>
      <c r="M25" s="228" t="str">
        <f t="shared" ref="M25:M27" si="21">IF($D25="","", K25*0.9)</f>
        <v/>
      </c>
      <c r="N25" s="229" t="str">
        <f t="shared" si="8"/>
        <v/>
      </c>
      <c r="O25" s="228" t="str">
        <f t="shared" ref="O25:O27" si="22">IF($D25="", "", K25*0.8)</f>
        <v/>
      </c>
      <c r="P25" s="230" t="str">
        <f t="shared" si="10"/>
        <v/>
      </c>
      <c r="Q25" s="234" t="str">
        <f t="shared" si="11"/>
        <v/>
      </c>
      <c r="R25" s="235" t="str">
        <f t="shared" si="3"/>
        <v/>
      </c>
      <c r="S25" s="237" t="str">
        <f t="shared" si="12"/>
        <v/>
      </c>
      <c r="T25" s="238" t="str">
        <f t="shared" ref="T25:T27" si="23">IF($D25="","", R25*0.9)</f>
        <v/>
      </c>
      <c r="U25" s="239" t="str">
        <f t="shared" si="14"/>
        <v/>
      </c>
      <c r="V25" s="228" t="str">
        <f t="shared" ref="V25:V27" si="24">IF($D25="", "", R25*0.8)</f>
        <v/>
      </c>
      <c r="W25" s="230" t="str">
        <f t="shared" si="16"/>
        <v/>
      </c>
      <c r="X25" s="231" t="str">
        <f t="shared" si="19"/>
        <v/>
      </c>
      <c r="Y25" s="233" t="str">
        <f t="shared" si="4"/>
        <v/>
      </c>
      <c r="Z25" s="300" t="str">
        <f t="shared" si="17"/>
        <v/>
      </c>
      <c r="AA25" s="301"/>
    </row>
    <row r="26" spans="1:27" ht="24" customHeight="1">
      <c r="A26" s="68"/>
      <c r="B26" s="295" t="str">
        <f t="shared" si="0"/>
        <v/>
      </c>
      <c r="C26" s="296" t="str">
        <f t="shared" si="1"/>
        <v/>
      </c>
      <c r="D26" s="297" t="str">
        <f t="shared" si="2"/>
        <v/>
      </c>
      <c r="E26" s="875"/>
      <c r="F26" s="876"/>
      <c r="G26" s="225" t="str">
        <f t="shared" si="18"/>
        <v/>
      </c>
      <c r="H26" s="298"/>
      <c r="I26" s="878"/>
      <c r="J26" s="299"/>
      <c r="K26" s="226" t="str">
        <f t="shared" si="5"/>
        <v/>
      </c>
      <c r="L26" s="608" t="str">
        <f t="shared" si="6"/>
        <v/>
      </c>
      <c r="M26" s="228" t="str">
        <f t="shared" si="21"/>
        <v/>
      </c>
      <c r="N26" s="229" t="str">
        <f t="shared" si="8"/>
        <v/>
      </c>
      <c r="O26" s="228" t="str">
        <f t="shared" si="22"/>
        <v/>
      </c>
      <c r="P26" s="230" t="str">
        <f t="shared" si="10"/>
        <v/>
      </c>
      <c r="Q26" s="234" t="str">
        <f t="shared" si="11"/>
        <v/>
      </c>
      <c r="R26" s="235" t="str">
        <f t="shared" si="3"/>
        <v/>
      </c>
      <c r="S26" s="237" t="str">
        <f t="shared" si="12"/>
        <v/>
      </c>
      <c r="T26" s="238" t="str">
        <f t="shared" si="23"/>
        <v/>
      </c>
      <c r="U26" s="239" t="str">
        <f t="shared" si="14"/>
        <v/>
      </c>
      <c r="V26" s="228" t="str">
        <f t="shared" si="24"/>
        <v/>
      </c>
      <c r="W26" s="230" t="str">
        <f t="shared" si="16"/>
        <v/>
      </c>
      <c r="X26" s="231" t="str">
        <f t="shared" si="19"/>
        <v/>
      </c>
      <c r="Y26" s="233" t="str">
        <f t="shared" si="4"/>
        <v/>
      </c>
      <c r="Z26" s="300" t="str">
        <f t="shared" si="17"/>
        <v/>
      </c>
      <c r="AA26" s="301"/>
    </row>
    <row r="27" spans="1:27" ht="24" customHeight="1" thickBot="1">
      <c r="A27" s="68"/>
      <c r="B27" s="302" t="str">
        <f t="shared" si="0"/>
        <v/>
      </c>
      <c r="C27" s="303" t="str">
        <f t="shared" si="1"/>
        <v/>
      </c>
      <c r="D27" s="304" t="str">
        <f t="shared" si="2"/>
        <v/>
      </c>
      <c r="E27" s="880"/>
      <c r="F27" s="881"/>
      <c r="G27" s="605" t="str">
        <f t="shared" si="18"/>
        <v/>
      </c>
      <c r="H27" s="589"/>
      <c r="I27" s="879"/>
      <c r="J27" s="305"/>
      <c r="K27" s="609" t="str">
        <f t="shared" si="5"/>
        <v/>
      </c>
      <c r="L27" s="610" t="str">
        <f t="shared" si="6"/>
        <v/>
      </c>
      <c r="M27" s="611" t="str">
        <f t="shared" si="21"/>
        <v/>
      </c>
      <c r="N27" s="612" t="str">
        <f t="shared" si="8"/>
        <v/>
      </c>
      <c r="O27" s="611" t="str">
        <f t="shared" si="22"/>
        <v/>
      </c>
      <c r="P27" s="613" t="str">
        <f t="shared" si="10"/>
        <v/>
      </c>
      <c r="Q27" s="614" t="str">
        <f t="shared" si="11"/>
        <v/>
      </c>
      <c r="R27" s="615" t="str">
        <f t="shared" si="3"/>
        <v/>
      </c>
      <c r="S27" s="237" t="str">
        <f t="shared" si="12"/>
        <v/>
      </c>
      <c r="T27" s="616" t="str">
        <f t="shared" si="23"/>
        <v/>
      </c>
      <c r="U27" s="239" t="str">
        <f t="shared" si="14"/>
        <v/>
      </c>
      <c r="V27" s="617" t="str">
        <f t="shared" si="24"/>
        <v/>
      </c>
      <c r="W27" s="618" t="str">
        <f t="shared" si="16"/>
        <v/>
      </c>
      <c r="X27" s="619" t="str">
        <f t="shared" si="19"/>
        <v/>
      </c>
      <c r="Y27" s="620" t="str">
        <f t="shared" si="4"/>
        <v/>
      </c>
      <c r="Z27" s="621" t="str">
        <f t="shared" si="17"/>
        <v/>
      </c>
      <c r="AA27" s="306"/>
    </row>
    <row r="28" spans="1:27" ht="36" customHeight="1" thickBot="1">
      <c r="E28" s="307"/>
      <c r="F28" s="684" t="s">
        <v>100</v>
      </c>
      <c r="G28" s="685"/>
      <c r="H28" s="658"/>
      <c r="I28" s="596">
        <f>SUM(I6:I27)</f>
        <v>0</v>
      </c>
      <c r="J28" s="308"/>
      <c r="K28" s="308"/>
      <c r="L28" s="308"/>
      <c r="M28" s="308"/>
      <c r="N28" s="308"/>
      <c r="O28" s="308"/>
      <c r="P28" s="308"/>
      <c r="Q28" s="308"/>
      <c r="R28" s="308"/>
      <c r="S28" s="309"/>
      <c r="T28" s="310"/>
      <c r="U28" s="310"/>
      <c r="V28" s="657" t="s">
        <v>158</v>
      </c>
      <c r="W28" s="658"/>
      <c r="X28" s="658"/>
      <c r="Y28" s="658"/>
      <c r="Z28" s="595">
        <f>SUM(Z6:Z27)</f>
        <v>0</v>
      </c>
      <c r="AA28" s="308"/>
    </row>
    <row r="29" spans="1:27" ht="49.4" customHeight="1">
      <c r="B29" s="667" t="s">
        <v>159</v>
      </c>
      <c r="C29" s="667"/>
      <c r="D29" s="667"/>
      <c r="E29" s="667"/>
      <c r="F29" s="667"/>
      <c r="G29" s="667"/>
      <c r="H29" s="667"/>
      <c r="I29" s="667"/>
      <c r="J29" s="667"/>
      <c r="K29" s="667"/>
      <c r="L29" s="667"/>
      <c r="M29" s="667"/>
      <c r="N29" s="667"/>
      <c r="O29" s="667"/>
      <c r="P29" s="667"/>
      <c r="Q29" s="667"/>
      <c r="R29" s="667"/>
      <c r="S29" s="667"/>
      <c r="T29" s="667"/>
      <c r="U29" s="667"/>
      <c r="V29" s="667"/>
      <c r="W29" s="667"/>
      <c r="X29" s="667"/>
      <c r="Y29" s="667"/>
      <c r="Z29" s="667"/>
    </row>
  </sheetData>
  <mergeCells count="15">
    <mergeCell ref="B29:Z29"/>
    <mergeCell ref="AA4:AA5"/>
    <mergeCell ref="K5:Q5"/>
    <mergeCell ref="R5:X5"/>
    <mergeCell ref="F28:H28"/>
    <mergeCell ref="V28:Y28"/>
    <mergeCell ref="B2:Z2"/>
    <mergeCell ref="B4:B5"/>
    <mergeCell ref="C4:C5"/>
    <mergeCell ref="D4:D5"/>
    <mergeCell ref="E4:G4"/>
    <mergeCell ref="H4:H5"/>
    <mergeCell ref="J4:J5"/>
    <mergeCell ref="K4:Y4"/>
    <mergeCell ref="Z4:Z5"/>
  </mergeCells>
  <phoneticPr fontId="1"/>
  <dataValidations count="1">
    <dataValidation type="date" operator="greaterThanOrEqual" allowBlank="1" showInputMessage="1" showErrorMessage="1" errorTitle="日付を入力願います。" error="2014/4/1のように入力してください。" sqref="E6:F27" xr:uid="{00000000-0002-0000-0700-000000000000}">
      <formula1>40269</formula1>
    </dataValidation>
  </dataValidations>
  <pageMargins left="0.70866141732283472" right="0.70866141732283472" top="0.74803149606299213" bottom="0.74803149606299213" header="0.31496062992125984" footer="0.31496062992125984"/>
  <pageSetup paperSize="9" scale="40" orientation="landscape" r:id="rId1"/>
  <headerFooter>
    <oddHeader>&amp;R（2023.06版）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32"/>
  <sheetViews>
    <sheetView topLeftCell="A4" workbookViewId="0">
      <selection activeCell="G7" sqref="G7:G10"/>
    </sheetView>
  </sheetViews>
  <sheetFormatPr defaultColWidth="9" defaultRowHeight="14"/>
  <cols>
    <col min="1" max="1" width="2.08203125" customWidth="1"/>
    <col min="2" max="2" width="16.58203125" style="262" customWidth="1"/>
    <col min="3" max="3" width="14.08203125" style="262" customWidth="1"/>
    <col min="4" max="4" width="12.58203125" style="262" customWidth="1"/>
    <col min="5" max="5" width="7.83203125" style="262" customWidth="1"/>
    <col min="6" max="6" width="3.33203125" style="262" customWidth="1"/>
    <col min="7" max="7" width="21.83203125" style="262" customWidth="1"/>
    <col min="8" max="8" width="9.33203125" style="262" customWidth="1"/>
    <col min="9" max="9" width="20.58203125" style="262" customWidth="1"/>
    <col min="10" max="10" width="2.08203125" customWidth="1"/>
  </cols>
  <sheetData>
    <row r="1" spans="2:10" ht="15" customHeight="1">
      <c r="G1" s="263"/>
      <c r="H1" s="263"/>
      <c r="I1" s="264" t="s">
        <v>160</v>
      </c>
      <c r="J1" s="4"/>
    </row>
    <row r="2" spans="2:10" ht="30" customHeight="1">
      <c r="B2" s="625" t="s">
        <v>161</v>
      </c>
      <c r="C2" s="625"/>
      <c r="D2" s="625"/>
      <c r="E2" s="625"/>
      <c r="F2" s="625"/>
      <c r="G2" s="625"/>
      <c r="H2" s="625"/>
      <c r="I2" s="625"/>
    </row>
    <row r="3" spans="2:10" ht="18" customHeight="1">
      <c r="H3" s="264" t="s">
        <v>162</v>
      </c>
      <c r="I3" s="265"/>
    </row>
    <row r="4" spans="2:10" ht="18" customHeight="1"/>
    <row r="5" spans="2:10" ht="18" customHeight="1">
      <c r="B5" s="266" t="s">
        <v>163</v>
      </c>
      <c r="C5" s="266"/>
      <c r="D5" s="266"/>
      <c r="E5" s="266"/>
      <c r="F5" s="266"/>
      <c r="G5" s="267"/>
      <c r="H5" s="264"/>
    </row>
    <row r="6" spans="2:10" ht="18" customHeight="1">
      <c r="B6" s="262" t="s">
        <v>164</v>
      </c>
    </row>
    <row r="7" spans="2:10" ht="18" customHeight="1">
      <c r="B7" s="262" t="s">
        <v>165</v>
      </c>
      <c r="F7" s="264" t="s">
        <v>166</v>
      </c>
      <c r="G7" s="267"/>
      <c r="H7" s="268"/>
      <c r="I7" s="269"/>
    </row>
    <row r="8" spans="2:10" ht="18" customHeight="1">
      <c r="C8" s="264"/>
      <c r="F8" s="264" t="s">
        <v>167</v>
      </c>
      <c r="G8" s="267"/>
      <c r="H8" s="268"/>
      <c r="I8" s="269"/>
    </row>
    <row r="9" spans="2:10" ht="18" customHeight="1">
      <c r="F9" s="264" t="s">
        <v>168</v>
      </c>
      <c r="G9" s="267"/>
      <c r="H9" s="268"/>
      <c r="I9" s="269"/>
    </row>
    <row r="10" spans="2:10" ht="18" customHeight="1">
      <c r="I10" s="270"/>
    </row>
    <row r="11" spans="2:10" ht="18" customHeight="1">
      <c r="H11" s="264"/>
      <c r="I11" s="270"/>
    </row>
    <row r="12" spans="2:10" ht="18" customHeight="1">
      <c r="B12" s="262" t="s">
        <v>169</v>
      </c>
      <c r="D12" s="702" t="s">
        <v>170</v>
      </c>
      <c r="E12" s="702"/>
      <c r="F12" s="702"/>
      <c r="G12" s="702"/>
      <c r="H12" s="702"/>
      <c r="I12" s="702"/>
    </row>
    <row r="13" spans="2:10" ht="35.5" customHeight="1">
      <c r="B13" s="705" t="s">
        <v>171</v>
      </c>
      <c r="C13" s="705"/>
      <c r="D13" s="703" t="s">
        <v>172</v>
      </c>
      <c r="E13" s="703"/>
      <c r="F13" s="271" t="s">
        <v>173</v>
      </c>
      <c r="G13" s="704" t="s">
        <v>174</v>
      </c>
      <c r="H13" s="704"/>
      <c r="I13" s="704"/>
    </row>
    <row r="14" spans="2:10" ht="18" customHeight="1">
      <c r="B14" s="696" t="s">
        <v>175</v>
      </c>
      <c r="C14" s="689"/>
      <c r="D14" s="686" t="s">
        <v>343</v>
      </c>
      <c r="E14" s="687"/>
      <c r="I14" s="272"/>
    </row>
    <row r="15" spans="2:10" ht="18" customHeight="1">
      <c r="B15" s="690"/>
      <c r="C15" s="691"/>
      <c r="D15" s="262" t="s">
        <v>177</v>
      </c>
      <c r="G15" s="263"/>
      <c r="H15" s="263"/>
      <c r="I15" s="272"/>
    </row>
    <row r="16" spans="2:10" ht="18" customHeight="1">
      <c r="B16" s="690"/>
      <c r="C16" s="691"/>
      <c r="E16" s="263"/>
      <c r="F16" s="263"/>
      <c r="G16" s="263"/>
      <c r="H16" s="263"/>
      <c r="J16" s="22"/>
    </row>
    <row r="17" spans="2:9" ht="18" customHeight="1">
      <c r="B17" s="692"/>
      <c r="C17" s="693"/>
      <c r="D17" s="266"/>
      <c r="E17" s="266"/>
      <c r="F17" s="266"/>
      <c r="G17" s="266"/>
      <c r="H17" s="266"/>
      <c r="I17" s="273"/>
    </row>
    <row r="18" spans="2:9" ht="18" customHeight="1">
      <c r="B18" s="696" t="s">
        <v>178</v>
      </c>
      <c r="C18" s="697"/>
      <c r="D18" s="686" t="s">
        <v>176</v>
      </c>
      <c r="E18" s="687"/>
      <c r="I18" s="274"/>
    </row>
    <row r="19" spans="2:9" ht="18" customHeight="1">
      <c r="B19" s="698"/>
      <c r="C19" s="699"/>
      <c r="D19" s="275" t="s">
        <v>179</v>
      </c>
      <c r="I19" s="272"/>
    </row>
    <row r="20" spans="2:9" ht="18" customHeight="1">
      <c r="B20" s="698"/>
      <c r="C20" s="699"/>
      <c r="D20" s="275"/>
      <c r="I20" s="272"/>
    </row>
    <row r="21" spans="2:9" ht="18" customHeight="1">
      <c r="B21" s="700"/>
      <c r="C21" s="701"/>
      <c r="D21" s="266"/>
      <c r="E21" s="266"/>
      <c r="F21" s="266"/>
      <c r="G21" s="266"/>
      <c r="H21" s="266"/>
      <c r="I21" s="273"/>
    </row>
    <row r="22" spans="2:9" ht="18" customHeight="1">
      <c r="B22" s="696" t="s">
        <v>180</v>
      </c>
      <c r="C22" s="697"/>
      <c r="D22" s="686" t="s">
        <v>343</v>
      </c>
      <c r="E22" s="687"/>
      <c r="F22" s="262" t="s">
        <v>181</v>
      </c>
      <c r="I22" s="272"/>
    </row>
    <row r="23" spans="2:9" ht="18" customHeight="1">
      <c r="B23" s="700"/>
      <c r="C23" s="701"/>
      <c r="D23" s="266"/>
      <c r="E23" s="266"/>
      <c r="F23" s="266"/>
      <c r="G23" s="266"/>
      <c r="H23" s="266"/>
      <c r="I23" s="273"/>
    </row>
    <row r="24" spans="2:9">
      <c r="B24" s="696" t="s">
        <v>182</v>
      </c>
      <c r="C24" s="697"/>
      <c r="D24" s="686" t="s">
        <v>176</v>
      </c>
      <c r="E24" s="687"/>
      <c r="F24" s="276" t="s">
        <v>183</v>
      </c>
      <c r="G24" s="277"/>
      <c r="H24" s="277"/>
      <c r="I24" s="278"/>
    </row>
    <row r="25" spans="2:9" ht="18" customHeight="1">
      <c r="B25" s="698"/>
      <c r="C25" s="699"/>
      <c r="D25" s="279" t="s">
        <v>184</v>
      </c>
      <c r="E25" s="280"/>
      <c r="F25" s="280"/>
      <c r="G25" s="280"/>
      <c r="H25" s="280"/>
      <c r="I25" s="281"/>
    </row>
    <row r="26" spans="2:9" ht="18" customHeight="1">
      <c r="B26" s="698"/>
      <c r="C26" s="699"/>
      <c r="D26" s="279"/>
      <c r="E26" s="280"/>
      <c r="F26" s="280"/>
      <c r="G26" s="280"/>
      <c r="H26" s="280"/>
      <c r="I26" s="281"/>
    </row>
    <row r="27" spans="2:9" ht="18" customHeight="1">
      <c r="B27" s="700"/>
      <c r="C27" s="701"/>
      <c r="D27" s="282"/>
      <c r="E27" s="283"/>
      <c r="F27" s="283"/>
      <c r="G27" s="283"/>
      <c r="H27" s="283"/>
      <c r="I27" s="284"/>
    </row>
    <row r="28" spans="2:9" ht="18" customHeight="1">
      <c r="B28" s="688" t="s">
        <v>185</v>
      </c>
      <c r="C28" s="689"/>
      <c r="I28" s="272"/>
    </row>
    <row r="29" spans="2:9" ht="18" customHeight="1">
      <c r="B29" s="690"/>
      <c r="C29" s="691"/>
      <c r="I29" s="272"/>
    </row>
    <row r="30" spans="2:9" ht="18" customHeight="1">
      <c r="B30" s="692"/>
      <c r="C30" s="693"/>
      <c r="D30" s="266"/>
      <c r="E30" s="266"/>
      <c r="F30" s="266"/>
      <c r="G30" s="266"/>
      <c r="H30" s="266"/>
      <c r="I30" s="273"/>
    </row>
    <row r="31" spans="2:9" ht="18" customHeight="1"/>
    <row r="32" spans="2:9" ht="192" customHeight="1">
      <c r="B32" s="694" t="s">
        <v>186</v>
      </c>
      <c r="C32" s="695"/>
      <c r="D32" s="695"/>
      <c r="E32" s="695"/>
      <c r="F32" s="695"/>
      <c r="G32" s="695"/>
      <c r="H32" s="695"/>
      <c r="I32" s="695"/>
    </row>
  </sheetData>
  <mergeCells count="15">
    <mergeCell ref="B2:I2"/>
    <mergeCell ref="D12:I12"/>
    <mergeCell ref="D13:E13"/>
    <mergeCell ref="G13:I13"/>
    <mergeCell ref="B13:C13"/>
    <mergeCell ref="D24:E24"/>
    <mergeCell ref="B28:C30"/>
    <mergeCell ref="B32:I32"/>
    <mergeCell ref="B14:C17"/>
    <mergeCell ref="D14:E14"/>
    <mergeCell ref="B18:C21"/>
    <mergeCell ref="D18:E18"/>
    <mergeCell ref="B22:C23"/>
    <mergeCell ref="D22:E22"/>
    <mergeCell ref="B24:C27"/>
  </mergeCells>
  <phoneticPr fontId="1"/>
  <dataValidations count="1">
    <dataValidation type="list" allowBlank="1" showInputMessage="1" showErrorMessage="1" sqref="D14:E14 D18:E18 D22:E22 D24:E24" xr:uid="{00000000-0002-0000-0800-000000000000}">
      <formula1>"なし,有"</formula1>
    </dataValidation>
  </dataValidations>
  <pageMargins left="0.70866141732283472" right="0.70866141732283472" top="0.74803149606299213" bottom="0.74803149606299213" header="0.31496062992125984" footer="0.31496062992125984"/>
  <pageSetup paperSize="9" scale="68" orientation="landscape" r:id="rId1"/>
  <headerFooter>
    <oddHeader>&amp;R（2023.06版）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26</vt:i4>
      </vt:variant>
    </vt:vector>
  </HeadingPairs>
  <TitlesOfParts>
    <vt:vector size="46" baseType="lpstr">
      <vt:lpstr>従事者基礎情報</vt:lpstr>
      <vt:lpstr>様式４ 内訳書</vt:lpstr>
      <vt:lpstr>様式５ 流用明細</vt:lpstr>
      <vt:lpstr>様式６ 直接人件費明細書 </vt:lpstr>
      <vt:lpstr>様式７ 業務従事者名簿 </vt:lpstr>
      <vt:lpstr>様式８ その他原価及び管理費等</vt:lpstr>
      <vt:lpstr>様式９（航空賃 、旅費（その他））</vt:lpstr>
      <vt:lpstr>様式９（航空賃 、旅費（その他）） 特例</vt:lpstr>
      <vt:lpstr>様式10 証拠書類（航空賃） </vt:lpstr>
      <vt:lpstr>様式11　戦争特約保険料</vt:lpstr>
      <vt:lpstr>様式12 一般業務費</vt:lpstr>
      <vt:lpstr>様式13一般業務費出納簿 </vt:lpstr>
      <vt:lpstr>様式14 通訳傭上費・報告書作成費</vt:lpstr>
      <vt:lpstr>様式15 機材費</vt:lpstr>
      <vt:lpstr>様式16 再委託費</vt:lpstr>
      <vt:lpstr>様式17 国内業務費</vt:lpstr>
      <vt:lpstr>様式18　現地一時隔離関連費</vt:lpstr>
      <vt:lpstr>様式19　本邦一時隔離関連費 </vt:lpstr>
      <vt:lpstr>【参考】様式20 証書添付台紙 </vt:lpstr>
      <vt:lpstr>変更の内容</vt:lpstr>
      <vt:lpstr>'様式17 国内業務費'!at15cl2it1</vt:lpstr>
      <vt:lpstr>'【参考】様式20 証書添付台紙 '!Print_Area</vt:lpstr>
      <vt:lpstr>変更の内容!Print_Area</vt:lpstr>
      <vt:lpstr>'様式10 証拠書類（航空賃） '!Print_Area</vt:lpstr>
      <vt:lpstr>'様式11　戦争特約保険料'!Print_Area</vt:lpstr>
      <vt:lpstr>'様式13一般業務費出納簿 '!Print_Area</vt:lpstr>
      <vt:lpstr>'様式14 通訳傭上費・報告書作成費'!Print_Area</vt:lpstr>
      <vt:lpstr>'様式15 機材費'!Print_Area</vt:lpstr>
      <vt:lpstr>'様式16 再委託費'!Print_Area</vt:lpstr>
      <vt:lpstr>'様式17 国内業務費'!Print_Area</vt:lpstr>
      <vt:lpstr>'様式18　現地一時隔離関連費'!Print_Area</vt:lpstr>
      <vt:lpstr>'様式19　本邦一時隔離関連費 '!Print_Area</vt:lpstr>
      <vt:lpstr>'様式４ 内訳書'!Print_Area</vt:lpstr>
      <vt:lpstr>'様式６ 直接人件費明細書 '!Print_Area</vt:lpstr>
      <vt:lpstr>'様式７ 業務従事者名簿 '!Print_Area</vt:lpstr>
      <vt:lpstr>'様式９（航空賃 、旅費（その他））'!Print_Area</vt:lpstr>
      <vt:lpstr>'様式９（航空賃 、旅費（その他）） 特例'!Print_Area</vt:lpstr>
      <vt:lpstr>'様式９（航空賃 、旅費（その他））'!従事者基礎情報</vt:lpstr>
      <vt:lpstr>'様式９（航空賃 、旅費（その他）） 特例'!従事者基礎情報</vt:lpstr>
      <vt:lpstr>従事者基礎情報</vt:lpstr>
      <vt:lpstr>'様式９（航空賃 、旅費（その他））'!単価表</vt:lpstr>
      <vt:lpstr>'様式９（航空賃 、旅費（その他）） 特例'!単価表</vt:lpstr>
      <vt:lpstr>単価表</vt:lpstr>
      <vt:lpstr>'様式９（航空賃 、旅費（その他））'!年度毎月額単価表</vt:lpstr>
      <vt:lpstr>'様式９（航空賃 、旅費（その他）） 特例'!年度毎月額単価表</vt:lpstr>
      <vt:lpstr>年度毎月額単価表</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dcterms:created xsi:type="dcterms:W3CDTF">2015-09-16T23:33:35Z</dcterms:created>
  <dcterms:modified xsi:type="dcterms:W3CDTF">2023-06-13T13:07:41Z</dcterms:modified>
  <cp:category/>
  <cp:contentStatus/>
</cp:coreProperties>
</file>