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ate1904="1" updateLinks="always"/>
  <mc:AlternateContent xmlns:mc="http://schemas.openxmlformats.org/markup-compatibility/2006">
    <mc:Choice Requires="x15">
      <x15ac:absPath xmlns:x15ac="http://schemas.microsoft.com/office/spreadsheetml/2010/11/ac" url="C:\Users\22255\Desktop\見積書様式\"/>
    </mc:Choice>
  </mc:AlternateContent>
  <xr:revisionPtr revIDLastSave="0" documentId="13_ncr:1_{15C9DF49-FE35-4319-B923-BA96343627B9}" xr6:coauthVersionLast="47" xr6:coauthVersionMax="47" xr10:uidLastSave="{00000000-0000-0000-0000-000000000000}"/>
  <bookViews>
    <workbookView xWindow="28680" yWindow="-120" windowWidth="29040" windowHeight="15720" tabRatio="941" xr2:uid="{00000000-000D-0000-FFFF-FFFF00000000}"/>
  </bookViews>
  <sheets>
    <sheet name="表紙" sheetId="49" r:id="rId1"/>
    <sheet name="内訳書" sheetId="33" r:id="rId2"/>
    <sheet name="内訳書 (変更契約用)" sheetId="56" r:id="rId3"/>
    <sheet name="報酬" sheetId="27" r:id="rId4"/>
    <sheet name="旅費（航空賃、その他）" sheetId="58" r:id="rId5"/>
    <sheet name="【別見積】戦争特約保険料" sheetId="47" r:id="rId6"/>
    <sheet name="一般業務費" sheetId="42" r:id="rId7"/>
    <sheet name="【最終見積】　合意単価分（QCBS）" sheetId="54" r:id="rId8"/>
    <sheet name="通訳傭上費・報告書作成費" sheetId="44" r:id="rId9"/>
    <sheet name="機材費" sheetId="30" r:id="rId10"/>
    <sheet name="再委託費" sheetId="37" r:id="rId11"/>
    <sheet name="国内業務費（定額計上用）" sheetId="45" r:id="rId12"/>
    <sheet name="国内業務費 (別見積_内訳有)" sheetId="55" r:id="rId13"/>
    <sheet name="XX【別見積】現地一時隔離関連費" sheetId="51" r:id="rId14"/>
    <sheet name="XX【別見積】本邦一時隔離関連費" sheetId="53" r:id="rId15"/>
    <sheet name="国・地域マスタ" sheetId="57" r:id="rId16"/>
  </sheets>
  <externalReferences>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s>
  <definedNames>
    <definedName name="_１号">#REF!</definedName>
    <definedName name="_２号">#REF!</definedName>
    <definedName name="_３号">#REF!</definedName>
    <definedName name="_４号">#REF!</definedName>
    <definedName name="_５号">#REF!</definedName>
    <definedName name="_６号">#REF!</definedName>
    <definedName name="_xlnm._FilterDatabase" localSheetId="15" hidden="1">国・地域マスタ!$B$2:$K$155</definedName>
    <definedName name="DATA" localSheetId="4">#REF!</definedName>
    <definedName name="DATA">#REF!</definedName>
    <definedName name="_xlnm.Print_Area" localSheetId="5">【別見積】戦争特約保険料!$A$1:$F$12</definedName>
    <definedName name="_xlnm.Print_Area" localSheetId="4">'旅費（航空賃、その他）'!$A$1:$W$31</definedName>
    <definedName name="USD">[1]一般業務費・機材費・再委託費!#REF!</definedName>
    <definedName name="エコノミー">#REF!</definedName>
    <definedName name="コンサルタントによる見積" localSheetId="4">#REF!</definedName>
    <definedName name="コンサルタントによる見積">#REF!</definedName>
    <definedName name="スキーム">[2]データ!$B$3:$B$5</definedName>
    <definedName name="ドルレート" localSheetId="4">#REF!</definedName>
    <definedName name="ドルレート">#REF!</definedName>
    <definedName name="ビジネス">#REF!</definedName>
    <definedName name="一般業務費合計">'[3]一般業務費（２）'!$F$60</definedName>
    <definedName name="一般業務費地域分類" localSheetId="4">#REF!</definedName>
    <definedName name="一般業務費地域分類">#REF!</definedName>
    <definedName name="隔離" localSheetId="4">#REF!</definedName>
    <definedName name="隔離">#REF!</definedName>
    <definedName name="間接費合計" localSheetId="4">#REF!</definedName>
    <definedName name="間接費合計">#REF!</definedName>
    <definedName name="基盤整備費合計" localSheetId="4">'[4]一般業務費（２）'!#REF!</definedName>
    <definedName name="基盤整備費合計">'[4]一般業務費（２）'!#REF!</definedName>
    <definedName name="基本人件費" localSheetId="4">#REF!</definedName>
    <definedName name="基本人件費">#REF!</definedName>
    <definedName name="技術交換費合計" localSheetId="4">#REF!</definedName>
    <definedName name="技術交換費合計">#REF!</definedName>
    <definedName name="業務分類" localSheetId="4">#REF!</definedName>
    <definedName name="業務分類">#REF!</definedName>
    <definedName name="勤務地">[5]月報2!$X$2:$X$4</definedName>
    <definedName name="契約">[6]様式1!$O$4:$O$6</definedName>
    <definedName name="契約年度" localSheetId="4">#REF!</definedName>
    <definedName name="契約年度">#REF!</definedName>
    <definedName name="経路">[6]様式2_4旅費!$C$26:$C$29</definedName>
    <definedName name="現地">'[4]一般業務費（１）'!#REF!</definedName>
    <definedName name="現地業務費合計">'[4]一般業務費（１）'!#REF!</definedName>
    <definedName name="現地調査人月" localSheetId="4">#REF!</definedName>
    <definedName name="現地調査人月">#REF!</definedName>
    <definedName name="現地通貨">[7]LookUp!$B$3</definedName>
    <definedName name="現地通貨レート" localSheetId="4">#REF!</definedName>
    <definedName name="現地通貨レート">#REF!</definedName>
    <definedName name="口座種別">[5]入力シート!$G$2:$G$4</definedName>
    <definedName name="航空運賃" localSheetId="4">#REF!</definedName>
    <definedName name="航空運賃">#REF!</definedName>
    <definedName name="航空賃C" localSheetId="4">#REF!</definedName>
    <definedName name="航空賃C">#REF!</definedName>
    <definedName name="航空賃Y" localSheetId="4">#REF!</definedName>
    <definedName name="航空賃Y">#REF!</definedName>
    <definedName name="国">#N/A</definedName>
    <definedName name="国一覧" localSheetId="4">#REF!</definedName>
    <definedName name="国一覧">#REF!</definedName>
    <definedName name="国内旅費" localSheetId="4">#REF!</definedName>
    <definedName name="国内旅費">#REF!</definedName>
    <definedName name="国別地域分類表" localSheetId="4">#REF!</definedName>
    <definedName name="国別地域分類表">#REF!</definedName>
    <definedName name="資機材費合計" localSheetId="4">#REF!</definedName>
    <definedName name="資機材費合計">#REF!</definedName>
    <definedName name="従事者基礎情報">[8]従事者基礎情報!$A$4:$G$23</definedName>
    <definedName name="処理">[9]単価!$G$3:$G$6</definedName>
    <definedName name="前払">'[5]別紙前払請求内訳 '!$K$2:$K$3</definedName>
    <definedName name="打合簿" localSheetId="4">#REF!</definedName>
    <definedName name="打合簿">#REF!</definedName>
    <definedName name="単価表">[10]従事者基礎情報!$I$6:$L$11</definedName>
    <definedName name="地域" localSheetId="4">#REF!</definedName>
    <definedName name="地域">#REF!</definedName>
    <definedName name="地域A">#REF!</definedName>
    <definedName name="地域B">#REF!</definedName>
    <definedName name="地域C">#REF!</definedName>
    <definedName name="地域分類" localSheetId="4">#REF!</definedName>
    <definedName name="地域分類">#REF!</definedName>
    <definedName name="地域毎一般業務費単価" localSheetId="4">#REF!</definedName>
    <definedName name="地域毎一般業務費単価">#REF!</definedName>
    <definedName name="調査旅費合計" localSheetId="4">#REF!</definedName>
    <definedName name="調査旅費合計">#REF!</definedName>
    <definedName name="直人費コンサル" localSheetId="4">#REF!</definedName>
    <definedName name="直人費コンサル">#REF!</definedName>
    <definedName name="直人費合計" localSheetId="4">#REF!</definedName>
    <definedName name="直人費合計">#REF!</definedName>
    <definedName name="直接経費" localSheetId="4">#REF!</definedName>
    <definedName name="直接経費">#REF!</definedName>
    <definedName name="直接費" localSheetId="4">#REF!</definedName>
    <definedName name="直接費">#REF!</definedName>
    <definedName name="通訳単価" localSheetId="4">#REF!</definedName>
    <definedName name="通訳単価">#REF!</definedName>
    <definedName name="定率化" localSheetId="4">#REF!</definedName>
    <definedName name="定率化">#REF!</definedName>
    <definedName name="特号">#REF!</definedName>
    <definedName name="内外選択">[9]単価!$F$3:$F$4</definedName>
    <definedName name="年度毎月額単価表">[11]従事者基礎情報!$I$14:$N$20</definedName>
    <definedName name="分類">[6]従事者明細!$K$4:$K$7</definedName>
    <definedName name="報告書作成費合計" localSheetId="4">#REF!</definedName>
    <definedName name="報告書作成費合計">#REF!</definedName>
    <definedName name="無償以外単価" localSheetId="4">#REF!</definedName>
    <definedName name="無償以外単価">#REF!</definedName>
    <definedName name="無償単価" localSheetId="4">#REF!</definedName>
    <definedName name="無償単価">#REF!</definedName>
    <definedName name="様式番号" localSheetId="4">#REF!</definedName>
    <definedName name="様式番号">#REF!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58" l="1"/>
  <c r="P8" i="58"/>
  <c r="P9" i="58"/>
  <c r="P10" i="58"/>
  <c r="P11" i="58"/>
  <c r="P12" i="58"/>
  <c r="P13" i="58"/>
  <c r="P14" i="58"/>
  <c r="P15" i="58"/>
  <c r="P16" i="58"/>
  <c r="P17" i="58"/>
  <c r="V17" i="58" s="1"/>
  <c r="P18" i="58"/>
  <c r="P19" i="58"/>
  <c r="V19" i="58" s="1"/>
  <c r="P20" i="58"/>
  <c r="P21" i="58"/>
  <c r="V21" i="58" s="1"/>
  <c r="P22" i="58"/>
  <c r="P23" i="58"/>
  <c r="P24" i="58"/>
  <c r="V24" i="58" s="1"/>
  <c r="P25" i="58"/>
  <c r="V22" i="58"/>
  <c r="V23" i="58"/>
  <c r="V10" i="58"/>
  <c r="V18" i="58"/>
  <c r="V20" i="58"/>
  <c r="D1" i="55"/>
  <c r="C1" i="45"/>
  <c r="C1" i="37"/>
  <c r="C1" i="30"/>
  <c r="C10" i="44"/>
  <c r="C1" i="44"/>
  <c r="D1" i="42"/>
  <c r="C1" i="47"/>
  <c r="F30" i="55"/>
  <c r="D2" i="55" s="1"/>
  <c r="C6" i="45"/>
  <c r="E15" i="37"/>
  <c r="E7" i="37"/>
  <c r="E26" i="30"/>
  <c r="E9" i="30"/>
  <c r="E18" i="30"/>
  <c r="E17" i="44"/>
  <c r="E8" i="44"/>
  <c r="F38" i="42"/>
  <c r="E12" i="47"/>
  <c r="H6" i="27"/>
  <c r="H7" i="27"/>
  <c r="H8" i="27"/>
  <c r="H9" i="27"/>
  <c r="H10" i="27"/>
  <c r="H11" i="27"/>
  <c r="H12" i="27"/>
  <c r="H13" i="27"/>
  <c r="H14" i="27"/>
  <c r="H15" i="27"/>
  <c r="H16" i="27"/>
  <c r="H17" i="27"/>
  <c r="H18" i="27"/>
  <c r="H5" i="27"/>
  <c r="H26" i="58"/>
  <c r="D27" i="58"/>
  <c r="F26" i="58"/>
  <c r="G26" i="58"/>
  <c r="O17" i="58"/>
  <c r="O18" i="58"/>
  <c r="O19" i="58"/>
  <c r="O20" i="58"/>
  <c r="F18" i="58"/>
  <c r="G18" i="58"/>
  <c r="F19" i="58"/>
  <c r="G19" i="58"/>
  <c r="F20" i="58"/>
  <c r="G20" i="58"/>
  <c r="F21" i="58"/>
  <c r="G21" i="58"/>
  <c r="F22" i="58"/>
  <c r="G22" i="58"/>
  <c r="F23" i="58"/>
  <c r="G23" i="58"/>
  <c r="F24" i="58"/>
  <c r="G24" i="58"/>
  <c r="E46" i="57"/>
  <c r="F46" i="57"/>
  <c r="G46" i="57"/>
  <c r="H46" i="57"/>
  <c r="I46" i="57"/>
  <c r="J46" i="57"/>
  <c r="K46" i="57"/>
  <c r="G6" i="58"/>
  <c r="G15" i="58"/>
  <c r="G16" i="58"/>
  <c r="G17" i="58"/>
  <c r="G25" i="58"/>
  <c r="F10" i="58"/>
  <c r="G10" i="58" s="1"/>
  <c r="F11" i="58"/>
  <c r="G11" i="58" s="1"/>
  <c r="F6" i="58"/>
  <c r="O10" i="58"/>
  <c r="O22" i="58" l="1"/>
  <c r="W22" i="58" s="1"/>
  <c r="O21" i="58"/>
  <c r="O24" i="58"/>
  <c r="W24" i="58" s="1"/>
  <c r="O23" i="58"/>
  <c r="W23" i="58" s="1"/>
  <c r="W21" i="58"/>
  <c r="W17" i="58"/>
  <c r="H27" i="58"/>
  <c r="D2" i="58" s="1"/>
  <c r="W19" i="58"/>
  <c r="W20" i="58"/>
  <c r="W18" i="58"/>
  <c r="W10" i="58"/>
  <c r="F7" i="58"/>
  <c r="G7" i="58" s="1"/>
  <c r="F13" i="58"/>
  <c r="G13" i="58" s="1"/>
  <c r="F14" i="58"/>
  <c r="G14" i="58" s="1"/>
  <c r="F15" i="58"/>
  <c r="F16" i="58"/>
  <c r="F17" i="58"/>
  <c r="F25" i="58"/>
  <c r="F8" i="58"/>
  <c r="G8" i="58" s="1"/>
  <c r="F9" i="58"/>
  <c r="G9" i="58" s="1"/>
  <c r="F12" i="58"/>
  <c r="G12" i="58" s="1"/>
  <c r="V25" i="58" l="1"/>
  <c r="O25" i="58"/>
  <c r="V16" i="58"/>
  <c r="O16" i="58"/>
  <c r="V15" i="58"/>
  <c r="O15" i="58"/>
  <c r="V14" i="58"/>
  <c r="O14" i="58"/>
  <c r="V13" i="58"/>
  <c r="O13" i="58"/>
  <c r="V12" i="58"/>
  <c r="O12" i="58"/>
  <c r="V11" i="58"/>
  <c r="O11" i="58"/>
  <c r="V9" i="58"/>
  <c r="O9" i="58"/>
  <c r="V8" i="58"/>
  <c r="O8" i="58"/>
  <c r="V7" i="58"/>
  <c r="O7" i="58"/>
  <c r="K155" i="57"/>
  <c r="J155" i="57"/>
  <c r="I155" i="57"/>
  <c r="H155" i="57"/>
  <c r="G155" i="57"/>
  <c r="F155" i="57"/>
  <c r="E155" i="57"/>
  <c r="K154" i="57"/>
  <c r="J154" i="57"/>
  <c r="I154" i="57"/>
  <c r="H154" i="57"/>
  <c r="G154" i="57"/>
  <c r="F154" i="57"/>
  <c r="E154" i="57"/>
  <c r="K153" i="57"/>
  <c r="J153" i="57"/>
  <c r="I153" i="57"/>
  <c r="H153" i="57"/>
  <c r="G153" i="57"/>
  <c r="F153" i="57"/>
  <c r="E153" i="57"/>
  <c r="K152" i="57"/>
  <c r="J152" i="57"/>
  <c r="I152" i="57"/>
  <c r="H152" i="57"/>
  <c r="G152" i="57"/>
  <c r="F152" i="57"/>
  <c r="E152" i="57"/>
  <c r="K151" i="57"/>
  <c r="J151" i="57"/>
  <c r="I151" i="57"/>
  <c r="H151" i="57"/>
  <c r="G151" i="57"/>
  <c r="F151" i="57"/>
  <c r="E151" i="57"/>
  <c r="K150" i="57"/>
  <c r="J150" i="57"/>
  <c r="I150" i="57"/>
  <c r="H150" i="57"/>
  <c r="G150" i="57"/>
  <c r="F150" i="57"/>
  <c r="E150" i="57"/>
  <c r="K149" i="57"/>
  <c r="J149" i="57"/>
  <c r="I149" i="57"/>
  <c r="H149" i="57"/>
  <c r="G149" i="57"/>
  <c r="F149" i="57"/>
  <c r="E149" i="57"/>
  <c r="K148" i="57"/>
  <c r="J148" i="57"/>
  <c r="I148" i="57"/>
  <c r="H148" i="57"/>
  <c r="G148" i="57"/>
  <c r="F148" i="57"/>
  <c r="E148" i="57"/>
  <c r="K147" i="57"/>
  <c r="J147" i="57"/>
  <c r="I147" i="57"/>
  <c r="H147" i="57"/>
  <c r="G147" i="57"/>
  <c r="F147" i="57"/>
  <c r="E147" i="57"/>
  <c r="K146" i="57"/>
  <c r="J146" i="57"/>
  <c r="I146" i="57"/>
  <c r="H146" i="57"/>
  <c r="G146" i="57"/>
  <c r="F146" i="57"/>
  <c r="E146" i="57"/>
  <c r="K145" i="57"/>
  <c r="J145" i="57"/>
  <c r="I145" i="57"/>
  <c r="H145" i="57"/>
  <c r="G145" i="57"/>
  <c r="F145" i="57"/>
  <c r="E145" i="57"/>
  <c r="K144" i="57"/>
  <c r="J144" i="57"/>
  <c r="I144" i="57"/>
  <c r="H144" i="57"/>
  <c r="G144" i="57"/>
  <c r="F144" i="57"/>
  <c r="E144" i="57"/>
  <c r="K143" i="57"/>
  <c r="J143" i="57"/>
  <c r="I143" i="57"/>
  <c r="H143" i="57"/>
  <c r="G143" i="57"/>
  <c r="F143" i="57"/>
  <c r="E143" i="57"/>
  <c r="K142" i="57"/>
  <c r="J142" i="57"/>
  <c r="I142" i="57"/>
  <c r="H142" i="57"/>
  <c r="G142" i="57"/>
  <c r="F142" i="57"/>
  <c r="E142" i="57"/>
  <c r="K141" i="57"/>
  <c r="J141" i="57"/>
  <c r="I141" i="57"/>
  <c r="H141" i="57"/>
  <c r="G141" i="57"/>
  <c r="F141" i="57"/>
  <c r="E141" i="57"/>
  <c r="K140" i="57"/>
  <c r="J140" i="57"/>
  <c r="I140" i="57"/>
  <c r="H140" i="57"/>
  <c r="G140" i="57"/>
  <c r="F140" i="57"/>
  <c r="E140" i="57"/>
  <c r="K139" i="57"/>
  <c r="J139" i="57"/>
  <c r="I139" i="57"/>
  <c r="H139" i="57"/>
  <c r="G139" i="57"/>
  <c r="F139" i="57"/>
  <c r="E139" i="57"/>
  <c r="K138" i="57"/>
  <c r="J138" i="57"/>
  <c r="I138" i="57"/>
  <c r="H138" i="57"/>
  <c r="G138" i="57"/>
  <c r="F138" i="57"/>
  <c r="E138" i="57"/>
  <c r="K137" i="57"/>
  <c r="J137" i="57"/>
  <c r="I137" i="57"/>
  <c r="H137" i="57"/>
  <c r="G137" i="57"/>
  <c r="F137" i="57"/>
  <c r="E137" i="57"/>
  <c r="K136" i="57"/>
  <c r="J136" i="57"/>
  <c r="I136" i="57"/>
  <c r="H136" i="57"/>
  <c r="G136" i="57"/>
  <c r="F136" i="57"/>
  <c r="E136" i="57"/>
  <c r="K135" i="57"/>
  <c r="J135" i="57"/>
  <c r="I135" i="57"/>
  <c r="H135" i="57"/>
  <c r="G135" i="57"/>
  <c r="F135" i="57"/>
  <c r="E135" i="57"/>
  <c r="K134" i="57"/>
  <c r="J134" i="57"/>
  <c r="I134" i="57"/>
  <c r="H134" i="57"/>
  <c r="G134" i="57"/>
  <c r="F134" i="57"/>
  <c r="E134" i="57"/>
  <c r="K133" i="57"/>
  <c r="J133" i="57"/>
  <c r="I133" i="57"/>
  <c r="H133" i="57"/>
  <c r="G133" i="57"/>
  <c r="F133" i="57"/>
  <c r="E133" i="57"/>
  <c r="K132" i="57"/>
  <c r="J132" i="57"/>
  <c r="I132" i="57"/>
  <c r="H132" i="57"/>
  <c r="G132" i="57"/>
  <c r="F132" i="57"/>
  <c r="E132" i="57"/>
  <c r="K131" i="57"/>
  <c r="J131" i="57"/>
  <c r="I131" i="57"/>
  <c r="H131" i="57"/>
  <c r="G131" i="57"/>
  <c r="F131" i="57"/>
  <c r="E131" i="57"/>
  <c r="K130" i="57"/>
  <c r="J130" i="57"/>
  <c r="I130" i="57"/>
  <c r="H130" i="57"/>
  <c r="G130" i="57"/>
  <c r="F130" i="57"/>
  <c r="E130" i="57"/>
  <c r="K129" i="57"/>
  <c r="J129" i="57"/>
  <c r="I129" i="57"/>
  <c r="H129" i="57"/>
  <c r="G129" i="57"/>
  <c r="F129" i="57"/>
  <c r="E129" i="57"/>
  <c r="K128" i="57"/>
  <c r="J128" i="57"/>
  <c r="I128" i="57"/>
  <c r="H128" i="57"/>
  <c r="G128" i="57"/>
  <c r="F128" i="57"/>
  <c r="E128" i="57"/>
  <c r="K127" i="57"/>
  <c r="J127" i="57"/>
  <c r="I127" i="57"/>
  <c r="H127" i="57"/>
  <c r="G127" i="57"/>
  <c r="F127" i="57"/>
  <c r="E127" i="57"/>
  <c r="K126" i="57"/>
  <c r="J126" i="57"/>
  <c r="I126" i="57"/>
  <c r="H126" i="57"/>
  <c r="G126" i="57"/>
  <c r="F126" i="57"/>
  <c r="E126" i="57"/>
  <c r="K125" i="57"/>
  <c r="J125" i="57"/>
  <c r="I125" i="57"/>
  <c r="H125" i="57"/>
  <c r="G125" i="57"/>
  <c r="F125" i="57"/>
  <c r="E125" i="57"/>
  <c r="K124" i="57"/>
  <c r="J124" i="57"/>
  <c r="I124" i="57"/>
  <c r="H124" i="57"/>
  <c r="G124" i="57"/>
  <c r="F124" i="57"/>
  <c r="E124" i="57"/>
  <c r="K123" i="57"/>
  <c r="J123" i="57"/>
  <c r="I123" i="57"/>
  <c r="H123" i="57"/>
  <c r="G123" i="57"/>
  <c r="F123" i="57"/>
  <c r="E123" i="57"/>
  <c r="K122" i="57"/>
  <c r="J122" i="57"/>
  <c r="I122" i="57"/>
  <c r="H122" i="57"/>
  <c r="G122" i="57"/>
  <c r="F122" i="57"/>
  <c r="E122" i="57"/>
  <c r="K121" i="57"/>
  <c r="J121" i="57"/>
  <c r="I121" i="57"/>
  <c r="H121" i="57"/>
  <c r="G121" i="57"/>
  <c r="F121" i="57"/>
  <c r="E121" i="57"/>
  <c r="K120" i="57"/>
  <c r="J120" i="57"/>
  <c r="I120" i="57"/>
  <c r="H120" i="57"/>
  <c r="G120" i="57"/>
  <c r="F120" i="57"/>
  <c r="E120" i="57"/>
  <c r="K119" i="57"/>
  <c r="J119" i="57"/>
  <c r="I119" i="57"/>
  <c r="H119" i="57"/>
  <c r="G119" i="57"/>
  <c r="F119" i="57"/>
  <c r="E119" i="57"/>
  <c r="K118" i="57"/>
  <c r="J118" i="57"/>
  <c r="I118" i="57"/>
  <c r="H118" i="57"/>
  <c r="G118" i="57"/>
  <c r="F118" i="57"/>
  <c r="E118" i="57"/>
  <c r="K117" i="57"/>
  <c r="J117" i="57"/>
  <c r="I117" i="57"/>
  <c r="H117" i="57"/>
  <c r="G117" i="57"/>
  <c r="F117" i="57"/>
  <c r="E117" i="57"/>
  <c r="K116" i="57"/>
  <c r="J116" i="57"/>
  <c r="I116" i="57"/>
  <c r="H116" i="57"/>
  <c r="G116" i="57"/>
  <c r="F116" i="57"/>
  <c r="E116" i="57"/>
  <c r="K115" i="57"/>
  <c r="J115" i="57"/>
  <c r="I115" i="57"/>
  <c r="H115" i="57"/>
  <c r="G115" i="57"/>
  <c r="F115" i="57"/>
  <c r="E115" i="57"/>
  <c r="K114" i="57"/>
  <c r="J114" i="57"/>
  <c r="I114" i="57"/>
  <c r="H114" i="57"/>
  <c r="G114" i="57"/>
  <c r="F114" i="57"/>
  <c r="E114" i="57"/>
  <c r="K113" i="57"/>
  <c r="J113" i="57"/>
  <c r="I113" i="57"/>
  <c r="H113" i="57"/>
  <c r="G113" i="57"/>
  <c r="F113" i="57"/>
  <c r="E113" i="57"/>
  <c r="K112" i="57"/>
  <c r="J112" i="57"/>
  <c r="I112" i="57"/>
  <c r="H112" i="57"/>
  <c r="G112" i="57"/>
  <c r="F112" i="57"/>
  <c r="E112" i="57"/>
  <c r="K111" i="57"/>
  <c r="J111" i="57"/>
  <c r="I111" i="57"/>
  <c r="H111" i="57"/>
  <c r="G111" i="57"/>
  <c r="F111" i="57"/>
  <c r="E111" i="57"/>
  <c r="K110" i="57"/>
  <c r="J110" i="57"/>
  <c r="I110" i="57"/>
  <c r="H110" i="57"/>
  <c r="G110" i="57"/>
  <c r="F110" i="57"/>
  <c r="E110" i="57"/>
  <c r="K109" i="57"/>
  <c r="J109" i="57"/>
  <c r="I109" i="57"/>
  <c r="H109" i="57"/>
  <c r="G109" i="57"/>
  <c r="F109" i="57"/>
  <c r="E109" i="57"/>
  <c r="K108" i="57"/>
  <c r="J108" i="57"/>
  <c r="I108" i="57"/>
  <c r="H108" i="57"/>
  <c r="G108" i="57"/>
  <c r="F108" i="57"/>
  <c r="E108" i="57"/>
  <c r="K107" i="57"/>
  <c r="J107" i="57"/>
  <c r="I107" i="57"/>
  <c r="H107" i="57"/>
  <c r="G107" i="57"/>
  <c r="F107" i="57"/>
  <c r="E107" i="57"/>
  <c r="K106" i="57"/>
  <c r="J106" i="57"/>
  <c r="I106" i="57"/>
  <c r="H106" i="57"/>
  <c r="G106" i="57"/>
  <c r="F106" i="57"/>
  <c r="E106" i="57"/>
  <c r="K105" i="57"/>
  <c r="J105" i="57"/>
  <c r="I105" i="57"/>
  <c r="H105" i="57"/>
  <c r="G105" i="57"/>
  <c r="F105" i="57"/>
  <c r="E105" i="57"/>
  <c r="K104" i="57"/>
  <c r="J104" i="57"/>
  <c r="I104" i="57"/>
  <c r="H104" i="57"/>
  <c r="G104" i="57"/>
  <c r="F104" i="57"/>
  <c r="E104" i="57"/>
  <c r="K103" i="57"/>
  <c r="J103" i="57"/>
  <c r="I103" i="57"/>
  <c r="H103" i="57"/>
  <c r="G103" i="57"/>
  <c r="F103" i="57"/>
  <c r="E103" i="57"/>
  <c r="K102" i="57"/>
  <c r="J102" i="57"/>
  <c r="I102" i="57"/>
  <c r="H102" i="57"/>
  <c r="G102" i="57"/>
  <c r="F102" i="57"/>
  <c r="E102" i="57"/>
  <c r="K101" i="57"/>
  <c r="J101" i="57"/>
  <c r="I101" i="57"/>
  <c r="H101" i="57"/>
  <c r="G101" i="57"/>
  <c r="F101" i="57"/>
  <c r="E101" i="57"/>
  <c r="K100" i="57"/>
  <c r="J100" i="57"/>
  <c r="I100" i="57"/>
  <c r="H100" i="57"/>
  <c r="G100" i="57"/>
  <c r="F100" i="57"/>
  <c r="E100" i="57"/>
  <c r="K99" i="57"/>
  <c r="J99" i="57"/>
  <c r="I99" i="57"/>
  <c r="H99" i="57"/>
  <c r="G99" i="57"/>
  <c r="F99" i="57"/>
  <c r="E99" i="57"/>
  <c r="K98" i="57"/>
  <c r="J98" i="57"/>
  <c r="I98" i="57"/>
  <c r="H98" i="57"/>
  <c r="G98" i="57"/>
  <c r="F98" i="57"/>
  <c r="E98" i="57"/>
  <c r="K97" i="57"/>
  <c r="J97" i="57"/>
  <c r="I97" i="57"/>
  <c r="H97" i="57"/>
  <c r="G97" i="57"/>
  <c r="F97" i="57"/>
  <c r="E97" i="57"/>
  <c r="K96" i="57"/>
  <c r="J96" i="57"/>
  <c r="I96" i="57"/>
  <c r="H96" i="57"/>
  <c r="G96" i="57"/>
  <c r="F96" i="57"/>
  <c r="E96" i="57"/>
  <c r="K95" i="57"/>
  <c r="J95" i="57"/>
  <c r="I95" i="57"/>
  <c r="H95" i="57"/>
  <c r="G95" i="57"/>
  <c r="F95" i="57"/>
  <c r="E95" i="57"/>
  <c r="K94" i="57"/>
  <c r="J94" i="57"/>
  <c r="I94" i="57"/>
  <c r="H94" i="57"/>
  <c r="G94" i="57"/>
  <c r="F94" i="57"/>
  <c r="E94" i="57"/>
  <c r="K93" i="57"/>
  <c r="J93" i="57"/>
  <c r="I93" i="57"/>
  <c r="H93" i="57"/>
  <c r="G93" i="57"/>
  <c r="F93" i="57"/>
  <c r="E93" i="57"/>
  <c r="K92" i="57"/>
  <c r="J92" i="57"/>
  <c r="I92" i="57"/>
  <c r="H92" i="57"/>
  <c r="G92" i="57"/>
  <c r="F92" i="57"/>
  <c r="E92" i="57"/>
  <c r="K91" i="57"/>
  <c r="J91" i="57"/>
  <c r="I91" i="57"/>
  <c r="H91" i="57"/>
  <c r="G91" i="57"/>
  <c r="F91" i="57"/>
  <c r="E91" i="57"/>
  <c r="K90" i="57"/>
  <c r="J90" i="57"/>
  <c r="I90" i="57"/>
  <c r="H90" i="57"/>
  <c r="G90" i="57"/>
  <c r="F90" i="57"/>
  <c r="E90" i="57"/>
  <c r="K89" i="57"/>
  <c r="J89" i="57"/>
  <c r="I89" i="57"/>
  <c r="H89" i="57"/>
  <c r="G89" i="57"/>
  <c r="F89" i="57"/>
  <c r="E89" i="57"/>
  <c r="K88" i="57"/>
  <c r="J88" i="57"/>
  <c r="I88" i="57"/>
  <c r="H88" i="57"/>
  <c r="G88" i="57"/>
  <c r="F88" i="57"/>
  <c r="E88" i="57"/>
  <c r="K87" i="57"/>
  <c r="J87" i="57"/>
  <c r="I87" i="57"/>
  <c r="H87" i="57"/>
  <c r="G87" i="57"/>
  <c r="F87" i="57"/>
  <c r="E87" i="57"/>
  <c r="K86" i="57"/>
  <c r="J86" i="57"/>
  <c r="I86" i="57"/>
  <c r="H86" i="57"/>
  <c r="G86" i="57"/>
  <c r="F86" i="57"/>
  <c r="E86" i="57"/>
  <c r="K85" i="57"/>
  <c r="J85" i="57"/>
  <c r="I85" i="57"/>
  <c r="H85" i="57"/>
  <c r="G85" i="57"/>
  <c r="F85" i="57"/>
  <c r="E85" i="57"/>
  <c r="K84" i="57"/>
  <c r="J84" i="57"/>
  <c r="I84" i="57"/>
  <c r="H84" i="57"/>
  <c r="G84" i="57"/>
  <c r="F84" i="57"/>
  <c r="E84" i="57"/>
  <c r="K83" i="57"/>
  <c r="J83" i="57"/>
  <c r="I83" i="57"/>
  <c r="H83" i="57"/>
  <c r="G83" i="57"/>
  <c r="F83" i="57"/>
  <c r="E83" i="57"/>
  <c r="K82" i="57"/>
  <c r="J82" i="57"/>
  <c r="I82" i="57"/>
  <c r="H82" i="57"/>
  <c r="G82" i="57"/>
  <c r="F82" i="57"/>
  <c r="E82" i="57"/>
  <c r="K81" i="57"/>
  <c r="J81" i="57"/>
  <c r="I81" i="57"/>
  <c r="H81" i="57"/>
  <c r="G81" i="57"/>
  <c r="F81" i="57"/>
  <c r="E81" i="57"/>
  <c r="K80" i="57"/>
  <c r="J80" i="57"/>
  <c r="I80" i="57"/>
  <c r="H80" i="57"/>
  <c r="G80" i="57"/>
  <c r="F80" i="57"/>
  <c r="E80" i="57"/>
  <c r="K79" i="57"/>
  <c r="J79" i="57"/>
  <c r="I79" i="57"/>
  <c r="H79" i="57"/>
  <c r="G79" i="57"/>
  <c r="F79" i="57"/>
  <c r="E79" i="57"/>
  <c r="K78" i="57"/>
  <c r="J78" i="57"/>
  <c r="I78" i="57"/>
  <c r="H78" i="57"/>
  <c r="G78" i="57"/>
  <c r="F78" i="57"/>
  <c r="E78" i="57"/>
  <c r="K77" i="57"/>
  <c r="J77" i="57"/>
  <c r="I77" i="57"/>
  <c r="H77" i="57"/>
  <c r="G77" i="57"/>
  <c r="F77" i="57"/>
  <c r="E77" i="57"/>
  <c r="K76" i="57"/>
  <c r="J76" i="57"/>
  <c r="I76" i="57"/>
  <c r="H76" i="57"/>
  <c r="G76" i="57"/>
  <c r="F76" i="57"/>
  <c r="E76" i="57"/>
  <c r="K75" i="57"/>
  <c r="J75" i="57"/>
  <c r="I75" i="57"/>
  <c r="H75" i="57"/>
  <c r="G75" i="57"/>
  <c r="F75" i="57"/>
  <c r="E75" i="57"/>
  <c r="K74" i="57"/>
  <c r="J74" i="57"/>
  <c r="I74" i="57"/>
  <c r="H74" i="57"/>
  <c r="G74" i="57"/>
  <c r="F74" i="57"/>
  <c r="E74" i="57"/>
  <c r="K73" i="57"/>
  <c r="J73" i="57"/>
  <c r="I73" i="57"/>
  <c r="H73" i="57"/>
  <c r="G73" i="57"/>
  <c r="F73" i="57"/>
  <c r="E73" i="57"/>
  <c r="K72" i="57"/>
  <c r="J72" i="57"/>
  <c r="I72" i="57"/>
  <c r="H72" i="57"/>
  <c r="G72" i="57"/>
  <c r="F72" i="57"/>
  <c r="E72" i="57"/>
  <c r="K71" i="57"/>
  <c r="J71" i="57"/>
  <c r="I71" i="57"/>
  <c r="H71" i="57"/>
  <c r="G71" i="57"/>
  <c r="F71" i="57"/>
  <c r="E71" i="57"/>
  <c r="K70" i="57"/>
  <c r="J70" i="57"/>
  <c r="I70" i="57"/>
  <c r="H70" i="57"/>
  <c r="G70" i="57"/>
  <c r="F70" i="57"/>
  <c r="E70" i="57"/>
  <c r="K69" i="57"/>
  <c r="J69" i="57"/>
  <c r="I69" i="57"/>
  <c r="H69" i="57"/>
  <c r="G69" i="57"/>
  <c r="F69" i="57"/>
  <c r="E69" i="57"/>
  <c r="K68" i="57"/>
  <c r="J68" i="57"/>
  <c r="I68" i="57"/>
  <c r="H68" i="57"/>
  <c r="G68" i="57"/>
  <c r="F68" i="57"/>
  <c r="E68" i="57"/>
  <c r="K67" i="57"/>
  <c r="J67" i="57"/>
  <c r="I67" i="57"/>
  <c r="H67" i="57"/>
  <c r="G67" i="57"/>
  <c r="F67" i="57"/>
  <c r="E67" i="57"/>
  <c r="K66" i="57"/>
  <c r="J66" i="57"/>
  <c r="I66" i="57"/>
  <c r="H66" i="57"/>
  <c r="G66" i="57"/>
  <c r="F66" i="57"/>
  <c r="E66" i="57"/>
  <c r="K65" i="57"/>
  <c r="J65" i="57"/>
  <c r="I65" i="57"/>
  <c r="H65" i="57"/>
  <c r="G65" i="57"/>
  <c r="F65" i="57"/>
  <c r="E65" i="57"/>
  <c r="K64" i="57"/>
  <c r="J64" i="57"/>
  <c r="I64" i="57"/>
  <c r="H64" i="57"/>
  <c r="G64" i="57"/>
  <c r="F64" i="57"/>
  <c r="E64" i="57"/>
  <c r="K63" i="57"/>
  <c r="J63" i="57"/>
  <c r="I63" i="57"/>
  <c r="H63" i="57"/>
  <c r="G63" i="57"/>
  <c r="F63" i="57"/>
  <c r="E63" i="57"/>
  <c r="K62" i="57"/>
  <c r="J62" i="57"/>
  <c r="I62" i="57"/>
  <c r="H62" i="57"/>
  <c r="G62" i="57"/>
  <c r="F62" i="57"/>
  <c r="E62" i="57"/>
  <c r="K61" i="57"/>
  <c r="J61" i="57"/>
  <c r="I61" i="57"/>
  <c r="H61" i="57"/>
  <c r="G61" i="57"/>
  <c r="F61" i="57"/>
  <c r="E61" i="57"/>
  <c r="K60" i="57"/>
  <c r="J60" i="57"/>
  <c r="I60" i="57"/>
  <c r="H60" i="57"/>
  <c r="G60" i="57"/>
  <c r="F60" i="57"/>
  <c r="E60" i="57"/>
  <c r="K59" i="57"/>
  <c r="J59" i="57"/>
  <c r="I59" i="57"/>
  <c r="H59" i="57"/>
  <c r="G59" i="57"/>
  <c r="F59" i="57"/>
  <c r="E59" i="57"/>
  <c r="K58" i="57"/>
  <c r="J58" i="57"/>
  <c r="I58" i="57"/>
  <c r="H58" i="57"/>
  <c r="G58" i="57"/>
  <c r="F58" i="57"/>
  <c r="E58" i="57"/>
  <c r="K57" i="57"/>
  <c r="J57" i="57"/>
  <c r="I57" i="57"/>
  <c r="H57" i="57"/>
  <c r="G57" i="57"/>
  <c r="F57" i="57"/>
  <c r="E57" i="57"/>
  <c r="K56" i="57"/>
  <c r="J56" i="57"/>
  <c r="I56" i="57"/>
  <c r="H56" i="57"/>
  <c r="G56" i="57"/>
  <c r="F56" i="57"/>
  <c r="E56" i="57"/>
  <c r="K55" i="57"/>
  <c r="J55" i="57"/>
  <c r="I55" i="57"/>
  <c r="H55" i="57"/>
  <c r="G55" i="57"/>
  <c r="F55" i="57"/>
  <c r="E55" i="57"/>
  <c r="K54" i="57"/>
  <c r="J54" i="57"/>
  <c r="I54" i="57"/>
  <c r="H54" i="57"/>
  <c r="G54" i="57"/>
  <c r="F54" i="57"/>
  <c r="E54" i="57"/>
  <c r="K53" i="57"/>
  <c r="J53" i="57"/>
  <c r="I53" i="57"/>
  <c r="H53" i="57"/>
  <c r="G53" i="57"/>
  <c r="F53" i="57"/>
  <c r="E53" i="57"/>
  <c r="K52" i="57"/>
  <c r="J52" i="57"/>
  <c r="I52" i="57"/>
  <c r="H52" i="57"/>
  <c r="G52" i="57"/>
  <c r="F52" i="57"/>
  <c r="E52" i="57"/>
  <c r="K51" i="57"/>
  <c r="J51" i="57"/>
  <c r="I51" i="57"/>
  <c r="H51" i="57"/>
  <c r="G51" i="57"/>
  <c r="F51" i="57"/>
  <c r="E51" i="57"/>
  <c r="K50" i="57"/>
  <c r="J50" i="57"/>
  <c r="I50" i="57"/>
  <c r="H50" i="57"/>
  <c r="G50" i="57"/>
  <c r="F50" i="57"/>
  <c r="E50" i="57"/>
  <c r="K49" i="57"/>
  <c r="J49" i="57"/>
  <c r="I49" i="57"/>
  <c r="H49" i="57"/>
  <c r="G49" i="57"/>
  <c r="F49" i="57"/>
  <c r="E49" i="57"/>
  <c r="K48" i="57"/>
  <c r="J48" i="57"/>
  <c r="I48" i="57"/>
  <c r="H48" i="57"/>
  <c r="G48" i="57"/>
  <c r="F48" i="57"/>
  <c r="E48" i="57"/>
  <c r="K47" i="57"/>
  <c r="J47" i="57"/>
  <c r="I47" i="57"/>
  <c r="H47" i="57"/>
  <c r="G47" i="57"/>
  <c r="F47" i="57"/>
  <c r="E47" i="57"/>
  <c r="K45" i="57"/>
  <c r="J45" i="57"/>
  <c r="I45" i="57"/>
  <c r="H45" i="57"/>
  <c r="G45" i="57"/>
  <c r="F45" i="57"/>
  <c r="E45" i="57"/>
  <c r="K44" i="57"/>
  <c r="J44" i="57"/>
  <c r="I44" i="57"/>
  <c r="H44" i="57"/>
  <c r="G44" i="57"/>
  <c r="F44" i="57"/>
  <c r="E44" i="57"/>
  <c r="K43" i="57"/>
  <c r="J43" i="57"/>
  <c r="I43" i="57"/>
  <c r="H43" i="57"/>
  <c r="G43" i="57"/>
  <c r="F43" i="57"/>
  <c r="E43" i="57"/>
  <c r="K42" i="57"/>
  <c r="J42" i="57"/>
  <c r="I42" i="57"/>
  <c r="H42" i="57"/>
  <c r="G42" i="57"/>
  <c r="F42" i="57"/>
  <c r="E42" i="57"/>
  <c r="K41" i="57"/>
  <c r="J41" i="57"/>
  <c r="I41" i="57"/>
  <c r="H41" i="57"/>
  <c r="G41" i="57"/>
  <c r="F41" i="57"/>
  <c r="E41" i="57"/>
  <c r="K40" i="57"/>
  <c r="J40" i="57"/>
  <c r="I40" i="57"/>
  <c r="H40" i="57"/>
  <c r="G40" i="57"/>
  <c r="F40" i="57"/>
  <c r="E40" i="57"/>
  <c r="K39" i="57"/>
  <c r="J39" i="57"/>
  <c r="I39" i="57"/>
  <c r="H39" i="57"/>
  <c r="G39" i="57"/>
  <c r="F39" i="57"/>
  <c r="E39" i="57"/>
  <c r="K38" i="57"/>
  <c r="J38" i="57"/>
  <c r="I38" i="57"/>
  <c r="H38" i="57"/>
  <c r="G38" i="57"/>
  <c r="F38" i="57"/>
  <c r="E38" i="57"/>
  <c r="K37" i="57"/>
  <c r="J37" i="57"/>
  <c r="I37" i="57"/>
  <c r="H37" i="57"/>
  <c r="G37" i="57"/>
  <c r="F37" i="57"/>
  <c r="E37" i="57"/>
  <c r="K36" i="57"/>
  <c r="J36" i="57"/>
  <c r="I36" i="57"/>
  <c r="H36" i="57"/>
  <c r="G36" i="57"/>
  <c r="F36" i="57"/>
  <c r="E36" i="57"/>
  <c r="K35" i="57"/>
  <c r="J35" i="57"/>
  <c r="I35" i="57"/>
  <c r="H35" i="57"/>
  <c r="G35" i="57"/>
  <c r="F35" i="57"/>
  <c r="E35" i="57"/>
  <c r="K34" i="57"/>
  <c r="J34" i="57"/>
  <c r="I34" i="57"/>
  <c r="H34" i="57"/>
  <c r="G34" i="57"/>
  <c r="F34" i="57"/>
  <c r="E34" i="57"/>
  <c r="K33" i="57"/>
  <c r="J33" i="57"/>
  <c r="I33" i="57"/>
  <c r="H33" i="57"/>
  <c r="G33" i="57"/>
  <c r="F33" i="57"/>
  <c r="E33" i="57"/>
  <c r="K32" i="57"/>
  <c r="J32" i="57"/>
  <c r="I32" i="57"/>
  <c r="H32" i="57"/>
  <c r="G32" i="57"/>
  <c r="F32" i="57"/>
  <c r="E32" i="57"/>
  <c r="K31" i="57"/>
  <c r="J31" i="57"/>
  <c r="I31" i="57"/>
  <c r="H31" i="57"/>
  <c r="G31" i="57"/>
  <c r="F31" i="57"/>
  <c r="E31" i="57"/>
  <c r="K30" i="57"/>
  <c r="J30" i="57"/>
  <c r="I30" i="57"/>
  <c r="H30" i="57"/>
  <c r="G30" i="57"/>
  <c r="F30" i="57"/>
  <c r="E30" i="57"/>
  <c r="K29" i="57"/>
  <c r="J29" i="57"/>
  <c r="I29" i="57"/>
  <c r="H29" i="57"/>
  <c r="G29" i="57"/>
  <c r="F29" i="57"/>
  <c r="E29" i="57"/>
  <c r="K28" i="57"/>
  <c r="J28" i="57"/>
  <c r="I28" i="57"/>
  <c r="H28" i="57"/>
  <c r="G28" i="57"/>
  <c r="F28" i="57"/>
  <c r="E28" i="57"/>
  <c r="K27" i="57"/>
  <c r="J27" i="57"/>
  <c r="I27" i="57"/>
  <c r="H27" i="57"/>
  <c r="G27" i="57"/>
  <c r="F27" i="57"/>
  <c r="E27" i="57"/>
  <c r="K26" i="57"/>
  <c r="J26" i="57"/>
  <c r="I26" i="57"/>
  <c r="H26" i="57"/>
  <c r="G26" i="57"/>
  <c r="F26" i="57"/>
  <c r="E26" i="57"/>
  <c r="K25" i="57"/>
  <c r="J25" i="57"/>
  <c r="I25" i="57"/>
  <c r="H25" i="57"/>
  <c r="G25" i="57"/>
  <c r="F25" i="57"/>
  <c r="E25" i="57"/>
  <c r="K24" i="57"/>
  <c r="J24" i="57"/>
  <c r="I24" i="57"/>
  <c r="H24" i="57"/>
  <c r="G24" i="57"/>
  <c r="F24" i="57"/>
  <c r="E24" i="57"/>
  <c r="K23" i="57"/>
  <c r="J23" i="57"/>
  <c r="I23" i="57"/>
  <c r="H23" i="57"/>
  <c r="G23" i="57"/>
  <c r="F23" i="57"/>
  <c r="E23" i="57"/>
  <c r="K22" i="57"/>
  <c r="J22" i="57"/>
  <c r="I22" i="57"/>
  <c r="H22" i="57"/>
  <c r="G22" i="57"/>
  <c r="F22" i="57"/>
  <c r="E22" i="57"/>
  <c r="K21" i="57"/>
  <c r="J21" i="57"/>
  <c r="I21" i="57"/>
  <c r="H21" i="57"/>
  <c r="G21" i="57"/>
  <c r="F21" i="57"/>
  <c r="E21" i="57"/>
  <c r="K20" i="57"/>
  <c r="J20" i="57"/>
  <c r="I20" i="57"/>
  <c r="H20" i="57"/>
  <c r="G20" i="57"/>
  <c r="F20" i="57"/>
  <c r="E20" i="57"/>
  <c r="K19" i="57"/>
  <c r="J19" i="57"/>
  <c r="I19" i="57"/>
  <c r="H19" i="57"/>
  <c r="G19" i="57"/>
  <c r="F19" i="57"/>
  <c r="E19" i="57"/>
  <c r="K18" i="57"/>
  <c r="J18" i="57"/>
  <c r="I18" i="57"/>
  <c r="H18" i="57"/>
  <c r="G18" i="57"/>
  <c r="F18" i="57"/>
  <c r="E18" i="57"/>
  <c r="K17" i="57"/>
  <c r="J17" i="57"/>
  <c r="I17" i="57"/>
  <c r="H17" i="57"/>
  <c r="G17" i="57"/>
  <c r="F17" i="57"/>
  <c r="E17" i="57"/>
  <c r="K16" i="57"/>
  <c r="J16" i="57"/>
  <c r="I16" i="57"/>
  <c r="H16" i="57"/>
  <c r="G16" i="57"/>
  <c r="F16" i="57"/>
  <c r="E16" i="57"/>
  <c r="K15" i="57"/>
  <c r="J15" i="57"/>
  <c r="I15" i="57"/>
  <c r="H15" i="57"/>
  <c r="G15" i="57"/>
  <c r="F15" i="57"/>
  <c r="E15" i="57"/>
  <c r="K14" i="57"/>
  <c r="J14" i="57"/>
  <c r="I14" i="57"/>
  <c r="H14" i="57"/>
  <c r="G14" i="57"/>
  <c r="F14" i="57"/>
  <c r="E14" i="57"/>
  <c r="K13" i="57"/>
  <c r="J13" i="57"/>
  <c r="I13" i="57"/>
  <c r="H13" i="57"/>
  <c r="G13" i="57"/>
  <c r="F13" i="57"/>
  <c r="E13" i="57"/>
  <c r="K12" i="57"/>
  <c r="J12" i="57"/>
  <c r="I12" i="57"/>
  <c r="H12" i="57"/>
  <c r="G12" i="57"/>
  <c r="F12" i="57"/>
  <c r="E12" i="57"/>
  <c r="K11" i="57"/>
  <c r="J11" i="57"/>
  <c r="I11" i="57"/>
  <c r="H11" i="57"/>
  <c r="G11" i="57"/>
  <c r="F11" i="57"/>
  <c r="E11" i="57"/>
  <c r="K10" i="57"/>
  <c r="J10" i="57"/>
  <c r="I10" i="57"/>
  <c r="H10" i="57"/>
  <c r="G10" i="57"/>
  <c r="F10" i="57"/>
  <c r="E10" i="57"/>
  <c r="K9" i="57"/>
  <c r="J9" i="57"/>
  <c r="I9" i="57"/>
  <c r="H9" i="57"/>
  <c r="G9" i="57"/>
  <c r="F9" i="57"/>
  <c r="E9" i="57"/>
  <c r="K8" i="57"/>
  <c r="J8" i="57"/>
  <c r="I8" i="57"/>
  <c r="H8" i="57"/>
  <c r="G8" i="57"/>
  <c r="F8" i="57"/>
  <c r="E8" i="57"/>
  <c r="K7" i="57"/>
  <c r="J7" i="57"/>
  <c r="I7" i="57"/>
  <c r="H7" i="57"/>
  <c r="G7" i="57"/>
  <c r="F7" i="57"/>
  <c r="E7" i="57"/>
  <c r="K6" i="57"/>
  <c r="J6" i="57"/>
  <c r="I6" i="57"/>
  <c r="H6" i="57"/>
  <c r="G6" i="57"/>
  <c r="F6" i="57"/>
  <c r="E6" i="57"/>
  <c r="K5" i="57"/>
  <c r="J5" i="57"/>
  <c r="I5" i="57"/>
  <c r="H5" i="57"/>
  <c r="G5" i="57"/>
  <c r="F5" i="57"/>
  <c r="E5" i="57"/>
  <c r="K4" i="57"/>
  <c r="J4" i="57"/>
  <c r="I4" i="57"/>
  <c r="H4" i="57"/>
  <c r="G4" i="57"/>
  <c r="F4" i="57"/>
  <c r="E4" i="57"/>
  <c r="K3" i="57"/>
  <c r="J3" i="57"/>
  <c r="I3" i="57"/>
  <c r="H3" i="57"/>
  <c r="G3" i="57"/>
  <c r="F3" i="57"/>
  <c r="E3" i="57"/>
  <c r="E13" i="56"/>
  <c r="C9" i="56"/>
  <c r="C24" i="56" s="1"/>
  <c r="F7" i="42"/>
  <c r="F6" i="42"/>
  <c r="F5" i="42"/>
  <c r="F4" i="42"/>
  <c r="F8" i="42" s="1"/>
  <c r="L27" i="58" l="1"/>
  <c r="V27" i="58"/>
  <c r="W15" i="58"/>
  <c r="W8" i="58"/>
  <c r="W16" i="58"/>
  <c r="W13" i="58"/>
  <c r="W14" i="58"/>
  <c r="W25" i="58"/>
  <c r="E10" i="56"/>
  <c r="C8" i="33"/>
  <c r="W12" i="58"/>
  <c r="W9" i="58"/>
  <c r="W11" i="58"/>
  <c r="W7" i="58"/>
  <c r="E24" i="54"/>
  <c r="E23" i="54"/>
  <c r="E22" i="54"/>
  <c r="W27" i="58" l="1"/>
  <c r="D3" i="58" s="1"/>
  <c r="E25" i="54"/>
  <c r="G13" i="51"/>
  <c r="G12" i="51"/>
  <c r="G11" i="51"/>
  <c r="G10" i="51"/>
  <c r="G9" i="51"/>
  <c r="G8" i="51"/>
  <c r="G7" i="51"/>
  <c r="F28" i="55"/>
  <c r="F27" i="55"/>
  <c r="F26" i="55"/>
  <c r="F23" i="55"/>
  <c r="F22" i="55"/>
  <c r="F21" i="55"/>
  <c r="F18" i="55"/>
  <c r="F17" i="55"/>
  <c r="F16" i="55"/>
  <c r="F15" i="55"/>
  <c r="F14" i="55"/>
  <c r="F13" i="55"/>
  <c r="F10" i="55"/>
  <c r="F9" i="55"/>
  <c r="F8" i="55"/>
  <c r="F7" i="55"/>
  <c r="F6" i="55"/>
  <c r="E14" i="37"/>
  <c r="E13" i="37"/>
  <c r="E12" i="37"/>
  <c r="E11" i="37"/>
  <c r="E6" i="37"/>
  <c r="E5" i="37"/>
  <c r="E4" i="37"/>
  <c r="F36" i="42"/>
  <c r="F35" i="42"/>
  <c r="F34" i="42"/>
  <c r="F32" i="42"/>
  <c r="F31" i="42"/>
  <c r="F30" i="42"/>
  <c r="F28" i="42"/>
  <c r="F27" i="42"/>
  <c r="F26" i="42"/>
  <c r="F24" i="42"/>
  <c r="F23" i="42"/>
  <c r="F22" i="42"/>
  <c r="F20" i="42"/>
  <c r="F19" i="42"/>
  <c r="F18" i="42"/>
  <c r="F16" i="42"/>
  <c r="F15" i="42"/>
  <c r="F14" i="42"/>
  <c r="F12" i="42"/>
  <c r="F11" i="42"/>
  <c r="E4" i="44"/>
  <c r="E7" i="44"/>
  <c r="E6" i="44"/>
  <c r="E5" i="44"/>
  <c r="E25" i="30"/>
  <c r="E24" i="30"/>
  <c r="E23" i="30"/>
  <c r="E17" i="30"/>
  <c r="E16" i="30"/>
  <c r="E15" i="30"/>
  <c r="E14" i="30"/>
  <c r="E8" i="30"/>
  <c r="E7" i="30"/>
  <c r="E6" i="30"/>
  <c r="E5" i="30"/>
  <c r="E11" i="56" l="1"/>
  <c r="C9" i="33"/>
  <c r="F24" i="55"/>
  <c r="F19" i="55"/>
  <c r="G14" i="51"/>
  <c r="E4" i="51" s="1"/>
  <c r="C11" i="30"/>
  <c r="C2" i="30"/>
  <c r="C2" i="37"/>
  <c r="F19" i="27"/>
  <c r="E19" i="27"/>
  <c r="E11" i="47"/>
  <c r="E10" i="47"/>
  <c r="E9" i="47"/>
  <c r="E8" i="47"/>
  <c r="E7" i="47"/>
  <c r="E6" i="47"/>
  <c r="E5" i="47"/>
  <c r="C26" i="56" l="1" a="1"/>
  <c r="C26" i="56" s="1"/>
  <c r="C28" i="56" l="1"/>
  <c r="E4" i="56" s="1"/>
  <c r="F11" i="55" l="1"/>
  <c r="F29" i="55"/>
  <c r="F37" i="42" l="1"/>
  <c r="C20" i="30" l="1"/>
  <c r="E17" i="54" l="1"/>
  <c r="E12" i="54"/>
  <c r="E11" i="54"/>
  <c r="E6" i="54"/>
  <c r="G8" i="53"/>
  <c r="G9" i="53"/>
  <c r="G10" i="53"/>
  <c r="G11" i="53"/>
  <c r="G12" i="53"/>
  <c r="G19" i="51"/>
  <c r="G20" i="51"/>
  <c r="G21" i="51"/>
  <c r="G22" i="51"/>
  <c r="G23" i="51"/>
  <c r="G15" i="27"/>
  <c r="G16" i="27"/>
  <c r="G17" i="27"/>
  <c r="G18" i="27"/>
  <c r="G6" i="27"/>
  <c r="G7" i="27"/>
  <c r="G8" i="27"/>
  <c r="G9" i="27"/>
  <c r="G10" i="27"/>
  <c r="G11" i="27"/>
  <c r="G12" i="27"/>
  <c r="G13" i="27"/>
  <c r="G14" i="27"/>
  <c r="G5" i="27"/>
  <c r="C9" i="37"/>
  <c r="F33" i="42"/>
  <c r="F25" i="42"/>
  <c r="F29" i="42"/>
  <c r="F21" i="42"/>
  <c r="F17" i="42"/>
  <c r="F9" i="42"/>
  <c r="F10" i="42"/>
  <c r="E4" i="47"/>
  <c r="F13" i="42" l="1"/>
  <c r="G10" i="56"/>
  <c r="G13" i="53"/>
  <c r="E4" i="53" s="1"/>
  <c r="E2" i="53" s="1"/>
  <c r="E17" i="56"/>
  <c r="G17" i="56" s="1"/>
  <c r="C15" i="33"/>
  <c r="E20" i="56"/>
  <c r="G20" i="56" s="1"/>
  <c r="C18" i="33"/>
  <c r="E16" i="56"/>
  <c r="G16" i="56" s="1"/>
  <c r="C14" i="33"/>
  <c r="H19" i="27"/>
  <c r="C1" i="27" s="1"/>
  <c r="G19" i="27"/>
  <c r="G24" i="51"/>
  <c r="C11" i="33" l="1"/>
  <c r="C10" i="33" s="1"/>
  <c r="E12" i="56"/>
  <c r="E16" i="51"/>
  <c r="E2" i="51" s="1"/>
  <c r="C16" i="33"/>
  <c r="E18" i="56"/>
  <c r="G18" i="56" s="1"/>
  <c r="C17" i="33"/>
  <c r="E19" i="56"/>
  <c r="G19" i="56" s="1"/>
  <c r="G12" i="56" l="1"/>
  <c r="C7" i="33"/>
  <c r="E9" i="56"/>
  <c r="C5" i="33"/>
  <c r="E7" i="56"/>
  <c r="G7" i="56" s="1"/>
  <c r="E24" i="56" l="1"/>
  <c r="G24" i="56" s="1"/>
  <c r="G9" i="56"/>
  <c r="G11" i="56"/>
  <c r="C22" i="33"/>
  <c r="C24" i="33" s="1" a="1"/>
  <c r="C24" i="33" s="1"/>
  <c r="E26" i="56" l="1" a="1"/>
  <c r="E26" i="56" s="1"/>
  <c r="E28" i="56" s="1"/>
  <c r="E5" i="56" s="1"/>
  <c r="B17" i="49"/>
  <c r="G26" i="56" l="1" a="1"/>
  <c r="G26" i="56" s="1"/>
  <c r="G28" i="56" l="1"/>
  <c r="C26" i="3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契約第1課　津田</author>
  </authors>
  <commentList>
    <comment ref="B18" authorId="0" shapeId="0" xr:uid="{00000000-0006-0000-0000-000001000000}">
      <text>
        <r>
          <rPr>
            <sz val="9"/>
            <color indexed="81"/>
            <rFont val="MS P ゴシック"/>
            <family val="3"/>
            <charset val="128"/>
          </rPr>
          <t xml:space="preserve">
プロポーザル提出時は、消費税及び地方消費税は０円としてください。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契約第1課　津田</author>
  </authors>
  <commentList>
    <comment ref="D1" authorId="0" shapeId="0" xr:uid="{00000000-0006-0000-0100-000001000000}">
      <text>
        <r>
          <rPr>
            <b/>
            <sz val="10"/>
            <color indexed="81"/>
            <rFont val="MS P ゴシック"/>
            <family val="3"/>
            <charset val="128"/>
          </rPr>
          <t>注１）プルダウンより約款を選択
調査業務約款：全課税
事業実施支援業務約款：全不課税（ただし、現地渡航がない場合は本約款を維持し課税契約とする。）</t>
        </r>
      </text>
    </comment>
    <comment ref="B2" authorId="0" shapeId="0" xr:uid="{00000000-0006-0000-0100-000002000000}">
      <text>
        <r>
          <rPr>
            <b/>
            <sz val="10"/>
            <color indexed="81"/>
            <rFont val="MS P ゴシック"/>
            <family val="3"/>
            <charset val="128"/>
          </rPr>
          <t>注２）プルダウンより以下を選択
・プロポーザル提出→見積書
・最終見積書提出時→最終見積書
・契約書提出時→附属書Ⅲ　契約金額内訳書
・ゼロ号打合簿提出時→契約金額詳細内訳書</t>
        </r>
      </text>
    </comment>
    <comment ref="D8" authorId="0" shapeId="0" xr:uid="{00000000-0006-0000-0100-000003000000}">
      <text>
        <r>
          <rPr>
            <b/>
            <sz val="10"/>
            <color indexed="81"/>
            <rFont val="MS P ゴシック"/>
            <family val="3"/>
            <charset val="128"/>
          </rPr>
          <t>クリーム色のセルはプルダウンより以下を選択できます。なお、QCBS案件にて航空賃を合意単価とする場合は最終見積書、契約金額内訳書、契約金額詳細内訳書を提出時に「円（QCBS合意単価）」を選択してください。
・円
・円（QCBS合意単価）
・円（定額計上）</t>
        </r>
      </text>
    </comment>
    <comment ref="D10" authorId="0" shapeId="0" xr:uid="{00000000-0006-0000-0100-000004000000}">
      <text>
        <r>
          <rPr>
            <b/>
            <sz val="10"/>
            <color indexed="81"/>
            <rFont val="MS P ゴシック"/>
            <family val="3"/>
            <charset val="128"/>
          </rPr>
          <t>クリーム色のセルはプルダウンより以下を選択できます。
・円
・円（定額計上）
・円（QCBS合意単価）（←対象費目のみ。QCBS案件にて合意単価とする場合は最終見積書、契約金額内訳書、契約金額詳細内訳書を提出時に「円（QCBS合意単価）」を選択してください。）</t>
        </r>
      </text>
    </comment>
    <comment ref="D11" authorId="0" shapeId="0" xr:uid="{00000000-0006-0000-0100-000005000000}">
      <text>
        <r>
          <rPr>
            <b/>
            <sz val="10"/>
            <color indexed="81"/>
            <rFont val="MS P ゴシック"/>
            <family val="3"/>
            <charset val="128"/>
          </rPr>
          <t>注３）オレンジはプロポーザル提出時に入力不要です。
（契約交渉後、QCBS案件で使用します）</t>
        </r>
      </text>
    </comment>
    <comment ref="B24" authorId="0" shapeId="0" xr:uid="{00000000-0006-0000-0100-000006000000}">
      <text>
        <r>
          <rPr>
            <b/>
            <sz val="9"/>
            <color indexed="81"/>
            <rFont val="MS P ゴシック"/>
            <family val="3"/>
            <charset val="128"/>
          </rPr>
          <t>右上の適用約款を選択すると、Ⅲ小計額を税率10％で自動計算できます。なお、業務実施支援業務約款では現地渡航がない（旅費（航空賃）がゼロ円）場合は、課税契約となり、税率10％で自動計算でき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契約第1課　津田</author>
  </authors>
  <commentList>
    <comment ref="G1" authorId="0" shapeId="0" xr:uid="{00000000-0006-0000-0200-000001000000}">
      <text>
        <r>
          <rPr>
            <b/>
            <sz val="9"/>
            <color indexed="81"/>
            <rFont val="MS P ゴシック"/>
            <family val="3"/>
            <charset val="128"/>
          </rPr>
          <t xml:space="preserve">注２）プルダウンより約款を選択
調査業務約款：全課税
</t>
        </r>
        <r>
          <rPr>
            <b/>
            <sz val="9"/>
            <color indexed="10"/>
            <rFont val="MS P ゴシック"/>
            <family val="3"/>
            <charset val="128"/>
          </rPr>
          <t>事業実施支援業務約款：全不課税（ただし、現地渡航がない場合は本約款を維持し課税契約とする。）</t>
        </r>
      </text>
    </comment>
    <comment ref="B2" authorId="0" shapeId="0" xr:uid="{00000000-0006-0000-0200-000002000000}">
      <text>
        <r>
          <rPr>
            <b/>
            <sz val="10"/>
            <color indexed="81"/>
            <rFont val="MS P ゴシック"/>
            <family val="3"/>
            <charset val="128"/>
          </rPr>
          <t>注３）プルダウンより以下を選択
・打合簿提出時→変更契約金額内訳書（案）
・最終見積書提出時→最終変更見積書
・変更契約書セット提出時→変更契約金額内訳書　別紙●
（●の数字は手入力できます。）</t>
        </r>
      </text>
    </comment>
    <comment ref="C6" authorId="0" shapeId="0" xr:uid="{00000000-0006-0000-0200-000003000000}">
      <text>
        <r>
          <rPr>
            <b/>
            <sz val="9"/>
            <color indexed="81"/>
            <rFont val="MS P ゴシック"/>
            <family val="3"/>
            <charset val="128"/>
          </rPr>
          <t>注４）変更前の契約金額は手入力します。</t>
        </r>
        <r>
          <rPr>
            <sz val="9"/>
            <color indexed="81"/>
            <rFont val="MS P ゴシック"/>
            <family val="3"/>
            <charset val="128"/>
          </rPr>
          <t xml:space="preserve">
</t>
        </r>
      </text>
    </comment>
    <comment ref="B26" authorId="0" shapeId="0" xr:uid="{00000000-0006-0000-0200-000005000000}">
      <text>
        <r>
          <rPr>
            <b/>
            <sz val="9"/>
            <color indexed="81"/>
            <rFont val="MS P ゴシック"/>
            <family val="3"/>
            <charset val="128"/>
          </rPr>
          <t>右上の適用約款を選択すると、Ⅲ小計額を税率10％で自動計算できます。</t>
        </r>
        <r>
          <rPr>
            <b/>
            <sz val="9"/>
            <color indexed="10"/>
            <rFont val="MS P ゴシック"/>
            <family val="3"/>
            <charset val="128"/>
          </rPr>
          <t>なお、業務実施支援業務約款では現地渡航がない（旅費（航空賃）がゼロ円）場合は、課税契約となり、税率10％で自動計算できます。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Yoshizawa, Shinobu[芳沢 忍]</author>
    <author>Ito, Tamaki[伊藤 珠希]</author>
  </authors>
  <commentList>
    <comment ref="A5" authorId="0" shapeId="0" xr:uid="{82327F25-3960-4145-8F0E-EF82CEC2686A}">
      <text>
        <r>
          <rPr>
            <b/>
            <sz val="9"/>
            <color indexed="81"/>
            <rFont val="MS P ゴシック"/>
            <family val="3"/>
            <charset val="128"/>
          </rPr>
          <t>青色セルの個所のみ入力（それ以外は数式が入っています）</t>
        </r>
      </text>
    </comment>
    <comment ref="G6" authorId="1" shapeId="0" xr:uid="{9A17F919-75B5-445A-A8A7-2F8757A89D69}">
      <text>
        <r>
          <rPr>
            <b/>
            <sz val="9"/>
            <color indexed="81"/>
            <rFont val="MS P ゴシック"/>
            <family val="3"/>
            <charset val="128"/>
          </rPr>
          <t>関数コピー用セル</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Yoshizawa, Shinobu[芳沢 忍]</author>
  </authors>
  <commentList>
    <comment ref="A2" authorId="0" shapeId="0" xr:uid="{7CA3C1B2-B01B-436B-A75D-55274C7E5234}">
      <text>
        <r>
          <rPr>
            <sz val="10"/>
            <color indexed="81"/>
            <rFont val="MS P ゴシック"/>
            <family val="3"/>
            <charset val="128"/>
          </rPr>
          <t>QCBS案件で合意単価が設定された場合は、こちらのシートを活用ください。あわせて、内訳書にも反映されるように、内訳書の該当項目の数式を適宜修正の上、ご使用ください。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<sst xmlns="http://schemas.openxmlformats.org/spreadsheetml/2006/main" count="1133" uniqueCount="531">
  <si>
    <t>20●●年●月●日</t>
    <phoneticPr fontId="19"/>
  </si>
  <si>
    <t>独立行政法人国際協力機構</t>
  </si>
  <si>
    <t>　契約担当役　理事　殿</t>
  </si>
  <si>
    <t>≪競争参加者名≫</t>
  </si>
  <si>
    <t>≪代表者名≫　　印</t>
  </si>
  <si>
    <t xml:space="preserve">※押印を省略する場合、以下も記載ください
【押印省略】
本件責任者 （氏名）
 　　　　　（役職）
　　　　　（所属先）
　　　　（連絡先）電話番号及び電子メールアドレス
担当者   （氏名）
 　　　　 （役職）
　　　　（所属先）
　　　　（連絡先）電話番号及び電子メールアドレス
</t>
    <phoneticPr fontId="19"/>
  </si>
  <si>
    <t>≪案件名（業務名称）≫に係る見積書の提出について</t>
    <phoneticPr fontId="19"/>
  </si>
  <si>
    <t>　標記業務に係る見積書を下記の通り提出いたします。</t>
  </si>
  <si>
    <t>記</t>
  </si>
  <si>
    <t>１．見積金額　：</t>
    <phoneticPr fontId="19"/>
  </si>
  <si>
    <t>円</t>
    <rPh sb="0" eb="1">
      <t>エン</t>
    </rPh>
    <phoneticPr fontId="19"/>
  </si>
  <si>
    <r>
      <rPr>
        <sz val="10"/>
        <color rgb="FF000000"/>
        <rFont val="ＭＳ ゴシック"/>
        <family val="3"/>
        <charset val="128"/>
      </rPr>
      <t>（消費税及び地方消費税</t>
    </r>
    <r>
      <rPr>
        <vertAlign val="superscript"/>
        <sz val="10"/>
        <color rgb="FF000000"/>
        <rFont val="ＭＳ ゴシック"/>
        <family val="3"/>
        <charset val="128"/>
      </rPr>
      <t>注）</t>
    </r>
    <r>
      <rPr>
        <sz val="12"/>
        <color rgb="FF000000"/>
        <rFont val="ＭＳ ゴシック"/>
        <family val="3"/>
        <charset val="128"/>
      </rPr>
      <t>：</t>
    </r>
    <phoneticPr fontId="19"/>
  </si>
  <si>
    <t>円を含む）</t>
    <rPh sb="0" eb="1">
      <t>エン</t>
    </rPh>
    <rPh sb="2" eb="3">
      <t>フク</t>
    </rPh>
    <phoneticPr fontId="19"/>
  </si>
  <si>
    <t>２．見積内訳：　別紙のとおり</t>
  </si>
  <si>
    <t>以上</t>
  </si>
  <si>
    <r>
      <t>注）</t>
    </r>
    <r>
      <rPr>
        <u/>
        <sz val="10.5"/>
        <color rgb="FF000000"/>
        <rFont val="ＭＳ ゴシック"/>
        <family val="3"/>
        <charset val="128"/>
      </rPr>
      <t>プロポーザル提出時は、消費税及び地方消費税は０円</t>
    </r>
    <r>
      <rPr>
        <sz val="10.5"/>
        <color rgb="FF000000"/>
        <rFont val="ＭＳ ゴシック"/>
        <family val="3"/>
        <charset val="128"/>
      </rPr>
      <t>としてください。　
契約交渉の後に提出いただく最終見積書においては、消費税及び地方消費税を算出頂きます。</t>
    </r>
    <phoneticPr fontId="19"/>
  </si>
  <si>
    <t>適用約款：</t>
    <rPh sb="0" eb="2">
      <t>テキヨウ</t>
    </rPh>
    <rPh sb="2" eb="4">
      <t>ヤッカン</t>
    </rPh>
    <phoneticPr fontId="19"/>
  </si>
  <si>
    <t>事業実施支援業務約款</t>
  </si>
  <si>
    <t>見積書</t>
    <phoneticPr fontId="19"/>
  </si>
  <si>
    <t>業務名称：●●●●●●●●●●●●●●●●●●●●●●●●</t>
  </si>
  <si>
    <t>業務地：◎◎◎◎◎◎国</t>
    <rPh sb="2" eb="3">
      <t>チ</t>
    </rPh>
    <phoneticPr fontId="19"/>
  </si>
  <si>
    <t>Ⅰ　報酬</t>
  </si>
  <si>
    <t>円</t>
  </si>
  <si>
    <t>Ⅱ　直接経費</t>
  </si>
  <si>
    <t>　１　旅費（航空賃）</t>
  </si>
  <si>
    <t>　２　旅費（その他）</t>
  </si>
  <si>
    <t>　３　一般業務費</t>
  </si>
  <si>
    <t>　４　通訳傭上費</t>
  </si>
  <si>
    <t>　５　報告書作成費</t>
  </si>
  <si>
    <t>　６　機材費</t>
  </si>
  <si>
    <t>　７　再委託費</t>
  </si>
  <si>
    <t>　８　国内業務費</t>
  </si>
  <si>
    <t>Ⅲ　小計</t>
  </si>
  <si>
    <t>Ⅳ　消費税及び地方消費税　　　　　</t>
  </si>
  <si>
    <t>円</t>
    <phoneticPr fontId="19"/>
  </si>
  <si>
    <t>Ⅴ　合計</t>
  </si>
  <si>
    <t>調査業務約款</t>
  </si>
  <si>
    <t>　　　　　　　　                 変更契約金額内訳書　　　　　　　　　　  別紙●</t>
    <phoneticPr fontId="19"/>
  </si>
  <si>
    <t>変更前契約金額</t>
    <rPh sb="0" eb="3">
      <t>ヘンコウマエ</t>
    </rPh>
    <rPh sb="3" eb="7">
      <t>ケイヤクキンガク</t>
    </rPh>
    <phoneticPr fontId="19"/>
  </si>
  <si>
    <t>変更後契約金額</t>
    <rPh sb="0" eb="3">
      <t>ヘンコウゴ</t>
    </rPh>
    <rPh sb="3" eb="7">
      <t>ケイヤクキンガク</t>
    </rPh>
    <phoneticPr fontId="19"/>
  </si>
  <si>
    <t>変更前</t>
    <rPh sb="0" eb="3">
      <t>ヘンコウマエ</t>
    </rPh>
    <phoneticPr fontId="19"/>
  </si>
  <si>
    <t>変更後</t>
    <rPh sb="0" eb="3">
      <t>ヘンコウゴ</t>
    </rPh>
    <phoneticPr fontId="19"/>
  </si>
  <si>
    <t>差額</t>
    <rPh sb="0" eb="2">
      <t>サガク</t>
    </rPh>
    <phoneticPr fontId="19"/>
  </si>
  <si>
    <t>担当分野</t>
  </si>
  <si>
    <t>格付（号）</t>
    <phoneticPr fontId="19"/>
  </si>
  <si>
    <t>月額
（円）</t>
    <phoneticPr fontId="19"/>
  </si>
  <si>
    <t>変更
内容</t>
    <rPh sb="0" eb="2">
      <t>ヘンコウ</t>
    </rPh>
    <rPh sb="3" eb="5">
      <t>ナイヨウ</t>
    </rPh>
    <phoneticPr fontId="19"/>
  </si>
  <si>
    <t>業務人月</t>
    <rPh sb="2" eb="4">
      <t>ニンゲツ</t>
    </rPh>
    <phoneticPr fontId="19"/>
  </si>
  <si>
    <t>金額
（円）</t>
    <phoneticPr fontId="19"/>
  </si>
  <si>
    <t>現地</t>
    <rPh sb="0" eb="2">
      <t>ゲンチ</t>
    </rPh>
    <phoneticPr fontId="19"/>
  </si>
  <si>
    <t>国内</t>
    <rPh sb="0" eb="2">
      <t>コクナイ</t>
    </rPh>
    <phoneticPr fontId="19"/>
  </si>
  <si>
    <t>合計</t>
    <rPh sb="0" eb="2">
      <t>ゴウケイ</t>
    </rPh>
    <phoneticPr fontId="19"/>
  </si>
  <si>
    <t>業務主任者／●●●計画</t>
  </si>
  <si>
    <t>合計</t>
  </si>
  <si>
    <t>格付
(号)</t>
  </si>
  <si>
    <t>現地期間
(日間)</t>
  </si>
  <si>
    <t>国名</t>
    <rPh sb="0" eb="2">
      <t>コクメイ</t>
    </rPh>
    <phoneticPr fontId="19"/>
  </si>
  <si>
    <t>案件地域</t>
    <rPh sb="0" eb="4">
      <t>アンケンチイキ</t>
    </rPh>
    <phoneticPr fontId="19"/>
  </si>
  <si>
    <t>搭乗クラス</t>
    <rPh sb="0" eb="2">
      <t>トウジョウ</t>
    </rPh>
    <phoneticPr fontId="19"/>
  </si>
  <si>
    <t>旅費（その他）</t>
  </si>
  <si>
    <t>金　　額
（円）</t>
  </si>
  <si>
    <t>インド</t>
    <phoneticPr fontId="19"/>
  </si>
  <si>
    <t>×</t>
  </si>
  <si>
    <t>(</t>
  </si>
  <si>
    <t>）</t>
  </si>
  <si>
    <t>＝</t>
  </si>
  <si>
    <t>（</t>
  </si>
  <si>
    <t>アゼルバイジャン</t>
  </si>
  <si>
    <t>小計</t>
    <rPh sb="0" eb="2">
      <t>ショウケイ</t>
    </rPh>
    <phoneticPr fontId="19"/>
  </si>
  <si>
    <t>合　　計</t>
  </si>
  <si>
    <t>【航空経路、航空会社及び搭乗クラス】</t>
    <phoneticPr fontId="19"/>
  </si>
  <si>
    <t>戦争特約保険料</t>
  </si>
  <si>
    <t>*　最終見積書や契約金額内訳書を作成する際は、内訳書の「旅費（その他）」に合算するように数式を修正してください。</t>
    <rPh sb="2" eb="6">
      <t>サイシュウミツモリ</t>
    </rPh>
    <rPh sb="6" eb="7">
      <t>ショ</t>
    </rPh>
    <rPh sb="8" eb="10">
      <t>ケイヤク</t>
    </rPh>
    <rPh sb="10" eb="12">
      <t>キンガク</t>
    </rPh>
    <rPh sb="12" eb="15">
      <t>ウチワケショ</t>
    </rPh>
    <rPh sb="16" eb="18">
      <t>サクセイ</t>
    </rPh>
    <rPh sb="20" eb="21">
      <t>サイ</t>
    </rPh>
    <rPh sb="23" eb="26">
      <t>ウチワケショ</t>
    </rPh>
    <rPh sb="28" eb="30">
      <t>リョヒ</t>
    </rPh>
    <rPh sb="33" eb="34">
      <t>タ</t>
    </rPh>
    <rPh sb="37" eb="39">
      <t>ガッサン</t>
    </rPh>
    <rPh sb="44" eb="46">
      <t>スウシキ</t>
    </rPh>
    <rPh sb="47" eb="49">
      <t>シュウセイ</t>
    </rPh>
    <phoneticPr fontId="19"/>
  </si>
  <si>
    <t>細　　目</t>
  </si>
  <si>
    <t>変更内容</t>
    <rPh sb="0" eb="4">
      <t>ヘンコウナイヨウ</t>
    </rPh>
    <phoneticPr fontId="19"/>
  </si>
  <si>
    <t>単価（円）</t>
  </si>
  <si>
    <t>数量</t>
  </si>
  <si>
    <t>金額（円）</t>
  </si>
  <si>
    <t>備　考</t>
  </si>
  <si>
    <t>３　一般業務費</t>
  </si>
  <si>
    <t>変更内容</t>
    <rPh sb="0" eb="2">
      <t>ヘンコウ</t>
    </rPh>
    <rPh sb="2" eb="4">
      <t>ナイヨウ</t>
    </rPh>
    <phoneticPr fontId="19"/>
  </si>
  <si>
    <t>①特殊傭人費</t>
  </si>
  <si>
    <t>小　　計</t>
  </si>
  <si>
    <t>②車両関連費</t>
  </si>
  <si>
    <t>③セミナー等
実施関連費</t>
  </si>
  <si>
    <t>④事務所関連費</t>
  </si>
  <si>
    <t>⑤旅費・交通費</t>
  </si>
  <si>
    <t>⑥施設・設備等関連費</t>
  </si>
  <si>
    <t>⑦資料等翻訳費</t>
  </si>
  <si>
    <t>⑧雑費</t>
    <phoneticPr fontId="19"/>
  </si>
  <si>
    <t>契約金額内訳書（合意単価適用分）</t>
  </si>
  <si>
    <t>２　旅費（その他）</t>
  </si>
  <si>
    <t>費　　目</t>
  </si>
  <si>
    <t>合意単価</t>
  </si>
  <si>
    <t>合計額</t>
  </si>
  <si>
    <t>備考</t>
    <rPh sb="0" eb="2">
      <t>ビコウ</t>
    </rPh>
    <phoneticPr fontId="19"/>
  </si>
  <si>
    <t>車両関連費</t>
    <phoneticPr fontId="19"/>
  </si>
  <si>
    <t>通信費</t>
    <phoneticPr fontId="19"/>
  </si>
  <si>
    <t>４　通訳傭上費</t>
  </si>
  <si>
    <t>通訳傭上費（日本語－〇語）</t>
    <phoneticPr fontId="19"/>
  </si>
  <si>
    <t>５　報告書作成費</t>
  </si>
  <si>
    <t>〇〇（○部）</t>
    <rPh sb="4" eb="5">
      <t>ブ</t>
    </rPh>
    <phoneticPr fontId="19"/>
  </si>
  <si>
    <t>一式</t>
  </si>
  <si>
    <t>△△（△部）</t>
    <rPh sb="4" eb="5">
      <t>ブ</t>
    </rPh>
    <phoneticPr fontId="19"/>
  </si>
  <si>
    <t>□□（□部）</t>
    <rPh sb="4" eb="5">
      <t>ブ</t>
    </rPh>
    <phoneticPr fontId="19"/>
  </si>
  <si>
    <t>単価
（円／日）</t>
  </si>
  <si>
    <t>数量
(日)</t>
  </si>
  <si>
    <t>仏語通訳</t>
  </si>
  <si>
    <t>数量
（一式）</t>
  </si>
  <si>
    <t>最終報告書（英文〇冊）</t>
  </si>
  <si>
    <t>最終報告書（和文要約●冊）</t>
  </si>
  <si>
    <t>ＣＤ－Ｒ作成費（３枚）</t>
  </si>
  <si>
    <t>６　機材費</t>
  </si>
  <si>
    <t>（１）機材購入費</t>
  </si>
  <si>
    <t>細　目</t>
  </si>
  <si>
    <t xml:space="preserve"> 小 計 </t>
  </si>
  <si>
    <t>（２）機材損料・借料</t>
  </si>
  <si>
    <t>（３）機材送料</t>
  </si>
  <si>
    <t>７　再委託費</t>
  </si>
  <si>
    <t>（１）現地再委託費</t>
  </si>
  <si>
    <t>小　　　　計</t>
  </si>
  <si>
    <t>（２）国内再委託費</t>
  </si>
  <si>
    <t>８　国内業務費</t>
  </si>
  <si>
    <t>技術研修費（一式）</t>
  </si>
  <si>
    <t>招へい費（一式）</t>
  </si>
  <si>
    <t>　８　国内業務費</t>
    <rPh sb="3" eb="5">
      <t>コクナイ</t>
    </rPh>
    <rPh sb="5" eb="7">
      <t>ギョウム</t>
    </rPh>
    <rPh sb="7" eb="8">
      <t>ヒ</t>
    </rPh>
    <phoneticPr fontId="24"/>
  </si>
  <si>
    <t>円</t>
    <rPh sb="0" eb="1">
      <t>エン</t>
    </rPh>
    <phoneticPr fontId="24"/>
  </si>
  <si>
    <t>　1)技術研修費／招へい費</t>
    <rPh sb="3" eb="5">
      <t>ギジュツ</t>
    </rPh>
    <rPh sb="5" eb="7">
      <t>ケンシュウ</t>
    </rPh>
    <rPh sb="7" eb="8">
      <t>ヒ</t>
    </rPh>
    <rPh sb="9" eb="10">
      <t>ショウ</t>
    </rPh>
    <rPh sb="12" eb="13">
      <t>ヒ</t>
    </rPh>
    <phoneticPr fontId="24"/>
  </si>
  <si>
    <t>費　目</t>
    <phoneticPr fontId="24"/>
  </si>
  <si>
    <t>数　量</t>
    <phoneticPr fontId="24"/>
  </si>
  <si>
    <t>備考</t>
    <phoneticPr fontId="24"/>
  </si>
  <si>
    <t>①諸謝金</t>
    <rPh sb="1" eb="4">
      <t>ショシャキン</t>
    </rPh>
    <phoneticPr fontId="20"/>
  </si>
  <si>
    <t>講師謝金</t>
    <rPh sb="0" eb="2">
      <t>コウシ</t>
    </rPh>
    <rPh sb="2" eb="4">
      <t>シャキン</t>
    </rPh>
    <phoneticPr fontId="20"/>
  </si>
  <si>
    <t>検討会等参加謝金</t>
    <rPh sb="0" eb="3">
      <t>ケントウカイ</t>
    </rPh>
    <rPh sb="3" eb="4">
      <t>トウ</t>
    </rPh>
    <rPh sb="4" eb="6">
      <t>サンカ</t>
    </rPh>
    <rPh sb="6" eb="8">
      <t>シャキン</t>
    </rPh>
    <phoneticPr fontId="20"/>
  </si>
  <si>
    <t>原稿謝金</t>
    <rPh sb="0" eb="2">
      <t>ゲンコウ</t>
    </rPh>
    <rPh sb="2" eb="4">
      <t>シャキン</t>
    </rPh>
    <phoneticPr fontId="20"/>
  </si>
  <si>
    <t>見学謝金</t>
    <rPh sb="0" eb="2">
      <t>ケンガク</t>
    </rPh>
    <rPh sb="2" eb="4">
      <t>シャキン</t>
    </rPh>
    <phoneticPr fontId="20"/>
  </si>
  <si>
    <t>小計</t>
  </si>
  <si>
    <t>②実施諸費</t>
    <rPh sb="1" eb="3">
      <t>ジッシ</t>
    </rPh>
    <rPh sb="3" eb="5">
      <t>ショヒ</t>
    </rPh>
    <phoneticPr fontId="24"/>
  </si>
  <si>
    <t>翻訳料</t>
    <rPh sb="0" eb="2">
      <t>ホンヤク</t>
    </rPh>
    <rPh sb="2" eb="3">
      <t>リョウ</t>
    </rPh>
    <phoneticPr fontId="20"/>
  </si>
  <si>
    <t>会場借上費</t>
    <rPh sb="0" eb="2">
      <t>カイジョウ</t>
    </rPh>
    <rPh sb="2" eb="4">
      <t>カリア</t>
    </rPh>
    <rPh sb="4" eb="5">
      <t>ヒ</t>
    </rPh>
    <phoneticPr fontId="20"/>
  </si>
  <si>
    <t>参考資料等作成・購入費</t>
    <rPh sb="0" eb="2">
      <t>サンコウ</t>
    </rPh>
    <rPh sb="2" eb="4">
      <t>シリョウ</t>
    </rPh>
    <rPh sb="4" eb="5">
      <t>トウ</t>
    </rPh>
    <rPh sb="5" eb="7">
      <t>サクセイ</t>
    </rPh>
    <rPh sb="8" eb="10">
      <t>コウニュウ</t>
    </rPh>
    <rPh sb="10" eb="11">
      <t>ヒ</t>
    </rPh>
    <phoneticPr fontId="20"/>
  </si>
  <si>
    <t>機材借料損料</t>
    <rPh sb="0" eb="2">
      <t>キザイ</t>
    </rPh>
    <rPh sb="2" eb="4">
      <t>シャクリョウ</t>
    </rPh>
    <rPh sb="4" eb="6">
      <t>ソンリョウ</t>
    </rPh>
    <phoneticPr fontId="20"/>
  </si>
  <si>
    <t>消耗品等購入費</t>
    <rPh sb="0" eb="2">
      <t>ショウモウ</t>
    </rPh>
    <rPh sb="2" eb="3">
      <t>ヒン</t>
    </rPh>
    <rPh sb="3" eb="4">
      <t>トウ</t>
    </rPh>
    <rPh sb="4" eb="7">
      <t>コウニュウヒ</t>
    </rPh>
    <phoneticPr fontId="20"/>
  </si>
  <si>
    <t>③同行者等旅費</t>
    <rPh sb="1" eb="4">
      <t>ドウコウシャ</t>
    </rPh>
    <rPh sb="4" eb="5">
      <t>ナド</t>
    </rPh>
    <rPh sb="5" eb="7">
      <t>リョヒ</t>
    </rPh>
    <phoneticPr fontId="24"/>
  </si>
  <si>
    <t>④再委託費</t>
    <rPh sb="1" eb="4">
      <t>サイイタク</t>
    </rPh>
    <rPh sb="4" eb="5">
      <t>ヒ</t>
    </rPh>
    <phoneticPr fontId="24"/>
  </si>
  <si>
    <t>合計</t>
    <rPh sb="0" eb="2">
      <t>ゴウケイ</t>
    </rPh>
    <phoneticPr fontId="20"/>
  </si>
  <si>
    <t>９　現地一時隔離関連費</t>
    <rPh sb="2" eb="4">
      <t>ゲンチ</t>
    </rPh>
    <rPh sb="4" eb="6">
      <t>イチジ</t>
    </rPh>
    <rPh sb="6" eb="8">
      <t>カクリ</t>
    </rPh>
    <rPh sb="8" eb="10">
      <t>カンレン</t>
    </rPh>
    <rPh sb="10" eb="11">
      <t>ヒ</t>
    </rPh>
    <phoneticPr fontId="20"/>
  </si>
  <si>
    <t>（１）直接人件費相当額の待機費用</t>
    <phoneticPr fontId="20"/>
  </si>
  <si>
    <t>格付</t>
  </si>
  <si>
    <t>月額単価</t>
    <rPh sb="0" eb="2">
      <t>ゲツガク</t>
    </rPh>
    <phoneticPr fontId="20"/>
  </si>
  <si>
    <t>業務人月</t>
  </si>
  <si>
    <t>金額（円）</t>
    <rPh sb="3" eb="4">
      <t>エン</t>
    </rPh>
    <phoneticPr fontId="19"/>
  </si>
  <si>
    <t>現地</t>
  </si>
  <si>
    <t>小　　　　計</t>
    <rPh sb="0" eb="1">
      <t>ショウ</t>
    </rPh>
    <rPh sb="5" eb="6">
      <t>ケイ</t>
    </rPh>
    <phoneticPr fontId="20"/>
  </si>
  <si>
    <t>（２）隔離施設までの移動費</t>
    <rPh sb="3" eb="5">
      <t>カクリ</t>
    </rPh>
    <rPh sb="5" eb="7">
      <t>シセツ</t>
    </rPh>
    <rPh sb="10" eb="12">
      <t>イドウ</t>
    </rPh>
    <rPh sb="12" eb="13">
      <t>ヒ</t>
    </rPh>
    <phoneticPr fontId="20"/>
  </si>
  <si>
    <t>細　目</t>
    <rPh sb="0" eb="1">
      <t>ホソ</t>
    </rPh>
    <rPh sb="2" eb="3">
      <t>メ</t>
    </rPh>
    <phoneticPr fontId="19"/>
  </si>
  <si>
    <t>単　価</t>
    <rPh sb="0" eb="1">
      <t>タン</t>
    </rPh>
    <rPh sb="2" eb="3">
      <t>アタイ</t>
    </rPh>
    <phoneticPr fontId="19"/>
  </si>
  <si>
    <t>数　量</t>
    <rPh sb="0" eb="1">
      <t>カズ</t>
    </rPh>
    <rPh sb="2" eb="3">
      <t>リョウ</t>
    </rPh>
    <phoneticPr fontId="19"/>
  </si>
  <si>
    <t>金額（円）</t>
    <phoneticPr fontId="19"/>
  </si>
  <si>
    <t>小　　　計</t>
    <rPh sb="0" eb="1">
      <t>ショウ</t>
    </rPh>
    <rPh sb="4" eb="5">
      <t>ケイ</t>
    </rPh>
    <phoneticPr fontId="24"/>
  </si>
  <si>
    <t>１０　本邦一時隔離関連費</t>
    <rPh sb="3" eb="5">
      <t>ホンポウ</t>
    </rPh>
    <rPh sb="5" eb="7">
      <t>イチジ</t>
    </rPh>
    <rPh sb="7" eb="9">
      <t>カクリ</t>
    </rPh>
    <rPh sb="9" eb="11">
      <t>カンレン</t>
    </rPh>
    <rPh sb="11" eb="12">
      <t>ヒ</t>
    </rPh>
    <phoneticPr fontId="20"/>
  </si>
  <si>
    <t>（１）本邦一時隔離（日当・宿泊費）</t>
    <rPh sb="3" eb="5">
      <t>ホンポウ</t>
    </rPh>
    <rPh sb="5" eb="7">
      <t>イチジ</t>
    </rPh>
    <rPh sb="7" eb="9">
      <t>カクリ</t>
    </rPh>
    <rPh sb="10" eb="12">
      <t>ニットウ</t>
    </rPh>
    <rPh sb="13" eb="16">
      <t>シュクハクヒ</t>
    </rPh>
    <phoneticPr fontId="20"/>
  </si>
  <si>
    <t>都市名</t>
  </si>
  <si>
    <t>国名</t>
  </si>
  <si>
    <t>地域名</t>
    <rPh sb="2" eb="3">
      <t>メイ</t>
    </rPh>
    <phoneticPr fontId="20"/>
  </si>
  <si>
    <t>地域</t>
    <rPh sb="0" eb="2">
      <t>チイキ</t>
    </rPh>
    <phoneticPr fontId="20"/>
  </si>
  <si>
    <t>特号</t>
    <rPh sb="0" eb="2">
      <t>トクゴウ</t>
    </rPh>
    <phoneticPr fontId="19"/>
  </si>
  <si>
    <t>1号</t>
    <rPh sb="1" eb="2">
      <t>ゴウ</t>
    </rPh>
    <phoneticPr fontId="19"/>
  </si>
  <si>
    <t>2号</t>
    <rPh sb="1" eb="2">
      <t>ゴウ</t>
    </rPh>
    <phoneticPr fontId="19"/>
  </si>
  <si>
    <t>3号</t>
    <rPh sb="1" eb="2">
      <t>ゴウ</t>
    </rPh>
    <phoneticPr fontId="19"/>
  </si>
  <si>
    <t>4号</t>
    <rPh sb="1" eb="2">
      <t>ゴウ</t>
    </rPh>
    <phoneticPr fontId="19"/>
  </si>
  <si>
    <t>5号</t>
    <rPh sb="1" eb="2">
      <t>ゴウ</t>
    </rPh>
    <phoneticPr fontId="19"/>
  </si>
  <si>
    <t>6号</t>
    <rPh sb="1" eb="2">
      <t>ゴウ</t>
    </rPh>
    <phoneticPr fontId="19"/>
  </si>
  <si>
    <t>ジャカルタ</t>
  </si>
  <si>
    <t>コーカサス</t>
  </si>
  <si>
    <t>B</t>
    <phoneticPr fontId="49"/>
  </si>
  <si>
    <t>Ａ</t>
    <phoneticPr fontId="49"/>
  </si>
  <si>
    <t>プノンペン</t>
  </si>
  <si>
    <t>アフガニスタン</t>
  </si>
  <si>
    <t>南アジア</t>
  </si>
  <si>
    <t>Ｂ</t>
    <phoneticPr fontId="49"/>
  </si>
  <si>
    <t>シンガポール</t>
  </si>
  <si>
    <t>アメリカ合衆国</t>
  </si>
  <si>
    <t>北米</t>
  </si>
  <si>
    <t>Ｃ</t>
    <phoneticPr fontId="49"/>
  </si>
  <si>
    <t>バンコク</t>
  </si>
  <si>
    <t>アラブ首長国連邦</t>
  </si>
  <si>
    <t>湾岸</t>
  </si>
  <si>
    <t>Ｄ</t>
    <phoneticPr fontId="49"/>
  </si>
  <si>
    <t>ポートモレスビー</t>
  </si>
  <si>
    <t>アルジェリア</t>
  </si>
  <si>
    <t>マグレブ</t>
  </si>
  <si>
    <t>C</t>
    <phoneticPr fontId="49"/>
  </si>
  <si>
    <t>マルキョク</t>
  </si>
  <si>
    <t>アルゼンチン</t>
  </si>
  <si>
    <t>南米</t>
  </si>
  <si>
    <t>D</t>
    <phoneticPr fontId="49"/>
  </si>
  <si>
    <t>マニラ</t>
  </si>
  <si>
    <t>アルバニア</t>
  </si>
  <si>
    <t>バルカン</t>
  </si>
  <si>
    <t>経理処理ガイドライン</t>
    <rPh sb="0" eb="4">
      <t>ケイリショリ</t>
    </rPh>
    <phoneticPr fontId="20"/>
  </si>
  <si>
    <t>格付</t>
    <rPh sb="0" eb="2">
      <t>カクヅケ</t>
    </rPh>
    <phoneticPr fontId="20"/>
  </si>
  <si>
    <t>航空券クラス</t>
    <rPh sb="0" eb="3">
      <t>コウクウケン</t>
    </rPh>
    <phoneticPr fontId="20"/>
  </si>
  <si>
    <t>バンダルスリブガワン</t>
  </si>
  <si>
    <t>アルメニア</t>
  </si>
  <si>
    <t>参照</t>
    <rPh sb="0" eb="2">
      <t>サンショウ</t>
    </rPh>
    <phoneticPr fontId="20"/>
  </si>
  <si>
    <t xml:space="preserve">【 表４：格付／渡航地域別航空券クラス 】 </t>
    <phoneticPr fontId="20"/>
  </si>
  <si>
    <t>特号</t>
    <rPh sb="0" eb="2">
      <t>トクゴウ</t>
    </rPh>
    <phoneticPr fontId="20"/>
  </si>
  <si>
    <t>ビジネス</t>
    <phoneticPr fontId="20"/>
  </si>
  <si>
    <t>ハノイ</t>
  </si>
  <si>
    <t>アンゴラ</t>
  </si>
  <si>
    <t>南部アフリカ</t>
  </si>
  <si>
    <t>エコノミー</t>
    <phoneticPr fontId="20"/>
  </si>
  <si>
    <t>クアラルンプール</t>
  </si>
  <si>
    <t>アンティグア・バーブーダ</t>
  </si>
  <si>
    <t>カリブ</t>
  </si>
  <si>
    <t>A地域</t>
    <rPh sb="1" eb="3">
      <t>チイキ</t>
    </rPh>
    <phoneticPr fontId="20"/>
  </si>
  <si>
    <t>B地域</t>
    <rPh sb="1" eb="3">
      <t>チイキ</t>
    </rPh>
    <phoneticPr fontId="20"/>
  </si>
  <si>
    <t>C地域</t>
    <rPh sb="1" eb="3">
      <t>チイキ</t>
    </rPh>
    <phoneticPr fontId="20"/>
  </si>
  <si>
    <t>D地域</t>
    <rPh sb="1" eb="3">
      <t>チイキ</t>
    </rPh>
    <phoneticPr fontId="20"/>
  </si>
  <si>
    <t>パリキール</t>
  </si>
  <si>
    <t>イエメン</t>
  </si>
  <si>
    <t>特号、１号</t>
    <rPh sb="0" eb="2">
      <t>トクゴウ</t>
    </rPh>
    <rPh sb="4" eb="5">
      <t>ゴウ</t>
    </rPh>
    <phoneticPr fontId="20"/>
  </si>
  <si>
    <t>ビジネス</t>
  </si>
  <si>
    <t>ヤンゴン</t>
  </si>
  <si>
    <t>イスラエル</t>
  </si>
  <si>
    <t>中東</t>
  </si>
  <si>
    <t>２号、３号</t>
    <rPh sb="1" eb="2">
      <t>ゴウ</t>
    </rPh>
    <rPh sb="4" eb="5">
      <t>ゴウ</t>
    </rPh>
    <phoneticPr fontId="20"/>
  </si>
  <si>
    <t>ウランバートル</t>
  </si>
  <si>
    <t>イラク</t>
  </si>
  <si>
    <t>４号</t>
    <rPh sb="1" eb="2">
      <t>ゴウ</t>
    </rPh>
    <phoneticPr fontId="20"/>
  </si>
  <si>
    <t>エコノミー</t>
  </si>
  <si>
    <t>ヴィエンチャン</t>
  </si>
  <si>
    <t>イラン</t>
  </si>
  <si>
    <t>５号、６号</t>
    <rPh sb="1" eb="2">
      <t>ゴウ</t>
    </rPh>
    <rPh sb="4" eb="5">
      <t>ゴウ</t>
    </rPh>
    <phoneticPr fontId="20"/>
  </si>
  <si>
    <t>香港</t>
  </si>
  <si>
    <t>インド</t>
  </si>
  <si>
    <t xml:space="preserve">注１）Ｃ：ビジネスクラス、Ｙ：エコノミークラス
</t>
    <phoneticPr fontId="20"/>
  </si>
  <si>
    <t>ソウル</t>
  </si>
  <si>
    <t>インドネシア</t>
  </si>
  <si>
    <t>東南アジア</t>
  </si>
  <si>
    <t>A</t>
    <phoneticPr fontId="49"/>
  </si>
  <si>
    <t>発着地</t>
    <rPh sb="0" eb="3">
      <t>ハッチャクチ</t>
    </rPh>
    <phoneticPr fontId="19"/>
  </si>
  <si>
    <t>北京</t>
  </si>
  <si>
    <t>ウガンダ</t>
  </si>
  <si>
    <t>東部アフリカ</t>
  </si>
  <si>
    <t>本邦</t>
    <rPh sb="0" eb="2">
      <t>ホンポウ</t>
    </rPh>
    <phoneticPr fontId="19"/>
  </si>
  <si>
    <t>ディリ</t>
  </si>
  <si>
    <t>ウクライナ</t>
  </si>
  <si>
    <t>欧州</t>
  </si>
  <si>
    <t>本邦発着以外
（フライトクラスは手入力してください）</t>
    <rPh sb="0" eb="2">
      <t>ホンポウ</t>
    </rPh>
    <rPh sb="2" eb="6">
      <t>ハッチャクイガイ</t>
    </rPh>
    <rPh sb="16" eb="19">
      <t>テニュウリョク</t>
    </rPh>
    <phoneticPr fontId="19"/>
  </si>
  <si>
    <t>バクー</t>
  </si>
  <si>
    <t>ウズベキスタン</t>
  </si>
  <si>
    <t>中央アジア</t>
  </si>
  <si>
    <t>カブール</t>
  </si>
  <si>
    <t>ウルグアイ</t>
  </si>
  <si>
    <t>南米</t>
    <phoneticPr fontId="20"/>
  </si>
  <si>
    <t>ワシントンＤ．Ｃ．</t>
  </si>
  <si>
    <t>エクアドル</t>
  </si>
  <si>
    <t>ドバイ</t>
  </si>
  <si>
    <t>エジプト</t>
  </si>
  <si>
    <t>ティラナ</t>
  </si>
  <si>
    <t>エスワティニ</t>
  </si>
  <si>
    <t>エレバン</t>
  </si>
  <si>
    <t>エチオピア</t>
  </si>
  <si>
    <t>東部アフリカ</t>
    <rPh sb="0" eb="2">
      <t>トウブ</t>
    </rPh>
    <phoneticPr fontId="19"/>
  </si>
  <si>
    <t>セントジョンズ</t>
  </si>
  <si>
    <t>エリトリア</t>
  </si>
  <si>
    <t>サナア</t>
  </si>
  <si>
    <t>エルサルバドル</t>
  </si>
  <si>
    <t>中米</t>
  </si>
  <si>
    <t>テルアビブ</t>
  </si>
  <si>
    <t>オーストラリア</t>
  </si>
  <si>
    <t>大洋州</t>
  </si>
  <si>
    <t>バグダッド</t>
  </si>
  <si>
    <t>ガーナ</t>
  </si>
  <si>
    <t>西部アフリカ</t>
  </si>
  <si>
    <t>テヘラン</t>
  </si>
  <si>
    <t>カーボヴェルデ</t>
  </si>
  <si>
    <t>西部アフリカ</t>
    <rPh sb="1" eb="2">
      <t>ブ</t>
    </rPh>
    <phoneticPr fontId="19"/>
  </si>
  <si>
    <t>ニューデリー</t>
  </si>
  <si>
    <t>ガイアナ</t>
  </si>
  <si>
    <t>タシケント</t>
  </si>
  <si>
    <t>カザフスタン</t>
  </si>
  <si>
    <t>カイロ</t>
  </si>
  <si>
    <t>カタール</t>
  </si>
  <si>
    <t>サンサルバドル</t>
  </si>
  <si>
    <t>ガボン</t>
  </si>
  <si>
    <t>中部アフリカ</t>
  </si>
  <si>
    <t>シドニー</t>
  </si>
  <si>
    <t>カメルーン</t>
  </si>
  <si>
    <t>アスタナ</t>
  </si>
  <si>
    <t>ガンビア</t>
  </si>
  <si>
    <t>ドーハ</t>
  </si>
  <si>
    <t>カンボジア</t>
  </si>
  <si>
    <t>ハバナ</t>
  </si>
  <si>
    <t>ギニア</t>
  </si>
  <si>
    <t>アテネ</t>
  </si>
  <si>
    <t>ギニアビサウ</t>
  </si>
  <si>
    <t>タラワ</t>
  </si>
  <si>
    <t>キューバ</t>
  </si>
  <si>
    <t>ビシュケク</t>
  </si>
  <si>
    <t>ギリシャ</t>
  </si>
  <si>
    <t>グアテマラシティ</t>
  </si>
  <si>
    <t>キリバス</t>
  </si>
  <si>
    <t>キルギス</t>
  </si>
  <si>
    <t>ナイロビ</t>
  </si>
  <si>
    <t>グアテマラ</t>
  </si>
  <si>
    <t>ブリシュティナ</t>
  </si>
  <si>
    <t>グレナダ</t>
  </si>
  <si>
    <t>ボゴタ</t>
  </si>
  <si>
    <t>ケニア</t>
  </si>
  <si>
    <t>リヤド</t>
  </si>
  <si>
    <t>コートジボワール</t>
    <phoneticPr fontId="49"/>
  </si>
  <si>
    <t>アピア</t>
  </si>
  <si>
    <t>コスタリカ</t>
  </si>
  <si>
    <t>キングストン</t>
  </si>
  <si>
    <t>コソボ</t>
  </si>
  <si>
    <t>トビリシ</t>
  </si>
  <si>
    <t>コモロ</t>
  </si>
  <si>
    <t>ダマスカス</t>
  </si>
  <si>
    <t>コロンビア</t>
  </si>
  <si>
    <t>C</t>
  </si>
  <si>
    <t>ハルツーム</t>
  </si>
  <si>
    <t>コンゴ共和国</t>
  </si>
  <si>
    <t>スリジャヤワルダナプラコッテ</t>
  </si>
  <si>
    <t>コンゴ民主共和国</t>
  </si>
  <si>
    <t>ヴィクトリア</t>
  </si>
  <si>
    <t>サウジアラビア</t>
  </si>
  <si>
    <t>カストリーズ</t>
  </si>
  <si>
    <t>サモア</t>
  </si>
  <si>
    <t>ホニアラ</t>
  </si>
  <si>
    <t>サントメ・プリンシペ</t>
  </si>
  <si>
    <t>ドゥシャンベ</t>
  </si>
  <si>
    <t>ザンビア</t>
  </si>
  <si>
    <t>フナフティ</t>
  </si>
  <si>
    <t>シエラレオネ</t>
  </si>
  <si>
    <t>サントドミンゴ</t>
  </si>
  <si>
    <t>ジブチ</t>
  </si>
  <si>
    <t>アシガバート</t>
  </si>
  <si>
    <t>ジャマイカ</t>
  </si>
  <si>
    <t>アンカラ</t>
  </si>
  <si>
    <t>ジョージア</t>
  </si>
  <si>
    <t>ヌクアロファ</t>
  </si>
  <si>
    <t>シリア</t>
  </si>
  <si>
    <t>ヤレン</t>
  </si>
  <si>
    <t>マナグア</t>
  </si>
  <si>
    <t>ジンバブエ</t>
  </si>
  <si>
    <t>オークランド</t>
  </si>
  <si>
    <t>スーダン</t>
  </si>
  <si>
    <t>アフリカ</t>
  </si>
  <si>
    <t>カトマンズ</t>
  </si>
  <si>
    <t>スリランカ</t>
  </si>
  <si>
    <t>ポルトープランス</t>
  </si>
  <si>
    <t>セーシェル</t>
  </si>
  <si>
    <t>イスラマバード</t>
  </si>
  <si>
    <t>セネガル</t>
  </si>
  <si>
    <t>パナマシティ</t>
  </si>
  <si>
    <t>セルビア</t>
  </si>
  <si>
    <t>ポートビラ</t>
  </si>
  <si>
    <t>セントクリストファー・ネーヴィス</t>
  </si>
  <si>
    <t>B</t>
  </si>
  <si>
    <t>ブリッジタウン</t>
  </si>
  <si>
    <t>セントビンセント</t>
  </si>
  <si>
    <t>ダッカ</t>
  </si>
  <si>
    <t>セントルシア</t>
  </si>
  <si>
    <t>ナンディ</t>
  </si>
  <si>
    <t>ソロモン</t>
  </si>
  <si>
    <t>ティンプー</t>
  </si>
  <si>
    <t>タイ</t>
  </si>
  <si>
    <t>パリ</t>
  </si>
  <si>
    <t>タジキスタン</t>
  </si>
  <si>
    <t>ベルモバン</t>
  </si>
  <si>
    <t>タンザニア</t>
  </si>
  <si>
    <t>サラエヴォ</t>
  </si>
  <si>
    <t>チャド</t>
  </si>
  <si>
    <t>ラパス</t>
  </si>
  <si>
    <t>チュニジア</t>
  </si>
  <si>
    <t>テグシガルバ</t>
  </si>
  <si>
    <t>チリ</t>
  </si>
  <si>
    <t>マジュロ</t>
  </si>
  <si>
    <t>ツバル</t>
  </si>
  <si>
    <t>メキシコシティ</t>
  </si>
  <si>
    <t>トーゴ</t>
  </si>
  <si>
    <t>ヌアクショット</t>
  </si>
  <si>
    <t>ドミニカ</t>
  </si>
  <si>
    <t>マプト</t>
  </si>
  <si>
    <t>ドミニカ共和国</t>
  </si>
  <si>
    <t>マレ</t>
  </si>
  <si>
    <t>トルクメニスタン</t>
  </si>
  <si>
    <t>キシナウ</t>
  </si>
  <si>
    <t>トルコ</t>
  </si>
  <si>
    <t>ポトゴリツァ</t>
  </si>
  <si>
    <t>トンガ</t>
  </si>
  <si>
    <t>アンマン</t>
  </si>
  <si>
    <t>ナイジェリア</t>
  </si>
  <si>
    <t>トリポリ</t>
  </si>
  <si>
    <t>ナウル</t>
  </si>
  <si>
    <t>ベイルート</t>
  </si>
  <si>
    <t>ナミビア</t>
  </si>
  <si>
    <t>モスクワ</t>
  </si>
  <si>
    <t>ニカラグア</t>
  </si>
  <si>
    <t>ロンドン</t>
  </si>
  <si>
    <t>ニジェール</t>
  </si>
  <si>
    <t>スコピエ</t>
  </si>
  <si>
    <t>ニュージーランド</t>
  </si>
  <si>
    <t>アルジェ</t>
  </si>
  <si>
    <t>ネパール</t>
  </si>
  <si>
    <t>ブエノスアイレス</t>
  </si>
  <si>
    <t>ハイチ</t>
  </si>
  <si>
    <t>ルアンダ</t>
  </si>
  <si>
    <t>パキスタン</t>
  </si>
  <si>
    <t>エンテベ</t>
  </si>
  <si>
    <t>パナマ</t>
  </si>
  <si>
    <t>キエフ</t>
  </si>
  <si>
    <t>バヌアツ</t>
  </si>
  <si>
    <t>パプアニューギニア</t>
  </si>
  <si>
    <t>キト</t>
  </si>
  <si>
    <t>パラオ</t>
  </si>
  <si>
    <t>ムババーネ</t>
  </si>
  <si>
    <t>パラグアイ</t>
  </si>
  <si>
    <t>アディスアベバ</t>
  </si>
  <si>
    <t>バルバドス</t>
  </si>
  <si>
    <t>アスマラ</t>
  </si>
  <si>
    <t>バングラデシュ</t>
  </si>
  <si>
    <t>アクラ</t>
  </si>
  <si>
    <t>フィジー</t>
  </si>
  <si>
    <t>プライア</t>
  </si>
  <si>
    <t>フィリピン</t>
  </si>
  <si>
    <t>ジョージタウン</t>
  </si>
  <si>
    <t>ブータン</t>
  </si>
  <si>
    <t>リーブルヴィル</t>
  </si>
  <si>
    <t>ブラジル</t>
  </si>
  <si>
    <t>D</t>
  </si>
  <si>
    <t>ヤウンデ</t>
  </si>
  <si>
    <t>フランス</t>
  </si>
  <si>
    <t>バンジュール</t>
  </si>
  <si>
    <t>ブルキナファソ</t>
    <phoneticPr fontId="49"/>
  </si>
  <si>
    <t>コナクリ</t>
  </si>
  <si>
    <t>ブルネイ</t>
  </si>
  <si>
    <t>ビサウ</t>
  </si>
  <si>
    <t>ブルンジ</t>
  </si>
  <si>
    <t>セントジョーンズ</t>
  </si>
  <si>
    <t>ベトナム</t>
  </si>
  <si>
    <t>アビジャン</t>
  </si>
  <si>
    <t>ベナン</t>
  </si>
  <si>
    <t>モロニ</t>
  </si>
  <si>
    <t>ベネズエラ</t>
  </si>
  <si>
    <t>ブラザヴィル</t>
  </si>
  <si>
    <t>ベリーズ</t>
  </si>
  <si>
    <t>キンシャサ</t>
  </si>
  <si>
    <t>ペルー</t>
  </si>
  <si>
    <t>サントメ</t>
  </si>
  <si>
    <t>ボスニア・ヘルツェゴビナ</t>
  </si>
  <si>
    <t>ルカサ</t>
  </si>
  <si>
    <t>ボツワナ</t>
  </si>
  <si>
    <t>ボリビア</t>
  </si>
  <si>
    <t>ハラレ</t>
  </si>
  <si>
    <t>ホンジュラス</t>
    <phoneticPr fontId="49"/>
  </si>
  <si>
    <t>ダカール</t>
  </si>
  <si>
    <t>マーシャル</t>
  </si>
  <si>
    <t>ベオグラード</t>
  </si>
  <si>
    <t>マダガスカル</t>
  </si>
  <si>
    <t>バセテール</t>
  </si>
  <si>
    <t>マラウイ</t>
  </si>
  <si>
    <t>キングスタウン</t>
  </si>
  <si>
    <t>マリ</t>
  </si>
  <si>
    <t>ダルエルサラーム</t>
  </si>
  <si>
    <t>マレーシア</t>
  </si>
  <si>
    <t>ンジャメナ</t>
  </si>
  <si>
    <t>ミクロネシア</t>
  </si>
  <si>
    <t>チュニス</t>
  </si>
  <si>
    <t>ミャンマー</t>
  </si>
  <si>
    <t>サンティアゴ</t>
  </si>
  <si>
    <t>メキシコ</t>
  </si>
  <si>
    <t>ロメ</t>
  </si>
  <si>
    <t>モーリシャス</t>
  </si>
  <si>
    <t>ロゾー</t>
  </si>
  <si>
    <t>モーリタニア</t>
  </si>
  <si>
    <t>アブジャ</t>
  </si>
  <si>
    <t>モザンビーク</t>
  </si>
  <si>
    <t>ウィントフック</t>
  </si>
  <si>
    <t>モルディブ</t>
  </si>
  <si>
    <t>ニアメ</t>
  </si>
  <si>
    <t>モルドバ</t>
  </si>
  <si>
    <t>サンパウロ</t>
  </si>
  <si>
    <t>モロッコ</t>
  </si>
  <si>
    <t>ワガドゥグー</t>
  </si>
  <si>
    <t>モンゴル</t>
  </si>
  <si>
    <t>東アジア</t>
  </si>
  <si>
    <t>ブジュンブラ</t>
  </si>
  <si>
    <t>モンテネグロ</t>
  </si>
  <si>
    <t>ポルトノボ</t>
  </si>
  <si>
    <t>ヨルダン</t>
  </si>
  <si>
    <t>カラカス</t>
  </si>
  <si>
    <t>ラオス</t>
  </si>
  <si>
    <t>リマ</t>
  </si>
  <si>
    <t>リビア</t>
  </si>
  <si>
    <t>ハボローネ</t>
  </si>
  <si>
    <t>リベリア</t>
  </si>
  <si>
    <t>アンタナナリボ</t>
  </si>
  <si>
    <t>ルワンダ</t>
  </si>
  <si>
    <t>リロングウェ</t>
  </si>
  <si>
    <t>レソト</t>
  </si>
  <si>
    <t>バマコ</t>
  </si>
  <si>
    <t>レバノン</t>
  </si>
  <si>
    <t>ポートルイス</t>
  </si>
  <si>
    <t>ロシア</t>
  </si>
  <si>
    <t>ラバト</t>
  </si>
  <si>
    <t>英国</t>
  </si>
  <si>
    <t>キガリ</t>
  </si>
  <si>
    <t>マセル</t>
  </si>
  <si>
    <t>赤道ギニア</t>
  </si>
  <si>
    <t>マラボ</t>
  </si>
  <si>
    <t>大韓民国</t>
  </si>
  <si>
    <t>バンギ</t>
  </si>
  <si>
    <t>中央アフリカ</t>
  </si>
  <si>
    <t>ヨハネスブルク</t>
  </si>
  <si>
    <t>中華人民共和国</t>
  </si>
  <si>
    <t>ジュバ</t>
  </si>
  <si>
    <t>東ティモール</t>
  </si>
  <si>
    <t>フリータウン</t>
  </si>
  <si>
    <t>南アフリカ共和国</t>
  </si>
  <si>
    <t>アスンシオン</t>
  </si>
  <si>
    <t>南スーダン共和国</t>
  </si>
  <si>
    <t>モンロヴィア</t>
  </si>
  <si>
    <t>北マケドニア</t>
  </si>
  <si>
    <t>本邦発着以外</t>
    <phoneticPr fontId="19"/>
  </si>
  <si>
    <t>宿泊手当（円）</t>
    <rPh sb="0" eb="2">
      <t>シュクハク</t>
    </rPh>
    <rPh sb="2" eb="4">
      <t>テアテ</t>
    </rPh>
    <phoneticPr fontId="19"/>
  </si>
  <si>
    <t>宿　泊　費（円）</t>
    <rPh sb="4" eb="5">
      <t>ヒ</t>
    </rPh>
    <phoneticPr fontId="19"/>
  </si>
  <si>
    <r>
      <rPr>
        <b/>
        <sz val="12"/>
        <rFont val="ＭＳ ゴシック"/>
        <family val="3"/>
        <charset val="128"/>
      </rPr>
      <t>旅費（航空賃）</t>
    </r>
    <r>
      <rPr>
        <sz val="10"/>
        <rFont val="ＭＳ ゴシック"/>
        <family val="3"/>
        <charset val="128"/>
      </rPr>
      <t>（円）
買替対応費用を加算する場合、10％込みの単価を記載</t>
    </r>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</si>
</sst>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24" formatCode="\$#,##0_);[Red]\(\$#,##0\)"/>
    <numFmt numFmtId="176" formatCode="0_ "/>
    <numFmt numFmtId="177" formatCode="#,##0_ "/>
    <numFmt numFmtId="178" formatCode="#,##0.00_ "/>
    <numFmt numFmtId="179" formatCode="0.00;;;@"/>
    <numFmt numFmtId="180" formatCode="_ * #,##0_ ;_ * \-#,##0_ ;_ * &quot;-&quot;??_ ;_ @_ "/>
    <numFmt numFmtId="181" formatCode="#,##0&quot;円&quot;"/>
    <numFmt numFmtId="182" formatCode="0.00_);[Red]\(0.00\)"/>
    <numFmt numFmtId="183" formatCode="#,##0_);[Red]\(#,##0\)"/>
    <numFmt numFmtId="184" formatCode="#&quot;号&quot;"/>
    <numFmt numFmtId="185" formatCode="0_);[Red]\(0\)"/>
  </numFmts>
  <fonts count="63">
    <font>
      <sz val="12"/>
      <name val="Osaka"/>
      <charset val="128"/>
    </font>
    <font>
      <sz val="11"/>
      <name val="ＭＳ ゴシック"/>
      <family val="3"/>
      <charset val="128"/>
    </font>
    <font>
      <sz val="11"/>
      <name val="Osaka"/>
      <charset val="128"/>
    </font>
    <font>
      <b/>
      <sz val="14"/>
      <name val="ＭＳ ゴシック"/>
      <family val="3"/>
      <charset val="128"/>
    </font>
    <font>
      <sz val="11"/>
      <color rgb="FFFF0000"/>
      <name val="ＭＳ ゴシック"/>
      <family val="3"/>
      <charset val="128"/>
    </font>
    <font>
      <b/>
      <sz val="12"/>
      <name val="ＭＳ ゴシック"/>
      <family val="3"/>
      <charset val="128"/>
    </font>
    <font>
      <sz val="10"/>
      <name val="ＭＳ ゴシック"/>
      <family val="3"/>
      <charset val="128"/>
    </font>
    <font>
      <sz val="12"/>
      <name val="ＭＳ ゴシック"/>
      <family val="3"/>
      <charset val="128"/>
    </font>
    <font>
      <u/>
      <sz val="10"/>
      <name val="ＭＳ ゴシック"/>
      <family val="3"/>
      <charset val="128"/>
    </font>
    <font>
      <u/>
      <sz val="11"/>
      <name val="ＭＳ ゴシック"/>
      <family val="3"/>
      <charset val="128"/>
    </font>
    <font>
      <b/>
      <sz val="11"/>
      <name val="ＭＳ ゴシック"/>
      <family val="3"/>
      <charset val="128"/>
    </font>
    <font>
      <u/>
      <sz val="14"/>
      <name val="ＭＳ ゴシック"/>
      <family val="3"/>
      <charset val="128"/>
    </font>
    <font>
      <b/>
      <u/>
      <sz val="12"/>
      <name val="ＭＳ ゴシック"/>
      <family val="3"/>
      <charset val="128"/>
    </font>
    <font>
      <u/>
      <sz val="12"/>
      <name val="ＭＳ ゴシック"/>
      <family val="3"/>
      <charset val="128"/>
    </font>
    <font>
      <sz val="12"/>
      <color rgb="FFFF0000"/>
      <name val="ＭＳ ゴシック"/>
      <family val="3"/>
      <charset val="128"/>
    </font>
    <font>
      <sz val="12"/>
      <color theme="1"/>
      <name val="ＭＳ ゴシック"/>
      <family val="3"/>
      <charset val="128"/>
    </font>
    <font>
      <sz val="12"/>
      <color rgb="FF000000"/>
      <name val="ＭＳ ゴシック"/>
      <family val="3"/>
      <charset val="128"/>
    </font>
    <font>
      <u/>
      <sz val="12"/>
      <color rgb="FF000000"/>
      <name val="ＭＳ ゴシック"/>
      <family val="3"/>
      <charset val="128"/>
    </font>
    <font>
      <sz val="12"/>
      <name val="Osaka"/>
      <charset val="128"/>
    </font>
    <font>
      <sz val="6"/>
      <name val="Osaka"/>
      <charset val="128"/>
    </font>
    <font>
      <sz val="6"/>
      <name val="ＭＳ ゴシック"/>
      <family val="3"/>
      <charset val="128"/>
    </font>
    <font>
      <sz val="9"/>
      <name val="ＭＳ ゴシック"/>
      <family val="3"/>
      <charset val="128"/>
    </font>
    <font>
      <sz val="14"/>
      <name val="ＭＳ ゴシック"/>
      <family val="3"/>
      <charset val="128"/>
    </font>
    <font>
      <sz val="12"/>
      <name val="Osaka"/>
      <family val="3"/>
      <charset val="128"/>
    </font>
    <font>
      <sz val="6"/>
      <name val="Osaka"/>
      <family val="3"/>
      <charset val="128"/>
    </font>
    <font>
      <b/>
      <sz val="16"/>
      <color rgb="FFFF0000"/>
      <name val="ＭＳ ゴシック"/>
      <family val="3"/>
      <charset val="128"/>
    </font>
    <font>
      <b/>
      <sz val="11"/>
      <color rgb="FFFF0000"/>
      <name val="ＭＳ ゴシック"/>
      <family val="3"/>
      <charset val="128"/>
    </font>
    <font>
      <b/>
      <sz val="14"/>
      <color rgb="FFFF0000"/>
      <name val="ＭＳ ゴシック"/>
      <family val="3"/>
      <charset val="128"/>
    </font>
    <font>
      <sz val="9"/>
      <color indexed="81"/>
      <name val="MS P ゴシック"/>
      <family val="3"/>
      <charset val="128"/>
    </font>
    <font>
      <b/>
      <sz val="10"/>
      <color indexed="81"/>
      <name val="MS P ゴシック"/>
      <family val="3"/>
      <charset val="128"/>
    </font>
    <font>
      <b/>
      <sz val="14"/>
      <color rgb="FF000000"/>
      <name val="ＭＳ ゴシック"/>
      <family val="3"/>
      <charset val="128"/>
    </font>
    <font>
      <sz val="14"/>
      <color theme="1"/>
      <name val="ＭＳ ゴシック"/>
      <family val="3"/>
      <charset val="128"/>
    </font>
    <font>
      <sz val="10.5"/>
      <color rgb="FF000000"/>
      <name val="ＭＳ ゴシック"/>
      <family val="3"/>
      <charset val="128"/>
    </font>
    <font>
      <u/>
      <sz val="10.5"/>
      <color rgb="FF000000"/>
      <name val="ＭＳ ゴシック"/>
      <family val="3"/>
      <charset val="128"/>
    </font>
    <font>
      <b/>
      <sz val="12"/>
      <color rgb="FFFF0000"/>
      <name val="ＭＳ ゴシック"/>
      <family val="3"/>
      <charset val="128"/>
    </font>
    <font>
      <b/>
      <sz val="14"/>
      <color theme="1"/>
      <name val="ＭＳ ゴシック"/>
      <family val="3"/>
      <charset val="128"/>
    </font>
    <font>
      <sz val="12"/>
      <color theme="1"/>
      <name val="ＭＳ Ｐゴシック"/>
      <family val="3"/>
      <charset val="128"/>
      <scheme val="minor"/>
    </font>
    <font>
      <u/>
      <sz val="12"/>
      <color theme="1"/>
      <name val="ＭＳ ゴシック"/>
      <family val="3"/>
      <charset val="128"/>
    </font>
    <font>
      <sz val="10"/>
      <color rgb="FF000000"/>
      <name val="ＭＳ ゴシック"/>
      <family val="3"/>
      <charset val="128"/>
    </font>
    <font>
      <vertAlign val="superscript"/>
      <sz val="10"/>
      <color rgb="FF000000"/>
      <name val="ＭＳ ゴシック"/>
      <family val="3"/>
      <charset val="128"/>
    </font>
    <font>
      <b/>
      <sz val="9"/>
      <color indexed="81"/>
      <name val="MS P ゴシック"/>
      <family val="3"/>
      <charset val="128"/>
    </font>
    <font>
      <sz val="14"/>
      <color rgb="FFFFFFFF"/>
      <name val="ＭＳ Ｐゴシック"/>
      <family val="3"/>
      <charset val="128"/>
    </font>
    <font>
      <sz val="12"/>
      <color rgb="FFFF0000"/>
      <name val="Osaka"/>
      <charset val="128"/>
    </font>
    <font>
      <b/>
      <sz val="9"/>
      <color indexed="10"/>
      <name val="MS P ゴシック"/>
      <family val="3"/>
      <charset val="128"/>
    </font>
    <font>
      <sz val="12"/>
      <color rgb="FF444444"/>
      <name val="ＭＳ ゴシック"/>
      <family val="3"/>
      <charset val="128"/>
    </font>
    <font>
      <b/>
      <sz val="12"/>
      <name val="BIZ UDゴシック"/>
      <family val="3"/>
      <charset val="128"/>
    </font>
    <font>
      <b/>
      <sz val="10"/>
      <name val="BIZ UDゴシック"/>
      <family val="3"/>
      <charset val="128"/>
    </font>
    <font>
      <b/>
      <sz val="12"/>
      <color theme="1"/>
      <name val="ＭＳ ゴシック"/>
      <family val="3"/>
      <charset val="128"/>
    </font>
    <font>
      <sz val="12"/>
      <name val="BIZ UDゴシック"/>
      <family val="3"/>
      <charset val="128"/>
    </font>
    <font>
      <sz val="6"/>
      <name val="ＭＳ Ｐ明朝"/>
      <family val="1"/>
      <charset val="128"/>
    </font>
    <font>
      <sz val="10"/>
      <name val="BIZ UDゴシック"/>
      <family val="3"/>
      <charset val="128"/>
    </font>
    <font>
      <u/>
      <sz val="12"/>
      <color theme="10"/>
      <name val="ＭＳ ゴシック"/>
      <family val="3"/>
      <charset val="128"/>
    </font>
    <font>
      <sz val="12"/>
      <name val="細明朝体"/>
      <charset val="128"/>
    </font>
    <font>
      <sz val="12"/>
      <color theme="1"/>
      <name val="BIZ UDゴシック"/>
      <family val="3"/>
      <charset val="128"/>
    </font>
    <font>
      <b/>
      <sz val="12"/>
      <color theme="1"/>
      <name val="BIZ UDゴシック"/>
      <family val="3"/>
      <charset val="128"/>
    </font>
    <font>
      <sz val="12"/>
      <name val="ＭＳ 明朝"/>
      <family val="1"/>
      <charset val="128"/>
    </font>
    <font>
      <sz val="9"/>
      <color theme="1"/>
      <name val="BIZ UDゴシック"/>
      <family val="3"/>
      <charset val="128"/>
    </font>
    <font>
      <sz val="10"/>
      <color theme="1"/>
      <name val="ＭＳ ゴシック"/>
      <family val="3"/>
      <charset val="128"/>
    </font>
    <font>
      <sz val="10"/>
      <color theme="1"/>
      <name val="BIZ UDゴシック"/>
      <family val="3"/>
      <charset val="128"/>
    </font>
    <font>
      <b/>
      <sz val="10"/>
      <name val="ＭＳ ゴシック"/>
      <family val="3"/>
      <charset val="128"/>
    </font>
    <font>
      <sz val="11"/>
      <color theme="1"/>
      <name val="ＭＳ ゴシック"/>
      <family val="3"/>
      <charset val="128"/>
    </font>
    <font>
      <sz val="10"/>
      <color rgb="FFFF0000"/>
      <name val="ＭＳ ゴシック"/>
      <family val="3"/>
      <charset val="128"/>
    </font>
    <font>
      <sz val="10"/>
      <color indexed="81"/>
      <name val="MS P ゴシック"/>
      <family val="3"/>
      <charset val="128"/>
    </font>
  </fonts>
  <fills count="8">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FFCC"/>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4" tint="0.79998168889431442"/>
        <bgColor indexed="64"/>
      </patternFill>
    </fill>
  </fills>
  <borders count="114">
    <border>
      <left/>
      <right/>
      <top/>
      <bottom/>
      <diagonal/>
    </border>
    <border>
      <left/>
      <right/>
      <top/>
      <bottom style="thin">
        <color auto="1"/>
      </bottom>
      <diagonal/>
    </border>
    <border>
      <left style="medium">
        <color auto="1"/>
      </left>
      <right/>
      <top style="medium">
        <color auto="1"/>
      </top>
      <bottom style="double">
        <color auto="1"/>
      </bottom>
      <diagonal/>
    </border>
    <border>
      <left style="thin">
        <color auto="1"/>
      </left>
      <right style="thin">
        <color auto="1"/>
      </right>
      <top style="medium">
        <color auto="1"/>
      </top>
      <bottom style="double">
        <color auto="1"/>
      </bottom>
      <diagonal/>
    </border>
    <border>
      <left style="thin">
        <color auto="1"/>
      </left>
      <right style="medium">
        <color auto="1"/>
      </right>
      <top style="medium">
        <color auto="1"/>
      </top>
      <bottom style="double">
        <color auto="1"/>
      </bottom>
      <diagonal/>
    </border>
    <border>
      <left style="medium">
        <color auto="1"/>
      </left>
      <right/>
      <top/>
      <bottom style="thin">
        <color auto="1"/>
      </bottom>
      <diagonal/>
    </border>
    <border>
      <left style="thin">
        <color auto="1"/>
      </left>
      <right style="thin">
        <color auto="1"/>
      </right>
      <top/>
      <bottom style="thin">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medium">
        <color auto="1"/>
      </left>
      <right/>
      <top/>
      <bottom style="medium">
        <color auto="1"/>
      </bottom>
      <diagonal/>
    </border>
    <border>
      <left style="thin">
        <color auto="1"/>
      </left>
      <right style="thin">
        <color auto="1"/>
      </right>
      <top/>
      <bottom style="medium">
        <color auto="1"/>
      </bottom>
      <diagonal/>
    </border>
    <border>
      <left/>
      <right style="medium">
        <color auto="1"/>
      </right>
      <top/>
      <bottom style="medium">
        <color auto="1"/>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right style="thin">
        <color auto="1"/>
      </right>
      <top/>
      <bottom style="medium">
        <color auto="1"/>
      </bottom>
      <diagonal/>
    </border>
    <border>
      <left style="medium">
        <color auto="1"/>
      </left>
      <right style="thin">
        <color auto="1"/>
      </right>
      <top style="medium">
        <color auto="1"/>
      </top>
      <bottom style="double">
        <color auto="1"/>
      </bottom>
      <diagonal/>
    </border>
    <border>
      <left style="thin">
        <color auto="1"/>
      </left>
      <right style="medium">
        <color auto="1"/>
      </right>
      <top/>
      <bottom style="thin">
        <color auto="1"/>
      </bottom>
      <diagonal/>
    </border>
    <border>
      <left style="thin">
        <color auto="1"/>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medium">
        <color auto="1"/>
      </right>
      <top/>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diagonalUp="1">
      <left style="thin">
        <color auto="1"/>
      </left>
      <right style="thin">
        <color auto="1"/>
      </right>
      <top style="double">
        <color auto="1"/>
      </top>
      <bottom style="thin">
        <color auto="1"/>
      </bottom>
      <diagonal style="thin">
        <color auto="1"/>
      </diagonal>
    </border>
    <border diagonalUp="1">
      <left style="thin">
        <color auto="1"/>
      </left>
      <right style="thin">
        <color auto="1"/>
      </right>
      <top/>
      <bottom style="thin">
        <color auto="1"/>
      </bottom>
      <diagonal style="thin">
        <color auto="1"/>
      </diagonal>
    </border>
    <border>
      <left/>
      <right style="thin">
        <color auto="1"/>
      </right>
      <top style="medium">
        <color auto="1"/>
      </top>
      <bottom style="double">
        <color auto="1"/>
      </bottom>
      <diagonal/>
    </border>
    <border>
      <left style="medium">
        <color auto="1"/>
      </left>
      <right style="thin">
        <color auto="1"/>
      </right>
      <top style="thin">
        <color auto="1"/>
      </top>
      <bottom/>
      <diagonal/>
    </border>
    <border>
      <left style="medium">
        <color auto="1"/>
      </left>
      <right style="thin">
        <color auto="1"/>
      </right>
      <top/>
      <bottom/>
      <diagonal/>
    </border>
    <border>
      <left style="medium">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right/>
      <top style="medium">
        <color auto="1"/>
      </top>
      <bottom/>
      <diagonal/>
    </border>
    <border>
      <left/>
      <right style="medium">
        <color auto="1"/>
      </right>
      <top style="medium">
        <color auto="1"/>
      </top>
      <bottom/>
      <diagonal/>
    </border>
    <border>
      <left style="medium">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medium">
        <color auto="1"/>
      </left>
      <right style="medium">
        <color auto="1"/>
      </right>
      <top style="medium">
        <color auto="1"/>
      </top>
      <bottom/>
      <diagonal/>
    </border>
    <border>
      <left/>
      <right/>
      <top style="medium">
        <color auto="1"/>
      </top>
      <bottom style="thin">
        <color auto="1"/>
      </bottom>
      <diagonal/>
    </border>
    <border>
      <left style="medium">
        <color auto="1"/>
      </left>
      <right style="thin">
        <color auto="1"/>
      </right>
      <top/>
      <bottom style="double">
        <color auto="1"/>
      </bottom>
      <diagonal/>
    </border>
    <border>
      <left style="thin">
        <color auto="1"/>
      </left>
      <right style="thin">
        <color auto="1"/>
      </right>
      <top/>
      <bottom style="double">
        <color auto="1"/>
      </bottom>
      <diagonal/>
    </border>
    <border>
      <left/>
      <right style="medium">
        <color auto="1"/>
      </right>
      <top/>
      <bottom style="double">
        <color auto="1"/>
      </bottom>
      <diagonal/>
    </border>
    <border>
      <left style="medium">
        <color auto="1"/>
      </left>
      <right style="medium">
        <color auto="1"/>
      </right>
      <top/>
      <bottom style="double">
        <color auto="1"/>
      </bottom>
      <diagonal/>
    </border>
    <border>
      <left style="medium">
        <color auto="1"/>
      </left>
      <right/>
      <top style="thin">
        <color auto="1"/>
      </top>
      <bottom style="double">
        <color auto="1"/>
      </bottom>
      <diagonal/>
    </border>
    <border>
      <left/>
      <right/>
      <top style="thin">
        <color auto="1"/>
      </top>
      <bottom style="double">
        <color auto="1"/>
      </bottom>
      <diagonal/>
    </border>
    <border>
      <left style="medium">
        <color auto="1"/>
      </left>
      <right style="medium">
        <color auto="1"/>
      </right>
      <top/>
      <bottom style="thin">
        <color auto="1"/>
      </bottom>
      <diagonal/>
    </border>
    <border>
      <left/>
      <right style="thin">
        <color auto="1"/>
      </right>
      <top/>
      <bottom/>
      <diagonal/>
    </border>
    <border>
      <left style="medium">
        <color auto="1"/>
      </left>
      <right style="medium">
        <color auto="1"/>
      </right>
      <top/>
      <bottom/>
      <diagonal/>
    </border>
    <border>
      <left style="medium">
        <color auto="1"/>
      </left>
      <right style="thin">
        <color auto="1"/>
      </right>
      <top style="thin">
        <color auto="1"/>
      </top>
      <bottom style="double">
        <color auto="1"/>
      </bottom>
      <diagonal/>
    </border>
    <border>
      <left/>
      <right style="medium">
        <color auto="1"/>
      </right>
      <top style="thin">
        <color auto="1"/>
      </top>
      <bottom style="double">
        <color auto="1"/>
      </bottom>
      <diagonal/>
    </border>
    <border>
      <left style="medium">
        <color auto="1"/>
      </left>
      <right style="medium">
        <color auto="1"/>
      </right>
      <top style="thin">
        <color auto="1"/>
      </top>
      <bottom style="double">
        <color auto="1"/>
      </bottom>
      <diagonal/>
    </border>
    <border>
      <left/>
      <right style="thin">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right/>
      <top style="double">
        <color auto="1"/>
      </top>
      <bottom style="medium">
        <color auto="1"/>
      </bottom>
      <diagonal/>
    </border>
    <border>
      <left style="thin">
        <color auto="1"/>
      </left>
      <right/>
      <top style="thin">
        <color auto="1"/>
      </top>
      <bottom style="double">
        <color auto="1"/>
      </bottom>
      <diagonal/>
    </border>
    <border>
      <left style="thin">
        <color auto="1"/>
      </left>
      <right/>
      <top/>
      <bottom style="thin">
        <color auto="1"/>
      </bottom>
      <diagonal/>
    </border>
    <border>
      <left style="thin">
        <color auto="1"/>
      </left>
      <right style="thin">
        <color auto="1"/>
      </right>
      <top style="thin">
        <color auto="1"/>
      </top>
      <bottom style="double">
        <color auto="1"/>
      </bottom>
      <diagonal/>
    </border>
    <border>
      <left style="medium">
        <color auto="1"/>
      </left>
      <right style="medium">
        <color auto="1"/>
      </right>
      <top style="medium">
        <color auto="1"/>
      </top>
      <bottom style="double">
        <color auto="1"/>
      </bottom>
      <diagonal/>
    </border>
    <border>
      <left/>
      <right style="thin">
        <color auto="1"/>
      </right>
      <top style="thin">
        <color auto="1"/>
      </top>
      <bottom style="double">
        <color auto="1"/>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top/>
      <bottom style="double">
        <color auto="1"/>
      </bottom>
      <diagonal/>
    </border>
    <border>
      <left style="thin">
        <color auto="1"/>
      </left>
      <right/>
      <top style="thin">
        <color auto="1"/>
      </top>
      <bottom style="medium">
        <color auto="1"/>
      </bottom>
      <diagonal/>
    </border>
    <border>
      <left style="thin">
        <color auto="1"/>
      </left>
      <right/>
      <top/>
      <bottom/>
      <diagonal/>
    </border>
    <border>
      <left style="medium">
        <color auto="1"/>
      </left>
      <right/>
      <top style="medium">
        <color auto="1"/>
      </top>
      <bottom/>
      <diagonal/>
    </border>
    <border>
      <left style="thin">
        <color auto="1"/>
      </left>
      <right/>
      <top/>
      <bottom style="double">
        <color auto="1"/>
      </bottom>
      <diagonal/>
    </border>
    <border>
      <left style="medium">
        <color auto="1"/>
      </left>
      <right/>
      <top style="double">
        <color auto="1"/>
      </top>
      <bottom style="thin">
        <color auto="1"/>
      </bottom>
      <diagonal/>
    </border>
    <border>
      <left/>
      <right style="medium">
        <color auto="1"/>
      </right>
      <top style="double">
        <color auto="1"/>
      </top>
      <bottom style="thin">
        <color auto="1"/>
      </bottom>
      <diagonal/>
    </border>
    <border>
      <left style="thin">
        <color indexed="64"/>
      </left>
      <right style="medium">
        <color auto="1"/>
      </right>
      <top style="thin">
        <color auto="1"/>
      </top>
      <bottom style="double">
        <color auto="1"/>
      </bottom>
      <diagonal/>
    </border>
    <border>
      <left/>
      <right/>
      <top/>
      <bottom style="double">
        <color auto="1"/>
      </bottom>
      <diagonal/>
    </border>
    <border>
      <left/>
      <right style="thin">
        <color indexed="64"/>
      </right>
      <top/>
      <bottom style="double">
        <color auto="1"/>
      </bottom>
      <diagonal/>
    </border>
    <border>
      <left/>
      <right style="thin">
        <color auto="1"/>
      </right>
      <top style="medium">
        <color indexed="64"/>
      </top>
      <bottom/>
      <diagonal/>
    </border>
    <border>
      <left/>
      <right style="thin">
        <color auto="1"/>
      </right>
      <top style="medium">
        <color indexed="64"/>
      </top>
      <bottom style="thin">
        <color auto="1"/>
      </bottom>
      <diagonal/>
    </border>
    <border>
      <left style="thin">
        <color auto="1"/>
      </left>
      <right style="medium">
        <color indexed="64"/>
      </right>
      <top/>
      <bottom style="double">
        <color auto="1"/>
      </bottom>
      <diagonal/>
    </border>
    <border>
      <left style="thin">
        <color indexed="64"/>
      </left>
      <right style="medium">
        <color auto="1"/>
      </right>
      <top style="double">
        <color auto="1"/>
      </top>
      <bottom style="thin">
        <color auto="1"/>
      </bottom>
      <diagonal/>
    </border>
    <border>
      <left style="thin">
        <color indexed="64"/>
      </left>
      <right/>
      <top style="double">
        <color auto="1"/>
      </top>
      <bottom style="thin">
        <color auto="1"/>
      </bottom>
      <diagonal/>
    </border>
    <border>
      <left style="thin">
        <color auto="1"/>
      </left>
      <right style="thin">
        <color indexed="64"/>
      </right>
      <top style="double">
        <color auto="1"/>
      </top>
      <bottom style="thin">
        <color indexed="64"/>
      </bottom>
      <diagonal/>
    </border>
    <border>
      <left/>
      <right/>
      <top style="double">
        <color auto="1"/>
      </top>
      <bottom style="thin">
        <color auto="1"/>
      </bottom>
      <diagonal/>
    </border>
    <border>
      <left style="medium">
        <color auto="1"/>
      </left>
      <right/>
      <top/>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double">
        <color auto="1"/>
      </top>
      <bottom style="thin">
        <color indexed="64"/>
      </bottom>
      <diagonal/>
    </border>
    <border>
      <left style="medium">
        <color auto="1"/>
      </left>
      <right/>
      <top style="thin">
        <color auto="1"/>
      </top>
      <bottom/>
      <diagonal/>
    </border>
    <border>
      <left style="medium">
        <color auto="1"/>
      </left>
      <right style="medium">
        <color auto="1"/>
      </right>
      <top style="medium">
        <color auto="1"/>
      </top>
      <bottom style="medium">
        <color auto="1"/>
      </bottom>
      <diagonal/>
    </border>
    <border>
      <left style="medium">
        <color indexed="64"/>
      </left>
      <right style="medium">
        <color indexed="64"/>
      </right>
      <top style="thin">
        <color auto="1"/>
      </top>
      <bottom style="thin">
        <color auto="1"/>
      </bottom>
      <diagonal/>
    </border>
    <border>
      <left style="thin">
        <color auto="1"/>
      </left>
      <right/>
      <top style="thin">
        <color auto="1"/>
      </top>
      <bottom/>
      <diagonal/>
    </border>
    <border>
      <left style="medium">
        <color indexed="64"/>
      </left>
      <right style="medium">
        <color indexed="64"/>
      </right>
      <top style="thin">
        <color auto="1"/>
      </top>
      <bottom/>
      <diagonal/>
    </border>
    <border>
      <left/>
      <right style="thin">
        <color auto="1"/>
      </right>
      <top style="double">
        <color auto="1"/>
      </top>
      <bottom style="thin">
        <color indexed="64"/>
      </bottom>
      <diagonal/>
    </border>
    <border>
      <left/>
      <right style="medium">
        <color auto="1"/>
      </right>
      <top style="double">
        <color auto="1"/>
      </top>
      <bottom style="medium">
        <color auto="1"/>
      </bottom>
      <diagonal/>
    </border>
  </borders>
  <cellStyleXfs count="19">
    <xf numFmtId="0" fontId="0" fillId="0" borderId="0"/>
    <xf numFmtId="40" fontId="18" fillId="0" borderId="0" applyFont="0" applyFill="0" applyBorder="0" applyAlignment="0" applyProtection="0"/>
    <xf numFmtId="0" fontId="15" fillId="0" borderId="0">
      <alignment vertical="center"/>
    </xf>
    <xf numFmtId="0" fontId="7" fillId="0" borderId="0">
      <alignment vertical="center"/>
    </xf>
    <xf numFmtId="0" fontId="23" fillId="0" borderId="0"/>
    <xf numFmtId="0" fontId="15" fillId="0" borderId="0">
      <alignment vertical="center"/>
    </xf>
    <xf numFmtId="38" fontId="15" fillId="0" borderId="0" applyFont="0" applyFill="0" applyBorder="0" applyAlignment="0" applyProtection="0">
      <alignment vertical="center"/>
    </xf>
    <xf numFmtId="0" fontId="15" fillId="0" borderId="0">
      <alignment vertical="center"/>
    </xf>
    <xf numFmtId="0" fontId="18" fillId="0" borderId="0"/>
    <xf numFmtId="0" fontId="23" fillId="0" borderId="0"/>
    <xf numFmtId="180" fontId="36" fillId="0" borderId="0" applyFont="0" applyFill="0" applyBorder="0" applyAlignment="0" applyProtection="0">
      <alignment vertical="center"/>
    </xf>
    <xf numFmtId="0" fontId="23" fillId="0" borderId="0"/>
    <xf numFmtId="38" fontId="18" fillId="0" borderId="0" applyFont="0" applyFill="0" applyBorder="0" applyAlignment="0" applyProtection="0"/>
    <xf numFmtId="0" fontId="18" fillId="0" borderId="0"/>
    <xf numFmtId="0" fontId="51" fillId="0" borderId="0" applyNumberFormat="0" applyFill="0" applyBorder="0" applyAlignment="0" applyProtection="0">
      <alignment vertical="center"/>
    </xf>
    <xf numFmtId="0" fontId="52" fillId="0" borderId="0"/>
    <xf numFmtId="0" fontId="55" fillId="0" borderId="0"/>
    <xf numFmtId="0" fontId="52" fillId="0" borderId="0" applyAlignment="0"/>
    <xf numFmtId="9" fontId="15" fillId="0" borderId="0" applyFont="0" applyFill="0" applyBorder="0" applyAlignment="0" applyProtection="0">
      <alignment vertical="center"/>
    </xf>
  </cellStyleXfs>
  <cellXfs count="616">
    <xf numFmtId="0" fontId="0" fillId="0" borderId="0" xfId="0"/>
    <xf numFmtId="0" fontId="1" fillId="0" borderId="0" xfId="0" applyFont="1" applyAlignment="1">
      <alignment vertical="center"/>
    </xf>
    <xf numFmtId="0" fontId="1" fillId="0" borderId="0" xfId="0" applyFont="1" applyAlignment="1">
      <alignment horizontal="center" vertical="center"/>
    </xf>
    <xf numFmtId="0" fontId="2" fillId="0" borderId="0" xfId="0" applyFont="1"/>
    <xf numFmtId="177" fontId="3" fillId="0" borderId="1" xfId="0" applyNumberFormat="1" applyFont="1" applyBorder="1" applyAlignment="1">
      <alignment vertical="center"/>
    </xf>
    <xf numFmtId="0" fontId="1" fillId="0" borderId="2" xfId="0" applyFont="1" applyBorder="1" applyAlignment="1">
      <alignment horizontal="center" vertical="center"/>
    </xf>
    <xf numFmtId="0" fontId="1" fillId="0" borderId="3" xfId="0" applyFont="1" applyBorder="1" applyAlignment="1">
      <alignment horizontal="center" vertical="center" wrapText="1"/>
    </xf>
    <xf numFmtId="0" fontId="1" fillId="0" borderId="4" xfId="0" applyFont="1" applyBorder="1" applyAlignment="1">
      <alignment horizontal="center" vertical="center"/>
    </xf>
    <xf numFmtId="0" fontId="1" fillId="0" borderId="5" xfId="0" applyFont="1" applyBorder="1" applyAlignment="1">
      <alignment vertical="center"/>
    </xf>
    <xf numFmtId="177" fontId="1" fillId="0" borderId="6" xfId="0" applyNumberFormat="1" applyFont="1" applyBorder="1" applyAlignment="1">
      <alignment horizontal="right" vertical="center"/>
    </xf>
    <xf numFmtId="0" fontId="1" fillId="0" borderId="7" xfId="0" applyFont="1" applyBorder="1" applyAlignment="1">
      <alignment vertical="center"/>
    </xf>
    <xf numFmtId="0" fontId="1" fillId="0" borderId="8" xfId="0" applyFont="1" applyBorder="1" applyAlignment="1">
      <alignment vertical="center"/>
    </xf>
    <xf numFmtId="0" fontId="1" fillId="0" borderId="9" xfId="0" applyFont="1" applyBorder="1" applyAlignment="1">
      <alignment horizontal="centerContinuous" vertical="center"/>
    </xf>
    <xf numFmtId="177" fontId="1" fillId="0" borderId="10" xfId="0" applyNumberFormat="1" applyFont="1" applyBorder="1" applyAlignment="1">
      <alignment vertical="center"/>
    </xf>
    <xf numFmtId="0" fontId="1" fillId="0" borderId="11" xfId="0" applyFont="1" applyBorder="1" applyAlignment="1">
      <alignment vertical="center"/>
    </xf>
    <xf numFmtId="0" fontId="1" fillId="0" borderId="0" xfId="0" applyFont="1" applyAlignment="1">
      <alignment horizontal="right" vertical="center"/>
    </xf>
    <xf numFmtId="177" fontId="1" fillId="0" borderId="0" xfId="0" applyNumberFormat="1" applyFont="1" applyAlignment="1">
      <alignment vertical="center"/>
    </xf>
    <xf numFmtId="38" fontId="1" fillId="0" borderId="0" xfId="1" applyNumberFormat="1" applyFont="1" applyAlignment="1">
      <alignment vertical="center"/>
    </xf>
    <xf numFmtId="0" fontId="1" fillId="0" borderId="3" xfId="0" applyFont="1" applyBorder="1" applyAlignment="1">
      <alignment horizontal="center" vertical="center"/>
    </xf>
    <xf numFmtId="38" fontId="1" fillId="0" borderId="14" xfId="1" applyNumberFormat="1" applyFont="1" applyBorder="1" applyAlignment="1">
      <alignment horizontal="right" vertical="center"/>
    </xf>
    <xf numFmtId="0" fontId="1" fillId="0" borderId="6" xfId="0" applyFont="1" applyBorder="1" applyAlignment="1">
      <alignment vertical="center"/>
    </xf>
    <xf numFmtId="38" fontId="1" fillId="0" borderId="18" xfId="0" applyNumberFormat="1" applyFont="1" applyBorder="1" applyAlignment="1">
      <alignment vertical="center"/>
    </xf>
    <xf numFmtId="0" fontId="6" fillId="0" borderId="0" xfId="0" applyFont="1" applyAlignment="1">
      <alignment vertical="center"/>
    </xf>
    <xf numFmtId="0" fontId="7" fillId="0" borderId="0" xfId="0" applyFont="1" applyAlignment="1">
      <alignment vertical="center"/>
    </xf>
    <xf numFmtId="177" fontId="5" fillId="0" borderId="1" xfId="0" applyNumberFormat="1" applyFont="1" applyBorder="1" applyAlignment="1">
      <alignment vertical="center"/>
    </xf>
    <xf numFmtId="0" fontId="6" fillId="0" borderId="0" xfId="0" applyFont="1" applyAlignment="1">
      <alignment horizontal="left" vertical="center"/>
    </xf>
    <xf numFmtId="177" fontId="8" fillId="0" borderId="0" xfId="0" applyNumberFormat="1" applyFont="1" applyAlignment="1">
      <alignment vertical="center"/>
    </xf>
    <xf numFmtId="177" fontId="6" fillId="0" borderId="0" xfId="0" applyNumberFormat="1" applyFont="1" applyAlignment="1">
      <alignment vertical="center"/>
    </xf>
    <xf numFmtId="0" fontId="1" fillId="0" borderId="19" xfId="0" applyFont="1" applyBorder="1" applyAlignment="1">
      <alignment horizontal="center" vertical="center"/>
    </xf>
    <xf numFmtId="0" fontId="6" fillId="0" borderId="5" xfId="0" applyFont="1" applyBorder="1" applyAlignment="1">
      <alignment vertical="center"/>
    </xf>
    <xf numFmtId="177" fontId="6" fillId="0" borderId="13" xfId="0" applyNumberFormat="1" applyFont="1" applyBorder="1" applyAlignment="1">
      <alignment horizontal="right" vertical="center"/>
    </xf>
    <xf numFmtId="0" fontId="6" fillId="0" borderId="20" xfId="0" applyFont="1" applyBorder="1" applyAlignment="1">
      <alignment vertical="center" wrapText="1"/>
    </xf>
    <xf numFmtId="0" fontId="6" fillId="0" borderId="8" xfId="0" applyFont="1" applyBorder="1" applyAlignment="1">
      <alignment vertical="center"/>
    </xf>
    <xf numFmtId="0" fontId="6" fillId="0" borderId="21" xfId="0" applyFont="1" applyBorder="1" applyAlignment="1">
      <alignment vertical="center" wrapText="1"/>
    </xf>
    <xf numFmtId="0" fontId="6" fillId="0" borderId="21" xfId="0" applyFont="1" applyBorder="1" applyAlignment="1">
      <alignment vertical="center"/>
    </xf>
    <xf numFmtId="177" fontId="6" fillId="0" borderId="17" xfId="0" applyNumberFormat="1" applyFont="1" applyBorder="1" applyAlignment="1">
      <alignment horizontal="right" vertical="center"/>
    </xf>
    <xf numFmtId="0" fontId="6" fillId="0" borderId="22" xfId="0" applyFont="1" applyBorder="1" applyAlignment="1">
      <alignment vertical="center"/>
    </xf>
    <xf numFmtId="0" fontId="6" fillId="0" borderId="0" xfId="0" applyFont="1" applyAlignment="1">
      <alignment horizontal="right" vertical="center"/>
    </xf>
    <xf numFmtId="0" fontId="6" fillId="0" borderId="23" xfId="0" applyFont="1" applyBorder="1" applyAlignment="1">
      <alignment vertical="center"/>
    </xf>
    <xf numFmtId="0" fontId="6" fillId="0" borderId="25" xfId="0" applyFont="1" applyBorder="1" applyAlignment="1">
      <alignment vertical="center"/>
    </xf>
    <xf numFmtId="177" fontId="6" fillId="0" borderId="26" xfId="0" applyNumberFormat="1" applyFont="1" applyBorder="1" applyAlignment="1">
      <alignment horizontal="right" vertical="center"/>
    </xf>
    <xf numFmtId="0" fontId="6" fillId="0" borderId="27" xfId="0" applyFont="1" applyBorder="1" applyAlignment="1">
      <alignment vertical="center"/>
    </xf>
    <xf numFmtId="177" fontId="6" fillId="0" borderId="0" xfId="0" applyNumberFormat="1" applyFont="1" applyAlignment="1">
      <alignment horizontal="right" vertical="center"/>
    </xf>
    <xf numFmtId="177" fontId="9" fillId="0" borderId="0" xfId="0" applyNumberFormat="1" applyFont="1" applyAlignment="1">
      <alignment vertical="center"/>
    </xf>
    <xf numFmtId="38" fontId="1" fillId="0" borderId="6" xfId="1" applyNumberFormat="1" applyFont="1" applyBorder="1" applyAlignment="1">
      <alignment horizontal="right" vertical="center"/>
    </xf>
    <xf numFmtId="0" fontId="1" fillId="0" borderId="13" xfId="0" applyFont="1" applyBorder="1" applyAlignment="1">
      <alignment horizontal="center" vertical="center"/>
    </xf>
    <xf numFmtId="177" fontId="1" fillId="0" borderId="13" xfId="0" applyNumberFormat="1" applyFont="1" applyBorder="1" applyAlignment="1">
      <alignment horizontal="right" vertical="center"/>
    </xf>
    <xf numFmtId="177" fontId="1" fillId="0" borderId="13" xfId="0" applyNumberFormat="1" applyFont="1" applyBorder="1" applyAlignment="1">
      <alignment vertical="center"/>
    </xf>
    <xf numFmtId="0" fontId="1" fillId="0" borderId="28" xfId="0" applyFont="1" applyBorder="1" applyAlignment="1">
      <alignment horizontal="centerContinuous" vertical="center"/>
    </xf>
    <xf numFmtId="0" fontId="1" fillId="0" borderId="18" xfId="0" applyFont="1" applyBorder="1" applyAlignment="1">
      <alignment horizontal="centerContinuous" vertical="center"/>
    </xf>
    <xf numFmtId="177" fontId="1" fillId="0" borderId="18" xfId="0" applyNumberFormat="1" applyFont="1" applyBorder="1" applyAlignment="1">
      <alignment vertical="center"/>
    </xf>
    <xf numFmtId="0" fontId="1" fillId="0" borderId="31" xfId="0" applyFont="1" applyBorder="1" applyAlignment="1">
      <alignment horizontal="right" vertical="top"/>
    </xf>
    <xf numFmtId="0" fontId="1" fillId="0" borderId="32" xfId="0" applyFont="1" applyBorder="1" applyAlignment="1">
      <alignment vertical="center"/>
    </xf>
    <xf numFmtId="38" fontId="1" fillId="0" borderId="32" xfId="1" applyNumberFormat="1" applyFont="1" applyBorder="1" applyAlignment="1">
      <alignment vertical="center"/>
    </xf>
    <xf numFmtId="38" fontId="1" fillId="0" borderId="12" xfId="1" applyNumberFormat="1" applyFont="1" applyBorder="1" applyAlignment="1">
      <alignment vertical="center"/>
    </xf>
    <xf numFmtId="38" fontId="1" fillId="0" borderId="6" xfId="1" applyNumberFormat="1" applyFont="1" applyBorder="1" applyAlignment="1">
      <alignment vertical="center"/>
    </xf>
    <xf numFmtId="0" fontId="7" fillId="0" borderId="0" xfId="0" applyFont="1" applyAlignment="1">
      <alignment horizontal="right" vertical="center"/>
    </xf>
    <xf numFmtId="0" fontId="7" fillId="0" borderId="36" xfId="0" applyFont="1" applyBorder="1" applyAlignment="1">
      <alignment vertical="center"/>
    </xf>
    <xf numFmtId="49" fontId="7" fillId="0" borderId="13" xfId="0" applyNumberFormat="1" applyFont="1" applyBorder="1" applyAlignment="1">
      <alignment horizontal="center" vertical="center"/>
    </xf>
    <xf numFmtId="0" fontId="6" fillId="0" borderId="1" xfId="0" applyFont="1" applyBorder="1" applyAlignment="1">
      <alignment horizontal="center" vertical="center"/>
    </xf>
    <xf numFmtId="49" fontId="7" fillId="0" borderId="56" xfId="0" applyNumberFormat="1" applyFont="1" applyBorder="1" applyAlignment="1">
      <alignment horizontal="center" vertical="center"/>
    </xf>
    <xf numFmtId="0" fontId="7" fillId="0" borderId="35" xfId="0" applyFont="1" applyBorder="1" applyAlignment="1">
      <alignment vertical="center"/>
    </xf>
    <xf numFmtId="49" fontId="7" fillId="0" borderId="14" xfId="0" applyNumberFormat="1" applyFont="1" applyBorder="1" applyAlignment="1">
      <alignment horizontal="center" vertical="center"/>
    </xf>
    <xf numFmtId="0" fontId="6" fillId="0" borderId="67" xfId="0" applyFont="1" applyBorder="1" applyAlignment="1">
      <alignment horizontal="center" vertical="center" wrapText="1"/>
    </xf>
    <xf numFmtId="177" fontId="12" fillId="0" borderId="0" xfId="0" applyNumberFormat="1" applyFont="1" applyAlignment="1">
      <alignment vertical="center"/>
    </xf>
    <xf numFmtId="38" fontId="7" fillId="0" borderId="13" xfId="1" applyNumberFormat="1" applyFont="1" applyBorder="1" applyAlignment="1">
      <alignment horizontal="right" vertical="center"/>
    </xf>
    <xf numFmtId="38" fontId="7" fillId="0" borderId="7" xfId="1" applyNumberFormat="1" applyFont="1" applyBorder="1" applyAlignment="1">
      <alignment horizontal="right" vertical="center"/>
    </xf>
    <xf numFmtId="38" fontId="7" fillId="0" borderId="13" xfId="1" applyNumberFormat="1" applyFont="1" applyBorder="1" applyAlignment="1">
      <alignment vertical="center"/>
    </xf>
    <xf numFmtId="0" fontId="7" fillId="0" borderId="23" xfId="0" applyFont="1" applyBorder="1" applyAlignment="1">
      <alignment vertical="center"/>
    </xf>
    <xf numFmtId="2" fontId="7" fillId="0" borderId="12" xfId="0" applyNumberFormat="1" applyFont="1" applyBorder="1" applyAlignment="1">
      <alignment horizontal="center" vertical="center"/>
    </xf>
    <xf numFmtId="38" fontId="7" fillId="0" borderId="56" xfId="1" applyNumberFormat="1" applyFont="1" applyBorder="1" applyAlignment="1">
      <alignment vertical="center"/>
    </xf>
    <xf numFmtId="0" fontId="7" fillId="0" borderId="58" xfId="0" applyFont="1" applyBorder="1" applyAlignment="1">
      <alignment vertical="center"/>
    </xf>
    <xf numFmtId="49" fontId="7" fillId="0" borderId="68" xfId="0" applyNumberFormat="1" applyFont="1" applyBorder="1" applyAlignment="1">
      <alignment vertical="center"/>
    </xf>
    <xf numFmtId="0" fontId="7" fillId="0" borderId="15" xfId="0" applyFont="1" applyBorder="1" applyAlignment="1">
      <alignment horizontal="centerContinuous" vertical="center"/>
    </xf>
    <xf numFmtId="0" fontId="7" fillId="0" borderId="16" xfId="0" applyFont="1" applyBorder="1" applyAlignment="1">
      <alignment horizontal="centerContinuous" vertical="center"/>
    </xf>
    <xf numFmtId="2" fontId="7" fillId="0" borderId="26" xfId="0" applyNumberFormat="1" applyFont="1" applyBorder="1" applyAlignment="1">
      <alignment horizontal="center" vertical="center"/>
    </xf>
    <xf numFmtId="0" fontId="7" fillId="0" borderId="0" xfId="0" applyFont="1"/>
    <xf numFmtId="0" fontId="7" fillId="0" borderId="0" xfId="0" applyFont="1" applyAlignment="1">
      <alignment horizontal="left"/>
    </xf>
    <xf numFmtId="0" fontId="13" fillId="0" borderId="0" xfId="0" applyFont="1" applyAlignment="1">
      <alignment vertical="center"/>
    </xf>
    <xf numFmtId="0" fontId="7" fillId="0" borderId="0" xfId="0" applyFont="1" applyAlignment="1">
      <alignment horizontal="left" vertical="center"/>
    </xf>
    <xf numFmtId="38" fontId="3" fillId="0" borderId="0" xfId="1" applyNumberFormat="1" applyFont="1" applyBorder="1" applyAlignment="1">
      <alignment horizontal="right" vertical="center"/>
    </xf>
    <xf numFmtId="38" fontId="3" fillId="0" borderId="1" xfId="1" applyNumberFormat="1" applyFont="1" applyBorder="1" applyAlignment="1">
      <alignment vertical="center"/>
    </xf>
    <xf numFmtId="38" fontId="7" fillId="0" borderId="0" xfId="1" applyNumberFormat="1" applyFont="1" applyAlignment="1">
      <alignment vertical="center"/>
    </xf>
    <xf numFmtId="38" fontId="3" fillId="0" borderId="1" xfId="1" applyNumberFormat="1" applyFont="1" applyFill="1" applyBorder="1" applyAlignment="1">
      <alignment vertical="center"/>
    </xf>
    <xf numFmtId="0" fontId="5" fillId="0" borderId="1" xfId="0" applyFont="1" applyBorder="1" applyAlignment="1">
      <alignment vertical="center"/>
    </xf>
    <xf numFmtId="0" fontId="5" fillId="0" borderId="0" xfId="0" applyFont="1" applyAlignment="1">
      <alignment horizontal="left" vertical="center"/>
    </xf>
    <xf numFmtId="0" fontId="15" fillId="0" borderId="0" xfId="2">
      <alignment vertical="center"/>
    </xf>
    <xf numFmtId="0" fontId="16" fillId="0" borderId="0" xfId="2" applyFont="1" applyAlignment="1">
      <alignment horizontal="justify" vertical="center"/>
    </xf>
    <xf numFmtId="0" fontId="16" fillId="0" borderId="0" xfId="2" applyFont="1" applyAlignment="1">
      <alignment horizontal="right" vertical="center"/>
    </xf>
    <xf numFmtId="0" fontId="3" fillId="0" borderId="0" xfId="0" applyFont="1" applyAlignment="1">
      <alignment vertical="center"/>
    </xf>
    <xf numFmtId="0" fontId="22" fillId="0" borderId="0" xfId="0" applyFont="1" applyAlignment="1">
      <alignment vertical="center"/>
    </xf>
    <xf numFmtId="0" fontId="22" fillId="0" borderId="0" xfId="0" applyFont="1" applyAlignment="1">
      <alignment horizontal="right" vertical="center"/>
    </xf>
    <xf numFmtId="0" fontId="25" fillId="0" borderId="0" xfId="0" applyFont="1" applyAlignment="1">
      <alignment vertical="top"/>
    </xf>
    <xf numFmtId="0" fontId="7" fillId="4" borderId="0" xfId="0" applyFont="1" applyFill="1" applyAlignment="1">
      <alignment horizontal="left" vertical="center"/>
    </xf>
    <xf numFmtId="0" fontId="7" fillId="0" borderId="0" xfId="5" applyFont="1">
      <alignment vertical="center"/>
    </xf>
    <xf numFmtId="38" fontId="7" fillId="0" borderId="0" xfId="6" applyFont="1" applyFill="1">
      <alignment vertical="center"/>
    </xf>
    <xf numFmtId="0" fontId="22" fillId="0" borderId="0" xfId="5" applyFont="1" applyAlignment="1">
      <alignment horizontal="right" vertical="center"/>
    </xf>
    <xf numFmtId="0" fontId="15" fillId="0" borderId="0" xfId="5">
      <alignment vertical="center"/>
    </xf>
    <xf numFmtId="0" fontId="3" fillId="0" borderId="0" xfId="5" applyFont="1">
      <alignment vertical="center"/>
    </xf>
    <xf numFmtId="178" fontId="15" fillId="0" borderId="0" xfId="5" applyNumberFormat="1" applyAlignment="1">
      <alignment horizontal="center" vertical="center" wrapText="1"/>
    </xf>
    <xf numFmtId="178" fontId="15" fillId="0" borderId="0" xfId="5" applyNumberFormat="1">
      <alignment vertical="center"/>
    </xf>
    <xf numFmtId="177" fontId="15" fillId="2" borderId="0" xfId="5" applyNumberFormat="1" applyFill="1" applyAlignment="1">
      <alignment horizontal="center" vertical="center"/>
    </xf>
    <xf numFmtId="178" fontId="15" fillId="0" borderId="36" xfId="5" applyNumberFormat="1" applyBorder="1" applyAlignment="1">
      <alignment horizontal="left" vertical="center" shrinkToFit="1"/>
    </xf>
    <xf numFmtId="177" fontId="15" fillId="0" borderId="6" xfId="5" applyNumberFormat="1" applyBorder="1" applyAlignment="1">
      <alignment horizontal="center" vertical="center"/>
    </xf>
    <xf numFmtId="178" fontId="15" fillId="0" borderId="23" xfId="5" applyNumberFormat="1" applyBorder="1" applyAlignment="1">
      <alignment horizontal="left" vertical="center" shrinkToFit="1"/>
    </xf>
    <xf numFmtId="177" fontId="15" fillId="0" borderId="12" xfId="5" applyNumberFormat="1" applyBorder="1" applyAlignment="1">
      <alignment horizontal="center" vertical="center"/>
    </xf>
    <xf numFmtId="0" fontId="7" fillId="0" borderId="0" xfId="7" applyFont="1">
      <alignment vertical="center"/>
    </xf>
    <xf numFmtId="38" fontId="0" fillId="0" borderId="0" xfId="6" applyFont="1" applyFill="1">
      <alignment vertical="center"/>
    </xf>
    <xf numFmtId="0" fontId="3" fillId="0" borderId="0" xfId="5" applyFont="1" applyAlignment="1">
      <alignment horizontal="center" vertical="center"/>
    </xf>
    <xf numFmtId="0" fontId="15" fillId="0" borderId="0" xfId="2" applyAlignment="1">
      <alignment horizontal="justify" vertical="center"/>
    </xf>
    <xf numFmtId="0" fontId="3" fillId="0" borderId="0" xfId="5" applyFont="1" applyAlignment="1">
      <alignment vertical="center" wrapText="1"/>
    </xf>
    <xf numFmtId="177" fontId="7" fillId="0" borderId="83" xfId="8" applyNumberFormat="1" applyFont="1" applyBorder="1" applyAlignment="1">
      <alignment vertical="center"/>
    </xf>
    <xf numFmtId="177" fontId="7" fillId="0" borderId="70" xfId="8" applyNumberFormat="1" applyFont="1" applyBorder="1" applyAlignment="1">
      <alignment vertical="center"/>
    </xf>
    <xf numFmtId="177" fontId="7" fillId="0" borderId="90" xfId="8" applyNumberFormat="1" applyFont="1" applyBorder="1" applyAlignment="1">
      <alignment vertical="center"/>
    </xf>
    <xf numFmtId="177" fontId="7" fillId="0" borderId="21" xfId="8" applyNumberFormat="1" applyFont="1" applyBorder="1" applyAlignment="1">
      <alignment vertical="center"/>
    </xf>
    <xf numFmtId="177" fontId="7" fillId="0" borderId="27" xfId="8" applyNumberFormat="1" applyFont="1" applyBorder="1" applyAlignment="1">
      <alignment vertical="center"/>
    </xf>
    <xf numFmtId="177" fontId="7" fillId="0" borderId="71" xfId="8" applyNumberFormat="1" applyFont="1" applyBorder="1" applyAlignment="1">
      <alignment vertical="center"/>
    </xf>
    <xf numFmtId="177" fontId="15" fillId="0" borderId="79" xfId="5" applyNumberFormat="1" applyBorder="1">
      <alignment vertical="center"/>
    </xf>
    <xf numFmtId="0" fontId="15" fillId="0" borderId="11" xfId="5" applyBorder="1">
      <alignment vertical="center"/>
    </xf>
    <xf numFmtId="177" fontId="15" fillId="0" borderId="92" xfId="5" applyNumberFormat="1" applyBorder="1" applyAlignment="1">
      <alignment horizontal="right" vertical="center"/>
    </xf>
    <xf numFmtId="177" fontId="15" fillId="0" borderId="12" xfId="5" applyNumberFormat="1" applyBorder="1" applyAlignment="1">
      <alignment horizontal="right" vertical="center"/>
    </xf>
    <xf numFmtId="177" fontId="15" fillId="0" borderId="6" xfId="5" applyNumberFormat="1" applyBorder="1" applyAlignment="1">
      <alignment horizontal="right" vertical="center"/>
    </xf>
    <xf numFmtId="0" fontId="15" fillId="0" borderId="70" xfId="5" applyBorder="1">
      <alignment vertical="center"/>
    </xf>
    <xf numFmtId="178" fontId="15" fillId="0" borderId="75" xfId="5" applyNumberFormat="1" applyBorder="1" applyAlignment="1">
      <alignment horizontal="center" vertical="center" wrapText="1"/>
    </xf>
    <xf numFmtId="179" fontId="15" fillId="0" borderId="81" xfId="5" applyNumberFormat="1" applyBorder="1" applyAlignment="1">
      <alignment horizontal="center" vertical="center"/>
    </xf>
    <xf numFmtId="177" fontId="15" fillId="0" borderId="92" xfId="5" applyNumberFormat="1" applyBorder="1">
      <alignment vertical="center"/>
    </xf>
    <xf numFmtId="177" fontId="15" fillId="0" borderId="6" xfId="5" applyNumberFormat="1" applyBorder="1">
      <alignment vertical="center"/>
    </xf>
    <xf numFmtId="177" fontId="15" fillId="0" borderId="12" xfId="5" applyNumberFormat="1" applyBorder="1">
      <alignment vertical="center"/>
    </xf>
    <xf numFmtId="177" fontId="15" fillId="0" borderId="24" xfId="5" applyNumberFormat="1" applyBorder="1">
      <alignment vertical="center"/>
    </xf>
    <xf numFmtId="177" fontId="15" fillId="0" borderId="10" xfId="5" applyNumberFormat="1" applyBorder="1" applyAlignment="1">
      <alignment horizontal="right" vertical="center"/>
    </xf>
    <xf numFmtId="177" fontId="15" fillId="0" borderId="0" xfId="5" applyNumberFormat="1">
      <alignment vertical="center"/>
    </xf>
    <xf numFmtId="0" fontId="7" fillId="0" borderId="0" xfId="5" applyFont="1" applyAlignment="1">
      <alignment horizontal="left" vertical="center"/>
    </xf>
    <xf numFmtId="177" fontId="7" fillId="0" borderId="78" xfId="8" applyNumberFormat="1" applyFont="1" applyBorder="1" applyAlignment="1">
      <alignment horizontal="right" vertical="center"/>
    </xf>
    <xf numFmtId="177" fontId="7" fillId="0" borderId="37" xfId="8" applyNumberFormat="1" applyFont="1" applyBorder="1" applyAlignment="1">
      <alignment horizontal="right" vertical="center"/>
    </xf>
    <xf numFmtId="177" fontId="7" fillId="0" borderId="91" xfId="8" applyNumberFormat="1" applyFont="1" applyBorder="1" applyAlignment="1">
      <alignment vertical="center"/>
    </xf>
    <xf numFmtId="177" fontId="7" fillId="0" borderId="37" xfId="8" applyNumberFormat="1" applyFont="1" applyBorder="1" applyAlignment="1">
      <alignment vertical="center"/>
    </xf>
    <xf numFmtId="177" fontId="15" fillId="0" borderId="65" xfId="5" applyNumberFormat="1" applyBorder="1">
      <alignment vertical="center"/>
    </xf>
    <xf numFmtId="177" fontId="7" fillId="0" borderId="0" xfId="7" applyNumberFormat="1" applyFont="1">
      <alignment vertical="center"/>
    </xf>
    <xf numFmtId="177" fontId="3" fillId="0" borderId="1" xfId="5" applyNumberFormat="1" applyFont="1" applyBorder="1" applyAlignment="1">
      <alignment vertical="center" wrapText="1"/>
    </xf>
    <xf numFmtId="0" fontId="7" fillId="5" borderId="0" xfId="0" applyFont="1" applyFill="1" applyAlignment="1">
      <alignment horizontal="center" vertical="center"/>
    </xf>
    <xf numFmtId="38" fontId="7" fillId="5" borderId="0" xfId="1" applyNumberFormat="1" applyFont="1" applyFill="1" applyBorder="1" applyAlignment="1">
      <alignment vertical="center"/>
    </xf>
    <xf numFmtId="0" fontId="7" fillId="5" borderId="0" xfId="0" applyFont="1" applyFill="1" applyAlignment="1">
      <alignment horizontal="left" vertical="center"/>
    </xf>
    <xf numFmtId="0" fontId="15" fillId="0" borderId="0" xfId="0" applyFont="1" applyAlignment="1">
      <alignment vertical="center"/>
    </xf>
    <xf numFmtId="0" fontId="31" fillId="0" borderId="0" xfId="0" applyFont="1" applyAlignment="1">
      <alignment horizontal="right" vertical="center"/>
    </xf>
    <xf numFmtId="0" fontId="15" fillId="0" borderId="2" xfId="0" applyFont="1" applyBorder="1" applyAlignment="1">
      <alignment horizontal="center" vertical="center"/>
    </xf>
    <xf numFmtId="0" fontId="15" fillId="0" borderId="5" xfId="0" applyFont="1" applyBorder="1" applyAlignment="1">
      <alignment vertical="center"/>
    </xf>
    <xf numFmtId="0" fontId="15" fillId="0" borderId="15" xfId="0" applyFont="1" applyBorder="1" applyAlignment="1">
      <alignment vertical="center"/>
    </xf>
    <xf numFmtId="0" fontId="15" fillId="0" borderId="94" xfId="0" applyFont="1" applyBorder="1" applyAlignment="1">
      <alignment vertical="center"/>
    </xf>
    <xf numFmtId="38" fontId="37" fillId="0" borderId="0" xfId="2" applyNumberFormat="1" applyFont="1">
      <alignment vertical="center"/>
    </xf>
    <xf numFmtId="0" fontId="16" fillId="0" borderId="0" xfId="2" applyFont="1">
      <alignment vertical="center"/>
    </xf>
    <xf numFmtId="38" fontId="17" fillId="2" borderId="0" xfId="2" applyNumberFormat="1" applyFont="1" applyFill="1">
      <alignment vertical="center"/>
    </xf>
    <xf numFmtId="0" fontId="1" fillId="0" borderId="0" xfId="4" applyFont="1"/>
    <xf numFmtId="3" fontId="1" fillId="0" borderId="0" xfId="4" applyNumberFormat="1" applyFont="1" applyAlignment="1">
      <alignment horizontal="right"/>
    </xf>
    <xf numFmtId="177" fontId="1" fillId="0" borderId="0" xfId="4" applyNumberFormat="1" applyFont="1"/>
    <xf numFmtId="0" fontId="1" fillId="0" borderId="0" xfId="11" applyFont="1" applyAlignment="1">
      <alignment vertical="center"/>
    </xf>
    <xf numFmtId="177" fontId="9" fillId="0" borderId="0" xfId="11" applyNumberFormat="1" applyFont="1" applyAlignment="1">
      <alignment vertical="center"/>
    </xf>
    <xf numFmtId="0" fontId="1" fillId="0" borderId="0" xfId="11" applyFont="1" applyAlignment="1">
      <alignment horizontal="right" vertical="center"/>
    </xf>
    <xf numFmtId="0" fontId="1" fillId="0" borderId="0" xfId="4" applyFont="1" applyAlignment="1">
      <alignment horizontal="left" vertical="center"/>
    </xf>
    <xf numFmtId="181" fontId="1" fillId="0" borderId="73" xfId="11" applyNumberFormat="1" applyFont="1" applyBorder="1" applyAlignment="1">
      <alignment horizontal="center" vertical="center"/>
    </xf>
    <xf numFmtId="3" fontId="1" fillId="0" borderId="73" xfId="11" applyNumberFormat="1" applyFont="1" applyBorder="1" applyAlignment="1">
      <alignment horizontal="center" vertical="center"/>
    </xf>
    <xf numFmtId="0" fontId="1" fillId="0" borderId="72" xfId="11" applyFont="1" applyBorder="1" applyAlignment="1">
      <alignment horizontal="center" vertical="center"/>
    </xf>
    <xf numFmtId="0" fontId="1" fillId="0" borderId="35" xfId="11" applyFont="1" applyBorder="1" applyAlignment="1">
      <alignment horizontal="center" vertical="center"/>
    </xf>
    <xf numFmtId="0" fontId="1" fillId="0" borderId="65" xfId="11" applyFont="1" applyBorder="1" applyAlignment="1">
      <alignment horizontal="left" vertical="center"/>
    </xf>
    <xf numFmtId="3" fontId="1" fillId="0" borderId="65" xfId="11" applyNumberFormat="1" applyFont="1" applyBorder="1" applyAlignment="1">
      <alignment vertical="center"/>
    </xf>
    <xf numFmtId="24" fontId="1" fillId="0" borderId="20" xfId="11" applyNumberFormat="1" applyFont="1" applyBorder="1" applyAlignment="1">
      <alignment horizontal="left" vertical="center"/>
    </xf>
    <xf numFmtId="3" fontId="1" fillId="0" borderId="79" xfId="11" applyNumberFormat="1" applyFont="1" applyBorder="1" applyAlignment="1">
      <alignment vertical="center"/>
    </xf>
    <xf numFmtId="24" fontId="1" fillId="0" borderId="25" xfId="11" applyNumberFormat="1" applyFont="1" applyBorder="1" applyAlignment="1">
      <alignment horizontal="left" vertical="center"/>
    </xf>
    <xf numFmtId="0" fontId="1" fillId="0" borderId="97" xfId="11" applyFont="1" applyBorder="1" applyAlignment="1">
      <alignment horizontal="left" vertical="center"/>
    </xf>
    <xf numFmtId="0" fontId="1" fillId="0" borderId="20" xfId="11" applyFont="1" applyBorder="1" applyAlignment="1">
      <alignment horizontal="left" vertical="center"/>
    </xf>
    <xf numFmtId="0" fontId="1" fillId="0" borderId="79" xfId="11" applyFont="1" applyBorder="1" applyAlignment="1">
      <alignment horizontal="left" vertical="center"/>
    </xf>
    <xf numFmtId="0" fontId="1" fillId="0" borderId="25" xfId="11" applyFont="1" applyBorder="1" applyAlignment="1">
      <alignment horizontal="left" vertical="center"/>
    </xf>
    <xf numFmtId="0" fontId="1" fillId="0" borderId="64" xfId="11" applyFont="1" applyBorder="1" applyAlignment="1">
      <alignment horizontal="left" vertical="center"/>
    </xf>
    <xf numFmtId="3" fontId="1" fillId="0" borderId="64" xfId="11" applyNumberFormat="1" applyFont="1" applyBorder="1" applyAlignment="1">
      <alignment vertical="center"/>
    </xf>
    <xf numFmtId="0" fontId="1" fillId="0" borderId="84" xfId="11" applyFont="1" applyBorder="1" applyAlignment="1">
      <alignment horizontal="left" vertical="center"/>
    </xf>
    <xf numFmtId="0" fontId="1" fillId="0" borderId="99" xfId="11" applyFont="1" applyBorder="1" applyAlignment="1">
      <alignment vertical="center" textRotation="255" wrapText="1"/>
    </xf>
    <xf numFmtId="0" fontId="1" fillId="0" borderId="100" xfId="11" applyFont="1" applyBorder="1" applyAlignment="1">
      <alignment horizontal="left" vertical="center"/>
    </xf>
    <xf numFmtId="0" fontId="1" fillId="0" borderId="35" xfId="11" applyFont="1" applyBorder="1" applyAlignment="1">
      <alignment vertical="center" textRotation="255" wrapText="1"/>
    </xf>
    <xf numFmtId="0" fontId="1" fillId="0" borderId="37" xfId="11" applyFont="1" applyBorder="1" applyAlignment="1">
      <alignment horizontal="left" vertical="center"/>
    </xf>
    <xf numFmtId="3" fontId="1" fillId="0" borderId="37" xfId="11" applyNumberFormat="1" applyFont="1" applyBorder="1" applyAlignment="1">
      <alignment vertical="center"/>
    </xf>
    <xf numFmtId="0" fontId="1" fillId="0" borderId="21" xfId="11" applyFont="1" applyBorder="1" applyAlignment="1">
      <alignment horizontal="left" vertical="center"/>
    </xf>
    <xf numFmtId="0" fontId="1" fillId="0" borderId="81" xfId="11" applyFont="1" applyBorder="1" applyAlignment="1">
      <alignment horizontal="center" vertical="center"/>
    </xf>
    <xf numFmtId="3" fontId="1" fillId="0" borderId="81" xfId="11" applyNumberFormat="1" applyFont="1" applyBorder="1" applyAlignment="1">
      <alignment vertical="center"/>
    </xf>
    <xf numFmtId="0" fontId="1" fillId="0" borderId="89" xfId="11" applyFont="1" applyBorder="1" applyAlignment="1">
      <alignment horizontal="left" vertical="center"/>
    </xf>
    <xf numFmtId="0" fontId="1" fillId="0" borderId="30" xfId="4" applyFont="1" applyBorder="1" applyAlignment="1">
      <alignment vertical="center"/>
    </xf>
    <xf numFmtId="0" fontId="1" fillId="3" borderId="0" xfId="4" applyFont="1" applyFill="1"/>
    <xf numFmtId="0" fontId="6" fillId="3" borderId="0" xfId="0" applyFont="1" applyFill="1"/>
    <xf numFmtId="3" fontId="1" fillId="0" borderId="1" xfId="4" applyNumberFormat="1" applyFont="1" applyBorder="1" applyAlignment="1">
      <alignment horizontal="right"/>
    </xf>
    <xf numFmtId="49" fontId="7" fillId="0" borderId="6" xfId="0" applyNumberFormat="1" applyFont="1" applyBorder="1" applyAlignment="1">
      <alignment horizontal="center" vertical="center"/>
    </xf>
    <xf numFmtId="38" fontId="7" fillId="0" borderId="13" xfId="1" applyNumberFormat="1" applyFont="1" applyBorder="1" applyAlignment="1">
      <alignment horizontal="center" vertical="center"/>
    </xf>
    <xf numFmtId="38" fontId="7" fillId="0" borderId="56" xfId="1" applyNumberFormat="1" applyFont="1" applyBorder="1" applyAlignment="1">
      <alignment horizontal="center" vertical="center"/>
    </xf>
    <xf numFmtId="0" fontId="7" fillId="0" borderId="14" xfId="0" applyFont="1" applyBorder="1" applyAlignment="1">
      <alignment horizontal="center" vertical="center"/>
    </xf>
    <xf numFmtId="0" fontId="7" fillId="0" borderId="56" xfId="0" applyFont="1" applyBorder="1" applyAlignment="1">
      <alignment horizontal="center" vertical="center"/>
    </xf>
    <xf numFmtId="0" fontId="7" fillId="0" borderId="68" xfId="0" applyFont="1" applyBorder="1" applyAlignment="1">
      <alignment horizontal="center" vertical="center"/>
    </xf>
    <xf numFmtId="0" fontId="1" fillId="0" borderId="33" xfId="0" applyFont="1" applyBorder="1" applyAlignment="1">
      <alignment horizontal="center" vertical="center"/>
    </xf>
    <xf numFmtId="0" fontId="6" fillId="0" borderId="56" xfId="0" applyFont="1" applyBorder="1" applyAlignment="1">
      <alignment vertical="center"/>
    </xf>
    <xf numFmtId="0" fontId="6" fillId="0" borderId="14" xfId="0" applyFont="1" applyBorder="1" applyAlignment="1">
      <alignment vertical="center"/>
    </xf>
    <xf numFmtId="0" fontId="1" fillId="0" borderId="42" xfId="11" applyFont="1" applyBorder="1" applyAlignment="1">
      <alignment horizontal="center" vertical="center"/>
    </xf>
    <xf numFmtId="0" fontId="1" fillId="0" borderId="37" xfId="11" applyFont="1" applyBorder="1" applyAlignment="1">
      <alignment horizontal="left" vertical="center" wrapText="1"/>
    </xf>
    <xf numFmtId="0" fontId="1" fillId="0" borderId="12" xfId="11" applyFont="1" applyBorder="1" applyAlignment="1">
      <alignment horizontal="left" vertical="center"/>
    </xf>
    <xf numFmtId="0" fontId="1" fillId="0" borderId="92" xfId="11" applyFont="1" applyBorder="1" applyAlignment="1">
      <alignment horizontal="left" vertical="center"/>
    </xf>
    <xf numFmtId="0" fontId="21" fillId="0" borderId="12" xfId="8" applyFont="1" applyBorder="1" applyAlignment="1">
      <alignment horizontal="center" vertical="center"/>
    </xf>
    <xf numFmtId="0" fontId="15" fillId="0" borderId="67" xfId="0" applyFont="1" applyBorder="1" applyAlignment="1">
      <alignment horizontal="center" vertical="center"/>
    </xf>
    <xf numFmtId="0" fontId="1" fillId="0" borderId="106" xfId="11" applyFont="1" applyBorder="1" applyAlignment="1">
      <alignment horizontal="left" vertical="center"/>
    </xf>
    <xf numFmtId="0" fontId="15" fillId="0" borderId="57" xfId="0" applyFont="1" applyBorder="1" applyAlignment="1">
      <alignment vertical="center" wrapText="1"/>
    </xf>
    <xf numFmtId="0" fontId="15" fillId="0" borderId="44" xfId="0" applyFont="1" applyBorder="1" applyAlignment="1">
      <alignment vertical="center"/>
    </xf>
    <xf numFmtId="38" fontId="3" fillId="0" borderId="0" xfId="1" applyNumberFormat="1" applyFont="1" applyBorder="1" applyAlignment="1">
      <alignment vertical="center"/>
    </xf>
    <xf numFmtId="38" fontId="7" fillId="0" borderId="0" xfId="0" applyNumberFormat="1" applyFont="1" applyAlignment="1">
      <alignment horizontal="right" vertical="center"/>
    </xf>
    <xf numFmtId="0" fontId="7" fillId="0" borderId="0" xfId="0" applyFont="1" applyAlignment="1">
      <alignment horizontal="right"/>
    </xf>
    <xf numFmtId="0" fontId="25" fillId="0" borderId="0" xfId="0" applyFont="1" applyAlignment="1">
      <alignment horizontal="right" vertical="top"/>
    </xf>
    <xf numFmtId="0" fontId="7" fillId="0" borderId="0" xfId="0" applyFont="1" applyAlignment="1">
      <alignment horizontal="center"/>
    </xf>
    <xf numFmtId="0" fontId="7" fillId="4" borderId="0" xfId="0" applyFont="1" applyFill="1" applyAlignment="1">
      <alignment horizontal="center" vertical="center"/>
    </xf>
    <xf numFmtId="0" fontId="12" fillId="0" borderId="1" xfId="0" applyFont="1" applyBorder="1" applyAlignment="1">
      <alignment vertical="center"/>
    </xf>
    <xf numFmtId="0" fontId="5" fillId="0" borderId="1" xfId="0" applyFont="1" applyBorder="1" applyAlignment="1">
      <alignment horizontal="left" vertical="center"/>
    </xf>
    <xf numFmtId="0" fontId="5" fillId="0" borderId="38" xfId="0" applyFont="1" applyBorder="1" applyAlignment="1">
      <alignment vertical="center"/>
    </xf>
    <xf numFmtId="0" fontId="12" fillId="0" borderId="38" xfId="0" applyFont="1" applyBorder="1" applyAlignment="1">
      <alignment vertical="center"/>
    </xf>
    <xf numFmtId="0" fontId="5" fillId="0" borderId="38" xfId="0" applyFont="1" applyBorder="1" applyAlignment="1">
      <alignment horizontal="left" vertical="center"/>
    </xf>
    <xf numFmtId="38" fontId="5" fillId="0" borderId="1" xfId="0" applyNumberFormat="1" applyFont="1" applyBorder="1" applyAlignment="1">
      <alignment vertical="center"/>
    </xf>
    <xf numFmtId="38" fontId="5" fillId="0" borderId="38" xfId="0" applyNumberFormat="1" applyFont="1" applyBorder="1" applyAlignment="1">
      <alignment vertical="center"/>
    </xf>
    <xf numFmtId="38" fontId="3" fillId="0" borderId="1" xfId="0" applyNumberFormat="1" applyFont="1" applyBorder="1" applyAlignment="1">
      <alignment horizontal="right" vertical="center"/>
    </xf>
    <xf numFmtId="0" fontId="41" fillId="0" borderId="0" xfId="0" applyFont="1"/>
    <xf numFmtId="38" fontId="3" fillId="0" borderId="1" xfId="1" applyNumberFormat="1" applyFont="1" applyFill="1" applyBorder="1" applyAlignment="1">
      <alignment horizontal="right" vertical="center"/>
    </xf>
    <xf numFmtId="38" fontId="7" fillId="0" borderId="0" xfId="1" applyNumberFormat="1" applyFont="1" applyFill="1" applyAlignment="1">
      <alignment vertical="center"/>
    </xf>
    <xf numFmtId="0" fontId="7" fillId="4" borderId="0" xfId="0" applyFont="1" applyFill="1" applyAlignment="1">
      <alignment horizontal="center" vertical="center" wrapText="1"/>
    </xf>
    <xf numFmtId="0" fontId="42" fillId="0" borderId="0" xfId="0" applyFont="1"/>
    <xf numFmtId="0" fontId="4" fillId="0" borderId="0" xfId="0" applyFont="1" applyAlignment="1">
      <alignment vertical="center"/>
    </xf>
    <xf numFmtId="0" fontId="1" fillId="0" borderId="105" xfId="11" applyFont="1" applyBorder="1" applyAlignment="1">
      <alignment horizontal="center" vertical="center"/>
    </xf>
    <xf numFmtId="182" fontId="7" fillId="0" borderId="13" xfId="1" applyNumberFormat="1" applyFont="1" applyBorder="1" applyAlignment="1">
      <alignment horizontal="right" vertical="center"/>
    </xf>
    <xf numFmtId="182" fontId="7" fillId="0" borderId="6" xfId="0" applyNumberFormat="1" applyFont="1" applyBorder="1" applyAlignment="1">
      <alignment horizontal="center" vertical="center"/>
    </xf>
    <xf numFmtId="182" fontId="7" fillId="0" borderId="13" xfId="1" applyNumberFormat="1" applyFont="1" applyBorder="1" applyAlignment="1">
      <alignment vertical="center"/>
    </xf>
    <xf numFmtId="182" fontId="7" fillId="0" borderId="12" xfId="0" applyNumberFormat="1" applyFont="1" applyBorder="1" applyAlignment="1">
      <alignment horizontal="center" vertical="center"/>
    </xf>
    <xf numFmtId="182" fontId="7" fillId="0" borderId="56" xfId="1" applyNumberFormat="1" applyFont="1" applyBorder="1" applyAlignment="1">
      <alignment vertical="center"/>
    </xf>
    <xf numFmtId="182" fontId="7" fillId="0" borderId="24" xfId="0" applyNumberFormat="1" applyFont="1" applyBorder="1" applyAlignment="1">
      <alignment horizontal="center" vertical="center"/>
    </xf>
    <xf numFmtId="182" fontId="7" fillId="0" borderId="14" xfId="0" applyNumberFormat="1" applyFont="1" applyBorder="1" applyAlignment="1">
      <alignment vertical="center"/>
    </xf>
    <xf numFmtId="182" fontId="7" fillId="0" borderId="56" xfId="0" applyNumberFormat="1" applyFont="1" applyBorder="1" applyAlignment="1">
      <alignment vertical="center"/>
    </xf>
    <xf numFmtId="182" fontId="7" fillId="0" borderId="68" xfId="0" applyNumberFormat="1" applyFont="1" applyBorder="1" applyAlignment="1">
      <alignment vertical="center"/>
    </xf>
    <xf numFmtId="182" fontId="7" fillId="0" borderId="66" xfId="0" applyNumberFormat="1" applyFont="1" applyBorder="1" applyAlignment="1">
      <alignment horizontal="center" vertical="center"/>
    </xf>
    <xf numFmtId="38" fontId="1" fillId="0" borderId="12" xfId="1" applyNumberFormat="1" applyFont="1" applyBorder="1" applyAlignment="1">
      <alignment horizontal="right" vertical="center"/>
    </xf>
    <xf numFmtId="177" fontId="1" fillId="0" borderId="12" xfId="11" applyNumberFormat="1" applyFont="1" applyBorder="1" applyAlignment="1">
      <alignment vertical="center"/>
    </xf>
    <xf numFmtId="177" fontId="1" fillId="0" borderId="65" xfId="11" applyNumberFormat="1" applyFont="1" applyBorder="1" applyAlignment="1">
      <alignment vertical="center"/>
    </xf>
    <xf numFmtId="177" fontId="1" fillId="0" borderId="79" xfId="11" applyNumberFormat="1" applyFont="1" applyBorder="1" applyAlignment="1">
      <alignment vertical="center"/>
    </xf>
    <xf numFmtId="183" fontId="1" fillId="0" borderId="37" xfId="11" applyNumberFormat="1" applyFont="1" applyBorder="1" applyAlignment="1">
      <alignment vertical="center"/>
    </xf>
    <xf numFmtId="183" fontId="1" fillId="0" borderId="65" xfId="11" applyNumberFormat="1" applyFont="1" applyBorder="1" applyAlignment="1">
      <alignment vertical="center"/>
    </xf>
    <xf numFmtId="183" fontId="1" fillId="0" borderId="79" xfId="11" applyNumberFormat="1" applyFont="1" applyBorder="1" applyAlignment="1">
      <alignment vertical="center"/>
    </xf>
    <xf numFmtId="183" fontId="1" fillId="0" borderId="64" xfId="11" applyNumberFormat="1" applyFont="1" applyBorder="1" applyAlignment="1">
      <alignment vertical="center"/>
    </xf>
    <xf numFmtId="176" fontId="1" fillId="0" borderId="65" xfId="11" applyNumberFormat="1" applyFont="1" applyBorder="1" applyAlignment="1">
      <alignment horizontal="center" vertical="center"/>
    </xf>
    <xf numFmtId="176" fontId="1" fillId="0" borderId="79" xfId="11" applyNumberFormat="1" applyFont="1" applyBorder="1" applyAlignment="1">
      <alignment horizontal="center" vertical="center"/>
    </xf>
    <xf numFmtId="183" fontId="1" fillId="0" borderId="37" xfId="11" applyNumberFormat="1" applyFont="1" applyBorder="1" applyAlignment="1">
      <alignment horizontal="center" vertical="center"/>
    </xf>
    <xf numFmtId="183" fontId="1" fillId="0" borderId="65" xfId="11" applyNumberFormat="1" applyFont="1" applyBorder="1" applyAlignment="1">
      <alignment horizontal="center" vertical="center"/>
    </xf>
    <xf numFmtId="183" fontId="1" fillId="0" borderId="79" xfId="11" applyNumberFormat="1" applyFont="1" applyBorder="1" applyAlignment="1">
      <alignment horizontal="center" vertical="center"/>
    </xf>
    <xf numFmtId="183" fontId="1" fillId="0" borderId="64" xfId="11" applyNumberFormat="1" applyFont="1" applyBorder="1" applyAlignment="1">
      <alignment horizontal="center" vertical="center"/>
    </xf>
    <xf numFmtId="183" fontId="1" fillId="0" borderId="12" xfId="11" applyNumberFormat="1" applyFont="1" applyBorder="1" applyAlignment="1">
      <alignment vertical="center"/>
    </xf>
    <xf numFmtId="183" fontId="1" fillId="0" borderId="81" xfId="11" applyNumberFormat="1" applyFont="1" applyBorder="1" applyAlignment="1">
      <alignment vertical="center"/>
    </xf>
    <xf numFmtId="38" fontId="1" fillId="0" borderId="37" xfId="1" applyNumberFormat="1" applyFont="1" applyBorder="1" applyAlignment="1">
      <alignment vertical="center"/>
    </xf>
    <xf numFmtId="38" fontId="1" fillId="0" borderId="81" xfId="1" applyNumberFormat="1" applyFont="1" applyBorder="1" applyAlignment="1">
      <alignment vertical="center"/>
    </xf>
    <xf numFmtId="38" fontId="1" fillId="0" borderId="37" xfId="1" applyNumberFormat="1" applyFont="1" applyBorder="1" applyAlignment="1">
      <alignment horizontal="center" vertical="center"/>
    </xf>
    <xf numFmtId="38" fontId="1" fillId="0" borderId="81" xfId="1" applyNumberFormat="1" applyFont="1" applyBorder="1" applyAlignment="1">
      <alignment horizontal="center" vertical="center"/>
    </xf>
    <xf numFmtId="183" fontId="1" fillId="0" borderId="81" xfId="11" applyNumberFormat="1" applyFont="1" applyBorder="1" applyAlignment="1">
      <alignment horizontal="center" vertical="center"/>
    </xf>
    <xf numFmtId="38" fontId="7" fillId="0" borderId="14" xfId="1" applyNumberFormat="1" applyFont="1" applyBorder="1" applyAlignment="1">
      <alignment vertical="center"/>
    </xf>
    <xf numFmtId="38" fontId="7" fillId="0" borderId="68" xfId="1" applyNumberFormat="1" applyFont="1" applyBorder="1" applyAlignment="1">
      <alignment vertical="center"/>
    </xf>
    <xf numFmtId="38" fontId="1" fillId="0" borderId="0" xfId="0" applyNumberFormat="1" applyFont="1" applyAlignment="1">
      <alignment vertical="center"/>
    </xf>
    <xf numFmtId="3" fontId="10" fillId="0" borderId="98" xfId="11" applyNumberFormat="1" applyFont="1" applyBorder="1" applyAlignment="1">
      <alignment vertical="center"/>
    </xf>
    <xf numFmtId="3" fontId="10" fillId="0" borderId="95" xfId="4" applyNumberFormat="1" applyFont="1" applyBorder="1" applyAlignment="1">
      <alignment vertical="center"/>
    </xf>
    <xf numFmtId="3" fontId="10" fillId="0" borderId="101" xfId="11" applyNumberFormat="1" applyFont="1" applyBorder="1" applyAlignment="1">
      <alignment vertical="center"/>
    </xf>
    <xf numFmtId="0" fontId="7" fillId="0" borderId="5" xfId="0" applyFont="1" applyBorder="1" applyAlignment="1">
      <alignment vertical="center"/>
    </xf>
    <xf numFmtId="0" fontId="7" fillId="0" borderId="94" xfId="0" applyFont="1" applyBorder="1" applyAlignment="1">
      <alignment vertical="center"/>
    </xf>
    <xf numFmtId="180" fontId="7" fillId="0" borderId="36" xfId="10" applyFont="1" applyFill="1" applyBorder="1" applyAlignment="1">
      <alignment vertical="center"/>
    </xf>
    <xf numFmtId="180" fontId="7" fillId="0" borderId="35" xfId="10" applyFont="1" applyFill="1" applyBorder="1" applyAlignment="1">
      <alignment vertical="center"/>
    </xf>
    <xf numFmtId="177" fontId="7" fillId="0" borderId="20" xfId="10" applyNumberFormat="1" applyFont="1" applyFill="1" applyBorder="1" applyAlignment="1">
      <alignment vertical="center"/>
    </xf>
    <xf numFmtId="2" fontId="7" fillId="0" borderId="65" xfId="5" applyNumberFormat="1" applyFont="1" applyBorder="1" applyAlignment="1">
      <alignment horizontal="center" vertical="center"/>
    </xf>
    <xf numFmtId="2" fontId="7" fillId="0" borderId="37" xfId="5" applyNumberFormat="1" applyFont="1" applyBorder="1" applyAlignment="1">
      <alignment horizontal="center" vertical="center"/>
    </xf>
    <xf numFmtId="2" fontId="7" fillId="0" borderId="1" xfId="5" applyNumberFormat="1" applyFont="1" applyBorder="1" applyAlignment="1">
      <alignment horizontal="center" vertical="center"/>
    </xf>
    <xf numFmtId="38" fontId="10" fillId="0" borderId="40" xfId="1" applyNumberFormat="1" applyFont="1" applyFill="1" applyBorder="1" applyAlignment="1">
      <alignment horizontal="right" vertical="center"/>
    </xf>
    <xf numFmtId="38" fontId="44" fillId="0" borderId="0" xfId="0" quotePrefix="1" applyNumberFormat="1" applyFont="1"/>
    <xf numFmtId="0" fontId="1" fillId="0" borderId="12" xfId="0" applyFont="1" applyBorder="1" applyAlignment="1">
      <alignment vertical="center"/>
    </xf>
    <xf numFmtId="38" fontId="1" fillId="0" borderId="12" xfId="1" applyNumberFormat="1" applyFont="1" applyFill="1" applyBorder="1" applyAlignment="1">
      <alignment vertical="center"/>
    </xf>
    <xf numFmtId="38" fontId="1" fillId="0" borderId="1" xfId="1" applyNumberFormat="1" applyFont="1" applyFill="1" applyBorder="1" applyAlignment="1">
      <alignment horizontal="right" vertical="center"/>
    </xf>
    <xf numFmtId="0" fontId="1" fillId="0" borderId="0" xfId="0" applyFont="1" applyAlignment="1">
      <alignment horizontal="left" vertical="center"/>
    </xf>
    <xf numFmtId="0" fontId="1" fillId="0" borderId="12" xfId="0" applyFont="1" applyBorder="1" applyAlignment="1">
      <alignment horizontal="center" vertical="center"/>
    </xf>
    <xf numFmtId="0" fontId="1" fillId="0" borderId="21" xfId="0" applyFont="1" applyBorder="1" applyAlignment="1">
      <alignment vertical="center"/>
    </xf>
    <xf numFmtId="0" fontId="1" fillId="0" borderId="37" xfId="0" applyFont="1" applyBorder="1" applyAlignment="1">
      <alignment horizontal="centerContinuous" vertical="center"/>
    </xf>
    <xf numFmtId="0" fontId="1" fillId="0" borderId="38" xfId="0" applyFont="1" applyBorder="1" applyAlignment="1">
      <alignment horizontal="centerContinuous" vertical="center"/>
    </xf>
    <xf numFmtId="38" fontId="10" fillId="0" borderId="12" xfId="1" applyNumberFormat="1" applyFont="1" applyFill="1" applyBorder="1" applyAlignment="1">
      <alignment horizontal="right" vertical="center"/>
    </xf>
    <xf numFmtId="0" fontId="1" fillId="0" borderId="20" xfId="0" applyFont="1" applyBorder="1" applyAlignment="1">
      <alignment vertical="center"/>
    </xf>
    <xf numFmtId="0" fontId="1" fillId="0" borderId="24" xfId="0" applyFont="1" applyBorder="1" applyAlignment="1">
      <alignment vertical="center"/>
    </xf>
    <xf numFmtId="0" fontId="1" fillId="0" borderId="25" xfId="0" applyFont="1" applyBorder="1" applyAlignment="1">
      <alignment vertical="center"/>
    </xf>
    <xf numFmtId="0" fontId="1" fillId="0" borderId="39" xfId="0" applyFont="1" applyBorder="1" applyAlignment="1">
      <alignment horizontal="centerContinuous" vertical="center"/>
    </xf>
    <xf numFmtId="0" fontId="1" fillId="0" borderId="41" xfId="0" applyFont="1" applyBorder="1" applyAlignment="1">
      <alignment vertical="center"/>
    </xf>
    <xf numFmtId="0" fontId="1" fillId="0" borderId="39" xfId="0" applyFont="1" applyBorder="1" applyAlignment="1">
      <alignment horizontal="left" vertical="center"/>
    </xf>
    <xf numFmtId="0" fontId="1" fillId="0" borderId="9" xfId="0" applyFont="1" applyBorder="1" applyAlignment="1">
      <alignment vertical="center" textRotation="255"/>
    </xf>
    <xf numFmtId="0" fontId="7" fillId="0" borderId="5" xfId="0" applyFont="1" applyBorder="1" applyAlignment="1">
      <alignment vertical="center" wrapText="1"/>
    </xf>
    <xf numFmtId="0" fontId="7" fillId="0" borderId="94" xfId="0" applyFont="1" applyBorder="1" applyAlignment="1">
      <alignment vertical="center" wrapText="1"/>
    </xf>
    <xf numFmtId="180" fontId="7" fillId="0" borderId="20" xfId="10" applyFont="1" applyFill="1" applyBorder="1" applyAlignment="1">
      <alignment vertical="center"/>
    </xf>
    <xf numFmtId="180" fontId="7" fillId="0" borderId="25" xfId="10" applyFont="1" applyFill="1" applyBorder="1" applyAlignment="1">
      <alignment vertical="center"/>
    </xf>
    <xf numFmtId="0" fontId="7" fillId="0" borderId="19"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4" xfId="0" applyFont="1" applyBorder="1" applyAlignment="1">
      <alignment horizontal="center" vertical="center" wrapText="1"/>
    </xf>
    <xf numFmtId="38" fontId="7" fillId="0" borderId="36" xfId="1" applyNumberFormat="1" applyFont="1" applyFill="1" applyBorder="1" applyAlignment="1">
      <alignment vertical="center"/>
    </xf>
    <xf numFmtId="0" fontId="7" fillId="0" borderId="6" xfId="0" applyFont="1" applyBorder="1" applyAlignment="1">
      <alignment vertical="center"/>
    </xf>
    <xf numFmtId="38" fontId="7" fillId="0" borderId="20" xfId="1" applyNumberFormat="1" applyFont="1" applyFill="1" applyBorder="1" applyAlignment="1">
      <alignment vertical="center"/>
    </xf>
    <xf numFmtId="0" fontId="7" fillId="0" borderId="20" xfId="0" applyFont="1" applyBorder="1" applyAlignment="1">
      <alignment vertical="center"/>
    </xf>
    <xf numFmtId="0" fontId="7" fillId="0" borderId="69" xfId="0" applyFont="1" applyBorder="1" applyAlignment="1">
      <alignment vertical="center"/>
    </xf>
    <xf numFmtId="0" fontId="7" fillId="0" borderId="26" xfId="0" applyFont="1" applyBorder="1" applyAlignment="1">
      <alignment vertical="center"/>
    </xf>
    <xf numFmtId="0" fontId="7" fillId="0" borderId="27" xfId="0" applyFont="1" applyBorder="1" applyAlignment="1">
      <alignment vertical="center"/>
    </xf>
    <xf numFmtId="38" fontId="7" fillId="0" borderId="35" xfId="1" applyNumberFormat="1" applyFont="1" applyFill="1" applyBorder="1" applyAlignment="1">
      <alignment vertical="center"/>
    </xf>
    <xf numFmtId="0" fontId="7" fillId="0" borderId="24" xfId="0" applyFont="1" applyBorder="1" applyAlignment="1">
      <alignment vertical="center"/>
    </xf>
    <xf numFmtId="38" fontId="7" fillId="0" borderId="25" xfId="1" applyNumberFormat="1" applyFont="1" applyFill="1" applyBorder="1" applyAlignment="1">
      <alignment vertical="center"/>
    </xf>
    <xf numFmtId="0" fontId="7" fillId="0" borderId="25" xfId="0" applyFont="1" applyBorder="1" applyAlignment="1">
      <alignment vertical="center"/>
    </xf>
    <xf numFmtId="0" fontId="7" fillId="0" borderId="6" xfId="0" applyFont="1" applyBorder="1" applyAlignment="1">
      <alignment horizontal="center" vertical="center"/>
    </xf>
    <xf numFmtId="0" fontId="7" fillId="0" borderId="24" xfId="0" applyFont="1" applyBorder="1" applyAlignment="1">
      <alignment horizontal="center" vertical="center"/>
    </xf>
    <xf numFmtId="177" fontId="7" fillId="0" borderId="27" xfId="0" applyNumberFormat="1" applyFont="1" applyBorder="1" applyAlignment="1">
      <alignment vertical="center"/>
    </xf>
    <xf numFmtId="38" fontId="7" fillId="5" borderId="0" xfId="0" applyNumberFormat="1" applyFont="1" applyFill="1" applyAlignment="1">
      <alignment horizontal="right" vertical="center"/>
    </xf>
    <xf numFmtId="38" fontId="5" fillId="0" borderId="12" xfId="12" applyFont="1" applyFill="1" applyBorder="1" applyAlignment="1">
      <alignment horizontal="center" vertical="center" wrapText="1"/>
    </xf>
    <xf numFmtId="38" fontId="45" fillId="0" borderId="12" xfId="12" applyFont="1" applyFill="1" applyBorder="1" applyAlignment="1">
      <alignment horizontal="center" vertical="center" wrapText="1"/>
    </xf>
    <xf numFmtId="0" fontId="45" fillId="0" borderId="12" xfId="5" applyFont="1" applyBorder="1" applyAlignment="1">
      <alignment horizontal="center" vertical="center"/>
    </xf>
    <xf numFmtId="0" fontId="46" fillId="0" borderId="12" xfId="5" applyFont="1" applyBorder="1" applyAlignment="1">
      <alignment horizontal="center" vertical="center"/>
    </xf>
    <xf numFmtId="0" fontId="47" fillId="0" borderId="0" xfId="5" applyFont="1">
      <alignment vertical="center"/>
    </xf>
    <xf numFmtId="0" fontId="7" fillId="0" borderId="12" xfId="5" applyFont="1" applyBorder="1" applyAlignment="1">
      <alignment horizontal="left" vertical="center" wrapText="1"/>
    </xf>
    <xf numFmtId="38" fontId="48" fillId="0" borderId="12" xfId="12" applyFont="1" applyFill="1" applyBorder="1" applyAlignment="1">
      <alignment vertical="center" wrapText="1"/>
    </xf>
    <xf numFmtId="0" fontId="48" fillId="0" borderId="12" xfId="5" applyFont="1" applyBorder="1" applyAlignment="1">
      <alignment horizontal="center" vertical="center"/>
    </xf>
    <xf numFmtId="0" fontId="50" fillId="0" borderId="12" xfId="5" applyFont="1" applyBorder="1" applyAlignment="1">
      <alignment horizontal="center" vertical="center"/>
    </xf>
    <xf numFmtId="0" fontId="51" fillId="0" borderId="0" xfId="14">
      <alignment vertical="center"/>
    </xf>
    <xf numFmtId="38" fontId="7" fillId="0" borderId="12" xfId="12" applyFont="1" applyFill="1" applyBorder="1" applyAlignment="1">
      <alignment horizontal="left" vertical="center" wrapText="1"/>
    </xf>
    <xf numFmtId="38" fontId="48" fillId="0" borderId="12" xfId="12" applyFont="1" applyFill="1" applyBorder="1" applyAlignment="1">
      <alignment horizontal="left" vertical="center" wrapText="1"/>
    </xf>
    <xf numFmtId="0" fontId="7" fillId="0" borderId="12" xfId="5" applyFont="1" applyBorder="1" applyAlignment="1">
      <alignment vertical="center" wrapText="1"/>
    </xf>
    <xf numFmtId="0" fontId="7" fillId="0" borderId="12" xfId="15" applyFont="1" applyBorder="1" applyAlignment="1">
      <alignment vertical="center" wrapText="1"/>
    </xf>
    <xf numFmtId="0" fontId="48" fillId="0" borderId="0" xfId="5" applyFont="1" applyAlignment="1">
      <alignment horizontal="center" vertical="center"/>
    </xf>
    <xf numFmtId="38" fontId="7" fillId="0" borderId="12" xfId="12" applyFont="1" applyFill="1" applyBorder="1" applyAlignment="1">
      <alignment vertical="center" wrapText="1"/>
    </xf>
    <xf numFmtId="0" fontId="53" fillId="0" borderId="0" xfId="5" applyFont="1">
      <alignment vertical="center"/>
    </xf>
    <xf numFmtId="0" fontId="7" fillId="0" borderId="12" xfId="15" applyFont="1" applyBorder="1" applyAlignment="1">
      <alignment horizontal="left" vertical="center" wrapText="1"/>
    </xf>
    <xf numFmtId="0" fontId="48" fillId="0" borderId="0" xfId="5" applyFont="1" applyAlignment="1">
      <alignment horizontal="left" vertical="center"/>
    </xf>
    <xf numFmtId="0" fontId="53" fillId="0" borderId="108" xfId="5" applyFont="1" applyBorder="1">
      <alignment vertical="center"/>
    </xf>
    <xf numFmtId="0" fontId="54" fillId="0" borderId="0" xfId="5" applyFont="1">
      <alignment vertical="center"/>
    </xf>
    <xf numFmtId="0" fontId="53" fillId="0" borderId="55" xfId="5" applyFont="1" applyBorder="1" applyAlignment="1">
      <alignment horizontal="center" vertical="center"/>
    </xf>
    <xf numFmtId="0" fontId="53" fillId="0" borderId="55" xfId="5" applyFont="1" applyBorder="1">
      <alignment vertical="center"/>
    </xf>
    <xf numFmtId="38" fontId="48" fillId="0" borderId="12" xfId="12" applyFont="1" applyFill="1" applyBorder="1" applyAlignment="1">
      <alignment vertical="center"/>
    </xf>
    <xf numFmtId="184" fontId="53" fillId="0" borderId="109" xfId="5" applyNumberFormat="1" applyFont="1" applyBorder="1" applyAlignment="1">
      <alignment horizontal="center" vertical="center"/>
    </xf>
    <xf numFmtId="0" fontId="53" fillId="0" borderId="44" xfId="5" applyFont="1" applyBorder="1">
      <alignment vertical="center"/>
    </xf>
    <xf numFmtId="0" fontId="53" fillId="0" borderId="17" xfId="5" applyFont="1" applyBorder="1" applyAlignment="1">
      <alignment horizontal="center" vertical="center"/>
    </xf>
    <xf numFmtId="0" fontId="53" fillId="0" borderId="26" xfId="5" applyFont="1" applyBorder="1" applyAlignment="1">
      <alignment horizontal="center" vertical="center"/>
    </xf>
    <xf numFmtId="0" fontId="53" fillId="0" borderId="27" xfId="5" applyFont="1" applyBorder="1" applyAlignment="1">
      <alignment horizontal="center" vertical="center"/>
    </xf>
    <xf numFmtId="0" fontId="7" fillId="0" borderId="12" xfId="16" applyFont="1" applyBorder="1" applyAlignment="1">
      <alignment horizontal="left" vertical="center" wrapText="1"/>
    </xf>
    <xf numFmtId="0" fontId="53" fillId="0" borderId="13" xfId="5" applyFont="1" applyBorder="1" applyAlignment="1">
      <alignment horizontal="center" vertical="center"/>
    </xf>
    <xf numFmtId="0" fontId="53" fillId="0" borderId="6" xfId="5" applyFont="1" applyBorder="1" applyAlignment="1">
      <alignment horizontal="center" vertical="center"/>
    </xf>
    <xf numFmtId="0" fontId="53" fillId="0" borderId="20" xfId="5" applyFont="1" applyBorder="1" applyAlignment="1">
      <alignment horizontal="center" vertical="center"/>
    </xf>
    <xf numFmtId="0" fontId="48" fillId="0" borderId="12" xfId="12" applyNumberFormat="1" applyFont="1" applyFill="1" applyBorder="1" applyAlignment="1">
      <alignment vertical="center" wrapText="1"/>
    </xf>
    <xf numFmtId="0" fontId="53" fillId="0" borderId="14" xfId="5" applyFont="1" applyBorder="1" applyAlignment="1">
      <alignment horizontal="center" vertical="center"/>
    </xf>
    <xf numFmtId="0" fontId="53" fillId="0" borderId="12" xfId="5" applyFont="1" applyBorder="1" applyAlignment="1">
      <alignment horizontal="center" vertical="center"/>
    </xf>
    <xf numFmtId="0" fontId="53" fillId="0" borderId="21" xfId="5" applyFont="1" applyBorder="1" applyAlignment="1">
      <alignment horizontal="center" vertical="center"/>
    </xf>
    <xf numFmtId="184" fontId="53" fillId="0" borderId="44" xfId="5" applyNumberFormat="1" applyFont="1" applyBorder="1" applyAlignment="1">
      <alignment horizontal="center" vertical="center"/>
    </xf>
    <xf numFmtId="0" fontId="56" fillId="0" borderId="0" xfId="5" applyFont="1">
      <alignment vertical="center"/>
    </xf>
    <xf numFmtId="0" fontId="15" fillId="0" borderId="12" xfId="5" applyBorder="1">
      <alignment vertical="center"/>
    </xf>
    <xf numFmtId="0" fontId="57" fillId="0" borderId="12" xfId="5" applyFont="1" applyBorder="1">
      <alignment vertical="center"/>
    </xf>
    <xf numFmtId="0" fontId="7" fillId="0" borderId="12" xfId="16" applyFont="1" applyBorder="1" applyAlignment="1">
      <alignment vertical="center" wrapText="1"/>
    </xf>
    <xf numFmtId="38" fontId="48" fillId="0" borderId="12" xfId="12" applyFont="1" applyFill="1" applyBorder="1" applyAlignment="1">
      <alignment horizontal="left" vertical="center"/>
    </xf>
    <xf numFmtId="9" fontId="7" fillId="0" borderId="12" xfId="18" applyFont="1" applyFill="1" applyBorder="1" applyAlignment="1">
      <alignment horizontal="left" vertical="center" wrapText="1"/>
    </xf>
    <xf numFmtId="9" fontId="48" fillId="0" borderId="12" xfId="18" applyFont="1" applyFill="1" applyBorder="1" applyAlignment="1" applyProtection="1">
      <alignment horizontal="left" vertical="center" wrapText="1"/>
      <protection locked="0"/>
    </xf>
    <xf numFmtId="9" fontId="48" fillId="0" borderId="12" xfId="18" applyFont="1" applyFill="1" applyBorder="1" applyAlignment="1">
      <alignment horizontal="left" vertical="center" wrapText="1"/>
    </xf>
    <xf numFmtId="0" fontId="58" fillId="0" borderId="0" xfId="5" applyFont="1">
      <alignment vertical="center"/>
    </xf>
    <xf numFmtId="0" fontId="57" fillId="6" borderId="91" xfId="0" applyFont="1" applyFill="1" applyBorder="1" applyAlignment="1">
      <alignment vertical="center"/>
    </xf>
    <xf numFmtId="0" fontId="57" fillId="6" borderId="91" xfId="0" applyFont="1" applyFill="1" applyBorder="1" applyAlignment="1">
      <alignment horizontal="center" vertical="center" wrapText="1"/>
    </xf>
    <xf numFmtId="0" fontId="57" fillId="6" borderId="91" xfId="0" applyFont="1" applyFill="1" applyBorder="1" applyAlignment="1">
      <alignment vertical="center" wrapText="1"/>
    </xf>
    <xf numFmtId="0" fontId="15" fillId="6" borderId="82" xfId="0" applyFont="1" applyFill="1" applyBorder="1" applyAlignment="1">
      <alignment horizontal="right" vertical="center" wrapText="1"/>
    </xf>
    <xf numFmtId="38" fontId="1" fillId="0" borderId="0" xfId="1" applyNumberFormat="1" applyFont="1" applyBorder="1" applyAlignment="1" applyProtection="1">
      <alignment horizontal="center" vertical="center"/>
    </xf>
    <xf numFmtId="38" fontId="1" fillId="0" borderId="1" xfId="1" applyNumberFormat="1" applyFont="1" applyBorder="1" applyAlignment="1" applyProtection="1">
      <alignment horizontal="right" vertical="center"/>
    </xf>
    <xf numFmtId="38" fontId="1" fillId="0" borderId="13" xfId="1" applyNumberFormat="1" applyFont="1" applyBorder="1" applyAlignment="1" applyProtection="1">
      <alignment horizontal="center" vertical="center"/>
    </xf>
    <xf numFmtId="38" fontId="1" fillId="0" borderId="13" xfId="1" applyNumberFormat="1" applyFont="1" applyBorder="1" applyAlignment="1" applyProtection="1">
      <alignment horizontal="right" vertical="center"/>
    </xf>
    <xf numFmtId="38" fontId="1" fillId="0" borderId="65" xfId="1" applyNumberFormat="1" applyFont="1" applyBorder="1" applyAlignment="1" applyProtection="1">
      <alignment horizontal="right" vertical="center"/>
    </xf>
    <xf numFmtId="38" fontId="1" fillId="0" borderId="55" xfId="1" applyNumberFormat="1" applyFont="1" applyBorder="1" applyAlignment="1" applyProtection="1">
      <alignment horizontal="right" vertical="center"/>
    </xf>
    <xf numFmtId="38" fontId="1" fillId="0" borderId="38" xfId="1" applyNumberFormat="1" applyFont="1" applyBorder="1" applyAlignment="1" applyProtection="1">
      <alignment horizontal="center" vertical="center"/>
    </xf>
    <xf numFmtId="38" fontId="1" fillId="0" borderId="1" xfId="1" applyNumberFormat="1" applyFont="1" applyBorder="1" applyAlignment="1" applyProtection="1">
      <alignment horizontal="center" vertical="center"/>
    </xf>
    <xf numFmtId="38" fontId="1" fillId="0" borderId="6" xfId="1" applyNumberFormat="1" applyFont="1" applyBorder="1" applyAlignment="1" applyProtection="1">
      <alignment horizontal="right" vertical="center"/>
    </xf>
    <xf numFmtId="0" fontId="6" fillId="0" borderId="18" xfId="0" applyFont="1" applyBorder="1" applyAlignment="1">
      <alignment vertical="center"/>
    </xf>
    <xf numFmtId="0" fontId="6" fillId="0" borderId="10" xfId="0" applyFont="1" applyBorder="1" applyAlignment="1">
      <alignment vertical="center"/>
    </xf>
    <xf numFmtId="38" fontId="6" fillId="0" borderId="63" xfId="1" applyNumberFormat="1" applyFont="1" applyBorder="1" applyAlignment="1" applyProtection="1">
      <alignment horizontal="right" vertical="center"/>
    </xf>
    <xf numFmtId="38" fontId="7" fillId="0" borderId="63" xfId="1" applyNumberFormat="1" applyFont="1" applyBorder="1" applyAlignment="1" applyProtection="1">
      <alignment vertical="center"/>
    </xf>
    <xf numFmtId="38" fontId="7" fillId="0" borderId="62" xfId="1" applyNumberFormat="1" applyFont="1" applyBorder="1" applyAlignment="1" applyProtection="1">
      <alignment vertical="center"/>
    </xf>
    <xf numFmtId="177" fontId="11" fillId="0" borderId="0" xfId="0" applyNumberFormat="1" applyFont="1" applyAlignment="1">
      <alignment vertical="center"/>
    </xf>
    <xf numFmtId="0" fontId="60" fillId="0" borderId="8" xfId="0" applyFont="1" applyBorder="1" applyAlignment="1">
      <alignment horizontal="center" vertical="center" wrapText="1"/>
    </xf>
    <xf numFmtId="0" fontId="60" fillId="0" borderId="53" xfId="0" applyFont="1" applyBorder="1" applyAlignment="1">
      <alignment horizontal="center" vertical="center" wrapText="1"/>
    </xf>
    <xf numFmtId="0" fontId="60" fillId="0" borderId="109" xfId="0" applyFont="1" applyBorder="1" applyAlignment="1">
      <alignment horizontal="center" vertical="center" wrapText="1"/>
    </xf>
    <xf numFmtId="0" fontId="60" fillId="0" borderId="60" xfId="0" applyFont="1" applyBorder="1" applyAlignment="1">
      <alignment horizontal="center" vertical="center" wrapText="1"/>
    </xf>
    <xf numFmtId="185" fontId="15" fillId="7" borderId="79" xfId="0" applyNumberFormat="1" applyFont="1" applyFill="1" applyBorder="1" applyAlignment="1">
      <alignment horizontal="center" vertical="center"/>
    </xf>
    <xf numFmtId="49" fontId="15" fillId="7" borderId="79" xfId="0" applyNumberFormat="1" applyFont="1" applyFill="1" applyBorder="1" applyAlignment="1">
      <alignment horizontal="center" vertical="center"/>
    </xf>
    <xf numFmtId="0" fontId="60" fillId="7" borderId="79" xfId="0" applyFont="1" applyFill="1" applyBorder="1" applyAlignment="1">
      <alignment horizontal="center" vertical="center" wrapText="1"/>
    </xf>
    <xf numFmtId="185" fontId="15" fillId="7" borderId="110" xfId="0" applyNumberFormat="1" applyFont="1" applyFill="1" applyBorder="1" applyAlignment="1">
      <alignment horizontal="center" vertical="center"/>
    </xf>
    <xf numFmtId="49" fontId="15" fillId="7" borderId="110" xfId="0" applyNumberFormat="1" applyFont="1" applyFill="1" applyBorder="1" applyAlignment="1">
      <alignment horizontal="center" vertical="center"/>
    </xf>
    <xf numFmtId="0" fontId="60" fillId="7" borderId="110" xfId="0" applyFont="1" applyFill="1" applyBorder="1" applyAlignment="1">
      <alignment horizontal="center" vertical="center" wrapText="1"/>
    </xf>
    <xf numFmtId="38" fontId="1" fillId="7" borderId="55" xfId="1" applyNumberFormat="1" applyFont="1" applyFill="1" applyBorder="1" applyAlignment="1" applyProtection="1">
      <alignment horizontal="right" vertical="center" wrapText="1"/>
    </xf>
    <xf numFmtId="38" fontId="1" fillId="7" borderId="55" xfId="1" applyNumberFormat="1" applyFont="1" applyFill="1" applyBorder="1" applyAlignment="1" applyProtection="1">
      <alignment horizontal="right" vertical="center"/>
    </xf>
    <xf numFmtId="0" fontId="6" fillId="7" borderId="60" xfId="0" applyFont="1" applyFill="1" applyBorder="1" applyAlignment="1">
      <alignment horizontal="right" vertical="center"/>
    </xf>
    <xf numFmtId="177" fontId="1" fillId="7" borderId="1" xfId="0" applyNumberFormat="1" applyFont="1" applyFill="1" applyBorder="1" applyAlignment="1">
      <alignment horizontal="right" vertical="center"/>
    </xf>
    <xf numFmtId="38" fontId="1" fillId="7" borderId="1" xfId="1" applyNumberFormat="1" applyFont="1" applyFill="1" applyBorder="1" applyAlignment="1" applyProtection="1">
      <alignment horizontal="right" vertical="center"/>
    </xf>
    <xf numFmtId="38" fontId="1" fillId="7" borderId="65" xfId="1" applyNumberFormat="1" applyFont="1" applyFill="1" applyBorder="1" applyAlignment="1" applyProtection="1">
      <alignment horizontal="right" vertical="center"/>
    </xf>
    <xf numFmtId="0" fontId="45" fillId="0" borderId="12" xfId="5" applyFont="1" applyFill="1" applyBorder="1" applyAlignment="1">
      <alignment horizontal="center" vertical="center"/>
    </xf>
    <xf numFmtId="0" fontId="48" fillId="0" borderId="12" xfId="5" applyFont="1" applyFill="1" applyBorder="1" applyAlignment="1">
      <alignment horizontal="center" vertical="center"/>
    </xf>
    <xf numFmtId="0" fontId="48" fillId="0" borderId="12" xfId="13" applyFont="1" applyFill="1" applyBorder="1" applyAlignment="1" applyProtection="1">
      <alignment vertical="center" wrapText="1"/>
      <protection locked="0"/>
    </xf>
    <xf numFmtId="0" fontId="48" fillId="0" borderId="12" xfId="5" applyFont="1" applyFill="1" applyBorder="1">
      <alignment vertical="center"/>
    </xf>
    <xf numFmtId="0" fontId="48" fillId="0" borderId="12" xfId="5" applyFont="1" applyFill="1" applyBorder="1" applyAlignment="1" applyProtection="1">
      <alignment vertical="center" wrapText="1"/>
      <protection locked="0"/>
    </xf>
    <xf numFmtId="0" fontId="48" fillId="0" borderId="12" xfId="13" applyFont="1" applyFill="1" applyBorder="1" applyAlignment="1" applyProtection="1">
      <alignment horizontal="left" vertical="center" wrapText="1"/>
      <protection locked="0"/>
    </xf>
    <xf numFmtId="0" fontId="48" fillId="0" borderId="12" xfId="5" applyFont="1" applyFill="1" applyBorder="1" applyAlignment="1">
      <alignment horizontal="left" vertical="center"/>
    </xf>
    <xf numFmtId="0" fontId="48" fillId="0" borderId="12" xfId="5" applyFont="1" applyFill="1" applyBorder="1" applyAlignment="1">
      <alignment vertical="center" wrapText="1"/>
    </xf>
    <xf numFmtId="0" fontId="48" fillId="0" borderId="12" xfId="17" applyFont="1" applyFill="1" applyBorder="1" applyAlignment="1">
      <alignment horizontal="left" vertical="center"/>
    </xf>
    <xf numFmtId="0" fontId="48" fillId="0" borderId="12" xfId="16" applyFont="1" applyFill="1" applyBorder="1" applyAlignment="1">
      <alignment vertical="center" wrapText="1"/>
    </xf>
    <xf numFmtId="0" fontId="48" fillId="0" borderId="0" xfId="5" applyFont="1" applyFill="1">
      <alignment vertical="center"/>
    </xf>
    <xf numFmtId="0" fontId="60" fillId="0" borderId="107" xfId="0" applyFont="1" applyBorder="1" applyAlignment="1">
      <alignment horizontal="center" vertical="center" wrapText="1"/>
    </xf>
    <xf numFmtId="0" fontId="60" fillId="0" borderId="111" xfId="0" applyFont="1" applyBorder="1" applyAlignment="1">
      <alignment horizontal="center" vertical="center" wrapText="1"/>
    </xf>
    <xf numFmtId="0" fontId="6" fillId="0" borderId="9" xfId="0" applyFont="1" applyBorder="1" applyAlignment="1">
      <alignment horizontal="center" vertical="center"/>
    </xf>
    <xf numFmtId="0" fontId="15" fillId="6" borderId="82" xfId="0" applyFont="1" applyFill="1" applyBorder="1" applyAlignment="1">
      <alignment horizontal="left" vertical="center" wrapText="1"/>
    </xf>
    <xf numFmtId="0" fontId="60" fillId="7" borderId="94" xfId="0" applyFont="1" applyFill="1" applyBorder="1" applyAlignment="1">
      <alignment horizontal="left" vertical="center" wrapText="1"/>
    </xf>
    <xf numFmtId="0" fontId="60" fillId="7" borderId="107" xfId="0" applyFont="1" applyFill="1" applyBorder="1" applyAlignment="1">
      <alignment horizontal="left" vertical="center" wrapText="1"/>
    </xf>
    <xf numFmtId="0" fontId="3" fillId="0" borderId="0" xfId="0" applyFont="1" applyAlignment="1">
      <alignment horizontal="left" vertical="center"/>
    </xf>
    <xf numFmtId="38" fontId="5" fillId="0" borderId="11" xfId="1" applyNumberFormat="1" applyFont="1" applyBorder="1" applyAlignment="1">
      <alignment vertical="center"/>
    </xf>
    <xf numFmtId="49" fontId="15" fillId="7" borderId="64" xfId="0" applyNumberFormat="1" applyFont="1" applyFill="1" applyBorder="1" applyAlignment="1">
      <alignment horizontal="center" vertical="center"/>
    </xf>
    <xf numFmtId="0" fontId="60" fillId="7" borderId="64" xfId="0" applyFont="1" applyFill="1" applyBorder="1" applyAlignment="1">
      <alignment horizontal="center" vertical="center" wrapText="1"/>
    </xf>
    <xf numFmtId="0" fontId="60" fillId="7" borderId="53" xfId="0" applyFont="1" applyFill="1" applyBorder="1" applyAlignment="1">
      <alignment horizontal="left" vertical="center" wrapText="1"/>
    </xf>
    <xf numFmtId="177" fontId="1" fillId="7" borderId="54" xfId="0" applyNumberFormat="1" applyFont="1" applyFill="1" applyBorder="1" applyAlignment="1">
      <alignment horizontal="right" vertical="center"/>
    </xf>
    <xf numFmtId="38" fontId="1" fillId="0" borderId="54" xfId="1" applyNumberFormat="1" applyFont="1" applyBorder="1" applyAlignment="1" applyProtection="1">
      <alignment horizontal="center" vertical="center"/>
    </xf>
    <xf numFmtId="38" fontId="1" fillId="7" borderId="54" xfId="1" applyNumberFormat="1" applyFont="1" applyFill="1" applyBorder="1" applyAlignment="1" applyProtection="1">
      <alignment horizontal="right" vertical="center"/>
    </xf>
    <xf numFmtId="38" fontId="1" fillId="0" borderId="66" xfId="1" applyNumberFormat="1" applyFont="1" applyBorder="1" applyAlignment="1" applyProtection="1">
      <alignment horizontal="right" vertical="center"/>
    </xf>
    <xf numFmtId="38" fontId="1" fillId="7" borderId="64" xfId="1" applyNumberFormat="1" applyFont="1" applyFill="1" applyBorder="1" applyAlignment="1" applyProtection="1">
      <alignment horizontal="right" vertical="center"/>
    </xf>
    <xf numFmtId="38" fontId="1" fillId="0" borderId="68" xfId="1" applyNumberFormat="1" applyFont="1" applyBorder="1" applyAlignment="1" applyProtection="1">
      <alignment horizontal="center" vertical="center"/>
    </xf>
    <xf numFmtId="38" fontId="1" fillId="0" borderId="64" xfId="1" applyNumberFormat="1" applyFont="1" applyBorder="1" applyAlignment="1" applyProtection="1">
      <alignment horizontal="right" vertical="center"/>
    </xf>
    <xf numFmtId="38" fontId="1" fillId="0" borderId="60" xfId="1" applyNumberFormat="1" applyFont="1" applyBorder="1" applyAlignment="1" applyProtection="1">
      <alignment horizontal="right" vertical="center"/>
    </xf>
    <xf numFmtId="177" fontId="1" fillId="0" borderId="93" xfId="0" applyNumberFormat="1" applyFont="1" applyFill="1" applyBorder="1" applyAlignment="1">
      <alignment horizontal="right" vertical="center"/>
    </xf>
    <xf numFmtId="38" fontId="1" fillId="0" borderId="93" xfId="1" applyNumberFormat="1" applyFont="1" applyFill="1" applyBorder="1" applyAlignment="1" applyProtection="1">
      <alignment horizontal="center" vertical="center"/>
    </xf>
    <xf numFmtId="0" fontId="6" fillId="0" borderId="93" xfId="0" applyFont="1" applyFill="1" applyBorder="1" applyAlignment="1">
      <alignment horizontal="center" vertical="center"/>
    </xf>
    <xf numFmtId="38" fontId="1" fillId="0" borderId="93" xfId="1" applyNumberFormat="1" applyFont="1" applyFill="1" applyBorder="1" applyAlignment="1" applyProtection="1">
      <alignment horizontal="right" vertical="center"/>
    </xf>
    <xf numFmtId="38" fontId="1" fillId="0" borderId="112" xfId="1" applyNumberFormat="1" applyFont="1" applyFill="1" applyBorder="1" applyAlignment="1" applyProtection="1">
      <alignment horizontal="right" vertical="center"/>
    </xf>
    <xf numFmtId="38" fontId="1" fillId="0" borderId="106" xfId="1" applyNumberFormat="1" applyFont="1" applyFill="1" applyBorder="1" applyAlignment="1" applyProtection="1">
      <alignment horizontal="right" vertical="center"/>
    </xf>
    <xf numFmtId="0" fontId="14" fillId="0" borderId="0" xfId="0" applyFont="1" applyAlignment="1">
      <alignment vertical="center"/>
    </xf>
    <xf numFmtId="38" fontId="14" fillId="0" borderId="0" xfId="1" applyNumberFormat="1" applyFont="1" applyAlignment="1">
      <alignment vertical="center"/>
    </xf>
    <xf numFmtId="0" fontId="14" fillId="0" borderId="0" xfId="0" applyFont="1" applyAlignment="1">
      <alignment horizontal="left" vertical="center"/>
    </xf>
    <xf numFmtId="38" fontId="14" fillId="0" borderId="0" xfId="0" applyNumberFormat="1" applyFont="1" applyAlignment="1">
      <alignment horizontal="right" vertical="center"/>
    </xf>
    <xf numFmtId="0" fontId="5" fillId="0" borderId="0" xfId="0" applyFont="1" applyAlignment="1">
      <alignment vertical="center"/>
    </xf>
    <xf numFmtId="49" fontId="15" fillId="0" borderId="93" xfId="0" applyNumberFormat="1" applyFont="1" applyFill="1" applyBorder="1" applyAlignment="1">
      <alignment horizontal="center" vertical="center"/>
    </xf>
    <xf numFmtId="185" fontId="15" fillId="7" borderId="66" xfId="0" applyNumberFormat="1" applyFont="1" applyFill="1" applyBorder="1" applyAlignment="1">
      <alignment horizontal="center" vertical="center"/>
    </xf>
    <xf numFmtId="185" fontId="15" fillId="0" borderId="93" xfId="0" applyNumberFormat="1" applyFont="1" applyFill="1" applyBorder="1" applyAlignment="1">
      <alignment horizontal="center" vertical="center"/>
    </xf>
    <xf numFmtId="38" fontId="6" fillId="0" borderId="83" xfId="0" applyNumberFormat="1" applyFont="1" applyFill="1" applyBorder="1" applyAlignment="1">
      <alignment horizontal="right" vertical="center"/>
    </xf>
    <xf numFmtId="38" fontId="1" fillId="0" borderId="113" xfId="0" applyNumberFormat="1" applyFont="1" applyBorder="1" applyAlignment="1">
      <alignment horizontal="right" vertical="center"/>
    </xf>
    <xf numFmtId="0" fontId="60" fillId="0" borderId="93" xfId="0" applyFont="1" applyFill="1" applyBorder="1" applyAlignment="1">
      <alignment horizontal="center" vertical="center" wrapText="1"/>
    </xf>
    <xf numFmtId="38" fontId="6" fillId="0" borderId="93" xfId="0" applyNumberFormat="1" applyFont="1" applyFill="1" applyBorder="1" applyAlignment="1">
      <alignment horizontal="right" vertical="center"/>
    </xf>
    <xf numFmtId="0" fontId="60" fillId="0" borderId="93" xfId="0" applyNumberFormat="1" applyFont="1" applyFill="1" applyBorder="1" applyAlignment="1">
      <alignment horizontal="center" vertical="center" wrapText="1"/>
    </xf>
    <xf numFmtId="0" fontId="59" fillId="0" borderId="80" xfId="0" applyFont="1" applyBorder="1" applyAlignment="1">
      <alignment horizontal="center" vertical="center"/>
    </xf>
    <xf numFmtId="0" fontId="59" fillId="0" borderId="73" xfId="0" applyFont="1" applyBorder="1" applyAlignment="1">
      <alignment horizontal="center" vertical="center" wrapText="1"/>
    </xf>
    <xf numFmtId="0" fontId="59" fillId="0" borderId="80" xfId="0" applyFont="1" applyBorder="1" applyAlignment="1">
      <alignment horizontal="left" vertical="center" wrapText="1"/>
    </xf>
    <xf numFmtId="0" fontId="59" fillId="0" borderId="80" xfId="0" applyFont="1" applyBorder="1" applyAlignment="1">
      <alignment horizontal="center" vertical="center" wrapText="1"/>
    </xf>
    <xf numFmtId="0" fontId="57" fillId="6" borderId="82" xfId="0" applyFont="1" applyFill="1" applyBorder="1" applyAlignment="1">
      <alignment vertical="center"/>
    </xf>
    <xf numFmtId="0" fontId="15" fillId="7" borderId="94" xfId="0" applyFont="1" applyFill="1" applyBorder="1" applyAlignment="1">
      <alignment vertical="center" wrapText="1"/>
    </xf>
    <xf numFmtId="0" fontId="15" fillId="7" borderId="107" xfId="0" applyFont="1" applyFill="1" applyBorder="1" applyAlignment="1">
      <alignment vertical="center" wrapText="1"/>
    </xf>
    <xf numFmtId="0" fontId="57" fillId="7" borderId="53" xfId="0" applyFont="1" applyFill="1" applyBorder="1" applyAlignment="1">
      <alignment vertical="center" wrapText="1"/>
    </xf>
    <xf numFmtId="0" fontId="15" fillId="0" borderId="82" xfId="0" applyFont="1" applyFill="1" applyBorder="1" applyAlignment="1">
      <alignment horizontal="center" vertical="center"/>
    </xf>
    <xf numFmtId="0" fontId="1" fillId="0" borderId="101" xfId="0" applyFont="1" applyBorder="1" applyAlignment="1">
      <alignment horizontal="left" vertical="center"/>
    </xf>
    <xf numFmtId="0" fontId="1" fillId="0" borderId="53" xfId="0" applyFont="1" applyBorder="1" applyAlignment="1">
      <alignment vertical="center"/>
    </xf>
    <xf numFmtId="0" fontId="1" fillId="0" borderId="66" xfId="0" applyFont="1" applyBorder="1" applyAlignment="1">
      <alignment vertical="center"/>
    </xf>
    <xf numFmtId="38" fontId="1" fillId="0" borderId="66" xfId="1" applyNumberFormat="1" applyFont="1" applyBorder="1" applyAlignment="1">
      <alignment vertical="center"/>
    </xf>
    <xf numFmtId="177" fontId="1" fillId="0" borderId="68" xfId="0" applyNumberFormat="1" applyFont="1" applyBorder="1" applyAlignment="1">
      <alignment horizontal="right" vertical="center"/>
    </xf>
    <xf numFmtId="0" fontId="1" fillId="0" borderId="59" xfId="0" applyFont="1" applyBorder="1" applyAlignment="1">
      <alignment vertical="center"/>
    </xf>
    <xf numFmtId="38" fontId="5" fillId="0" borderId="10" xfId="1" applyNumberFormat="1" applyFont="1" applyFill="1" applyBorder="1" applyAlignment="1">
      <alignment horizontal="right" vertical="center"/>
    </xf>
    <xf numFmtId="0" fontId="1" fillId="0" borderId="100" xfId="0" applyFont="1" applyBorder="1" applyAlignment="1">
      <alignment vertical="center"/>
    </xf>
    <xf numFmtId="49" fontId="7" fillId="0" borderId="12" xfId="0" applyNumberFormat="1" applyFont="1" applyBorder="1" applyAlignment="1">
      <alignment horizontal="center" vertical="center"/>
    </xf>
    <xf numFmtId="38" fontId="10" fillId="0" borderId="66" xfId="1" applyNumberFormat="1" applyFont="1" applyFill="1" applyBorder="1" applyAlignment="1">
      <alignment horizontal="right" vertical="center"/>
    </xf>
    <xf numFmtId="0" fontId="1" fillId="0" borderId="84" xfId="0" applyFont="1" applyBorder="1" applyAlignment="1">
      <alignment vertical="center"/>
    </xf>
    <xf numFmtId="0" fontId="10" fillId="0" borderId="0" xfId="0" applyFont="1" applyAlignment="1">
      <alignment vertical="center"/>
    </xf>
    <xf numFmtId="0" fontId="10" fillId="0" borderId="0" xfId="4" applyFont="1"/>
    <xf numFmtId="2" fontId="7" fillId="0" borderId="10" xfId="0" applyNumberFormat="1" applyFont="1" applyBorder="1" applyAlignment="1">
      <alignment horizontal="center" vertical="center"/>
    </xf>
    <xf numFmtId="2" fontId="7" fillId="0" borderId="66" xfId="0" applyNumberFormat="1" applyFont="1" applyBorder="1" applyAlignment="1">
      <alignment horizontal="center" vertical="center"/>
    </xf>
    <xf numFmtId="38" fontId="7" fillId="0" borderId="59" xfId="1" applyNumberFormat="1" applyFont="1" applyBorder="1" applyAlignment="1">
      <alignment horizontal="right" vertical="center"/>
    </xf>
    <xf numFmtId="0" fontId="16" fillId="0" borderId="0" xfId="2" applyFont="1" applyAlignment="1">
      <alignment vertical="center" wrapText="1"/>
    </xf>
    <xf numFmtId="0" fontId="7" fillId="0" borderId="86" xfId="0" applyFont="1" applyBorder="1" applyAlignment="1">
      <alignment horizontal="center" vertical="center" wrapText="1"/>
    </xf>
    <xf numFmtId="0" fontId="7" fillId="0" borderId="50" xfId="0" applyFont="1" applyBorder="1" applyAlignment="1">
      <alignment horizontal="center" vertical="center" wrapText="1"/>
    </xf>
    <xf numFmtId="0" fontId="6" fillId="0" borderId="54" xfId="0" applyFont="1" applyBorder="1" applyAlignment="1">
      <alignment horizontal="center" vertical="center"/>
    </xf>
    <xf numFmtId="0" fontId="1" fillId="0" borderId="68" xfId="0" applyFont="1" applyBorder="1" applyAlignment="1">
      <alignment horizontal="center" vertical="center"/>
    </xf>
    <xf numFmtId="0" fontId="1" fillId="0" borderId="28" xfId="0" applyFont="1" applyBorder="1" applyAlignment="1">
      <alignment horizontal="center" vertical="center"/>
    </xf>
    <xf numFmtId="176" fontId="1" fillId="0" borderId="33" xfId="0" applyNumberFormat="1" applyFont="1" applyBorder="1" applyAlignment="1">
      <alignment horizontal="center" vertical="center"/>
    </xf>
    <xf numFmtId="0" fontId="1" fillId="0" borderId="14" xfId="0" applyFont="1" applyBorder="1" applyAlignment="1">
      <alignment horizontal="center" vertical="center"/>
    </xf>
    <xf numFmtId="0" fontId="35" fillId="0" borderId="0" xfId="0" applyFont="1" applyAlignment="1">
      <alignment horizontal="center" vertical="center"/>
    </xf>
    <xf numFmtId="0" fontId="1" fillId="0" borderId="35" xfId="11" applyFont="1" applyBorder="1" applyAlignment="1">
      <alignment horizontal="center" vertical="center" textRotation="255" wrapText="1"/>
    </xf>
    <xf numFmtId="0" fontId="7" fillId="0" borderId="0" xfId="5" applyFont="1" applyAlignment="1">
      <alignment horizontal="left" vertical="center" wrapText="1"/>
    </xf>
    <xf numFmtId="0" fontId="16" fillId="0" borderId="0" xfId="2" applyFont="1" applyAlignment="1">
      <alignment horizontal="justify" vertical="center" wrapText="1"/>
    </xf>
    <xf numFmtId="0" fontId="15" fillId="0" borderId="0" xfId="2" applyAlignment="1">
      <alignment vertical="center"/>
    </xf>
    <xf numFmtId="0" fontId="32" fillId="0" borderId="0" xfId="2" applyFont="1" applyAlignment="1">
      <alignment horizontal="justify" vertical="center" wrapText="1"/>
    </xf>
    <xf numFmtId="0" fontId="30" fillId="0" borderId="0" xfId="2" applyFont="1" applyAlignment="1">
      <alignment horizontal="center" vertical="center" wrapText="1"/>
    </xf>
    <xf numFmtId="0" fontId="31" fillId="0" borderId="0" xfId="2" applyFont="1" applyAlignment="1">
      <alignment vertical="center"/>
    </xf>
    <xf numFmtId="0" fontId="16" fillId="0" borderId="0" xfId="2" applyFont="1" applyAlignment="1">
      <alignment vertical="center" wrapText="1"/>
    </xf>
    <xf numFmtId="0" fontId="16" fillId="0" borderId="0" xfId="2" applyFont="1" applyAlignment="1">
      <alignment horizontal="center" vertical="center" wrapText="1"/>
    </xf>
    <xf numFmtId="0" fontId="15" fillId="0" borderId="0" xfId="2" applyAlignment="1">
      <alignment horizontal="right" vertical="center" wrapText="1"/>
    </xf>
    <xf numFmtId="0" fontId="15" fillId="0" borderId="0" xfId="2" applyAlignment="1">
      <alignment horizontal="justify" vertical="center" wrapText="1"/>
    </xf>
    <xf numFmtId="0" fontId="15" fillId="0" borderId="0" xfId="2" applyAlignment="1">
      <alignment horizontal="right" vertical="center"/>
    </xf>
    <xf numFmtId="0" fontId="3" fillId="4" borderId="0" xfId="0" applyFont="1" applyFill="1" applyAlignment="1">
      <alignment horizontal="center" vertical="center"/>
    </xf>
    <xf numFmtId="0" fontId="27" fillId="3" borderId="0" xfId="0" applyFont="1" applyFill="1" applyAlignment="1">
      <alignment horizontal="left" vertical="top" wrapText="1"/>
    </xf>
    <xf numFmtId="0" fontId="7" fillId="0" borderId="72" xfId="0" applyFont="1" applyBorder="1" applyAlignment="1">
      <alignment horizontal="center" vertical="center" wrapText="1"/>
    </xf>
    <xf numFmtId="0" fontId="7" fillId="0" borderId="89" xfId="0" applyFont="1" applyBorder="1" applyAlignment="1">
      <alignment horizontal="center" vertical="center" wrapText="1"/>
    </xf>
    <xf numFmtId="0" fontId="7" fillId="0" borderId="75" xfId="0" applyFont="1" applyBorder="1" applyAlignment="1">
      <alignment horizontal="center" vertical="center" wrapText="1"/>
    </xf>
    <xf numFmtId="0" fontId="7" fillId="0" borderId="48" xfId="0" applyFont="1" applyBorder="1" applyAlignment="1">
      <alignment horizontal="center" vertical="center" wrapText="1"/>
    </xf>
    <xf numFmtId="0" fontId="7" fillId="0" borderId="88" xfId="0" applyFont="1" applyBorder="1" applyAlignment="1">
      <alignment horizontal="center" vertical="center" wrapText="1"/>
    </xf>
    <xf numFmtId="0" fontId="7" fillId="0" borderId="45" xfId="0" applyFont="1" applyBorder="1" applyAlignment="1">
      <alignment horizontal="center" vertical="center"/>
    </xf>
    <xf numFmtId="0" fontId="7" fillId="0" borderId="49" xfId="0" applyFont="1" applyBorder="1" applyAlignment="1">
      <alignment horizontal="center" vertical="center"/>
    </xf>
    <xf numFmtId="0" fontId="7" fillId="0" borderId="87" xfId="0" applyFont="1" applyBorder="1" applyAlignment="1">
      <alignment horizontal="center" vertical="center" wrapText="1"/>
    </xf>
    <xf numFmtId="0" fontId="7" fillId="0" borderId="86" xfId="0" applyFont="1" applyBorder="1" applyAlignment="1">
      <alignment horizontal="center" vertical="center" wrapText="1"/>
    </xf>
    <xf numFmtId="0" fontId="7" fillId="0" borderId="46" xfId="0" applyFont="1" applyBorder="1" applyAlignment="1">
      <alignment horizontal="center" vertical="center" wrapText="1"/>
    </xf>
    <xf numFmtId="0" fontId="7" fillId="0" borderId="50" xfId="0" applyFont="1" applyBorder="1" applyAlignment="1">
      <alignment horizontal="center" vertical="center" wrapText="1"/>
    </xf>
    <xf numFmtId="38" fontId="7" fillId="0" borderId="63" xfId="1" applyNumberFormat="1" applyFont="1" applyBorder="1" applyAlignment="1" applyProtection="1">
      <alignment horizontal="right" vertical="center"/>
    </xf>
    <xf numFmtId="38" fontId="7" fillId="0" borderId="61" xfId="1" applyNumberFormat="1" applyFont="1" applyBorder="1" applyAlignment="1" applyProtection="1">
      <alignment horizontal="right" vertical="center"/>
    </xf>
    <xf numFmtId="0" fontId="34" fillId="0" borderId="0" xfId="0" applyFont="1" applyAlignment="1">
      <alignment horizontal="justify" vertical="top"/>
    </xf>
    <xf numFmtId="0" fontId="5" fillId="0" borderId="0" xfId="0" applyFont="1" applyAlignment="1">
      <alignment horizontal="justify" vertical="top"/>
    </xf>
    <xf numFmtId="177" fontId="11" fillId="0" borderId="0" xfId="0" applyNumberFormat="1" applyFont="1" applyAlignment="1">
      <alignment horizontal="right" vertical="center"/>
    </xf>
    <xf numFmtId="0" fontId="6" fillId="0" borderId="47" xfId="0" applyFont="1" applyBorder="1" applyAlignment="1">
      <alignment horizontal="center" vertical="center" wrapText="1"/>
    </xf>
    <xf numFmtId="0" fontId="6" fillId="0" borderId="52" xfId="0" applyFont="1" applyBorder="1" applyAlignment="1">
      <alignment horizontal="center" vertical="center" wrapText="1"/>
    </xf>
    <xf numFmtId="0" fontId="5" fillId="0" borderId="80" xfId="0" applyFont="1" applyBorder="1" applyAlignment="1">
      <alignment horizontal="center" vertical="center"/>
    </xf>
    <xf numFmtId="0" fontId="6" fillId="0" borderId="42" xfId="0" applyFont="1" applyBorder="1" applyAlignment="1">
      <alignment horizontal="center" vertical="center"/>
    </xf>
    <xf numFmtId="0" fontId="6" fillId="0" borderId="43" xfId="0" applyFont="1" applyBorder="1" applyAlignment="1">
      <alignment horizontal="center" vertical="center"/>
    </xf>
    <xf numFmtId="0" fontId="1" fillId="0" borderId="64" xfId="0" applyFont="1" applyBorder="1" applyAlignment="1">
      <alignment horizontal="center" vertical="center"/>
    </xf>
    <xf numFmtId="0" fontId="1" fillId="0" borderId="54" xfId="0" applyFont="1" applyBorder="1" applyAlignment="1">
      <alignment horizontal="center" vertical="center"/>
    </xf>
    <xf numFmtId="0" fontId="1" fillId="0" borderId="68" xfId="0" applyFont="1" applyBorder="1" applyAlignment="1">
      <alignment horizontal="center" vertical="center"/>
    </xf>
    <xf numFmtId="0" fontId="26" fillId="0" borderId="0" xfId="0" applyFont="1" applyAlignment="1">
      <alignment horizontal="justify" vertical="top" wrapText="1"/>
    </xf>
    <xf numFmtId="0" fontId="26" fillId="0" borderId="0" xfId="0" applyFont="1" applyAlignment="1">
      <alignment horizontal="justify" vertical="top"/>
    </xf>
    <xf numFmtId="0" fontId="1" fillId="0" borderId="34" xfId="0" applyFont="1" applyBorder="1" applyAlignment="1">
      <alignment horizontal="center" vertical="center" textRotation="255"/>
    </xf>
    <xf numFmtId="0" fontId="1" fillId="0" borderId="35" xfId="0" applyFont="1" applyBorder="1" applyAlignment="1">
      <alignment horizontal="center" vertical="center" textRotation="255"/>
    </xf>
    <xf numFmtId="0" fontId="1" fillId="0" borderId="36" xfId="0" applyFont="1" applyBorder="1" applyAlignment="1">
      <alignment horizontal="center" vertical="center" textRotation="255"/>
    </xf>
    <xf numFmtId="0" fontId="1" fillId="0" borderId="34" xfId="0" applyFont="1" applyBorder="1" applyAlignment="1">
      <alignment horizontal="center" vertical="center" textRotation="255" wrapText="1"/>
    </xf>
    <xf numFmtId="0" fontId="1" fillId="0" borderId="35" xfId="0" applyFont="1" applyBorder="1" applyAlignment="1">
      <alignment horizontal="center" vertical="center" textRotation="255" wrapText="1"/>
    </xf>
    <xf numFmtId="0" fontId="1" fillId="0" borderId="35" xfId="0" applyFont="1" applyBorder="1" applyAlignment="1">
      <alignment vertical="center" textRotation="255"/>
    </xf>
    <xf numFmtId="0" fontId="1" fillId="0" borderId="36" xfId="0" applyFont="1" applyBorder="1" applyAlignment="1">
      <alignment vertical="center" textRotation="255"/>
    </xf>
    <xf numFmtId="0" fontId="1" fillId="0" borderId="35" xfId="0" applyFont="1" applyBorder="1" applyAlignment="1">
      <alignment vertical="center" textRotation="255" wrapText="1"/>
    </xf>
    <xf numFmtId="0" fontId="1" fillId="0" borderId="34" xfId="0" applyFont="1" applyBorder="1" applyAlignment="1">
      <alignment vertical="center" textRotation="255"/>
    </xf>
    <xf numFmtId="0" fontId="1" fillId="0" borderId="34" xfId="0" applyFont="1" applyBorder="1" applyAlignment="1">
      <alignment vertical="center" textRotation="255" wrapText="1"/>
    </xf>
    <xf numFmtId="0" fontId="1" fillId="0" borderId="36" xfId="0" applyFont="1" applyBorder="1" applyAlignment="1">
      <alignment vertical="center" textRotation="255" wrapText="1"/>
    </xf>
    <xf numFmtId="0" fontId="1" fillId="0" borderId="49" xfId="0" applyFont="1" applyBorder="1" applyAlignment="1">
      <alignment vertical="center" textRotation="255"/>
    </xf>
    <xf numFmtId="0" fontId="1" fillId="0" borderId="28" xfId="0" applyFont="1" applyBorder="1" applyAlignment="1">
      <alignment horizontal="center" vertical="center"/>
    </xf>
    <xf numFmtId="0" fontId="1" fillId="0" borderId="18" xfId="0" applyFont="1" applyBorder="1" applyAlignment="1">
      <alignment horizontal="center" vertical="center"/>
    </xf>
    <xf numFmtId="176" fontId="1" fillId="0" borderId="2" xfId="0" applyNumberFormat="1" applyFont="1" applyBorder="1" applyAlignment="1">
      <alignment horizontal="center" vertical="center"/>
    </xf>
    <xf numFmtId="176" fontId="1" fillId="0" borderId="33" xfId="0" applyNumberFormat="1" applyFont="1" applyBorder="1" applyAlignment="1">
      <alignment horizontal="center" vertical="center"/>
    </xf>
    <xf numFmtId="0" fontId="1" fillId="0" borderId="37" xfId="0" applyFont="1" applyBorder="1" applyAlignment="1">
      <alignment horizontal="center" vertical="center"/>
    </xf>
    <xf numFmtId="0" fontId="1" fillId="0" borderId="38" xfId="0" applyFont="1" applyBorder="1" applyAlignment="1">
      <alignment horizontal="center" vertical="center"/>
    </xf>
    <xf numFmtId="0" fontId="1" fillId="0" borderId="14" xfId="0" applyFont="1" applyBorder="1" applyAlignment="1">
      <alignment horizontal="center" vertical="center"/>
    </xf>
    <xf numFmtId="0" fontId="35" fillId="0" borderId="0" xfId="0" applyFont="1" applyAlignment="1">
      <alignment horizontal="center" vertical="center"/>
    </xf>
    <xf numFmtId="0" fontId="42" fillId="0" borderId="94" xfId="0" applyFont="1" applyBorder="1" applyAlignment="1">
      <alignment wrapText="1"/>
    </xf>
    <xf numFmtId="0" fontId="0" fillId="0" borderId="0" xfId="0" applyAlignment="1">
      <alignment wrapText="1"/>
    </xf>
    <xf numFmtId="0" fontId="4" fillId="0" borderId="0" xfId="0" applyFont="1" applyAlignment="1">
      <alignment horizontal="left" vertical="top" wrapText="1"/>
    </xf>
    <xf numFmtId="0" fontId="4" fillId="0" borderId="0" xfId="0" applyFont="1" applyAlignment="1">
      <alignment horizontal="left" vertical="top"/>
    </xf>
    <xf numFmtId="0" fontId="7" fillId="0" borderId="15" xfId="0" applyFont="1" applyBorder="1" applyAlignment="1">
      <alignment horizontal="right" vertical="center"/>
    </xf>
    <xf numFmtId="0" fontId="7" fillId="0" borderId="16" xfId="0" applyFont="1" applyBorder="1" applyAlignment="1">
      <alignment horizontal="right" vertical="center"/>
    </xf>
    <xf numFmtId="0" fontId="7" fillId="0" borderId="17" xfId="0" applyFont="1" applyBorder="1" applyAlignment="1">
      <alignment horizontal="right" vertical="center"/>
    </xf>
    <xf numFmtId="177" fontId="3" fillId="0" borderId="1" xfId="0" applyNumberFormat="1" applyFont="1" applyBorder="1" applyAlignment="1">
      <alignment horizontal="right" vertical="center"/>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1" fillId="0" borderId="17" xfId="0" applyFont="1" applyBorder="1" applyAlignment="1">
      <alignment vertical="center"/>
    </xf>
    <xf numFmtId="0" fontId="4" fillId="0" borderId="0" xfId="0" applyFont="1" applyAlignment="1">
      <alignment horizontal="justify" vertical="top" wrapText="1"/>
    </xf>
    <xf numFmtId="0" fontId="4" fillId="0" borderId="0" xfId="0" applyFont="1" applyAlignment="1">
      <alignment horizontal="justify" vertical="top"/>
    </xf>
    <xf numFmtId="0" fontId="1" fillId="0" borderId="0" xfId="0" applyFont="1" applyAlignment="1">
      <alignment vertical="top" wrapText="1"/>
    </xf>
    <xf numFmtId="0" fontId="27" fillId="0" borderId="0" xfId="0" applyFont="1" applyAlignment="1">
      <alignment horizontal="justify" vertical="top"/>
    </xf>
    <xf numFmtId="0" fontId="1" fillId="0" borderId="29" xfId="11" applyFont="1" applyBorder="1" applyAlignment="1">
      <alignment horizontal="center" vertical="center"/>
    </xf>
    <xf numFmtId="0" fontId="1" fillId="0" borderId="104" xfId="11" applyFont="1" applyBorder="1" applyAlignment="1">
      <alignment horizontal="center" vertical="center"/>
    </xf>
    <xf numFmtId="0" fontId="1" fillId="0" borderId="29" xfId="4" applyFont="1" applyBorder="1" applyAlignment="1">
      <alignment horizontal="center" vertical="center"/>
    </xf>
    <xf numFmtId="0" fontId="1" fillId="0" borderId="96" xfId="4" applyFont="1" applyBorder="1" applyAlignment="1">
      <alignment horizontal="center" vertical="center"/>
    </xf>
    <xf numFmtId="0" fontId="1" fillId="0" borderId="103" xfId="11" applyFont="1" applyBorder="1" applyAlignment="1">
      <alignment horizontal="left" vertical="center" wrapText="1"/>
    </xf>
    <xf numFmtId="0" fontId="1" fillId="0" borderId="48" xfId="11" applyFont="1" applyBorder="1" applyAlignment="1">
      <alignment horizontal="left" vertical="center" wrapText="1"/>
    </xf>
    <xf numFmtId="0" fontId="1" fillId="0" borderId="102" xfId="11" applyFont="1" applyBorder="1" applyAlignment="1">
      <alignment horizontal="left" vertical="center" wrapText="1"/>
    </xf>
    <xf numFmtId="0" fontId="1" fillId="0" borderId="35" xfId="11" applyFont="1" applyBorder="1" applyAlignment="1">
      <alignment horizontal="center" vertical="center" textRotation="255" wrapText="1"/>
    </xf>
    <xf numFmtId="0" fontId="1" fillId="0" borderId="35" xfId="4" applyFont="1" applyBorder="1" applyAlignment="1">
      <alignment vertical="center"/>
    </xf>
    <xf numFmtId="0" fontId="1" fillId="0" borderId="99" xfId="4" applyFont="1" applyBorder="1" applyAlignment="1">
      <alignment vertical="center"/>
    </xf>
    <xf numFmtId="0" fontId="1" fillId="0" borderId="80" xfId="11" applyFont="1" applyBorder="1" applyAlignment="1">
      <alignment horizontal="left" vertical="center"/>
    </xf>
    <xf numFmtId="0" fontId="1" fillId="0" borderId="42" xfId="11" applyFont="1" applyBorder="1" applyAlignment="1">
      <alignment horizontal="left" vertical="center"/>
    </xf>
    <xf numFmtId="0" fontId="1" fillId="0" borderId="43" xfId="11" applyFont="1" applyBorder="1" applyAlignment="1">
      <alignment horizontal="left" vertical="center"/>
    </xf>
    <xf numFmtId="0" fontId="1" fillId="0" borderId="98" xfId="11" applyFont="1" applyBorder="1" applyAlignment="1">
      <alignment horizontal="center" vertical="center"/>
    </xf>
    <xf numFmtId="0" fontId="1" fillId="0" borderId="63" xfId="11" applyFont="1" applyBorder="1" applyAlignment="1">
      <alignment horizontal="center" vertical="center"/>
    </xf>
    <xf numFmtId="178" fontId="15" fillId="0" borderId="74" xfId="5" applyNumberFormat="1" applyBorder="1" applyAlignment="1">
      <alignment horizontal="center" vertical="center"/>
    </xf>
    <xf numFmtId="178" fontId="15" fillId="0" borderId="58" xfId="5" applyNumberFormat="1" applyBorder="1" applyAlignment="1">
      <alignment horizontal="center" vertical="center"/>
    </xf>
    <xf numFmtId="178" fontId="15" fillId="0" borderId="76" xfId="5" applyNumberFormat="1" applyBorder="1" applyAlignment="1">
      <alignment horizontal="center" vertical="center"/>
    </xf>
    <xf numFmtId="178" fontId="15" fillId="0" borderId="66" xfId="5" applyNumberFormat="1" applyBorder="1" applyAlignment="1">
      <alignment horizontal="center" vertical="center"/>
    </xf>
    <xf numFmtId="178" fontId="15" fillId="0" borderId="76" xfId="5" applyNumberFormat="1" applyBorder="1" applyAlignment="1">
      <alignment horizontal="center" vertical="center" wrapText="1"/>
    </xf>
    <xf numFmtId="178" fontId="15" fillId="0" borderId="46" xfId="5" applyNumberFormat="1" applyBorder="1" applyAlignment="1">
      <alignment horizontal="center" vertical="center" wrapText="1"/>
    </xf>
    <xf numFmtId="178" fontId="15" fillId="0" borderId="50" xfId="5" applyNumberFormat="1" applyBorder="1" applyAlignment="1">
      <alignment horizontal="center" vertical="center"/>
    </xf>
    <xf numFmtId="0" fontId="1" fillId="0" borderId="43" xfId="8" applyFont="1" applyBorder="1" applyAlignment="1">
      <alignment horizontal="center" vertical="center" wrapText="1"/>
    </xf>
    <xf numFmtId="0" fontId="1" fillId="0" borderId="51" xfId="8" applyFont="1" applyBorder="1" applyAlignment="1">
      <alignment horizontal="center" vertical="center" wrapText="1"/>
    </xf>
    <xf numFmtId="178" fontId="15" fillId="0" borderId="46" xfId="5" applyNumberFormat="1" applyBorder="1" applyAlignment="1">
      <alignment horizontal="center" vertical="center"/>
    </xf>
    <xf numFmtId="0" fontId="1" fillId="0" borderId="72" xfId="8" applyFont="1" applyBorder="1" applyAlignment="1">
      <alignment horizontal="center" vertical="center" wrapText="1"/>
    </xf>
    <xf numFmtId="0" fontId="1" fillId="0" borderId="89" xfId="8" applyFont="1" applyBorder="1" applyAlignment="1">
      <alignment horizontal="center" vertical="center" wrapText="1"/>
    </xf>
    <xf numFmtId="38" fontId="14" fillId="0" borderId="0" xfId="6" applyFont="1" applyFill="1" applyAlignment="1">
      <alignment horizontal="left" vertical="center" wrapText="1"/>
    </xf>
    <xf numFmtId="0" fontId="1" fillId="0" borderId="73" xfId="8" applyFont="1" applyBorder="1" applyAlignment="1">
      <alignment horizontal="center" vertical="center"/>
    </xf>
    <xf numFmtId="0" fontId="1" fillId="0" borderId="81" xfId="8" applyFont="1" applyBorder="1" applyAlignment="1">
      <alignment horizontal="center" vertical="center"/>
    </xf>
    <xf numFmtId="0" fontId="1" fillId="0" borderId="73" xfId="8" applyFont="1" applyBorder="1" applyAlignment="1">
      <alignment horizontal="center" vertical="center" wrapText="1"/>
    </xf>
    <xf numFmtId="0" fontId="1" fillId="0" borderId="81" xfId="8" applyFont="1" applyBorder="1" applyAlignment="1">
      <alignment horizontal="center" vertical="center" wrapText="1"/>
    </xf>
    <xf numFmtId="0" fontId="1" fillId="0" borderId="46" xfId="8" applyFont="1" applyBorder="1" applyAlignment="1">
      <alignment horizontal="center" vertical="center"/>
    </xf>
    <xf numFmtId="0" fontId="1" fillId="0" borderId="50" xfId="8" applyFont="1" applyBorder="1" applyAlignment="1">
      <alignment horizontal="center" vertical="center"/>
    </xf>
    <xf numFmtId="179" fontId="15" fillId="0" borderId="15" xfId="5" applyNumberFormat="1" applyBorder="1" applyAlignment="1">
      <alignment horizontal="center" vertical="center"/>
    </xf>
    <xf numFmtId="179" fontId="15" fillId="0" borderId="16" xfId="5" applyNumberFormat="1" applyBorder="1" applyAlignment="1">
      <alignment horizontal="center" vertical="center"/>
    </xf>
    <xf numFmtId="0" fontId="7" fillId="0" borderId="15" xfId="9" applyFont="1" applyBorder="1" applyAlignment="1">
      <alignment horizontal="center" vertical="center"/>
    </xf>
    <xf numFmtId="0" fontId="7" fillId="0" borderId="16" xfId="9" applyFont="1" applyBorder="1" applyAlignment="1">
      <alignment horizontal="center" vertical="center"/>
    </xf>
    <xf numFmtId="0" fontId="21" fillId="0" borderId="8" xfId="8" applyFont="1" applyBorder="1" applyAlignment="1">
      <alignment horizontal="center" vertical="center"/>
    </xf>
    <xf numFmtId="0" fontId="21" fillId="0" borderId="38" xfId="8" applyFont="1" applyBorder="1" applyAlignment="1">
      <alignment horizontal="center" vertical="center"/>
    </xf>
    <xf numFmtId="0" fontId="1" fillId="0" borderId="80" xfId="8" applyFont="1" applyBorder="1" applyAlignment="1">
      <alignment horizontal="center" vertical="center"/>
    </xf>
    <xf numFmtId="0" fontId="1" fillId="0" borderId="42" xfId="8" applyFont="1" applyBorder="1" applyAlignment="1">
      <alignment horizontal="center" vertical="center"/>
    </xf>
    <xf numFmtId="0" fontId="1" fillId="0" borderId="77" xfId="8" applyFont="1" applyBorder="1" applyAlignment="1">
      <alignment horizontal="center" vertical="center"/>
    </xf>
    <xf numFmtId="0" fontId="1" fillId="0" borderId="85" xfId="8" applyFont="1" applyBorder="1" applyAlignment="1">
      <alignment horizontal="center" vertical="center"/>
    </xf>
    <xf numFmtId="0" fontId="21" fillId="0" borderId="82" xfId="8" applyFont="1" applyBorder="1" applyAlignment="1">
      <alignment horizontal="center" vertical="center"/>
    </xf>
    <xf numFmtId="0" fontId="21" fillId="0" borderId="93" xfId="8" applyFont="1" applyBorder="1" applyAlignment="1">
      <alignment horizontal="center" vertical="center"/>
    </xf>
    <xf numFmtId="0" fontId="7" fillId="0" borderId="0" xfId="5" applyFont="1" applyAlignment="1">
      <alignment horizontal="left" vertical="center" wrapText="1"/>
    </xf>
    <xf numFmtId="0" fontId="53" fillId="0" borderId="15" xfId="5" applyFont="1" applyBorder="1" applyAlignment="1">
      <alignment horizontal="center" vertical="center"/>
    </xf>
    <xf numFmtId="0" fontId="53" fillId="0" borderId="22" xfId="5" applyFont="1" applyBorder="1" applyAlignment="1">
      <alignment horizontal="center" vertical="center"/>
    </xf>
    <xf numFmtId="0" fontId="53" fillId="0" borderId="80" xfId="5" applyFont="1" applyBorder="1" applyAlignment="1">
      <alignment horizontal="center" vertical="center"/>
    </xf>
    <xf numFmtId="0" fontId="53" fillId="0" borderId="43" xfId="5" applyFont="1" applyBorder="1" applyAlignment="1">
      <alignment horizontal="center" vertical="center"/>
    </xf>
    <xf numFmtId="0" fontId="53" fillId="0" borderId="9" xfId="5" applyFont="1" applyBorder="1" applyAlignment="1">
      <alignment horizontal="center" vertical="center"/>
    </xf>
    <xf numFmtId="0" fontId="53" fillId="0" borderId="11" xfId="5" applyFont="1" applyBorder="1" applyAlignment="1">
      <alignment horizontal="center" vertical="center"/>
    </xf>
    <xf numFmtId="0" fontId="53" fillId="0" borderId="103" xfId="5" applyFont="1" applyBorder="1" applyAlignment="1">
      <alignment horizontal="center" vertical="center"/>
    </xf>
    <xf numFmtId="0" fontId="53" fillId="0" borderId="48" xfId="5" applyFont="1" applyBorder="1" applyAlignment="1">
      <alignment horizontal="center" vertical="center"/>
    </xf>
    <xf numFmtId="0" fontId="53" fillId="0" borderId="102" xfId="5" applyFont="1" applyBorder="1" applyAlignment="1">
      <alignment horizontal="center" vertical="center"/>
    </xf>
    <xf numFmtId="0" fontId="53" fillId="0" borderId="8" xfId="5" applyFont="1" applyBorder="1" applyAlignment="1">
      <alignment horizontal="center" vertical="center"/>
    </xf>
    <xf numFmtId="0" fontId="53" fillId="0" borderId="70" xfId="5" applyFont="1" applyBorder="1" applyAlignment="1">
      <alignment horizontal="center" vertical="center"/>
    </xf>
    <xf numFmtId="0" fontId="1" fillId="3" borderId="12" xfId="2" applyFont="1" applyFill="1" applyBorder="1" applyAlignment="1">
      <alignment vertical="center" wrapText="1"/>
    </xf>
    <xf numFmtId="0" fontId="61" fillId="0" borderId="53" xfId="0" applyFont="1" applyBorder="1" applyAlignment="1">
      <alignment horizontal="center" vertical="center"/>
    </xf>
    <xf numFmtId="0" fontId="61" fillId="0" borderId="54" xfId="0" applyFont="1" applyBorder="1" applyAlignment="1">
      <alignment horizontal="center" vertical="center"/>
    </xf>
    <xf numFmtId="0" fontId="61" fillId="0" borderId="68" xfId="0" applyFont="1" applyBorder="1" applyAlignment="1">
      <alignment horizontal="center" vertical="center"/>
    </xf>
    <xf numFmtId="0" fontId="61" fillId="0" borderId="64" xfId="0" applyFont="1" applyBorder="1" applyAlignment="1">
      <alignment horizontal="center" vertical="center"/>
    </xf>
    <xf numFmtId="0" fontId="61" fillId="0" borderId="59" xfId="0" applyFont="1" applyBorder="1" applyAlignment="1">
      <alignment horizontal="center" vertical="center"/>
    </xf>
  </cellXfs>
  <cellStyles count="19">
    <cellStyle name="パーセント 2" xfId="18" xr:uid="{F272C56E-78E8-4ECB-BB7F-C4FC05F7D69B}"/>
    <cellStyle name="ハイパーリンク 2" xfId="14" xr:uid="{A6B7B27C-2E1C-45E9-AFE7-C25FE6CB1B8B}"/>
    <cellStyle name="桁区切り" xfId="1" builtinId="6"/>
    <cellStyle name="桁区切り [0.00] 2" xfId="10" xr:uid="{00000000-0005-0000-0000-000001000000}"/>
    <cellStyle name="桁区切り 2" xfId="6" xr:uid="{00000000-0005-0000-0000-000002000000}"/>
    <cellStyle name="桁区切り 4" xfId="12" xr:uid="{AB3FB239-DDFD-4D02-9301-192F5C15142E}"/>
    <cellStyle name="標準" xfId="0" builtinId="0"/>
    <cellStyle name="標準 10" xfId="5" xr:uid="{00000000-0005-0000-0000-000004000000}"/>
    <cellStyle name="標準 2" xfId="3" xr:uid="{00000000-0005-0000-0000-000005000000}"/>
    <cellStyle name="標準 2 2" xfId="13" xr:uid="{C4A53E0D-09E9-46C6-9423-5212FCEA5344}"/>
    <cellStyle name="標準 3" xfId="4" xr:uid="{00000000-0005-0000-0000-000006000000}"/>
    <cellStyle name="標準 4" xfId="2" xr:uid="{00000000-0005-0000-0000-000007000000}"/>
    <cellStyle name="標準 9" xfId="7" xr:uid="{00000000-0005-0000-0000-000008000000}"/>
    <cellStyle name="標準_３赴帰任参考" xfId="15" xr:uid="{83829A2D-E90F-401C-AEFC-57FDCD58B9A9}"/>
    <cellStyle name="標準_g05" xfId="11" xr:uid="{00000000-0005-0000-0000-000009000000}"/>
    <cellStyle name="標準_Sheet1" xfId="8" xr:uid="{00000000-0005-0000-0000-00000A000000}"/>
    <cellStyle name="標準_Sheet1 2" xfId="9" xr:uid="{00000000-0005-0000-0000-00000B000000}"/>
    <cellStyle name="標準_航空賃見積もり依頼" xfId="16" xr:uid="{40C22C05-BB55-4438-9690-6F152BEA49BB}"/>
    <cellStyle name="標準_新機関サイクル表" xfId="17" xr:uid="{F111A490-5B7C-4AA1-B6DD-6B44C979157D}"/>
  </cellStyles>
  <dxfs count="10">
    <dxf>
      <font>
        <color rgb="FF9C0006"/>
      </font>
      <fill>
        <patternFill>
          <bgColor rgb="FFFFC7CE"/>
        </patternFill>
      </fill>
    </dxf>
    <dxf>
      <font>
        <b val="0"/>
        <i val="0"/>
        <strike val="0"/>
        <condense val="0"/>
        <extend val="0"/>
        <outline val="0"/>
        <shadow val="0"/>
        <u val="none"/>
        <vertAlign val="baseline"/>
        <sz val="11"/>
        <color theme="1"/>
        <name val="ＭＳ ゴシック"/>
        <family val="3"/>
        <charset val="128"/>
        <scheme val="none"/>
      </font>
      <numFmt numFmtId="0" formatCode="General"/>
      <alignment horizontal="center" vertical="center" textRotation="0" wrapText="1" indent="0" justifyLastLine="0" shrinkToFit="0" readingOrder="0"/>
      <border diagonalUp="0" diagonalDown="0">
        <left style="medium">
          <color indexed="64"/>
        </left>
        <right style="medium">
          <color auto="1"/>
        </right>
        <top style="thin">
          <color auto="1"/>
        </top>
        <bottom style="thin">
          <color auto="1"/>
        </bottom>
        <vertical/>
        <horizontal style="thin">
          <color auto="1"/>
        </horizontal>
      </border>
    </dxf>
    <dxf>
      <font>
        <b val="0"/>
        <i val="0"/>
        <strike val="0"/>
        <condense val="0"/>
        <extend val="0"/>
        <outline val="0"/>
        <shadow val="0"/>
        <u val="none"/>
        <vertAlign val="baseline"/>
        <sz val="11"/>
        <color theme="1"/>
        <name val="ＭＳ ゴシック"/>
        <family val="3"/>
        <charset val="128"/>
        <scheme val="none"/>
      </font>
      <alignment horizontal="center" vertical="center" textRotation="0" wrapText="1" indent="0" justifyLastLine="0" shrinkToFit="0" readingOrder="0"/>
      <border diagonalUp="0" diagonalDown="0">
        <left style="medium">
          <color auto="1"/>
        </left>
        <right style="thin">
          <color auto="1"/>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1"/>
        <color theme="1"/>
        <name val="ＭＳ ゴシック"/>
        <family val="3"/>
        <charset val="128"/>
        <scheme val="none"/>
      </font>
      <alignment horizontal="left" vertical="center" textRotation="0" wrapText="1" indent="0" justifyLastLine="0" shrinkToFit="0" readingOrder="0"/>
      <border diagonalUp="0" diagonalDown="0">
        <left style="medium">
          <color auto="1"/>
        </left>
        <right/>
        <top style="thin">
          <color auto="1"/>
        </top>
        <bottom/>
      </border>
    </dxf>
    <dxf>
      <font>
        <b val="0"/>
        <i val="0"/>
        <strike val="0"/>
        <condense val="0"/>
        <extend val="0"/>
        <outline val="0"/>
        <shadow val="0"/>
        <u val="none"/>
        <vertAlign val="baseline"/>
        <sz val="11"/>
        <color theme="1"/>
        <name val="ＭＳ ゴシック"/>
        <family val="3"/>
        <charset val="128"/>
        <scheme val="none"/>
      </font>
      <alignment horizontal="center" vertical="center" textRotation="0" wrapText="1" indent="0" justifyLastLine="0" shrinkToFit="0" readingOrder="0"/>
      <border diagonalUp="0" diagonalDown="0">
        <left style="thin">
          <color auto="1"/>
        </left>
        <right/>
        <top style="thin">
          <color auto="1"/>
        </top>
        <bottom/>
        <vertical/>
        <horizontal/>
      </border>
    </dxf>
    <dxf>
      <font>
        <b val="0"/>
        <i val="0"/>
        <strike val="0"/>
        <condense val="0"/>
        <extend val="0"/>
        <outline val="0"/>
        <shadow val="0"/>
        <u val="none"/>
        <vertAlign val="baseline"/>
        <sz val="12"/>
        <color theme="1"/>
        <name val="ＭＳ ゴシック"/>
        <family val="3"/>
        <charset val="128"/>
        <scheme val="none"/>
      </font>
      <numFmt numFmtId="30" formatCode="@"/>
      <alignment horizontal="center" vertical="center" textRotation="0" wrapText="0" indent="0" justifyLastLine="0" shrinkToFit="0" readingOrder="0"/>
      <border diagonalUp="0" diagonalDown="0">
        <left style="thin">
          <color auto="1"/>
        </left>
        <right/>
        <top style="thin">
          <color auto="1"/>
        </top>
        <bottom/>
        <vertical/>
        <horizontal/>
      </border>
    </dxf>
    <dxf>
      <font>
        <b val="0"/>
        <i val="0"/>
        <strike val="0"/>
        <condense val="0"/>
        <extend val="0"/>
        <outline val="0"/>
        <shadow val="0"/>
        <u val="none"/>
        <vertAlign val="baseline"/>
        <sz val="12"/>
        <color theme="1"/>
        <name val="ＭＳ ゴシック"/>
        <family val="3"/>
        <charset val="128"/>
        <scheme val="none"/>
      </font>
      <numFmt numFmtId="185" formatCode="0_);[Red]\(0\)"/>
      <alignment horizontal="center" vertical="center" textRotation="0" wrapText="0" indent="0" justifyLastLine="0" shrinkToFit="0" readingOrder="0"/>
      <border diagonalUp="0" diagonalDown="0">
        <left style="thin">
          <color auto="1"/>
        </left>
        <right/>
        <top style="thin">
          <color auto="1"/>
        </top>
        <bottom/>
        <vertical/>
        <horizontal/>
      </border>
    </dxf>
    <dxf>
      <font>
        <b val="0"/>
        <i val="0"/>
        <strike val="0"/>
        <condense val="0"/>
        <extend val="0"/>
        <outline val="0"/>
        <shadow val="0"/>
        <u val="none"/>
        <vertAlign val="baseline"/>
        <sz val="12"/>
        <color theme="1"/>
        <name val="ＭＳ ゴシック"/>
        <family val="3"/>
        <charset val="128"/>
        <scheme val="none"/>
      </font>
      <alignment horizontal="general" vertical="center" textRotation="0" wrapText="0" indent="0" justifyLastLine="0" shrinkToFit="0" readingOrder="0"/>
      <border diagonalUp="0" diagonalDown="0">
        <left/>
        <right/>
        <top style="thin">
          <color auto="1"/>
        </top>
        <bottom/>
        <vertical/>
        <horizontal/>
      </border>
    </dxf>
    <dxf>
      <border outline="0">
        <left style="medium">
          <color auto="1"/>
        </left>
        <right style="medium">
          <color auto="1"/>
        </right>
        <top style="medium">
          <color auto="1"/>
        </top>
        <bottom style="double">
          <color auto="1"/>
        </bottom>
      </border>
    </dxf>
    <dxf>
      <font>
        <b/>
        <i val="0"/>
        <strike val="0"/>
        <condense val="0"/>
        <extend val="0"/>
        <outline val="0"/>
        <shadow val="0"/>
        <u val="none"/>
        <vertAlign val="baseline"/>
        <sz val="10"/>
        <color auto="1"/>
        <name val="ＭＳ ゴシック"/>
        <family val="3"/>
        <charset val="128"/>
        <scheme val="none"/>
      </font>
      <alignment horizontal="center" vertical="center" textRotation="0" wrapText="1" indent="0" justifyLastLine="0" shrinkToFit="0" readingOrder="0"/>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CC99FF"/>
      <color rgb="FFFFCCFF"/>
      <color rgb="FFFFFFCC"/>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externalLink" Target="externalLinks/externalLink10.xml"/><Relationship Id="rId3" Type="http://schemas.openxmlformats.org/officeDocument/2006/relationships/worksheet" Target="worksheets/sheet3.xml"/><Relationship Id="rId21" Type="http://schemas.openxmlformats.org/officeDocument/2006/relationships/externalLink" Target="externalLinks/externalLink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externalLink" Target="externalLinks/externalLink9.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8.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7.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3.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6.xml"/><Relationship Id="rId27" Type="http://schemas.openxmlformats.org/officeDocument/2006/relationships/externalLink" Target="externalLinks/externalLink11.xml"/><Relationship Id="rId30" Type="http://schemas.openxmlformats.org/officeDocument/2006/relationships/sharedStrings" Target="sharedStrings.xml"/></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114300</xdr:colOff>
      <xdr:row>27</xdr:row>
      <xdr:rowOff>83820</xdr:rowOff>
    </xdr:from>
    <xdr:to>
      <xdr:col>3</xdr:col>
      <xdr:colOff>975360</xdr:colOff>
      <xdr:row>36</xdr:row>
      <xdr:rowOff>133350</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14300" y="8275320"/>
          <a:ext cx="5788660" cy="2278380"/>
        </a:xfrm>
        <a:prstGeom prst="rect">
          <a:avLst/>
        </a:prstGeom>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lstStyle/>
        <a:p>
          <a:r>
            <a:rPr kumimoji="1" lang="en-US" altLang="ja-JP" sz="1200" b="1" u="sng">
              <a:latin typeface="+mn-ea"/>
              <a:ea typeface="+mn-ea"/>
            </a:rPr>
            <a:t>※</a:t>
          </a:r>
          <a:r>
            <a:rPr kumimoji="1" lang="ja-JP" altLang="en-US" sz="1200" b="1" u="sng">
              <a:latin typeface="+mn-ea"/>
              <a:ea typeface="+mn-ea"/>
            </a:rPr>
            <a:t>提出の際、合計金額は必ず最終確認してください。</a:t>
          </a:r>
          <a:endParaRPr kumimoji="1" lang="en-US" altLang="ja-JP" sz="1200" b="1" u="sng">
            <a:latin typeface="+mn-ea"/>
            <a:ea typeface="+mn-ea"/>
          </a:endParaRPr>
        </a:p>
        <a:p>
          <a:r>
            <a:rPr kumimoji="1" lang="ja-JP" altLang="en-US" sz="1200">
              <a:latin typeface="+mn-ea"/>
              <a:ea typeface="+mn-ea"/>
            </a:rPr>
            <a:t>注１）適用約款を選択すると、</a:t>
          </a:r>
          <a:r>
            <a:rPr kumimoji="1" lang="en-US" altLang="ja-JP" sz="1200">
              <a:latin typeface="+mn-ea"/>
              <a:ea typeface="+mn-ea"/>
            </a:rPr>
            <a:t>Ⅲ</a:t>
          </a:r>
          <a:r>
            <a:rPr kumimoji="1" lang="ja-JP" altLang="en-US" sz="1200">
              <a:latin typeface="+mn-ea"/>
              <a:ea typeface="+mn-ea"/>
            </a:rPr>
            <a:t>小計額を税率</a:t>
          </a:r>
          <a:r>
            <a:rPr kumimoji="1" lang="en-US" altLang="ja-JP" sz="1200">
              <a:latin typeface="+mn-ea"/>
              <a:ea typeface="+mn-ea"/>
            </a:rPr>
            <a:t>10</a:t>
          </a:r>
          <a:r>
            <a:rPr kumimoji="1" lang="ja-JP" altLang="en-US" sz="1200">
              <a:latin typeface="+mn-ea"/>
              <a:ea typeface="+mn-ea"/>
            </a:rPr>
            <a:t>％で自動計算できます。</a:t>
          </a:r>
        </a:p>
        <a:p>
          <a:r>
            <a:rPr kumimoji="1" lang="ja-JP" altLang="en-US" sz="1200">
              <a:latin typeface="+mn-ea"/>
              <a:ea typeface="+mn-ea"/>
            </a:rPr>
            <a:t>注２）プロポーザル提出→見積書（本シート</a:t>
          </a:r>
          <a:r>
            <a:rPr kumimoji="1" lang="en-US" altLang="ja-JP" sz="1200">
              <a:latin typeface="+mn-ea"/>
              <a:ea typeface="+mn-ea"/>
            </a:rPr>
            <a:t>+</a:t>
          </a:r>
          <a:r>
            <a:rPr kumimoji="1" lang="ja-JP" altLang="en-US" sz="1200">
              <a:latin typeface="+mn-ea"/>
              <a:ea typeface="+mn-ea"/>
            </a:rPr>
            <a:t>各費目別シート）</a:t>
          </a:r>
          <a:endParaRPr kumimoji="1" lang="en-US" altLang="ja-JP" sz="1200">
            <a:latin typeface="+mn-ea"/>
            <a:ea typeface="+mn-ea"/>
          </a:endParaRPr>
        </a:p>
        <a:p>
          <a:r>
            <a:rPr kumimoji="1" lang="ja-JP" altLang="en-US" sz="1200">
              <a:latin typeface="+mn-ea"/>
              <a:ea typeface="+mn-ea"/>
            </a:rPr>
            <a:t>　　　最終見積書提出時→最終見積書（本シート</a:t>
          </a:r>
          <a:r>
            <a:rPr kumimoji="1" lang="en-US" altLang="ja-JP" sz="1200">
              <a:latin typeface="+mn-ea"/>
              <a:ea typeface="+mn-ea"/>
            </a:rPr>
            <a:t>+</a:t>
          </a:r>
          <a:r>
            <a:rPr kumimoji="1" lang="ja-JP" altLang="en-US" sz="1200">
              <a:latin typeface="+mn-ea"/>
              <a:ea typeface="+mn-ea"/>
            </a:rPr>
            <a:t>各費目別シート）</a:t>
          </a:r>
          <a:endParaRPr kumimoji="1" lang="en-US" altLang="ja-JP" sz="1200">
            <a:latin typeface="+mn-ea"/>
            <a:ea typeface="+mn-ea"/>
          </a:endParaRPr>
        </a:p>
        <a:p>
          <a:r>
            <a:rPr kumimoji="1" lang="ja-JP" altLang="en-US" sz="1200">
              <a:latin typeface="+mn-ea"/>
              <a:ea typeface="+mn-ea"/>
            </a:rPr>
            <a:t>　　　契約書提出時→附属書</a:t>
          </a:r>
          <a:r>
            <a:rPr kumimoji="1" lang="en-US" altLang="ja-JP" sz="1200">
              <a:latin typeface="+mn-ea"/>
              <a:ea typeface="+mn-ea"/>
            </a:rPr>
            <a:t>Ⅲ</a:t>
          </a:r>
          <a:r>
            <a:rPr kumimoji="1" lang="ja-JP" altLang="en-US" sz="1200">
              <a:latin typeface="+mn-ea"/>
              <a:ea typeface="+mn-ea"/>
            </a:rPr>
            <a:t>　契約金額内訳書（本シートのみ）</a:t>
          </a:r>
        </a:p>
        <a:p>
          <a:r>
            <a:rPr kumimoji="1" lang="ja-JP" altLang="en-US" sz="1200">
              <a:latin typeface="+mn-ea"/>
              <a:ea typeface="+mn-ea"/>
            </a:rPr>
            <a:t>　　　ゼロ</a:t>
          </a:r>
          <a:r>
            <a:rPr kumimoji="1" lang="ja-JP" altLang="en-US" sz="1200"/>
            <a:t>号打合簿提出時→契約金額詳細内訳書（本シート</a:t>
          </a:r>
          <a:r>
            <a:rPr kumimoji="1" lang="en-US" altLang="ja-JP" sz="1200"/>
            <a:t>+</a:t>
          </a:r>
          <a:r>
            <a:rPr kumimoji="1" lang="ja-JP" altLang="en-US" sz="1200"/>
            <a:t>各費目別シート）</a:t>
          </a:r>
          <a:endParaRPr kumimoji="1" lang="en-US" altLang="ja-JP" sz="1200"/>
        </a:p>
        <a:p>
          <a:r>
            <a:rPr kumimoji="1" lang="ja-JP" altLang="en-US" sz="1200"/>
            <a:t>注３）オレンジはプロポーザル提出時に入力不要です（契約交渉後、</a:t>
          </a:r>
          <a:r>
            <a:rPr kumimoji="1" lang="en-US" altLang="ja-JP" sz="1200"/>
            <a:t>QCBS</a:t>
          </a:r>
          <a:r>
            <a:rPr kumimoji="1" lang="ja-JP" altLang="en-US" sz="1200"/>
            <a:t>案件で使用します。）。</a:t>
          </a:r>
          <a:endParaRPr kumimoji="1" lang="en-US" altLang="ja-JP" sz="1200"/>
        </a:p>
        <a:p>
          <a:r>
            <a:rPr kumimoji="1" lang="ja-JP" altLang="en-US" sz="1200">
              <a:solidFill>
                <a:schemeClr val="bg1"/>
              </a:solidFill>
            </a:rPr>
            <a:t>注４）外貨から円貨に換算した際の端数処理ですが、見積金額、契約金額においては小数点第一位の切捨て、切り上げ、四捨五入のいずれでも結構です。精算時は小数点第一位を切捨てで計上してください。</a:t>
          </a:r>
        </a:p>
        <a:p>
          <a:endParaRPr kumimoji="1" lang="ja-JP" altLang="en-US"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121920</xdr:colOff>
      <xdr:row>8</xdr:row>
      <xdr:rowOff>99060</xdr:rowOff>
    </xdr:from>
    <xdr:to>
      <xdr:col>3</xdr:col>
      <xdr:colOff>2819400</xdr:colOff>
      <xdr:row>13</xdr:row>
      <xdr:rowOff>15240</xdr:rowOff>
    </xdr:to>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121920" y="3169920"/>
          <a:ext cx="5989320" cy="1173480"/>
        </a:xfrm>
        <a:prstGeom prst="rect">
          <a:avLst/>
        </a:prstGeom>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lstStyle/>
        <a:p>
          <a:r>
            <a:rPr kumimoji="1" lang="ja-JP" altLang="en-US" sz="1400" b="1"/>
            <a:t>注）</a:t>
          </a:r>
          <a:r>
            <a:rPr kumimoji="1" lang="ja-JP" altLang="en-US" sz="1400" b="1">
              <a:solidFill>
                <a:schemeClr val="bg1"/>
              </a:solidFill>
            </a:rPr>
            <a:t>国内業務費は原則として「定額計上」または「別見積もり」とし、その旨企画競争説明書に指示します。</a:t>
          </a:r>
          <a:endParaRPr kumimoji="1" lang="en-US" altLang="ja-JP" sz="1400" b="1">
            <a:solidFill>
              <a:schemeClr val="bg1"/>
            </a:solidFill>
          </a:endParaRPr>
        </a:p>
        <a:p>
          <a:r>
            <a:rPr kumimoji="1" lang="ja-JP" altLang="en-US" sz="1400" b="1"/>
            <a:t>「定額計上」の場合は、指示された定額計上額を記載してください。</a:t>
          </a:r>
          <a:endParaRPr kumimoji="1" lang="en-US" altLang="ja-JP" sz="1400" b="1"/>
        </a:p>
        <a:p>
          <a:r>
            <a:rPr kumimoji="1" lang="ja-JP" altLang="en-US" sz="1400" b="1"/>
            <a:t>「別見積もり」の場合は、国内業務費（内訳有）の様式を使用してください。</a:t>
          </a:r>
          <a:br>
            <a:rPr kumimoji="1" lang="en-US" altLang="ja-JP" sz="1400" b="1"/>
          </a:br>
          <a:endParaRPr kumimoji="1" lang="en-US" altLang="ja-JP" sz="1400" b="1"/>
        </a:p>
        <a:p>
          <a:endParaRPr kumimoji="1" lang="ja-JP" altLang="en-US" sz="1400" b="1"/>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99060</xdr:colOff>
      <xdr:row>31</xdr:row>
      <xdr:rowOff>45720</xdr:rowOff>
    </xdr:from>
    <xdr:to>
      <xdr:col>7</xdr:col>
      <xdr:colOff>76200</xdr:colOff>
      <xdr:row>35</xdr:row>
      <xdr:rowOff>91440</xdr:rowOff>
    </xdr:to>
    <xdr:sp macro="" textlink="">
      <xdr:nvSpPr>
        <xdr:cNvPr id="2" name="テキスト ボックス 1">
          <a:extLst>
            <a:ext uri="{FF2B5EF4-FFF2-40B4-BE49-F238E27FC236}">
              <a16:creationId xmlns:a16="http://schemas.microsoft.com/office/drawing/2014/main" id="{00000000-0008-0000-0C00-000002000000}"/>
            </a:ext>
          </a:extLst>
        </xdr:cNvPr>
        <xdr:cNvSpPr txBox="1"/>
      </xdr:nvSpPr>
      <xdr:spPr>
        <a:xfrm>
          <a:off x="99060" y="10035540"/>
          <a:ext cx="5920740" cy="716280"/>
        </a:xfrm>
        <a:prstGeom prst="rect">
          <a:avLst/>
        </a:prstGeom>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lstStyle/>
        <a:p>
          <a:r>
            <a:rPr kumimoji="1" lang="ja-JP" altLang="en-US" sz="1400" b="1"/>
            <a:t>注）国内業務費が「別見積もり」の場合はこちらの様式で内訳を作成してください。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127002</xdr:colOff>
      <xdr:row>25</xdr:row>
      <xdr:rowOff>50797</xdr:rowOff>
    </xdr:from>
    <xdr:to>
      <xdr:col>7</xdr:col>
      <xdr:colOff>101601</xdr:colOff>
      <xdr:row>30</xdr:row>
      <xdr:rowOff>16934</xdr:rowOff>
    </xdr:to>
    <xdr:sp macro="" textlink="">
      <xdr:nvSpPr>
        <xdr:cNvPr id="2" name="テキスト ボックス 1">
          <a:extLst>
            <a:ext uri="{FF2B5EF4-FFF2-40B4-BE49-F238E27FC236}">
              <a16:creationId xmlns:a16="http://schemas.microsoft.com/office/drawing/2014/main" id="{00000000-0008-0000-0D00-000002000000}"/>
            </a:ext>
          </a:extLst>
        </xdr:cNvPr>
        <xdr:cNvSpPr txBox="1"/>
      </xdr:nvSpPr>
      <xdr:spPr>
        <a:xfrm>
          <a:off x="270935" y="8204197"/>
          <a:ext cx="6714066" cy="897470"/>
        </a:xfrm>
        <a:prstGeom prst="rect">
          <a:avLst/>
        </a:prstGeom>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lstStyle/>
        <a:p>
          <a:r>
            <a:rPr kumimoji="1" lang="ja-JP" altLang="en-US" sz="1400" b="1">
              <a:solidFill>
                <a:srgbClr val="FF0000"/>
              </a:solidFill>
            </a:rPr>
            <a:t>必要に応じて、別見積もりとしてプロポーザル提出時に提出してください。</a:t>
          </a:r>
        </a:p>
        <a:p>
          <a:r>
            <a:rPr kumimoji="1" lang="en-US" altLang="ja-JP" sz="1400" b="1" strike="sngStrike" baseline="0">
              <a:solidFill>
                <a:schemeClr val="bg1"/>
              </a:solidFill>
            </a:rPr>
            <a:t>※3.08</a:t>
          </a:r>
          <a:r>
            <a:rPr kumimoji="1" lang="ja-JP" altLang="en-US" sz="1400" b="1" strike="sngStrike" baseline="0">
              <a:solidFill>
                <a:schemeClr val="bg1"/>
              </a:solidFill>
            </a:rPr>
            <a:t>で除した金額（直接人件費相当額）については、百円の位を四捨五入し千円単位にしてください。</a:t>
          </a:r>
          <a:endParaRPr kumimoji="1" lang="en-US" altLang="ja-JP" sz="1400" b="1" strike="sngStrike" baseline="0">
            <a:solidFill>
              <a:schemeClr val="bg1"/>
            </a:solidFill>
          </a:endParaRPr>
        </a:p>
        <a:p>
          <a:endParaRPr kumimoji="1" lang="ja-JP" altLang="en-US" sz="1400" b="1">
            <a:solidFill>
              <a:schemeClr val="bg1"/>
            </a:solidFill>
          </a:endParaRPr>
        </a:p>
      </xdr:txBody>
    </xdr:sp>
    <xdr:clientData/>
  </xdr:twoCellAnchor>
  <xdr:twoCellAnchor>
    <xdr:from>
      <xdr:col>2</xdr:col>
      <xdr:colOff>0</xdr:colOff>
      <xdr:row>6</xdr:row>
      <xdr:rowOff>0</xdr:rowOff>
    </xdr:from>
    <xdr:to>
      <xdr:col>6</xdr:col>
      <xdr:colOff>555313</xdr:colOff>
      <xdr:row>10</xdr:row>
      <xdr:rowOff>285127</xdr:rowOff>
    </xdr:to>
    <xdr:sp macro="" textlink="">
      <xdr:nvSpPr>
        <xdr:cNvPr id="3" name="テキスト ボックス 2">
          <a:extLst>
            <a:ext uri="{FF2B5EF4-FFF2-40B4-BE49-F238E27FC236}">
              <a16:creationId xmlns:a16="http://schemas.microsoft.com/office/drawing/2014/main" id="{284B6139-1C67-44DD-B21A-3076DDEDE220}"/>
            </a:ext>
          </a:extLst>
        </xdr:cNvPr>
        <xdr:cNvSpPr txBox="1"/>
      </xdr:nvSpPr>
      <xdr:spPr>
        <a:xfrm>
          <a:off x="2677583" y="1852083"/>
          <a:ext cx="3328147" cy="15127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0">
              <a:solidFill>
                <a:srgbClr val="FF0000"/>
              </a:solidFill>
            </a:rPr>
            <a:t>削除</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237066</xdr:colOff>
      <xdr:row>13</xdr:row>
      <xdr:rowOff>118534</xdr:rowOff>
    </xdr:from>
    <xdr:to>
      <xdr:col>7</xdr:col>
      <xdr:colOff>245533</xdr:colOff>
      <xdr:row>17</xdr:row>
      <xdr:rowOff>110068</xdr:rowOff>
    </xdr:to>
    <xdr:sp macro="" textlink="">
      <xdr:nvSpPr>
        <xdr:cNvPr id="2" name="テキスト ボックス 1">
          <a:extLst>
            <a:ext uri="{FF2B5EF4-FFF2-40B4-BE49-F238E27FC236}">
              <a16:creationId xmlns:a16="http://schemas.microsoft.com/office/drawing/2014/main" id="{00000000-0008-0000-0E00-000002000000}"/>
            </a:ext>
          </a:extLst>
        </xdr:cNvPr>
        <xdr:cNvSpPr txBox="1"/>
      </xdr:nvSpPr>
      <xdr:spPr>
        <a:xfrm>
          <a:off x="609599" y="4470401"/>
          <a:ext cx="6976534" cy="736600"/>
        </a:xfrm>
        <a:prstGeom prst="rect">
          <a:avLst/>
        </a:prstGeom>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lstStyle/>
        <a:p>
          <a:r>
            <a:rPr kumimoji="1" lang="ja-JP" altLang="en-US" sz="1600" b="1">
              <a:solidFill>
                <a:srgbClr val="FF0000"/>
              </a:solidFill>
            </a:rPr>
            <a:t>必要に応じて、別見積もりとしてプロポーザル提出時に提出してください。</a:t>
          </a:r>
        </a:p>
      </xdr:txBody>
    </xdr:sp>
    <xdr:clientData/>
  </xdr:twoCellAnchor>
  <xdr:twoCellAnchor>
    <xdr:from>
      <xdr:col>1</xdr:col>
      <xdr:colOff>2095500</xdr:colOff>
      <xdr:row>3</xdr:row>
      <xdr:rowOff>381000</xdr:rowOff>
    </xdr:from>
    <xdr:to>
      <xdr:col>5</xdr:col>
      <xdr:colOff>605117</xdr:colOff>
      <xdr:row>8</xdr:row>
      <xdr:rowOff>212911</xdr:rowOff>
    </xdr:to>
    <xdr:sp macro="" textlink="">
      <xdr:nvSpPr>
        <xdr:cNvPr id="3" name="テキスト ボックス 2">
          <a:extLst>
            <a:ext uri="{FF2B5EF4-FFF2-40B4-BE49-F238E27FC236}">
              <a16:creationId xmlns:a16="http://schemas.microsoft.com/office/drawing/2014/main" id="{092F4F19-751D-7790-F874-22533EACF130}"/>
            </a:ext>
          </a:extLst>
        </xdr:cNvPr>
        <xdr:cNvSpPr txBox="1"/>
      </xdr:nvSpPr>
      <xdr:spPr>
        <a:xfrm>
          <a:off x="2252382" y="1221441"/>
          <a:ext cx="3328147" cy="15127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0">
              <a:solidFill>
                <a:srgbClr val="FF0000"/>
              </a:solidFill>
            </a:rPr>
            <a:t>削除</a:t>
          </a:r>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12</xdr:col>
      <xdr:colOff>225425</xdr:colOff>
      <xdr:row>22</xdr:row>
      <xdr:rowOff>101600</xdr:rowOff>
    </xdr:from>
    <xdr:to>
      <xdr:col>19</xdr:col>
      <xdr:colOff>330200</xdr:colOff>
      <xdr:row>30</xdr:row>
      <xdr:rowOff>123825</xdr:rowOff>
    </xdr:to>
    <xdr:pic>
      <xdr:nvPicPr>
        <xdr:cNvPr id="3" name="図 2">
          <a:extLst>
            <a:ext uri="{FF2B5EF4-FFF2-40B4-BE49-F238E27FC236}">
              <a16:creationId xmlns:a16="http://schemas.microsoft.com/office/drawing/2014/main" id="{A165AC74-9305-4DB3-90D5-7E6204D197EF}"/>
            </a:ext>
            <a:ext uri="{147F2762-F138-4A5C-976F-8EAC2B608ADB}">
              <a16:predDERef xmlns:a16="http://schemas.microsoft.com/office/drawing/2014/main" pred="{260854AF-C37B-5097-2771-9FA59597FE93}"/>
            </a:ext>
          </a:extLst>
        </xdr:cNvPr>
        <xdr:cNvPicPr>
          <a:picLocks noChangeAspect="1"/>
        </xdr:cNvPicPr>
      </xdr:nvPicPr>
      <xdr:blipFill rotWithShape="1">
        <a:blip xmlns:r="http://schemas.openxmlformats.org/officeDocument/2006/relationships" r:embed="rId1"/>
        <a:srcRect t="62989"/>
        <a:stretch/>
      </xdr:blipFill>
      <xdr:spPr>
        <a:xfrm>
          <a:off x="9598025" y="4083050"/>
          <a:ext cx="4572000" cy="1470025"/>
        </a:xfrm>
        <a:prstGeom prst="rect">
          <a:avLst/>
        </a:prstGeom>
      </xdr:spPr>
    </xdr:pic>
    <xdr:clientData/>
  </xdr:twoCellAnchor>
  <xdr:twoCellAnchor editAs="oneCell">
    <xdr:from>
      <xdr:col>12</xdr:col>
      <xdr:colOff>228600</xdr:colOff>
      <xdr:row>18</xdr:row>
      <xdr:rowOff>53975</xdr:rowOff>
    </xdr:from>
    <xdr:to>
      <xdr:col>19</xdr:col>
      <xdr:colOff>333375</xdr:colOff>
      <xdr:row>22</xdr:row>
      <xdr:rowOff>130175</xdr:rowOff>
    </xdr:to>
    <xdr:pic>
      <xdr:nvPicPr>
        <xdr:cNvPr id="4" name="図 3">
          <a:extLst>
            <a:ext uri="{FF2B5EF4-FFF2-40B4-BE49-F238E27FC236}">
              <a16:creationId xmlns:a16="http://schemas.microsoft.com/office/drawing/2014/main" id="{246C2C9F-119B-4F83-9CBB-445C4C811676}"/>
            </a:ext>
            <a:ext uri="{147F2762-F138-4A5C-976F-8EAC2B608ADB}">
              <a16:predDERef xmlns:a16="http://schemas.microsoft.com/office/drawing/2014/main" pred="{B3A73E9E-365D-4EFC-9D7B-5A38C0CF7BC5}"/>
            </a:ext>
          </a:extLst>
        </xdr:cNvPr>
        <xdr:cNvPicPr>
          <a:picLocks noChangeAspect="1"/>
        </xdr:cNvPicPr>
      </xdr:nvPicPr>
      <xdr:blipFill rotWithShape="1">
        <a:blip xmlns:r="http://schemas.openxmlformats.org/officeDocument/2006/relationships" r:embed="rId1"/>
        <a:srcRect t="-1" b="77762"/>
        <a:stretch/>
      </xdr:blipFill>
      <xdr:spPr>
        <a:xfrm>
          <a:off x="11077575" y="3311525"/>
          <a:ext cx="4568825" cy="8001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99060</xdr:colOff>
      <xdr:row>30</xdr:row>
      <xdr:rowOff>106680</xdr:rowOff>
    </xdr:from>
    <xdr:to>
      <xdr:col>7</xdr:col>
      <xdr:colOff>550334</xdr:colOff>
      <xdr:row>38</xdr:row>
      <xdr:rowOff>148167</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261338" y="9398847"/>
          <a:ext cx="7824329" cy="2080542"/>
        </a:xfrm>
        <a:prstGeom prst="rect">
          <a:avLst/>
        </a:prstGeom>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lstStyle/>
        <a:p>
          <a:r>
            <a:rPr kumimoji="1" lang="en-US" altLang="ja-JP" sz="1200" b="1" u="sng"/>
            <a:t>※</a:t>
          </a:r>
          <a:r>
            <a:rPr kumimoji="1" lang="ja-JP" altLang="en-US" sz="1200" b="1" u="sng"/>
            <a:t>提出の際、合計金額は必ず最終確認してください。</a:t>
          </a:r>
        </a:p>
        <a:p>
          <a:r>
            <a:rPr kumimoji="1" lang="ja-JP" altLang="en-US" sz="1200" b="1"/>
            <a:t>注１）このシートは変更契約用です。</a:t>
          </a:r>
          <a:endParaRPr kumimoji="1" lang="en-US" altLang="ja-JP" sz="1200" b="1"/>
        </a:p>
        <a:p>
          <a:r>
            <a:rPr kumimoji="1" lang="ja-JP" altLang="en-US" sz="1200" b="1"/>
            <a:t>注２）適用約款を選択すると、</a:t>
          </a:r>
          <a:r>
            <a:rPr kumimoji="1" lang="en-US" altLang="ja-JP" sz="1200" b="1"/>
            <a:t>Ⅲ</a:t>
          </a:r>
          <a:r>
            <a:rPr kumimoji="1" lang="ja-JP" altLang="en-US" sz="1200" b="1"/>
            <a:t>小計額を税率</a:t>
          </a:r>
          <a:r>
            <a:rPr kumimoji="1" lang="en-US" altLang="ja-JP" sz="1200" b="1"/>
            <a:t>10</a:t>
          </a:r>
          <a:r>
            <a:rPr kumimoji="1" lang="ja-JP" altLang="en-US" sz="1200" b="1"/>
            <a:t>％で自動計算できます。</a:t>
          </a:r>
          <a:endParaRPr kumimoji="1" lang="en-US" altLang="ja-JP" sz="1200" b="1"/>
        </a:p>
        <a:p>
          <a:r>
            <a:rPr kumimoji="1" lang="ja-JP" altLang="en-US" sz="1200" b="1"/>
            <a:t>注３）・打合簿提出時→変更契約金額内訳書（案）（詳細内訳あり：本シート</a:t>
          </a:r>
          <a:r>
            <a:rPr kumimoji="1" lang="en-US" altLang="ja-JP" sz="1200" b="1"/>
            <a:t>+</a:t>
          </a:r>
          <a:r>
            <a:rPr kumimoji="1" lang="ja-JP" altLang="en-US" sz="1200" b="1"/>
            <a:t>各費目別シート）</a:t>
          </a:r>
        </a:p>
        <a:p>
          <a:r>
            <a:rPr kumimoji="1" lang="ja-JP" altLang="en-US" sz="1200" b="1"/>
            <a:t>　　　・最終見積書提出時→最終変更見積書（詳細内訳あり：本シート</a:t>
          </a:r>
          <a:r>
            <a:rPr kumimoji="1" lang="en-US" altLang="ja-JP" sz="1200" b="1"/>
            <a:t>+</a:t>
          </a:r>
          <a:r>
            <a:rPr kumimoji="1" lang="ja-JP" altLang="en-US" sz="1200" b="1"/>
            <a:t>各費目別シート）</a:t>
          </a:r>
        </a:p>
        <a:p>
          <a:r>
            <a:rPr kumimoji="1" lang="ja-JP" altLang="en-US" sz="1200" b="1"/>
            <a:t>　　　・変更契約書セット提出時→変更契約金額内訳書　別紙●（本シートのみ）</a:t>
          </a:r>
        </a:p>
        <a:p>
          <a:r>
            <a:rPr kumimoji="1" lang="ja-JP" altLang="en-US" sz="1200" b="1"/>
            <a:t>　　　（●の数字は手入力できます。）</a:t>
          </a:r>
          <a:endParaRPr kumimoji="1" lang="en-US" altLang="ja-JP" sz="1200" b="1"/>
        </a:p>
        <a:p>
          <a:r>
            <a:rPr kumimoji="1" lang="ja-JP" altLang="en-US" sz="1200" b="1"/>
            <a:t>注４）変更前の契約金額（</a:t>
          </a:r>
          <a:r>
            <a:rPr kumimoji="1" lang="en-US" altLang="ja-JP" sz="1200" b="1"/>
            <a:t>Ⅰ</a:t>
          </a:r>
          <a:r>
            <a:rPr kumimoji="1" lang="ja-JP" altLang="en-US" sz="1200" b="1"/>
            <a:t>報酬、</a:t>
          </a:r>
          <a:r>
            <a:rPr kumimoji="1" lang="en-US" altLang="ja-JP" sz="1200" b="1"/>
            <a:t>Ⅱ</a:t>
          </a:r>
          <a:r>
            <a:rPr kumimoji="1" lang="ja-JP" altLang="en-US" sz="1200" b="1"/>
            <a:t>直接経費の</a:t>
          </a:r>
          <a:r>
            <a:rPr kumimoji="1" lang="en-US" altLang="ja-JP" sz="1200" b="1"/>
            <a:t>1</a:t>
          </a:r>
          <a:r>
            <a:rPr kumimoji="1" lang="ja-JP" altLang="en-US" sz="1200" b="1"/>
            <a:t>～</a:t>
          </a:r>
          <a:r>
            <a:rPr kumimoji="1" lang="en-US" altLang="ja-JP" sz="1200" b="1"/>
            <a:t>10</a:t>
          </a:r>
          <a:r>
            <a:rPr kumimoji="1" lang="ja-JP" altLang="en-US" sz="1200" b="1"/>
            <a:t>）は手入力してください。</a:t>
          </a:r>
          <a:endParaRPr kumimoji="1" lang="en-US" altLang="ja-JP" sz="1200" b="1"/>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1">
              <a:solidFill>
                <a:schemeClr val="bg1"/>
              </a:solidFill>
              <a:effectLst/>
              <a:latin typeface="+mn-lt"/>
              <a:ea typeface="+mn-ea"/>
              <a:cs typeface="+mn-cs"/>
            </a:rPr>
            <a:t>注</a:t>
          </a:r>
          <a:r>
            <a:rPr kumimoji="1" lang="ja-JP" altLang="en-US" sz="1200" b="1">
              <a:solidFill>
                <a:schemeClr val="bg1"/>
              </a:solidFill>
              <a:effectLst/>
              <a:latin typeface="+mn-lt"/>
              <a:ea typeface="+mn-ea"/>
              <a:cs typeface="+mn-cs"/>
            </a:rPr>
            <a:t>５</a:t>
          </a:r>
          <a:r>
            <a:rPr kumimoji="1" lang="ja-JP" altLang="ja-JP" sz="1200" b="1">
              <a:solidFill>
                <a:schemeClr val="bg1"/>
              </a:solidFill>
              <a:effectLst/>
              <a:latin typeface="+mn-lt"/>
              <a:ea typeface="+mn-ea"/>
              <a:cs typeface="+mn-cs"/>
            </a:rPr>
            <a:t>）外貨から円貨に換算した際の端数処理ですが、見積金額、契約金額においては小数点第一位の切捨て、切り上げ、四捨五入のいずれでも結構です。精算時は小数点第一位を切捨てで計上してください。</a:t>
          </a:r>
          <a:endParaRPr lang="ja-JP" altLang="ja-JP" sz="1200" b="1">
            <a:solidFill>
              <a:schemeClr val="bg1"/>
            </a:solidFill>
            <a:effectLst/>
          </a:endParaRPr>
        </a:p>
        <a:p>
          <a:endParaRPr kumimoji="1" lang="ja-JP" altLang="en-US" sz="13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160020</xdr:colOff>
      <xdr:row>19</xdr:row>
      <xdr:rowOff>91440</xdr:rowOff>
    </xdr:from>
    <xdr:to>
      <xdr:col>7</xdr:col>
      <xdr:colOff>449580</xdr:colOff>
      <xdr:row>22</xdr:row>
      <xdr:rowOff>106680</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160020" y="5981700"/>
          <a:ext cx="5890260" cy="769620"/>
        </a:xfrm>
        <a:prstGeom prst="rect">
          <a:avLst/>
        </a:prstGeom>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lstStyle/>
        <a:p>
          <a:r>
            <a:rPr kumimoji="1" lang="ja-JP" altLang="en-US" sz="1400"/>
            <a:t>注１）</a:t>
          </a:r>
          <a:r>
            <a:rPr kumimoji="1" lang="ja-JP" altLang="en-US" sz="1400" b="0" i="0" u="none" strike="noStrike" kern="0" cap="none" spc="0" normalizeH="0" baseline="0" noProof="0">
              <a:ln>
                <a:noFill/>
              </a:ln>
              <a:solidFill>
                <a:prstClr val="white"/>
              </a:solidFill>
              <a:effectLst/>
              <a:uLnTx/>
              <a:uFillTx/>
              <a:latin typeface="+mn-lt"/>
              <a:ea typeface="+mn-ea"/>
              <a:cs typeface="+mn-cs"/>
            </a:rPr>
            <a:t>報酬及び直接経費の全シート共通</a:t>
          </a:r>
          <a:r>
            <a:rPr kumimoji="1" lang="en-US" altLang="ja-JP" sz="1400" b="0" i="0" u="none" strike="noStrike" kern="0" cap="none" spc="0" normalizeH="0" baseline="0" noProof="0">
              <a:ln>
                <a:noFill/>
              </a:ln>
              <a:solidFill>
                <a:prstClr val="white"/>
              </a:solidFill>
              <a:effectLst/>
              <a:uLnTx/>
              <a:uFillTx/>
              <a:latin typeface="+mn-lt"/>
              <a:ea typeface="+mn-ea"/>
              <a:cs typeface="+mn-cs"/>
            </a:rPr>
            <a:t>:</a:t>
          </a:r>
        </a:p>
        <a:p>
          <a:r>
            <a:rPr kumimoji="1" lang="ja-JP" altLang="en-US" sz="1400"/>
            <a:t>「＋」マークは変更契約時に開き変更内容をプルダウンより選択してください。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217805</xdr:colOff>
      <xdr:row>31</xdr:row>
      <xdr:rowOff>125093</xdr:rowOff>
    </xdr:from>
    <xdr:to>
      <xdr:col>15</xdr:col>
      <xdr:colOff>445135</xdr:colOff>
      <xdr:row>36</xdr:row>
      <xdr:rowOff>56029</xdr:rowOff>
    </xdr:to>
    <xdr:sp macro="" textlink="">
      <xdr:nvSpPr>
        <xdr:cNvPr id="2" name="テキスト ボックス 1">
          <a:extLst>
            <a:ext uri="{FF2B5EF4-FFF2-40B4-BE49-F238E27FC236}">
              <a16:creationId xmlns:a16="http://schemas.microsoft.com/office/drawing/2014/main" id="{4B80875A-07F0-4485-B78A-3BF4937A5F58}"/>
            </a:ext>
          </a:extLst>
        </xdr:cNvPr>
        <xdr:cNvSpPr txBox="1"/>
      </xdr:nvSpPr>
      <xdr:spPr>
        <a:xfrm>
          <a:off x="217805" y="11353387"/>
          <a:ext cx="10648801" cy="1398907"/>
        </a:xfrm>
        <a:prstGeom prst="rect">
          <a:avLst/>
        </a:prstGeom>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lstStyle/>
        <a:p>
          <a:r>
            <a:rPr kumimoji="1" lang="ja-JP" altLang="en-US" sz="1400"/>
            <a:t>注１）</a:t>
          </a:r>
          <a:r>
            <a:rPr kumimoji="1" lang="en-US" altLang="ja-JP" sz="1400"/>
            <a:t>『</a:t>
          </a:r>
          <a:r>
            <a:rPr kumimoji="1" lang="ja-JP" altLang="en-US" sz="1400"/>
            <a:t>「国名」</a:t>
          </a:r>
          <a:r>
            <a:rPr kumimoji="1" lang="en-US" altLang="ja-JP" sz="1400"/>
            <a:t>』</a:t>
          </a:r>
          <a:r>
            <a:rPr kumimoji="1" lang="ja-JP" altLang="en-US" sz="1400"/>
            <a:t>列で「本邦発着以外」を選択した場合、</a:t>
          </a:r>
          <a:r>
            <a:rPr kumimoji="1" lang="en-US" altLang="ja-JP" sz="1400"/>
            <a:t>『</a:t>
          </a:r>
          <a:r>
            <a:rPr kumimoji="1" lang="ja-JP" altLang="en-US" sz="1400"/>
            <a:t>航空券クラス</a:t>
          </a:r>
          <a:r>
            <a:rPr kumimoji="1" lang="en-US" altLang="ja-JP" sz="1400"/>
            <a:t>』</a:t>
          </a:r>
          <a:r>
            <a:rPr kumimoji="1" lang="ja-JP" altLang="en-US" sz="1400"/>
            <a:t>列では手入力で記入し、実際の発着地を</a:t>
          </a:r>
          <a:r>
            <a:rPr kumimoji="1" lang="en-US" altLang="ja-JP" sz="1400"/>
            <a:t>【</a:t>
          </a:r>
          <a:r>
            <a:rPr kumimoji="1" lang="ja-JP" altLang="en-US" sz="1400"/>
            <a:t>航空経路、航空会社及び搭乗クラス</a:t>
          </a:r>
          <a:r>
            <a:rPr kumimoji="1" lang="en-US" altLang="ja-JP" sz="1400"/>
            <a:t>】</a:t>
          </a:r>
          <a:r>
            <a:rPr kumimoji="1" lang="ja-JP" altLang="en-US" sz="1400"/>
            <a:t>に記載してください。</a:t>
          </a:r>
          <a:endParaRPr kumimoji="1" lang="en-US" altLang="ja-JP" sz="1400"/>
        </a:p>
        <a:p>
          <a:r>
            <a:rPr kumimoji="1" lang="ja-JP" altLang="en-US" sz="1400"/>
            <a:t>注２）</a:t>
          </a:r>
          <a:r>
            <a:rPr kumimoji="1" lang="en-US" altLang="ja-JP" sz="1400"/>
            <a:t>『</a:t>
          </a:r>
          <a:r>
            <a:rPr kumimoji="1" lang="ja-JP" altLang="en-US" sz="1400"/>
            <a:t>案件地域</a:t>
          </a:r>
          <a:r>
            <a:rPr kumimoji="1" lang="en-US" altLang="ja-JP" sz="1400"/>
            <a:t>』</a:t>
          </a:r>
          <a:r>
            <a:rPr kumimoji="1" lang="ja-JP" altLang="en-US" sz="1400"/>
            <a:t>列は、自動計算用に関数が記入されているため、削除不可となります。</a:t>
          </a:r>
          <a:endParaRPr kumimoji="1" lang="en-US" altLang="ja-JP" sz="1400"/>
        </a:p>
        <a:p>
          <a:r>
            <a:rPr kumimoji="1" lang="ja-JP" altLang="en-US" sz="1400"/>
            <a:t>注３）</a:t>
          </a:r>
          <a:r>
            <a:rPr kumimoji="1" lang="en-US" altLang="ja-JP" sz="1400"/>
            <a:t>『</a:t>
          </a:r>
          <a:r>
            <a:rPr kumimoji="1" lang="ja-JP" altLang="en-US" sz="1400"/>
            <a:t>案件地域</a:t>
          </a:r>
          <a:r>
            <a:rPr kumimoji="1" lang="en-US" altLang="ja-JP" sz="1400"/>
            <a:t>』</a:t>
          </a:r>
          <a:r>
            <a:rPr kumimoji="1" lang="ja-JP" altLang="en-US" sz="1400"/>
            <a:t>列及び</a:t>
          </a:r>
          <a:r>
            <a:rPr kumimoji="1" lang="en-US" altLang="ja-JP" sz="1400"/>
            <a:t>『</a:t>
          </a:r>
          <a:r>
            <a:rPr kumimoji="1" lang="ja-JP" altLang="en-US" sz="1400"/>
            <a:t>搭乗クラス</a:t>
          </a:r>
          <a:r>
            <a:rPr kumimoji="1" lang="en-US" altLang="ja-JP" sz="1400"/>
            <a:t>』</a:t>
          </a:r>
          <a:r>
            <a:rPr kumimoji="1" lang="ja-JP" altLang="en-US" sz="1400"/>
            <a:t>列内の関数が壊れた場合は、</a:t>
          </a:r>
          <a:r>
            <a:rPr kumimoji="1" lang="en-US" altLang="ja-JP" sz="1400"/>
            <a:t>F6</a:t>
          </a:r>
          <a:r>
            <a:rPr kumimoji="1" lang="ja-JP" altLang="en-US" sz="1400"/>
            <a:t>セル及び</a:t>
          </a:r>
          <a:r>
            <a:rPr kumimoji="1" lang="en-US" altLang="ja-JP" sz="1400"/>
            <a:t>G6</a:t>
          </a:r>
          <a:r>
            <a:rPr kumimoji="1" lang="ja-JP" altLang="en-US" sz="1400"/>
            <a:t>列に関数が記載されているので、コピーして貼り付けてご利用ください。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114300</xdr:colOff>
      <xdr:row>38</xdr:row>
      <xdr:rowOff>139700</xdr:rowOff>
    </xdr:from>
    <xdr:to>
      <xdr:col>6</xdr:col>
      <xdr:colOff>1226820</xdr:colOff>
      <xdr:row>45</xdr:row>
      <xdr:rowOff>137160</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114300" y="11569700"/>
          <a:ext cx="6979920" cy="2131060"/>
        </a:xfrm>
        <a:prstGeom prst="rect">
          <a:avLst/>
        </a:prstGeom>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ja-JP" altLang="en-US" sz="1400" b="1"/>
            <a:t>注１）⑥資料等翻訳費については、原則として定額での計上を求めます。　企画競争説明書を確認してください。</a:t>
          </a:r>
          <a:endParaRPr kumimoji="1" lang="en-US" altLang="ja-JP" sz="1400" b="1"/>
        </a:p>
        <a:p>
          <a:pPr algn="l"/>
          <a:endParaRPr kumimoji="1" lang="en-US" altLang="ja-JP" sz="1400" b="1"/>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prstClr val="white"/>
              </a:solidFill>
              <a:effectLst/>
              <a:uLnTx/>
              <a:uFillTx/>
              <a:latin typeface="+mn-lt"/>
              <a:ea typeface="+mn-ea"/>
              <a:cs typeface="+mn-cs"/>
            </a:rPr>
            <a:t>※</a:t>
          </a:r>
          <a:r>
            <a:rPr kumimoji="1" lang="ja-JP" altLang="en-US" sz="1400" b="1" i="0" u="none" strike="noStrike" kern="0" cap="none" spc="0" normalizeH="0" baseline="0" noProof="0">
              <a:ln>
                <a:noFill/>
              </a:ln>
              <a:solidFill>
                <a:prstClr val="white"/>
              </a:solidFill>
              <a:effectLst/>
              <a:uLnTx/>
              <a:uFillTx/>
              <a:latin typeface="+mn-lt"/>
              <a:ea typeface="+mn-ea"/>
              <a:cs typeface="+mn-cs"/>
            </a:rPr>
            <a:t>エクセルにて関数を用いて自動計算する際は、端数処理に応じて</a:t>
          </a:r>
          <a:r>
            <a:rPr kumimoji="1" lang="en-US" altLang="ja-JP" sz="1400" b="1" i="0" u="none" strike="noStrike" kern="0" cap="none" spc="0" normalizeH="0" baseline="0" noProof="0">
              <a:ln>
                <a:noFill/>
              </a:ln>
              <a:solidFill>
                <a:prstClr val="white"/>
              </a:solidFill>
              <a:effectLst/>
              <a:uLnTx/>
              <a:uFillTx/>
              <a:latin typeface="+mn-lt"/>
              <a:ea typeface="+mn-ea"/>
              <a:cs typeface="+mn-cs"/>
            </a:rPr>
            <a:t>Round</a:t>
          </a:r>
          <a:r>
            <a:rPr kumimoji="1" lang="ja-JP" altLang="en-US" sz="1400" b="1" i="0" u="none" strike="noStrike" kern="0" cap="none" spc="0" normalizeH="0" baseline="0" noProof="0">
              <a:ln>
                <a:noFill/>
              </a:ln>
              <a:solidFill>
                <a:prstClr val="white"/>
              </a:solidFill>
              <a:effectLst/>
              <a:uLnTx/>
              <a:uFillTx/>
              <a:latin typeface="+mn-lt"/>
              <a:ea typeface="+mn-ea"/>
              <a:cs typeface="+mn-cs"/>
            </a:rPr>
            <a:t>関数を設定いただくようお願いします。なお、円換算時の単価の端数処理方法は問いませんので、それに応じた</a:t>
          </a:r>
          <a:r>
            <a:rPr kumimoji="1" lang="en-US" altLang="ja-JP" sz="1400" b="1" i="0" u="none" strike="noStrike" kern="0" cap="none" spc="0" normalizeH="0" baseline="0" noProof="0">
              <a:ln>
                <a:noFill/>
              </a:ln>
              <a:solidFill>
                <a:prstClr val="white"/>
              </a:solidFill>
              <a:effectLst/>
              <a:uLnTx/>
              <a:uFillTx/>
              <a:latin typeface="+mn-lt"/>
              <a:ea typeface="+mn-ea"/>
              <a:cs typeface="+mn-cs"/>
            </a:rPr>
            <a:t>Round</a:t>
          </a:r>
          <a:r>
            <a:rPr kumimoji="1" lang="ja-JP" altLang="en-US" sz="1400" b="1" i="0" u="none" strike="noStrike" kern="0" cap="none" spc="0" normalizeH="0" baseline="0" noProof="0">
              <a:ln>
                <a:noFill/>
              </a:ln>
              <a:solidFill>
                <a:prstClr val="white"/>
              </a:solidFill>
              <a:effectLst/>
              <a:uLnTx/>
              <a:uFillTx/>
              <a:latin typeface="+mn-lt"/>
              <a:ea typeface="+mn-ea"/>
              <a:cs typeface="+mn-cs"/>
            </a:rPr>
            <a:t>関数の設定をお願いします（</a:t>
          </a:r>
          <a:r>
            <a:rPr kumimoji="1" lang="en-US" altLang="ja-JP" sz="1400" b="1" i="0" u="none" strike="noStrike" kern="0" cap="none" spc="0" normalizeH="0" baseline="0" noProof="0">
              <a:ln>
                <a:noFill/>
              </a:ln>
              <a:solidFill>
                <a:prstClr val="white"/>
              </a:solidFill>
              <a:effectLst/>
              <a:uLnTx/>
              <a:uFillTx/>
              <a:latin typeface="+mn-lt"/>
              <a:ea typeface="+mn-ea"/>
              <a:cs typeface="+mn-cs"/>
            </a:rPr>
            <a:t>Round</a:t>
          </a:r>
          <a:r>
            <a:rPr kumimoji="1" lang="ja-JP" altLang="en-US" sz="1400" b="1" i="0" u="none" strike="noStrike" kern="0" cap="none" spc="0" normalizeH="0" baseline="0" noProof="0">
              <a:ln>
                <a:noFill/>
              </a:ln>
              <a:solidFill>
                <a:prstClr val="white"/>
              </a:solidFill>
              <a:effectLst/>
              <a:uLnTx/>
              <a:uFillTx/>
              <a:latin typeface="+mn-lt"/>
              <a:ea typeface="+mn-ea"/>
              <a:cs typeface="+mn-cs"/>
            </a:rPr>
            <a:t>関数を設定しないと、エクセルでは表示されていない端数も計算されてしまい、表示されている数字との計算に齟齬が生じるため）。</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279400</xdr:colOff>
      <xdr:row>26</xdr:row>
      <xdr:rowOff>186265</xdr:rowOff>
    </xdr:from>
    <xdr:to>
      <xdr:col>5</xdr:col>
      <xdr:colOff>0</xdr:colOff>
      <xdr:row>28</xdr:row>
      <xdr:rowOff>254000</xdr:rowOff>
    </xdr:to>
    <xdr:sp macro="" textlink="">
      <xdr:nvSpPr>
        <xdr:cNvPr id="2" name="テキスト ボックス 1">
          <a:extLst>
            <a:ext uri="{FF2B5EF4-FFF2-40B4-BE49-F238E27FC236}">
              <a16:creationId xmlns:a16="http://schemas.microsoft.com/office/drawing/2014/main" id="{00000000-0008-0000-0F00-000002000000}"/>
            </a:ext>
          </a:extLst>
        </xdr:cNvPr>
        <xdr:cNvSpPr txBox="1"/>
      </xdr:nvSpPr>
      <xdr:spPr>
        <a:xfrm>
          <a:off x="279400" y="8737598"/>
          <a:ext cx="6942667" cy="677335"/>
        </a:xfrm>
        <a:prstGeom prst="rect">
          <a:avLst/>
        </a:prstGeom>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lstStyle/>
        <a:p>
          <a:r>
            <a:rPr kumimoji="1" lang="ja-JP" altLang="ja-JP" sz="1600" b="1">
              <a:solidFill>
                <a:schemeClr val="bg1"/>
              </a:solidFill>
              <a:effectLst/>
              <a:latin typeface="+mn-lt"/>
              <a:ea typeface="+mn-ea"/>
              <a:cs typeface="+mn-cs"/>
            </a:rPr>
            <a:t>プロポーザル提出時に提出不要です。契約交渉</a:t>
          </a:r>
          <a:r>
            <a:rPr kumimoji="1" lang="ja-JP" altLang="en-US" sz="1600" b="1">
              <a:solidFill>
                <a:schemeClr val="bg1"/>
              </a:solidFill>
              <a:effectLst/>
              <a:latin typeface="+mn-lt"/>
              <a:ea typeface="+mn-ea"/>
              <a:cs typeface="+mn-cs"/>
            </a:rPr>
            <a:t>後に</a:t>
          </a:r>
          <a:r>
            <a:rPr kumimoji="1" lang="en-US" altLang="ja-JP" sz="1600" b="1">
              <a:solidFill>
                <a:schemeClr val="bg1"/>
              </a:solidFill>
              <a:effectLst/>
              <a:latin typeface="+mn-lt"/>
              <a:ea typeface="+mn-ea"/>
              <a:cs typeface="+mn-cs"/>
            </a:rPr>
            <a:t>QCBS</a:t>
          </a:r>
          <a:r>
            <a:rPr kumimoji="1" lang="ja-JP" altLang="en-US" sz="1600" b="1">
              <a:solidFill>
                <a:schemeClr val="bg1"/>
              </a:solidFill>
              <a:effectLst/>
              <a:latin typeface="+mn-lt"/>
              <a:ea typeface="+mn-ea"/>
              <a:cs typeface="+mn-cs"/>
            </a:rPr>
            <a:t>案件にて必要に応じて作成します。</a:t>
          </a:r>
          <a:endParaRPr kumimoji="1" lang="ja-JP" altLang="en-US" sz="1600" b="1">
            <a:solidFill>
              <a:schemeClr val="bg1"/>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30480</xdr:colOff>
      <xdr:row>18</xdr:row>
      <xdr:rowOff>68580</xdr:rowOff>
    </xdr:from>
    <xdr:to>
      <xdr:col>5</xdr:col>
      <xdr:colOff>1120140</xdr:colOff>
      <xdr:row>20</xdr:row>
      <xdr:rowOff>91440</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30480" y="6088380"/>
          <a:ext cx="6758940" cy="1341120"/>
        </a:xfrm>
        <a:prstGeom prst="rect">
          <a:avLst/>
        </a:prstGeom>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lstStyle/>
        <a:p>
          <a:r>
            <a:rPr kumimoji="1" lang="ja-JP" altLang="en-US" sz="1400" b="1"/>
            <a:t>注１）</a:t>
          </a:r>
          <a:r>
            <a:rPr kumimoji="1" lang="en-US" altLang="ja-JP" sz="1400" b="1"/>
            <a:t>QCBS</a:t>
          </a:r>
          <a:r>
            <a:rPr kumimoji="1" lang="ja-JP" altLang="en-US" sz="1400" b="1"/>
            <a:t>方式の場合、通訳傭上費は、原則として「合意単価」を適用します。</a:t>
          </a:r>
        </a:p>
        <a:p>
          <a:r>
            <a:rPr kumimoji="1" lang="ja-JP" altLang="en-US" sz="1400" b="1"/>
            <a:t>注２）</a:t>
          </a:r>
          <a:r>
            <a:rPr kumimoji="1" lang="en-US" altLang="ja-JP" sz="1400" b="1"/>
            <a:t>QCBS</a:t>
          </a:r>
          <a:r>
            <a:rPr kumimoji="1" lang="ja-JP" altLang="en-US" sz="1400" b="1"/>
            <a:t>方式の場合、報告書作成費は、原則として「合意単価」を適用します。</a:t>
          </a:r>
        </a:p>
        <a:p>
          <a:r>
            <a:rPr kumimoji="1" lang="ja-JP" altLang="en-US" sz="1400" b="1"/>
            <a:t>　　見積金額は、「製本１冊」単位ではなく、最終報告書（英文〇冊）一式や中間報告書</a:t>
          </a:r>
        </a:p>
        <a:p>
          <a:r>
            <a:rPr kumimoji="1" lang="ja-JP" altLang="en-US" sz="1400" b="1"/>
            <a:t>　　（和文要約●冊）一式として、計上してください。冊数が大幅に変更された場合は、</a:t>
          </a:r>
        </a:p>
        <a:p>
          <a:r>
            <a:rPr kumimoji="1" lang="ja-JP" altLang="en-US" sz="1400" b="1"/>
            <a:t>　　単価変更の協議に応じます。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121920</xdr:colOff>
      <xdr:row>27</xdr:row>
      <xdr:rowOff>91440</xdr:rowOff>
    </xdr:from>
    <xdr:to>
      <xdr:col>5</xdr:col>
      <xdr:colOff>1295400</xdr:colOff>
      <xdr:row>29</xdr:row>
      <xdr:rowOff>182880</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121920" y="8778240"/>
          <a:ext cx="6385560" cy="952500"/>
        </a:xfrm>
        <a:prstGeom prst="rect">
          <a:avLst/>
        </a:prstGeom>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lstStyle/>
        <a:p>
          <a:r>
            <a:rPr kumimoji="1" lang="ja-JP" altLang="en-US" sz="1400" b="1"/>
            <a:t>注１）特記仕様書において、供与機材や事業物品等の購入を指示する場合は、原則として機材購入費において「定額の計上」を求めます。</a:t>
          </a:r>
        </a:p>
        <a:p>
          <a:r>
            <a:rPr kumimoji="1" lang="ja-JP" altLang="en-US" sz="1400" b="1"/>
            <a:t>注２）国内で機材を調達する場合には、適切に消費税を控除してください。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129540</xdr:colOff>
      <xdr:row>16</xdr:row>
      <xdr:rowOff>45720</xdr:rowOff>
    </xdr:from>
    <xdr:to>
      <xdr:col>5</xdr:col>
      <xdr:colOff>762000</xdr:colOff>
      <xdr:row>17</xdr:row>
      <xdr:rowOff>502920</xdr:rowOff>
    </xdr:to>
    <xdr:sp macro="" textlink="">
      <xdr:nvSpPr>
        <xdr:cNvPr id="2" name="テキスト ボックス 1">
          <a:extLst>
            <a:ext uri="{FF2B5EF4-FFF2-40B4-BE49-F238E27FC236}">
              <a16:creationId xmlns:a16="http://schemas.microsoft.com/office/drawing/2014/main" id="{00000000-0008-0000-0A00-000002000000}"/>
            </a:ext>
          </a:extLst>
        </xdr:cNvPr>
        <xdr:cNvSpPr txBox="1"/>
      </xdr:nvSpPr>
      <xdr:spPr>
        <a:xfrm>
          <a:off x="129540" y="7056120"/>
          <a:ext cx="5692140" cy="708660"/>
        </a:xfrm>
        <a:prstGeom prst="rect">
          <a:avLst/>
        </a:prstGeom>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lstStyle/>
        <a:p>
          <a:r>
            <a:rPr kumimoji="1" lang="ja-JP" altLang="en-US" sz="1400" b="1"/>
            <a:t>注）</a:t>
          </a:r>
          <a:r>
            <a:rPr kumimoji="1" lang="en-US" altLang="ja-JP" sz="1400" b="1"/>
            <a:t>QCBS</a:t>
          </a:r>
          <a:r>
            <a:rPr kumimoji="1" lang="ja-JP" altLang="en-US" sz="1400" b="1"/>
            <a:t>方式では、再委託費を「定額計上」することを求める場合も多くなります。企画競争説明書の指示に従って見積もってください。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taffd\shared\330_&#35519;&#36948;&#12539;&#27966;&#36963;&#26989;&#21209;&#37096;\2_&#37096;&#20869;&#20840;&#21729;\300_&#22865;&#32004;&#31532;&#19968;&#35506;\00_&#35506;&#23554;&#29992;\02_&#35506;&#21729;&#12501;&#12457;&#12523;&#12480;\&#9733;&#23567;&#33733;\&#9314;&#22793;&#26356;&#22865;&#32004;&#37329;&#38989;&#20869;&#35379;&#26360;.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jica365-my.sharepoint.com/personal/onedrive-opesupportdept_jica_go_jp/Documents/330_&#35519;&#36948;&#12539;&#27966;&#36963;&#26989;&#21209;&#37096;/2_&#37096;&#20869;&#20840;&#21729;/300_&#22865;&#32004;&#31532;&#19968;&#35506;/03_&#26696;&#20214;&#20849;&#36890;&#20107;&#38917;/02_&#21046;&#24230;&#35373;&#35336;/11_&#32076;&#29702;&#20966;&#29702;&#12460;&#12452;&#12489;&#12521;&#12452;&#12531;&#25913;&#35330;/&#12304;&#25913;&#35330;&#20316;&#26989;&#20013;&#12305;&#32076;&#29702;&#20966;&#29702;&#12460;&#12452;&#12489;&#12521;&#12452;&#12531;/1220&#20197;&#38477;&#12398;&#20462;&#27491;/seisan_04-20_2021.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jica365.sharepoint.com/Users/maeka/OneDrive/&#12487;&#12473;&#12463;&#12488;&#12483;&#12503;/&#20181;&#20107;/&#31934;&#31639;&#22577;&#21578;&#26360;&#27096;&#24335;/&#31934;&#31639;&#22577;&#21578;&#26360;&#27096;&#24335;&#65288;QCBS&#26041;&#24335;&#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jica365-my.sharepoint.com/personal/tsuda_haruka_jica_go_jp/Documents/&#12487;&#12473;&#12463;&#12488;&#12483;&#12503;/&#22269;&#20869;&#26989;&#21209;&#20027;&#20307;&#35500;&#26126;&#36039;&#26009;/&#27096;&#24335;&#26696;/&#65288;&#26696;&#65289;&#22269;&#20869;&#26989;&#21209;&#36861;&#21152;_&#31309;&#31639;&#12484;&#12540;&#12523;&#65288;&#26085;&#33521;&#20341;&#35352;&#65289;Ver1.3.2%20.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jica365.sharepoint.com/Users/26526/Documents/13%20&#12496;&#12531;&#12464;&#12521;&#27700;&#36039;&#28304;&#65288;&#32068;&#32340;&#32946;&#25104;&#65289;/2012&#26989;&#21209;&#23455;&#26045;&#65288;&#25216;&#12503;&#12525;&#65289;&#35211;&#31309;&#12481;&#12455;&#12483;&#12463;&#12471;&#12540;&#1248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jica365.sharepoint.com/DOCUME~1/a05127/LOCALS~1/Temp/notesFFF692/2008&#26989;&#21209;&#23455;&#26045;&#65288;&#25216;&#12503;&#12525;&#65289;&#35211;&#31309;&#20869;&#35379;&#2636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https:\www.jica.go.jp\announce\manual\guideline\consultant\ku57pq00001mkfv1-att\2_&#26032;&#26360;&#24335;&#12377;&#12409;&#12390;&#12398;&#12473;&#12461;&#12540;&#12512;\2_&#20013;&#23567;&#25903;&#25588;&#65288;&#23455;&#35388;&#12539;&#26696;&#20214;&#21270;&#65289;\2_&#26989;&#21209;&#23455;&#26045;\&#26368;&#26032;&#29256;\20141113_&#20013;&#23567;&#26989;&#21209;&#23455;&#26045;&#12456;&#12463;&#12475;&#12523;&#27096;&#24335;&#12469;&#12531;&#12503;&#12523;&#21069;&#25173;&#26377;.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ttps:\www.jica.go.jp\announce\manual\guideline\consultant\ku57pq00001mkfv1-att\2_&#26032;&#26360;&#24335;&#12377;&#12409;&#12390;&#12398;&#12473;&#12461;&#12540;&#12512;\1_&#20419;&#36914;\1_&#35211;&#31309;\&#31532;&#65299;&#22238;&#12304;2014&#31532;&#65297;&#22238;&#12305;&#20197;&#38477;\&#20419;&#36914;&#35352;&#36617;&#20363;_&#9679;&#27096;&#24335;1.2._&#35211;&#31309;&#37329;&#38989;&#20869;&#35379;&#26360;&#12539;&#20869;&#35379;&#26126;&#32048;&#26360;1107.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Tok-igyoum-ns01\share\&#21942;&#26989;\B&#65294;JICA&#31934;&#31639;&#26360;FILE\12_&#20181;&#20999;&#32025;&#12539;&#21488;&#32025;&#12539;&#20986;&#32013;&#31807;\&#65299;&#65294;&#20986;&#32013;&#31807;\H21&#24180;&#24230;\&#12514;&#12523;&#12487;&#12451;&#12502;&#22269;&#19979;&#27700;&#20966;&#29702;&#25216;&#12503;&#12525;&#9313;\&#20986;&#32013;&#31807;&#12514;&#12523;&#12487;&#12451;&#12502;&#22269;&#19979;&#27700;&#20966;&#29702;&#25216;&#12503;&#12525;&#931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jica365.sharepoint.com/personal/onedrive-opesupportdept_jica_go_jp/Documents/330_&#35519;&#36948;&#12539;&#27966;&#36963;&#26989;&#21209;&#37096;/2_&#37096;&#20869;&#20840;&#21729;/300_&#22865;&#32004;&#31532;&#19968;&#35506;/03_&#26696;&#20214;&#20849;&#36890;&#20107;&#38917;/02_&#21046;&#24230;&#35373;&#35336;/11_&#32076;&#29702;&#20966;&#29702;&#12460;&#12452;&#12489;&#12521;&#12452;&#12531;&#25913;&#35330;/&#12304;&#25913;&#35330;&#20316;&#26989;&#20013;&#12305;&#32076;&#29702;&#20966;&#29702;&#12460;&#12452;&#12489;&#12521;&#12452;&#12531;/1220&#20197;&#38477;&#12398;&#20462;&#27491;/seisan_04-20_2021.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https:\www.jica.go.jp\announce\manual\guideline\consultant\ku57pq00001mkfv1-att\&#31934;&#31639;&#31119;&#23665;&#21830;&#20107;\&#31119;&#23665;&#21830;&#20107;&#31934;&#31639;&#12501;&#12449;&#12452;&#12523;20140325&#24335;&#12459;&#12483;&#12488;&#2925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使用方法"/>
      <sheetName val="入力用"/>
      <sheetName val="附属書Ⅲ"/>
      <sheetName val="報酬"/>
      <sheetName val="航空賃"/>
      <sheetName val="旅費(その他)"/>
      <sheetName val="一般業務費・機材費・再委託費"/>
      <sheetName val="データ"/>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従事者基礎情報"/>
      <sheetName val="様式４ 内訳書"/>
      <sheetName val="様式５ 流用明細"/>
      <sheetName val="様式６ 報酬額確認 "/>
      <sheetName val="様式７ 業務従事者名簿 "/>
      <sheetName val="様式８ 旅費（航空賃、その他）"/>
      <sheetName val="様式８ 旅費（航空賃、その他） (特例）"/>
      <sheetName val="【欠番】様式９ 旅費(その他）"/>
      <sheetName val="様式10 証拠書類（航空賃） "/>
      <sheetName val="様式11　戦争特約保険料"/>
      <sheetName val="様式12 一般業務費"/>
      <sheetName val="様式13一般業務費出納簿 "/>
      <sheetName val="様式14 通訳傭上費・報告書作成費"/>
      <sheetName val="様式15 機材費"/>
      <sheetName val="様式16 再委託費"/>
      <sheetName val="様式17 国内業務費"/>
      <sheetName val="様式18　現地一時隔離関連費"/>
      <sheetName val="様式19　本邦一時隔離関連費 "/>
      <sheetName val="【参考】様式20 証書添付台紙 "/>
      <sheetName val="変更の内容"/>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従事者基礎情報"/>
      <sheetName val="様式４ 内訳書"/>
      <sheetName val="様式５ 流用明細"/>
      <sheetName val="様式６ 報酬額確認 "/>
      <sheetName val="様式７ 業務従事者名簿 "/>
      <sheetName val="様式８ 航空賃"/>
      <sheetName val="様式９ 旅費(その他）"/>
      <sheetName val="様式10 合意単価適用分"/>
      <sheetName val="様式11 一般業務費"/>
      <sheetName val="様式12 一般業務費出納簿"/>
      <sheetName val="様式13 機材費"/>
      <sheetName val="様式14 再委託費"/>
      <sheetName val="様式15 国内業務費"/>
      <sheetName val="様式16 その他の直接経費"/>
      <sheetName val="【参考様式】証拠書類（航空賃）"/>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egrated Table"/>
      <sheetName val="Summary"/>
      <sheetName val="【契約基本情報】"/>
      <sheetName val="①内訳書 (国内業務主体）"/>
      <sheetName val="その他原価_一般管理費等（国内業務主体）"/>
      <sheetName val="①直接人件費 (国内業務主体)"/>
      <sheetName val="①内訳書"/>
      <sheetName val="①報酬"/>
      <sheetName val="①旅費（航空賃、日当・宿泊料、特別手当）"/>
      <sheetName val="①【別見積】戦争特約保険料"/>
      <sheetName val="①一般業務費"/>
      <sheetName val="①通訳傭上費・報告書作成費"/>
      <sheetName val="①機材費"/>
      <sheetName val="①再委託費 "/>
      <sheetName val="①国内業務費"/>
      <sheetName val="②内訳書"/>
      <sheetName val="②報酬"/>
      <sheetName val="②旅費（航空賃、日当・宿泊料、特別手当）"/>
      <sheetName val="②【別見積】戦争特約保険料"/>
      <sheetName val="②一般業務費"/>
      <sheetName val="②通訳傭上費・報告書作成費"/>
      <sheetName val="②機材費"/>
      <sheetName val="②再委託費 "/>
      <sheetName val="②国内業務費"/>
      <sheetName val="③内訳書"/>
      <sheetName val="③報酬"/>
      <sheetName val="③旅費（航空賃、日当・宿泊料、特別手当）"/>
      <sheetName val="③【別見積】戦争特約保険料"/>
      <sheetName val="③一般業務費"/>
      <sheetName val="③通訳傭上費・報告書作成費"/>
      <sheetName val="③機材費"/>
      <sheetName val="③再委託費 "/>
      <sheetName val="③国内業務費"/>
      <sheetName val="④内訳書"/>
      <sheetName val="④報酬"/>
      <sheetName val="④旅費（航空賃、日当・宿泊料、特別手当）"/>
      <sheetName val="④【別見積】戦争特約保険料"/>
      <sheetName val="④一般業務費"/>
      <sheetName val="④通訳傭上費・報告書作成費"/>
      <sheetName val="④機材費"/>
      <sheetName val="④再委託費 "/>
      <sheetName val="④国内業務費"/>
      <sheetName val="⑤内訳書"/>
      <sheetName val="⑤報酬"/>
      <sheetName val="⑤旅費（航空賃、日当・宿泊料、特別手当）"/>
      <sheetName val="⑤【別見積】戦争特約保険料"/>
      <sheetName val="⑤一般業務費"/>
      <sheetName val="⑤通訳傭上費・報告書作成費"/>
      <sheetName val="⑤機材費"/>
      <sheetName val="⑤再委託費 "/>
      <sheetName val="⑤国内業務費"/>
      <sheetName val="①単独型_内訳書"/>
      <sheetName val="①単独型_旅費（航空賃、その他）"/>
      <sheetName val="①単独型_一般業務費"/>
      <sheetName val="①単独型_機材費"/>
      <sheetName val="②単独型_内訳書"/>
      <sheetName val="②単独型_旅費（航空賃、その他）"/>
      <sheetName val="②単独型_一般業務費"/>
      <sheetName val="②単独型_機材費"/>
      <sheetName val="③単独型_内訳書"/>
      <sheetName val="③単独型_旅費（航空賃、その他）"/>
      <sheetName val="③単独型_一般業務費"/>
      <sheetName val="③単独型_機材費"/>
      <sheetName val="④単独型_内訳書"/>
      <sheetName val="④単独型_旅費（航空賃、その他）"/>
      <sheetName val="④単独型_一般業務費"/>
      <sheetName val="④単独型_機材費"/>
      <sheetName val="⑤単独型_内訳書 (国内業務主体） "/>
      <sheetName val="⑤単独型_その他原価_一般管理費等（国内業務主体） "/>
      <sheetName val="⑤単独型_直接人件費 (国内業務主体) "/>
      <sheetName val="⑤単独型_内訳書"/>
      <sheetName val="⑤単独型_旅費（航空賃、その他）"/>
      <sheetName val="⑤単独型_一般業務費"/>
      <sheetName val="⑤単独型_機材費"/>
      <sheetName val="データ"/>
      <sheetName val="ﾃﾞｰﾀﾏｽﾀ"/>
      <sheetName val="ｻﾌﾞﾃﾞｰﾀﾏｽﾀ"/>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契約金額"/>
      <sheetName val="調査旅費 "/>
      <sheetName val="一般業務費（１）"/>
      <sheetName val="一般業務費（２）"/>
      <sheetName val="供与機材"/>
      <sheetName val="携行機材"/>
      <sheetName val="その他の機材"/>
      <sheetName val="報告書"/>
      <sheetName val="ローカル委託"/>
      <sheetName val="工事費・国別研修"/>
      <sheetName val="保険料・会議費"/>
      <sheetName val="直接人件費"/>
      <sheetName val="間接費"/>
      <sheetName val="機材購入費別紙明細"/>
    </sheetNames>
    <sheetDataSet>
      <sheetData sheetId="0" refreshError="1"/>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契約金額"/>
      <sheetName val="調査旅費 "/>
      <sheetName val="一般業務費（１）"/>
      <sheetName val="一般業務費（２）"/>
      <sheetName val="供与機材"/>
      <sheetName val="携行機材"/>
      <sheetName val="その他の機材"/>
      <sheetName val="報告書"/>
      <sheetName val="ローカル委託"/>
      <sheetName val="工事費・国別研修"/>
      <sheetName val="保険料・会議費"/>
      <sheetName val="直接人件費"/>
      <sheetName val="間接費"/>
      <sheetName val="機材購入費別紙明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方法"/>
      <sheetName val="実証‐④別添"/>
      <sheetName val="実証‐⑨別添１"/>
      <sheetName val="別添２"/>
      <sheetName val="入力シート"/>
      <sheetName val="データ履歴"/>
      <sheetName val="単価・従事者明細"/>
      <sheetName val="コメント"/>
      <sheetName val="月報1"/>
      <sheetName val="月報2"/>
      <sheetName val="月報3"/>
      <sheetName val="様式7（従事計画表）"/>
      <sheetName val="様式う前払請求書"/>
      <sheetName val="別紙前払請求内訳 "/>
      <sheetName val="様式え保証書"/>
      <sheetName val="様式お受領書"/>
      <sheetName val="様式か部分払請求書"/>
      <sheetName val="様式-か 部分払請求内訳"/>
      <sheetName val="様式き部分完了届"/>
      <sheetName val="添付書類１ （外部人材）"/>
      <sheetName val="添付書類１（その他原価、一般管理費等）"/>
      <sheetName val="添付書類１(機材費）"/>
      <sheetName val="添付書類１ （旅費）"/>
      <sheetName val=" 添付書類１（再委託・本邦受入）"/>
      <sheetName val="様式く外部人材関連"/>
      <sheetName val="様式概算払請求書"/>
      <sheetName val="様式-け 概算払請求内訳"/>
      <sheetName val="様式こ精算払請求書"/>
      <sheetName val="様式さ機材等納入結果"/>
      <sheetName val="総括表"/>
      <sheetName val="Sheet1"/>
    </sheetNames>
    <sheetDataSet>
      <sheetData sheetId="0" refreshError="1"/>
      <sheetData sheetId="1" refreshError="1"/>
      <sheetData sheetId="2" refreshError="1"/>
      <sheetData sheetId="3" refreshError="1"/>
      <sheetData sheetId="4"/>
      <sheetData sheetId="5" refreshError="1"/>
      <sheetData sheetId="6"/>
      <sheetData sheetId="7" refreshError="1"/>
      <sheetData sheetId="8" refreshError="1"/>
      <sheetData sheetId="9"/>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方法"/>
      <sheetName val="従事者明細"/>
      <sheetName val=" 表紙"/>
      <sheetName val="様式1"/>
      <sheetName val="様式2_1人件費"/>
      <sheetName val="様式2_2その他原価・一般管理費"/>
      <sheetName val="様式2_3機材"/>
      <sheetName val="様式2_4旅費"/>
      <sheetName val="様式2_5現地活動費"/>
      <sheetName val="様式2_6本邦受入活動費"/>
      <sheetName val="機材様式（別紙明細）"/>
      <sheetName val="業務従事者名簿"/>
      <sheetName val="年度毎内訳"/>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 val="基本"/>
      <sheetName val="傭人費"/>
      <sheetName val="機材保守・管理費"/>
      <sheetName val="消耗品費"/>
      <sheetName val="旅費・交通費"/>
      <sheetName val="通信運搬費"/>
      <sheetName val="資料等作成費"/>
      <sheetName val="借料損料"/>
      <sheetName val="雑費"/>
      <sheetName val="供与機材購入費"/>
      <sheetName val="供与機材輸送費"/>
      <sheetName val="その他の機材輸送費"/>
      <sheetName val="報告書"/>
      <sheetName val="報告書 (他)"/>
      <sheetName val="ローカルコンサルタント契約"/>
      <sheetName val="諸謝金"/>
      <sheetName val="研修実施諸費"/>
      <sheetName val="研修同行者旅費"/>
      <sheetName val="受入先業務諸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従事者基礎情報"/>
      <sheetName val="様式４ 内訳書"/>
      <sheetName val="様式５ 流用明細"/>
      <sheetName val="様式６ 報酬額確認 "/>
      <sheetName val="様式７ 業務従事者名簿 "/>
      <sheetName val="様式８ 旅費（航空賃、その他）"/>
      <sheetName val="様式８ 旅費（航空賃、その他） (特例）"/>
      <sheetName val="【欠番】様式９ 旅費(その他）"/>
      <sheetName val="様式10 証拠書類（航空賃） "/>
      <sheetName val="様式11　戦争特約保険料"/>
      <sheetName val="様式12 一般業務費"/>
      <sheetName val="様式13一般業務費出納簿 "/>
      <sheetName val="様式14 通訳傭上費・報告書作成費"/>
      <sheetName val="様式15 機材費"/>
      <sheetName val="様式16 再委託費"/>
      <sheetName val="様式17 国内業務費"/>
      <sheetName val="様式18　現地一時隔離関連費"/>
      <sheetName val="様式19　本邦一時隔離関連費 "/>
      <sheetName val="【参考】様式20 証書添付台紙 "/>
      <sheetName val="変更の内容"/>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マニュアル"/>
      <sheetName val="総括表"/>
      <sheetName val="25年度実績"/>
      <sheetName val="26年度上"/>
      <sheetName val="支出明細1"/>
      <sheetName val="支出明細2"/>
      <sheetName val="支出明細3"/>
      <sheetName val="支出明細4"/>
      <sheetName val="支出明細5"/>
      <sheetName val="支出明細6"/>
      <sheetName val="4半期分総表"/>
      <sheetName val="半期毎内訳"/>
      <sheetName val="6旅費"/>
      <sheetName val="旅費精算データ"/>
      <sheetName val="参照"/>
      <sheetName val="様式2_2"/>
      <sheetName val="実施明細"/>
      <sheetName val="単価"/>
      <sheetName val="人件費データ"/>
      <sheetName val="7直接人件費明細"/>
      <sheetName val="8間接原価、一般管理費等"/>
      <sheetName val="様式2_4"/>
      <sheetName val="様式2_5"/>
      <sheetName val="従事者名簿"/>
      <sheetName val="月報データ"/>
      <sheetName val="月報2"/>
      <sheetName val="月報1"/>
      <sheetName val="参考"/>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191BB85-C51B-41CE-BD45-52D56454211B}" name="テーブル1" displayName="テーブル1" ref="A5:G26" totalsRowShown="0" headerRowDxfId="9" tableBorderDxfId="8">
  <autoFilter ref="A5:G26" xr:uid="{A191BB85-C51B-41CE-BD45-52D56454211B}"/>
  <tableColumns count="7">
    <tableColumn id="1" xr3:uid="{9E8A858B-A999-4227-B299-42FB447B471C}" name="担当分野" dataDxfId="7"/>
    <tableColumn id="2" xr3:uid="{3A6AF5B6-7795-4FCB-9FD8-645FB315FC83}" name="格付_x000a_(号)" dataDxfId="6"/>
    <tableColumn id="3" xr3:uid="{8561DB59-E4EF-4BD8-9C24-88FF75D582B8}" name="変更_x000a_内容" dataDxfId="5"/>
    <tableColumn id="4" xr3:uid="{79DA90CA-64A8-405E-BAF8-8C96129D148D}" name="現地期間_x000a_(日間)" dataDxfId="4"/>
    <tableColumn id="5" xr3:uid="{CC8D5D96-9377-437C-86CB-9E93E34F8950}" name="国名" dataDxfId="3"/>
    <tableColumn id="6" xr3:uid="{A9D76E73-78FC-4D79-A2BB-76C157201CF6}" name="案件地域" dataDxfId="2">
      <calculatedColumnFormula>IFERROR(IF(E6="","",VLOOKUP(E6,国・地域マスタ!$B$3:$D$154,3,0)),"")</calculatedColumnFormula>
    </tableColumn>
    <tableColumn id="7" xr3:uid="{B427E34A-36F8-4A81-832E-48A0070B81EE}" name="搭乗クラス" dataDxfId="1">
      <calculatedColumnFormula>IF(B6="","",(IF(F6="","",IF(OR(B6="特号",B6=1),"ビジネス",IF(OR(B6=2,B6=3),IF(F6="A","エコノミー","ビジネス"),IF(B6=4,IF(OR(F6="A",F6="B"),"エコノミー","ビジネス"),IF(OR(B6=5,B6=6),IF(OR(F6="A",F6="B",F6="C"),"エコノミー","ビジネス"),"ビジネス")))))))</calculatedColumnFormula>
    </tableColumn>
  </tableColumns>
  <tableStyleInfo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5" Type="http://schemas.openxmlformats.org/officeDocument/2006/relationships/comments" Target="../comments4.xml"/><Relationship Id="rId4" Type="http://schemas.openxmlformats.org/officeDocument/2006/relationships/table" Target="../tables/table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23"/>
  <sheetViews>
    <sheetView showGridLines="0" tabSelected="1" view="pageBreakPreview" topLeftCell="A8" zoomScaleNormal="100" zoomScaleSheetLayoutView="100" workbookViewId="0">
      <selection activeCell="C6" sqref="C6"/>
    </sheetView>
  </sheetViews>
  <sheetFormatPr defaultColWidth="9" defaultRowHeight="14"/>
  <cols>
    <col min="1" max="1" width="22.5" style="86" customWidth="1"/>
    <col min="2" max="2" width="19" style="86" customWidth="1"/>
    <col min="3" max="3" width="52.75" style="86" customWidth="1"/>
    <col min="4" max="16384" width="9" style="86"/>
  </cols>
  <sheetData>
    <row r="1" spans="1:3" ht="25.4" customHeight="1">
      <c r="A1" s="486" t="s">
        <v>0</v>
      </c>
      <c r="B1" s="480"/>
      <c r="C1" s="480"/>
    </row>
    <row r="2" spans="1:3" ht="25.4" customHeight="1">
      <c r="A2" s="487" t="s">
        <v>1</v>
      </c>
      <c r="B2" s="480"/>
      <c r="C2" s="480"/>
    </row>
    <row r="3" spans="1:3" ht="25.4" customHeight="1">
      <c r="A3" s="487" t="s">
        <v>2</v>
      </c>
      <c r="B3" s="480"/>
      <c r="C3" s="480"/>
    </row>
    <row r="4" spans="1:3" ht="25.4" customHeight="1">
      <c r="A4" s="486" t="s">
        <v>3</v>
      </c>
      <c r="B4" s="488"/>
      <c r="C4" s="488"/>
    </row>
    <row r="5" spans="1:3" ht="25.4" customHeight="1">
      <c r="A5" s="486" t="s">
        <v>4</v>
      </c>
      <c r="B5" s="488"/>
      <c r="C5" s="488"/>
    </row>
    <row r="6" spans="1:3" ht="181.4" customHeight="1">
      <c r="A6" s="109"/>
      <c r="C6" s="610" t="s">
        <v>5</v>
      </c>
    </row>
    <row r="7" spans="1:3">
      <c r="A7" s="87"/>
    </row>
    <row r="8" spans="1:3" ht="49.5" customHeight="1">
      <c r="A8" s="482" t="s">
        <v>6</v>
      </c>
      <c r="B8" s="483"/>
      <c r="C8" s="483"/>
    </row>
    <row r="9" spans="1:3">
      <c r="A9" s="87"/>
    </row>
    <row r="10" spans="1:3">
      <c r="A10" s="87"/>
    </row>
    <row r="11" spans="1:3" ht="32.9" customHeight="1">
      <c r="A11" s="484" t="s">
        <v>7</v>
      </c>
      <c r="B11" s="480"/>
      <c r="C11" s="480"/>
    </row>
    <row r="12" spans="1:3">
      <c r="A12" s="87"/>
    </row>
    <row r="13" spans="1:3">
      <c r="A13" s="87"/>
    </row>
    <row r="14" spans="1:3" ht="26.15" customHeight="1">
      <c r="A14" s="485" t="s">
        <v>8</v>
      </c>
      <c r="B14" s="480"/>
      <c r="C14" s="480"/>
    </row>
    <row r="15" spans="1:3" ht="26.15" customHeight="1">
      <c r="A15" s="87"/>
    </row>
    <row r="16" spans="1:3" ht="26.15" customHeight="1">
      <c r="A16" s="87"/>
    </row>
    <row r="17" spans="1:3" ht="26.15" customHeight="1">
      <c r="A17" s="468" t="s">
        <v>9</v>
      </c>
      <c r="B17" s="148">
        <f>内訳書!C22</f>
        <v>413967</v>
      </c>
      <c r="C17" s="86" t="s">
        <v>10</v>
      </c>
    </row>
    <row r="18" spans="1:3" ht="30.65" customHeight="1">
      <c r="A18" s="149" t="s">
        <v>11</v>
      </c>
      <c r="B18" s="150">
        <v>0</v>
      </c>
      <c r="C18" s="149" t="s">
        <v>12</v>
      </c>
    </row>
    <row r="19" spans="1:3" ht="26.15" customHeight="1">
      <c r="A19" s="87"/>
    </row>
    <row r="20" spans="1:3" ht="26.15" customHeight="1">
      <c r="A20" s="479" t="s">
        <v>13</v>
      </c>
      <c r="B20" s="480"/>
      <c r="C20" s="480"/>
    </row>
    <row r="21" spans="1:3" ht="86.9" customHeight="1">
      <c r="A21" s="486" t="s">
        <v>14</v>
      </c>
      <c r="B21" s="480"/>
      <c r="C21" s="480"/>
    </row>
    <row r="22" spans="1:3" ht="54.65" customHeight="1">
      <c r="A22" s="481" t="s">
        <v>15</v>
      </c>
      <c r="B22" s="480"/>
      <c r="C22" s="480"/>
    </row>
    <row r="23" spans="1:3">
      <c r="A23" s="88"/>
    </row>
  </sheetData>
  <mergeCells count="11">
    <mergeCell ref="A1:C1"/>
    <mergeCell ref="A2:C2"/>
    <mergeCell ref="A3:C3"/>
    <mergeCell ref="A4:C4"/>
    <mergeCell ref="A5:C5"/>
    <mergeCell ref="A20:C20"/>
    <mergeCell ref="A22:C22"/>
    <mergeCell ref="A8:C8"/>
    <mergeCell ref="A11:C11"/>
    <mergeCell ref="A14:C14"/>
    <mergeCell ref="A21:C21"/>
  </mergeCells>
  <phoneticPr fontId="19"/>
  <pageMargins left="0.98425196850393704" right="0.98425196850393704" top="0.98425196850393704" bottom="0.98425196850393704" header="0.51181102362204722" footer="0.51181102362204722"/>
  <pageSetup paperSize="9" scale="80" orientation="portrait" blackAndWhite="1" r:id="rId1"/>
  <headerFooter>
    <oddHeader>&amp;R（2023.06版）</oddHeader>
  </headerFooter>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29"/>
  <sheetViews>
    <sheetView view="pageBreakPreview" topLeftCell="A14" zoomScaleNormal="100" zoomScaleSheetLayoutView="100" workbookViewId="0">
      <selection activeCell="C2" sqref="C2"/>
    </sheetView>
  </sheetViews>
  <sheetFormatPr defaultColWidth="10.58203125" defaultRowHeight="20.25" customHeight="1" outlineLevelCol="1"/>
  <cols>
    <col min="1" max="1" width="30.58203125" style="22" customWidth="1"/>
    <col min="2" max="2" width="11.08203125" style="22" hidden="1" customWidth="1" outlineLevel="1"/>
    <col min="3" max="3" width="14.58203125" style="22" customWidth="1" collapsed="1"/>
    <col min="4" max="4" width="8.58203125" style="22" customWidth="1"/>
    <col min="5" max="5" width="14.58203125" style="22" customWidth="1"/>
    <col min="6" max="6" width="24.58203125" style="22" customWidth="1"/>
    <col min="7" max="16384" width="10.58203125" style="22"/>
  </cols>
  <sheetData>
    <row r="1" spans="1:7" ht="24" customHeight="1">
      <c r="A1" s="434" t="s">
        <v>112</v>
      </c>
      <c r="B1" s="23"/>
      <c r="C1" s="24">
        <f>ROUND((C2+C11+C20),0)</f>
        <v>0</v>
      </c>
      <c r="D1" s="25" t="s">
        <v>22</v>
      </c>
      <c r="E1" s="26"/>
    </row>
    <row r="2" spans="1:7" ht="24" customHeight="1">
      <c r="A2" s="23" t="s">
        <v>113</v>
      </c>
      <c r="B2" s="23"/>
      <c r="C2" s="24">
        <f>E9</f>
        <v>0</v>
      </c>
      <c r="D2" s="22" t="s">
        <v>22</v>
      </c>
    </row>
    <row r="3" spans="1:7" customFormat="1" ht="12" customHeight="1">
      <c r="A3" s="22"/>
      <c r="B3" s="22"/>
      <c r="C3" s="27"/>
      <c r="D3" s="22"/>
      <c r="E3" s="22"/>
      <c r="F3" s="22"/>
      <c r="G3" s="22"/>
    </row>
    <row r="4" spans="1:7" s="2" customFormat="1" ht="24" customHeight="1">
      <c r="A4" s="28" t="s">
        <v>114</v>
      </c>
      <c r="B4" s="193" t="s">
        <v>74</v>
      </c>
      <c r="C4" s="6" t="s">
        <v>75</v>
      </c>
      <c r="D4" s="18" t="s">
        <v>76</v>
      </c>
      <c r="E4" s="6" t="s">
        <v>77</v>
      </c>
      <c r="F4" s="7" t="s">
        <v>78</v>
      </c>
    </row>
    <row r="5" spans="1:7" ht="24" customHeight="1">
      <c r="A5" s="29"/>
      <c r="B5" s="187"/>
      <c r="C5" s="44"/>
      <c r="D5" s="45"/>
      <c r="E5" s="30">
        <f>C5*D5</f>
        <v>0</v>
      </c>
      <c r="F5" s="31"/>
    </row>
    <row r="6" spans="1:7" ht="24" customHeight="1">
      <c r="A6" s="32"/>
      <c r="B6" s="187"/>
      <c r="C6" s="44"/>
      <c r="D6" s="45"/>
      <c r="E6" s="30">
        <f t="shared" ref="E6:E8" si="0">C6*D6</f>
        <v>0</v>
      </c>
      <c r="F6" s="33"/>
    </row>
    <row r="7" spans="1:7" ht="24" customHeight="1">
      <c r="A7" s="32"/>
      <c r="B7" s="187"/>
      <c r="C7" s="44"/>
      <c r="D7" s="45"/>
      <c r="E7" s="30">
        <f t="shared" si="0"/>
        <v>0</v>
      </c>
      <c r="F7" s="33"/>
    </row>
    <row r="8" spans="1:7" ht="24" customHeight="1">
      <c r="A8" s="32"/>
      <c r="B8" s="187"/>
      <c r="C8" s="44"/>
      <c r="D8" s="45"/>
      <c r="E8" s="30">
        <f t="shared" si="0"/>
        <v>0</v>
      </c>
      <c r="F8" s="34"/>
    </row>
    <row r="9" spans="1:7" ht="24" customHeight="1">
      <c r="A9" s="541" t="s">
        <v>115</v>
      </c>
      <c r="B9" s="542"/>
      <c r="C9" s="542"/>
      <c r="D9" s="543"/>
      <c r="E9" s="35">
        <f>ROUND((SUM(E5:E8)),0)</f>
        <v>0</v>
      </c>
      <c r="F9" s="36"/>
    </row>
    <row r="10" spans="1:7" ht="24" customHeight="1">
      <c r="D10" s="37"/>
      <c r="E10" s="37"/>
    </row>
    <row r="11" spans="1:7" ht="24" customHeight="1">
      <c r="A11" s="23" t="s">
        <v>116</v>
      </c>
      <c r="B11" s="23"/>
      <c r="C11" s="24">
        <f>E18</f>
        <v>0</v>
      </c>
      <c r="D11" s="22" t="s">
        <v>22</v>
      </c>
    </row>
    <row r="12" spans="1:7" customFormat="1" ht="12" customHeight="1">
      <c r="A12" s="22"/>
      <c r="B12" s="22"/>
      <c r="C12" s="27"/>
      <c r="D12" s="22"/>
      <c r="E12" s="22"/>
      <c r="F12" s="22"/>
      <c r="G12" s="22"/>
    </row>
    <row r="13" spans="1:7" s="2" customFormat="1" ht="24" customHeight="1">
      <c r="A13" s="28" t="s">
        <v>114</v>
      </c>
      <c r="B13" s="193" t="s">
        <v>74</v>
      </c>
      <c r="C13" s="6" t="s">
        <v>75</v>
      </c>
      <c r="D13" s="18" t="s">
        <v>76</v>
      </c>
      <c r="E13" s="6" t="s">
        <v>77</v>
      </c>
      <c r="F13" s="7" t="s">
        <v>78</v>
      </c>
    </row>
    <row r="14" spans="1:7" ht="24" customHeight="1">
      <c r="A14" s="29"/>
      <c r="B14" s="187"/>
      <c r="C14" s="44"/>
      <c r="D14" s="45"/>
      <c r="E14" s="30">
        <f>C14*D14</f>
        <v>0</v>
      </c>
      <c r="F14" s="31"/>
    </row>
    <row r="15" spans="1:7" ht="24" customHeight="1">
      <c r="A15" s="29"/>
      <c r="B15" s="187"/>
      <c r="C15" s="44"/>
      <c r="D15" s="45"/>
      <c r="E15" s="30">
        <f>C15*D15</f>
        <v>0</v>
      </c>
      <c r="F15" s="31"/>
    </row>
    <row r="16" spans="1:7" ht="24" customHeight="1">
      <c r="A16" s="29"/>
      <c r="B16" s="187"/>
      <c r="C16" s="44"/>
      <c r="D16" s="45"/>
      <c r="E16" s="30">
        <f>C16*D16</f>
        <v>0</v>
      </c>
      <c r="F16" s="33"/>
    </row>
    <row r="17" spans="1:7" ht="24" customHeight="1">
      <c r="A17" s="38"/>
      <c r="B17" s="187"/>
      <c r="C17" s="44"/>
      <c r="D17" s="45"/>
      <c r="E17" s="30">
        <f>C17*D17</f>
        <v>0</v>
      </c>
      <c r="F17" s="39"/>
    </row>
    <row r="18" spans="1:7" ht="24" customHeight="1">
      <c r="A18" s="541" t="s">
        <v>115</v>
      </c>
      <c r="B18" s="542"/>
      <c r="C18" s="542"/>
      <c r="D18" s="543"/>
      <c r="E18" s="40">
        <f>ROUND((SUM(E14:E17)),0)</f>
        <v>0</v>
      </c>
      <c r="F18" s="36"/>
    </row>
    <row r="19" spans="1:7" ht="24" customHeight="1">
      <c r="D19" s="37"/>
      <c r="E19" s="37"/>
    </row>
    <row r="20" spans="1:7" ht="24" customHeight="1">
      <c r="A20" s="23" t="s">
        <v>117</v>
      </c>
      <c r="B20" s="23"/>
      <c r="C20" s="24">
        <f>E26</f>
        <v>0</v>
      </c>
      <c r="D20" s="22" t="s">
        <v>22</v>
      </c>
    </row>
    <row r="21" spans="1:7" customFormat="1" ht="12" customHeight="1">
      <c r="A21" s="22"/>
      <c r="B21" s="22"/>
      <c r="C21" s="27"/>
      <c r="D21" s="22"/>
      <c r="E21" s="22"/>
      <c r="F21" s="22"/>
      <c r="G21" s="22"/>
    </row>
    <row r="22" spans="1:7" s="2" customFormat="1" ht="24" customHeight="1">
      <c r="A22" s="28" t="s">
        <v>114</v>
      </c>
      <c r="B22" s="193"/>
      <c r="C22" s="6" t="s">
        <v>75</v>
      </c>
      <c r="D22" s="18" t="s">
        <v>76</v>
      </c>
      <c r="E22" s="6" t="s">
        <v>77</v>
      </c>
      <c r="F22" s="7" t="s">
        <v>78</v>
      </c>
    </row>
    <row r="23" spans="1:7" ht="24" customHeight="1">
      <c r="A23" s="38"/>
      <c r="B23" s="195"/>
      <c r="C23" s="44"/>
      <c r="D23" s="45"/>
      <c r="E23" s="30">
        <f t="shared" ref="E23:E25" si="1">C23*D23</f>
        <v>0</v>
      </c>
      <c r="F23" s="34"/>
    </row>
    <row r="24" spans="1:7" ht="24" customHeight="1">
      <c r="A24" s="38"/>
      <c r="B24" s="195"/>
      <c r="C24" s="44"/>
      <c r="D24" s="45"/>
      <c r="E24" s="30">
        <f t="shared" si="1"/>
        <v>0</v>
      </c>
      <c r="F24" s="34"/>
    </row>
    <row r="25" spans="1:7" ht="24" customHeight="1">
      <c r="A25" s="38"/>
      <c r="B25" s="194"/>
      <c r="C25" s="44"/>
      <c r="D25" s="45"/>
      <c r="E25" s="30">
        <f t="shared" si="1"/>
        <v>0</v>
      </c>
      <c r="F25" s="39"/>
    </row>
    <row r="26" spans="1:7" ht="24" customHeight="1">
      <c r="A26" s="541" t="s">
        <v>115</v>
      </c>
      <c r="B26" s="542"/>
      <c r="C26" s="542"/>
      <c r="D26" s="543"/>
      <c r="E26" s="40">
        <f>ROUND((SUM(E23:E25)),0)</f>
        <v>0</v>
      </c>
      <c r="F26" s="41"/>
    </row>
    <row r="27" spans="1:7" ht="24" customHeight="1">
      <c r="D27" s="37"/>
      <c r="E27" s="42"/>
    </row>
    <row r="29" spans="1:7" ht="48" customHeight="1">
      <c r="A29" s="539"/>
      <c r="B29" s="539"/>
      <c r="C29" s="539"/>
      <c r="D29" s="539"/>
      <c r="E29" s="539"/>
      <c r="F29" s="539"/>
    </row>
  </sheetData>
  <mergeCells count="4">
    <mergeCell ref="A9:D9"/>
    <mergeCell ref="A18:D18"/>
    <mergeCell ref="A26:D26"/>
    <mergeCell ref="A29:F29"/>
  </mergeCells>
  <phoneticPr fontId="19"/>
  <dataValidations count="1">
    <dataValidation type="list" allowBlank="1" showInputMessage="1" showErrorMessage="1" sqref="B5:B8 B14:B17" xr:uid="{00000000-0002-0000-0900-000000000000}">
      <formula1>"変更なし,変更後,追加"</formula1>
    </dataValidation>
  </dataValidations>
  <pageMargins left="0.98425196850393704" right="0.98425196850393704" top="0.98425196850393704" bottom="0.98425196850393704" header="0.51181102362204722" footer="0.51181102362204722"/>
  <pageSetup paperSize="9" scale="80" orientation="portrait" blackAndWhite="1" r:id="rId1"/>
  <headerFooter>
    <oddHeader>&amp;R（2023.06版）</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F30"/>
  <sheetViews>
    <sheetView view="pageBreakPreview" zoomScaleNormal="100" zoomScaleSheetLayoutView="100" workbookViewId="0">
      <selection activeCell="C1" sqref="C1:D1"/>
    </sheetView>
  </sheetViews>
  <sheetFormatPr defaultColWidth="10.58203125" defaultRowHeight="20.25" customHeight="1" outlineLevelCol="1"/>
  <cols>
    <col min="1" max="1" width="28.58203125" style="1" customWidth="1"/>
    <col min="2" max="2" width="10.08203125" style="1" hidden="1" customWidth="1" outlineLevel="1"/>
    <col min="3" max="3" width="14.58203125" style="1" customWidth="1" collapsed="1"/>
    <col min="4" max="4" width="8.58203125" style="1" customWidth="1"/>
    <col min="5" max="5" width="14.58203125" style="1" customWidth="1"/>
    <col min="6" max="6" width="18.58203125" style="1" customWidth="1"/>
    <col min="7" max="16384" width="10.58203125" style="1"/>
  </cols>
  <sheetData>
    <row r="1" spans="1:6" ht="24" customHeight="1">
      <c r="A1" s="463" t="s">
        <v>118</v>
      </c>
      <c r="C1" s="544">
        <f>ROUND((C2+C9),0)</f>
        <v>0</v>
      </c>
      <c r="D1" s="544"/>
      <c r="E1" s="1" t="s">
        <v>22</v>
      </c>
    </row>
    <row r="2" spans="1:6" ht="24" customHeight="1">
      <c r="A2" s="1" t="s">
        <v>119</v>
      </c>
      <c r="C2" s="17">
        <f>E7</f>
        <v>0</v>
      </c>
      <c r="D2" s="1" t="s">
        <v>22</v>
      </c>
    </row>
    <row r="3" spans="1:6" ht="24" customHeight="1">
      <c r="A3" s="5" t="s">
        <v>73</v>
      </c>
      <c r="B3" s="18" t="s">
        <v>74</v>
      </c>
      <c r="C3" s="6" t="s">
        <v>75</v>
      </c>
      <c r="D3" s="18" t="s">
        <v>76</v>
      </c>
      <c r="E3" s="6" t="s">
        <v>77</v>
      </c>
      <c r="F3" s="7" t="s">
        <v>78</v>
      </c>
    </row>
    <row r="4" spans="1:6" ht="24" customHeight="1">
      <c r="A4" s="8"/>
      <c r="B4" s="187"/>
      <c r="C4" s="236"/>
      <c r="D4" s="45"/>
      <c r="E4" s="19">
        <f>C4*D4</f>
        <v>0</v>
      </c>
      <c r="F4" s="10"/>
    </row>
    <row r="5" spans="1:6" ht="24" customHeight="1">
      <c r="A5" s="8"/>
      <c r="B5" s="187"/>
      <c r="C5" s="236"/>
      <c r="D5" s="45"/>
      <c r="E5" s="19">
        <f>C5*D5</f>
        <v>0</v>
      </c>
      <c r="F5" s="10"/>
    </row>
    <row r="6" spans="1:6" ht="24" customHeight="1">
      <c r="A6" s="8"/>
      <c r="B6" s="187"/>
      <c r="C6" s="236"/>
      <c r="D6" s="45"/>
      <c r="E6" s="19">
        <f>C6*D6</f>
        <v>0</v>
      </c>
      <c r="F6" s="10"/>
    </row>
    <row r="7" spans="1:6" ht="24" customHeight="1">
      <c r="A7" s="545" t="s">
        <v>120</v>
      </c>
      <c r="B7" s="546"/>
      <c r="C7" s="546"/>
      <c r="D7" s="547"/>
      <c r="E7" s="21">
        <f>ROUND((SUM(E4:E6)),0)</f>
        <v>0</v>
      </c>
      <c r="F7" s="14"/>
    </row>
    <row r="8" spans="1:6" ht="24" customHeight="1"/>
    <row r="9" spans="1:6" ht="24" customHeight="1">
      <c r="A9" s="1" t="s">
        <v>121</v>
      </c>
      <c r="C9" s="259">
        <f>E15</f>
        <v>0</v>
      </c>
      <c r="D9" s="1" t="s">
        <v>22</v>
      </c>
    </row>
    <row r="10" spans="1:6" ht="24" customHeight="1">
      <c r="A10" s="5" t="s">
        <v>73</v>
      </c>
      <c r="B10" s="18" t="s">
        <v>74</v>
      </c>
      <c r="C10" s="6" t="s">
        <v>75</v>
      </c>
      <c r="D10" s="18" t="s">
        <v>76</v>
      </c>
      <c r="E10" s="6" t="s">
        <v>77</v>
      </c>
      <c r="F10" s="7" t="s">
        <v>78</v>
      </c>
    </row>
    <row r="11" spans="1:6" ht="24" customHeight="1">
      <c r="A11" s="8"/>
      <c r="B11" s="187"/>
      <c r="C11" s="236"/>
      <c r="D11" s="45"/>
      <c r="E11" s="19">
        <f t="shared" ref="E11:E14" si="0">C11*D11</f>
        <v>0</v>
      </c>
      <c r="F11" s="10"/>
    </row>
    <row r="12" spans="1:6" ht="24" customHeight="1">
      <c r="A12" s="8"/>
      <c r="B12" s="187"/>
      <c r="C12" s="236"/>
      <c r="D12" s="45"/>
      <c r="E12" s="19">
        <f t="shared" si="0"/>
        <v>0</v>
      </c>
      <c r="F12" s="10"/>
    </row>
    <row r="13" spans="1:6" ht="24" customHeight="1">
      <c r="A13" s="8"/>
      <c r="B13" s="187"/>
      <c r="C13" s="236"/>
      <c r="D13" s="45"/>
      <c r="E13" s="19">
        <f t="shared" si="0"/>
        <v>0</v>
      </c>
      <c r="F13" s="10"/>
    </row>
    <row r="14" spans="1:6" ht="24" customHeight="1">
      <c r="A14" s="8"/>
      <c r="B14" s="187"/>
      <c r="C14" s="236"/>
      <c r="D14" s="45"/>
      <c r="E14" s="19">
        <f t="shared" si="0"/>
        <v>0</v>
      </c>
      <c r="F14" s="10"/>
    </row>
    <row r="15" spans="1:6" ht="24" customHeight="1">
      <c r="A15" s="545" t="s">
        <v>120</v>
      </c>
      <c r="B15" s="546"/>
      <c r="C15" s="546"/>
      <c r="D15" s="547"/>
      <c r="E15" s="21">
        <f>ROUND((SUM(E11:E14)),0)</f>
        <v>0</v>
      </c>
      <c r="F15" s="14"/>
    </row>
    <row r="16" spans="1:6" ht="24" customHeight="1"/>
    <row r="18" spans="1:6" ht="60" customHeight="1">
      <c r="A18" s="548"/>
      <c r="B18" s="548"/>
      <c r="C18" s="549"/>
      <c r="D18" s="549"/>
      <c r="E18" s="549"/>
      <c r="F18" s="549"/>
    </row>
    <row r="29" spans="1:6" ht="20.25" customHeight="1">
      <c r="A29" s="550"/>
      <c r="B29" s="550"/>
      <c r="C29" s="550"/>
      <c r="D29" s="550"/>
      <c r="E29" s="550"/>
      <c r="F29" s="550"/>
    </row>
    <row r="30" spans="1:6" ht="20.25" customHeight="1">
      <c r="A30" s="550"/>
      <c r="B30" s="550"/>
      <c r="C30" s="550"/>
      <c r="D30" s="550"/>
      <c r="E30" s="550"/>
      <c r="F30" s="550"/>
    </row>
  </sheetData>
  <mergeCells count="5">
    <mergeCell ref="C1:D1"/>
    <mergeCell ref="A7:D7"/>
    <mergeCell ref="A15:D15"/>
    <mergeCell ref="A18:F18"/>
    <mergeCell ref="A29:F30"/>
  </mergeCells>
  <phoneticPr fontId="19"/>
  <dataValidations count="1">
    <dataValidation type="list" allowBlank="1" showInputMessage="1" showErrorMessage="1" sqref="B11:B14 B4:B6" xr:uid="{00000000-0002-0000-0A00-000000000000}">
      <formula1>"変更なし,変更後,追加"</formula1>
    </dataValidation>
  </dataValidations>
  <pageMargins left="0.98425196850393704" right="0.98425196850393704" top="0.98425196850393704" bottom="0.98425196850393704" header="0.51181102362204722" footer="0.51181102362204722"/>
  <pageSetup paperSize="9" scale="88" orientation="portrait" blackAndWhite="1" r:id="rId1"/>
  <headerFooter>
    <oddHeader>&amp;R（2023.06版）</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pageSetUpPr fitToPage="1"/>
  </sheetPr>
  <dimension ref="A1:XFB16"/>
  <sheetViews>
    <sheetView view="pageBreakPreview" zoomScaleNormal="100" zoomScaleSheetLayoutView="100" workbookViewId="0">
      <selection activeCell="C3" sqref="C3"/>
    </sheetView>
  </sheetViews>
  <sheetFormatPr defaultColWidth="10.58203125" defaultRowHeight="20.25" customHeight="1" outlineLevelCol="1"/>
  <cols>
    <col min="1" max="1" width="28.58203125" style="1" customWidth="1"/>
    <col min="2" max="2" width="14" style="1" hidden="1" customWidth="1" outlineLevel="1"/>
    <col min="3" max="3" width="14.58203125" style="1" customWidth="1" collapsed="1"/>
    <col min="4" max="4" width="42.58203125" style="1" customWidth="1"/>
    <col min="5" max="5" width="5.5" style="1" customWidth="1"/>
    <col min="6" max="6" width="5.58203125" style="1" customWidth="1"/>
    <col min="7" max="7" width="1.58203125" style="1" customWidth="1"/>
    <col min="8" max="9" width="5.58203125" style="1" customWidth="1"/>
    <col min="10" max="10" width="5.5" style="1" customWidth="1"/>
    <col min="11" max="11" width="10.58203125" style="1"/>
    <col min="12" max="13" width="5.58203125" style="1" customWidth="1"/>
    <col min="14" max="16" width="10.58203125" style="1"/>
    <col min="17" max="17" width="7.08203125" style="1" customWidth="1"/>
    <col min="18" max="16381" width="10.58203125" style="1"/>
    <col min="16382" max="16384" width="10.58203125" style="3"/>
  </cols>
  <sheetData>
    <row r="1" spans="1:15 16382:16382" s="1" customFormat="1" ht="24" customHeight="1">
      <c r="A1" s="463" t="s">
        <v>122</v>
      </c>
      <c r="C1" s="4">
        <f>ROUND(C6,0)</f>
        <v>0</v>
      </c>
      <c r="D1" s="1" t="s">
        <v>22</v>
      </c>
      <c r="XFB1" s="3"/>
    </row>
    <row r="2" spans="1:15 16382:16382" s="1" customFormat="1" ht="12" customHeight="1"/>
    <row r="3" spans="1:15 16382:16382" s="2" customFormat="1" ht="24" customHeight="1">
      <c r="A3" s="5" t="s">
        <v>73</v>
      </c>
      <c r="B3" s="18" t="s">
        <v>74</v>
      </c>
      <c r="C3" s="6" t="s">
        <v>77</v>
      </c>
      <c r="D3" s="7" t="s">
        <v>78</v>
      </c>
    </row>
    <row r="4" spans="1:15 16382:16382" s="1" customFormat="1" ht="24" customHeight="1">
      <c r="A4" s="8" t="s">
        <v>123</v>
      </c>
      <c r="B4" s="187"/>
      <c r="C4" s="9"/>
      <c r="D4" s="10"/>
      <c r="XFB4" s="3"/>
    </row>
    <row r="5" spans="1:15 16382:16382" s="1" customFormat="1" ht="24" customHeight="1">
      <c r="A5" s="8" t="s">
        <v>124</v>
      </c>
      <c r="B5" s="187"/>
      <c r="C5" s="9"/>
      <c r="D5" s="10"/>
      <c r="XFB5" s="3"/>
    </row>
    <row r="6" spans="1:15 16382:16382" s="1" customFormat="1" ht="24" customHeight="1">
      <c r="A6" s="12" t="s">
        <v>69</v>
      </c>
      <c r="B6" s="48"/>
      <c r="C6" s="13">
        <f>ROUND((SUM(C4:C5)),0)</f>
        <v>0</v>
      </c>
      <c r="D6" s="14"/>
      <c r="XFB6" s="3"/>
    </row>
    <row r="7" spans="1:15 16382:16382" s="1" customFormat="1" ht="24" customHeight="1">
      <c r="C7" s="16"/>
      <c r="XFB7" s="3"/>
    </row>
    <row r="8" spans="1:15 16382:16382" ht="14.15" customHeight="1">
      <c r="A8" s="551"/>
      <c r="B8" s="551"/>
      <c r="C8" s="551"/>
      <c r="D8" s="551"/>
    </row>
    <row r="10" spans="1:15 16382:16382" ht="20.25" customHeight="1">
      <c r="E10" s="224"/>
    </row>
    <row r="16" spans="1:15 16382:16382" ht="20.25" customHeight="1">
      <c r="D16" s="2"/>
      <c r="E16" s="2"/>
      <c r="F16" s="2"/>
      <c r="G16" s="2"/>
      <c r="H16" s="2"/>
      <c r="I16" s="2"/>
      <c r="J16" s="2"/>
      <c r="K16" s="2"/>
      <c r="L16" s="2"/>
      <c r="M16" s="2"/>
      <c r="N16" s="2"/>
      <c r="O16" s="2"/>
    </row>
  </sheetData>
  <mergeCells count="1">
    <mergeCell ref="A8:D8"/>
  </mergeCells>
  <phoneticPr fontId="19"/>
  <dataValidations count="1">
    <dataValidation type="list" allowBlank="1" showInputMessage="1" showErrorMessage="1" sqref="B4:B5" xr:uid="{00000000-0002-0000-0B00-000000000000}">
      <formula1>"変更なし,変更後,追加"</formula1>
    </dataValidation>
  </dataValidations>
  <pageMargins left="0.98425196850393704" right="0.98425196850393704" top="0.98425196850393704" bottom="0.98425196850393704" header="0.51181102362204722" footer="0.51181102362204722"/>
  <pageSetup paperSize="9" scale="86" orientation="portrait" blackAndWhite="1" r:id="rId1"/>
  <headerFooter>
    <oddHeader>&amp;R（2023.06版）</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G31"/>
  <sheetViews>
    <sheetView view="pageBreakPreview" topLeftCell="A14" zoomScaleNormal="100" workbookViewId="0">
      <selection activeCell="D3" sqref="D3"/>
    </sheetView>
  </sheetViews>
  <sheetFormatPr defaultColWidth="9" defaultRowHeight="13" outlineLevelCol="1"/>
  <cols>
    <col min="1" max="1" width="3.08203125" style="151" customWidth="1"/>
    <col min="2" max="2" width="20.58203125" style="151" customWidth="1"/>
    <col min="3" max="3" width="9.58203125" style="151" hidden="1" customWidth="1" outlineLevel="1"/>
    <col min="4" max="4" width="11" style="151" customWidth="1" collapsed="1"/>
    <col min="5" max="5" width="6.58203125" style="151" bestFit="1" customWidth="1"/>
    <col min="6" max="7" width="11" style="151" customWidth="1"/>
    <col min="8" max="8" width="4.58203125" style="151" customWidth="1"/>
    <col min="9" max="16384" width="9" style="151"/>
  </cols>
  <sheetData>
    <row r="1" spans="1:7" ht="20.9" customHeight="1">
      <c r="A1" s="464" t="s">
        <v>125</v>
      </c>
      <c r="B1" s="464"/>
      <c r="D1" s="186">
        <f>ROUND(D2,0)</f>
        <v>0</v>
      </c>
      <c r="E1" s="151" t="s">
        <v>126</v>
      </c>
      <c r="F1" s="153"/>
    </row>
    <row r="2" spans="1:7" ht="20.9" customHeight="1">
      <c r="A2" s="154" t="s">
        <v>127</v>
      </c>
      <c r="D2" s="152">
        <f>F30</f>
        <v>0</v>
      </c>
      <c r="E2" s="151" t="s">
        <v>126</v>
      </c>
      <c r="F2" s="155"/>
      <c r="G2" s="154"/>
    </row>
    <row r="3" spans="1:7" ht="14.25" customHeight="1" thickBot="1">
      <c r="A3" s="156"/>
      <c r="B3" s="157"/>
      <c r="C3" s="157"/>
      <c r="D3" s="155"/>
      <c r="E3" s="154"/>
      <c r="F3" s="154"/>
      <c r="G3" s="154"/>
    </row>
    <row r="4" spans="1:7" ht="20.25" customHeight="1" thickBot="1">
      <c r="A4" s="552" t="s">
        <v>128</v>
      </c>
      <c r="B4" s="553"/>
      <c r="C4" s="196" t="s">
        <v>80</v>
      </c>
      <c r="D4" s="158" t="s">
        <v>75</v>
      </c>
      <c r="E4" s="225" t="s">
        <v>129</v>
      </c>
      <c r="F4" s="159" t="s">
        <v>77</v>
      </c>
      <c r="G4" s="160" t="s">
        <v>130</v>
      </c>
    </row>
    <row r="5" spans="1:7" ht="20.9" customHeight="1">
      <c r="A5" s="556" t="s">
        <v>131</v>
      </c>
      <c r="B5" s="557"/>
      <c r="C5" s="557"/>
      <c r="D5" s="557"/>
      <c r="E5" s="557"/>
      <c r="F5" s="557"/>
      <c r="G5" s="558"/>
    </row>
    <row r="6" spans="1:7" ht="20.9" customHeight="1">
      <c r="A6" s="161"/>
      <c r="B6" s="162" t="s">
        <v>132</v>
      </c>
      <c r="C6" s="187"/>
      <c r="D6" s="237"/>
      <c r="E6" s="244"/>
      <c r="F6" s="163">
        <f>D6*E6</f>
        <v>0</v>
      </c>
      <c r="G6" s="164"/>
    </row>
    <row r="7" spans="1:7" ht="20.9" customHeight="1">
      <c r="A7" s="559"/>
      <c r="B7" s="162" t="s">
        <v>133</v>
      </c>
      <c r="C7" s="162"/>
      <c r="D7" s="238"/>
      <c r="E7" s="244"/>
      <c r="F7" s="163">
        <f t="shared" ref="F7:F10" si="0">D7*E7</f>
        <v>0</v>
      </c>
      <c r="G7" s="164"/>
    </row>
    <row r="8" spans="1:7" ht="20.9" customHeight="1">
      <c r="A8" s="560"/>
      <c r="B8" s="162" t="s">
        <v>134</v>
      </c>
      <c r="C8" s="162"/>
      <c r="D8" s="238"/>
      <c r="E8" s="244"/>
      <c r="F8" s="163">
        <f t="shared" si="0"/>
        <v>0</v>
      </c>
      <c r="G8" s="164"/>
    </row>
    <row r="9" spans="1:7" ht="20.9" customHeight="1">
      <c r="A9" s="560"/>
      <c r="B9" s="162" t="s">
        <v>135</v>
      </c>
      <c r="C9" s="162"/>
      <c r="D9" s="238"/>
      <c r="E9" s="244"/>
      <c r="F9" s="163">
        <f t="shared" si="0"/>
        <v>0</v>
      </c>
      <c r="G9" s="164"/>
    </row>
    <row r="10" spans="1:7" ht="20.9" customHeight="1" thickBot="1">
      <c r="A10" s="560"/>
      <c r="B10" s="162"/>
      <c r="C10" s="169"/>
      <c r="D10" s="239"/>
      <c r="E10" s="245"/>
      <c r="F10" s="165">
        <f t="shared" si="0"/>
        <v>0</v>
      </c>
      <c r="G10" s="166"/>
    </row>
    <row r="11" spans="1:7" ht="20.9" customHeight="1">
      <c r="A11" s="561"/>
      <c r="B11" s="565" t="s">
        <v>136</v>
      </c>
      <c r="C11" s="566"/>
      <c r="D11" s="566"/>
      <c r="E11" s="566"/>
      <c r="F11" s="260">
        <f>SUM(F6:F10)</f>
        <v>0</v>
      </c>
      <c r="G11" s="167"/>
    </row>
    <row r="12" spans="1:7" ht="20.9" customHeight="1">
      <c r="A12" s="562" t="s">
        <v>137</v>
      </c>
      <c r="B12" s="563"/>
      <c r="C12" s="563"/>
      <c r="D12" s="563"/>
      <c r="E12" s="563"/>
      <c r="F12" s="563"/>
      <c r="G12" s="564"/>
    </row>
    <row r="13" spans="1:7" ht="20.9" customHeight="1">
      <c r="A13" s="477"/>
      <c r="B13" s="177" t="s">
        <v>138</v>
      </c>
      <c r="C13" s="198"/>
      <c r="D13" s="240"/>
      <c r="E13" s="246"/>
      <c r="F13" s="178">
        <f t="shared" ref="F13:F18" si="1">D13*E13</f>
        <v>0</v>
      </c>
      <c r="G13" s="179"/>
    </row>
    <row r="14" spans="1:7" ht="20.9" customHeight="1">
      <c r="A14" s="477"/>
      <c r="B14" s="162" t="s">
        <v>139</v>
      </c>
      <c r="C14" s="162"/>
      <c r="D14" s="241"/>
      <c r="E14" s="247"/>
      <c r="F14" s="163">
        <f t="shared" si="1"/>
        <v>0</v>
      </c>
      <c r="G14" s="168"/>
    </row>
    <row r="15" spans="1:7" ht="20.9" customHeight="1">
      <c r="A15" s="477"/>
      <c r="B15" s="162" t="s">
        <v>140</v>
      </c>
      <c r="C15" s="162"/>
      <c r="D15" s="241"/>
      <c r="E15" s="247"/>
      <c r="F15" s="163">
        <f t="shared" si="1"/>
        <v>0</v>
      </c>
      <c r="G15" s="168"/>
    </row>
    <row r="16" spans="1:7" ht="20.9" customHeight="1">
      <c r="A16" s="477"/>
      <c r="B16" s="162" t="s">
        <v>141</v>
      </c>
      <c r="C16" s="162"/>
      <c r="D16" s="241"/>
      <c r="E16" s="247"/>
      <c r="F16" s="163">
        <f t="shared" si="1"/>
        <v>0</v>
      </c>
      <c r="G16" s="168"/>
    </row>
    <row r="17" spans="1:7" ht="20.9" customHeight="1">
      <c r="A17" s="477"/>
      <c r="B17" s="169" t="s">
        <v>142</v>
      </c>
      <c r="C17" s="169"/>
      <c r="D17" s="242"/>
      <c r="E17" s="248"/>
      <c r="F17" s="165">
        <f t="shared" si="1"/>
        <v>0</v>
      </c>
      <c r="G17" s="170"/>
    </row>
    <row r="18" spans="1:7" ht="20.9" customHeight="1" thickBot="1">
      <c r="A18" s="477"/>
      <c r="B18" s="171"/>
      <c r="C18" s="171"/>
      <c r="D18" s="243"/>
      <c r="E18" s="249"/>
      <c r="F18" s="172">
        <f t="shared" si="1"/>
        <v>0</v>
      </c>
      <c r="G18" s="173"/>
    </row>
    <row r="19" spans="1:7" ht="20.9" customHeight="1">
      <c r="A19" s="174"/>
      <c r="B19" s="565" t="s">
        <v>136</v>
      </c>
      <c r="C19" s="566"/>
      <c r="D19" s="566"/>
      <c r="E19" s="566"/>
      <c r="F19" s="262">
        <f>SUM(F13:F18)</f>
        <v>0</v>
      </c>
      <c r="G19" s="175"/>
    </row>
    <row r="20" spans="1:7" ht="20.9" customHeight="1">
      <c r="A20" s="562" t="s">
        <v>143</v>
      </c>
      <c r="B20" s="563"/>
      <c r="C20" s="563"/>
      <c r="D20" s="563"/>
      <c r="E20" s="563"/>
      <c r="F20" s="563"/>
      <c r="G20" s="564"/>
    </row>
    <row r="21" spans="1:7" ht="20.9" customHeight="1">
      <c r="A21" s="176"/>
      <c r="B21" s="197"/>
      <c r="C21" s="198"/>
      <c r="D21" s="250"/>
      <c r="E21" s="246"/>
      <c r="F21" s="178">
        <f t="shared" ref="F21:F23" si="2">D21*E21</f>
        <v>0</v>
      </c>
      <c r="G21" s="179"/>
    </row>
    <row r="22" spans="1:7" ht="20.9" customHeight="1">
      <c r="A22" s="176"/>
      <c r="B22" s="177"/>
      <c r="C22" s="162"/>
      <c r="D22" s="240"/>
      <c r="E22" s="246"/>
      <c r="F22" s="178">
        <f t="shared" si="2"/>
        <v>0</v>
      </c>
      <c r="G22" s="179"/>
    </row>
    <row r="23" spans="1:7" ht="20.9" customHeight="1" thickBot="1">
      <c r="A23" s="176"/>
      <c r="B23" s="180"/>
      <c r="C23" s="162"/>
      <c r="D23" s="251"/>
      <c r="E23" s="256"/>
      <c r="F23" s="181">
        <f t="shared" si="2"/>
        <v>0</v>
      </c>
      <c r="G23" s="182"/>
    </row>
    <row r="24" spans="1:7" ht="20.9" customHeight="1">
      <c r="A24" s="174"/>
      <c r="B24" s="565" t="s">
        <v>136</v>
      </c>
      <c r="C24" s="566"/>
      <c r="D24" s="566"/>
      <c r="E24" s="566"/>
      <c r="F24" s="260">
        <f>SUM(F21:F23)</f>
        <v>0</v>
      </c>
      <c r="G24" s="167"/>
    </row>
    <row r="25" spans="1:7" ht="20.9" customHeight="1">
      <c r="A25" s="562" t="s">
        <v>144</v>
      </c>
      <c r="B25" s="563"/>
      <c r="C25" s="563"/>
      <c r="D25" s="563"/>
      <c r="E25" s="563"/>
      <c r="F25" s="563"/>
      <c r="G25" s="564"/>
    </row>
    <row r="26" spans="1:7" ht="20.9" customHeight="1">
      <c r="A26" s="176"/>
      <c r="B26" s="197"/>
      <c r="C26" s="198"/>
      <c r="D26" s="54"/>
      <c r="E26" s="254"/>
      <c r="F26" s="178">
        <f t="shared" ref="F26:F28" si="3">D26*E26</f>
        <v>0</v>
      </c>
      <c r="G26" s="179"/>
    </row>
    <row r="27" spans="1:7" ht="20.9" customHeight="1">
      <c r="A27" s="176"/>
      <c r="B27" s="177"/>
      <c r="C27" s="162"/>
      <c r="D27" s="252"/>
      <c r="E27" s="254"/>
      <c r="F27" s="178">
        <f t="shared" si="3"/>
        <v>0</v>
      </c>
      <c r="G27" s="179"/>
    </row>
    <row r="28" spans="1:7" ht="20.9" customHeight="1" thickBot="1">
      <c r="A28" s="176"/>
      <c r="B28" s="180"/>
      <c r="C28" s="162"/>
      <c r="D28" s="253"/>
      <c r="E28" s="255"/>
      <c r="F28" s="181">
        <f t="shared" si="3"/>
        <v>0</v>
      </c>
      <c r="G28" s="182"/>
    </row>
    <row r="29" spans="1:7" ht="20.9" customHeight="1">
      <c r="A29" s="174"/>
      <c r="B29" s="565" t="s">
        <v>136</v>
      </c>
      <c r="C29" s="566"/>
      <c r="D29" s="566"/>
      <c r="E29" s="566"/>
      <c r="F29" s="260">
        <f>SUM(F25:F28)</f>
        <v>0</v>
      </c>
      <c r="G29" s="167"/>
    </row>
    <row r="30" spans="1:7" ht="20.9" customHeight="1" thickBot="1">
      <c r="A30" s="554" t="s">
        <v>145</v>
      </c>
      <c r="B30" s="555"/>
      <c r="C30" s="555"/>
      <c r="D30" s="555"/>
      <c r="E30" s="555"/>
      <c r="F30" s="261">
        <f>ROUND((F11+F19+F24+F29),0)</f>
        <v>0</v>
      </c>
      <c r="G30" s="183"/>
    </row>
    <row r="31" spans="1:7" s="184" customFormat="1" ht="18" customHeight="1">
      <c r="A31" s="185"/>
      <c r="B31" s="185"/>
      <c r="C31" s="185"/>
      <c r="D31" s="185"/>
      <c r="E31" s="185"/>
      <c r="F31" s="185"/>
      <c r="G31" s="185"/>
    </row>
  </sheetData>
  <mergeCells count="11">
    <mergeCell ref="A4:B4"/>
    <mergeCell ref="A30:E30"/>
    <mergeCell ref="A5:G5"/>
    <mergeCell ref="A7:A11"/>
    <mergeCell ref="A20:G20"/>
    <mergeCell ref="A12:G12"/>
    <mergeCell ref="A25:G25"/>
    <mergeCell ref="B11:E11"/>
    <mergeCell ref="B19:E19"/>
    <mergeCell ref="B24:E24"/>
    <mergeCell ref="B29:E29"/>
  </mergeCells>
  <phoneticPr fontId="19"/>
  <dataValidations count="1">
    <dataValidation type="list" allowBlank="1" showInputMessage="1" showErrorMessage="1" sqref="C6:C10 C13:C18 C21:C23 C26:C28" xr:uid="{00000000-0002-0000-0C00-000000000000}">
      <formula1>"変更なし,変更後,追加"</formula1>
    </dataValidation>
  </dataValidations>
  <pageMargins left="0.98425196850393704" right="0.98425196850393704" top="0.98425196850393704" bottom="0.98425196850393704" header="0.51181102362204722" footer="0.51181102362204722"/>
  <pageSetup paperSize="9" orientation="portrait" blackAndWhite="1" r:id="rId1"/>
  <headerFooter>
    <oddHeader>&amp;R（2023.06版）</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H24"/>
  <sheetViews>
    <sheetView view="pageBreakPreview" zoomScale="90" zoomScaleNormal="85" zoomScaleSheetLayoutView="90" workbookViewId="0">
      <selection activeCell="C7" sqref="C7"/>
    </sheetView>
  </sheetViews>
  <sheetFormatPr defaultColWidth="9" defaultRowHeight="14" outlineLevelCol="1"/>
  <cols>
    <col min="1" max="1" width="1.58203125" style="97" customWidth="1"/>
    <col min="2" max="2" width="33.5" style="107" customWidth="1"/>
    <col min="3" max="3" width="8.08203125" style="97" customWidth="1"/>
    <col min="4" max="4" width="9.5" style="97" hidden="1" customWidth="1" outlineLevel="1"/>
    <col min="5" max="5" width="18.58203125" style="97" customWidth="1" collapsed="1"/>
    <col min="6" max="6" width="9.58203125" style="97" customWidth="1"/>
    <col min="7" max="7" width="18.5" style="97" customWidth="1"/>
    <col min="8" max="8" width="23" style="97" customWidth="1"/>
    <col min="9" max="16384" width="9" style="97"/>
  </cols>
  <sheetData>
    <row r="1" spans="1:8" ht="18.75" customHeight="1">
      <c r="A1" s="94"/>
      <c r="B1" s="95"/>
      <c r="C1" s="96"/>
      <c r="D1" s="96"/>
      <c r="G1" s="96"/>
      <c r="H1" s="96"/>
    </row>
    <row r="2" spans="1:8" ht="24" customHeight="1">
      <c r="A2" s="98"/>
      <c r="B2" s="478" t="s">
        <v>146</v>
      </c>
      <c r="C2" s="110"/>
      <c r="D2" s="110"/>
      <c r="E2" s="138">
        <f>E4+E16</f>
        <v>0</v>
      </c>
      <c r="F2" s="110" t="s">
        <v>10</v>
      </c>
      <c r="G2" s="110"/>
    </row>
    <row r="3" spans="1:8" ht="24" customHeight="1">
      <c r="A3" s="98"/>
      <c r="B3" s="108"/>
      <c r="C3" s="108"/>
      <c r="D3" s="108"/>
      <c r="E3" s="108"/>
      <c r="F3" s="108"/>
      <c r="G3" s="108"/>
    </row>
    <row r="4" spans="1:8" ht="24" customHeight="1" thickBot="1">
      <c r="A4" s="94"/>
      <c r="B4" s="94" t="s">
        <v>147</v>
      </c>
      <c r="C4" s="94"/>
      <c r="D4" s="94"/>
      <c r="E4" s="130">
        <f>G14</f>
        <v>0</v>
      </c>
      <c r="F4" s="97" t="s">
        <v>10</v>
      </c>
    </row>
    <row r="5" spans="1:8" ht="30" customHeight="1">
      <c r="A5" s="99"/>
      <c r="B5" s="567" t="s">
        <v>43</v>
      </c>
      <c r="C5" s="569" t="s">
        <v>148</v>
      </c>
      <c r="D5" s="576" t="s">
        <v>80</v>
      </c>
      <c r="E5" s="571" t="s">
        <v>149</v>
      </c>
      <c r="F5" s="123" t="s">
        <v>150</v>
      </c>
      <c r="G5" s="572" t="s">
        <v>151</v>
      </c>
      <c r="H5" s="574" t="s">
        <v>95</v>
      </c>
    </row>
    <row r="6" spans="1:8" ht="24" customHeight="1" thickBot="1">
      <c r="A6" s="100"/>
      <c r="B6" s="568"/>
      <c r="C6" s="570"/>
      <c r="D6" s="573"/>
      <c r="E6" s="570"/>
      <c r="F6" s="124" t="s">
        <v>152</v>
      </c>
      <c r="G6" s="573"/>
      <c r="H6" s="575"/>
    </row>
    <row r="7" spans="1:8" ht="24" customHeight="1" thickTop="1">
      <c r="A7" s="101"/>
      <c r="B7" s="102"/>
      <c r="C7" s="103"/>
      <c r="D7" s="162"/>
      <c r="E7" s="119"/>
      <c r="F7" s="268"/>
      <c r="G7" s="125">
        <f>E7*F7</f>
        <v>0</v>
      </c>
      <c r="H7" s="111"/>
    </row>
    <row r="8" spans="1:8" ht="24" customHeight="1">
      <c r="A8" s="101"/>
      <c r="B8" s="102"/>
      <c r="C8" s="103"/>
      <c r="D8" s="103"/>
      <c r="E8" s="120"/>
      <c r="F8" s="268"/>
      <c r="G8" s="126">
        <f t="shared" ref="G8:G13" si="0">E8*F8</f>
        <v>0</v>
      </c>
      <c r="H8" s="112"/>
    </row>
    <row r="9" spans="1:8" ht="24" customHeight="1">
      <c r="A9" s="101"/>
      <c r="B9" s="104"/>
      <c r="C9" s="105"/>
      <c r="D9" s="105"/>
      <c r="E9" s="120"/>
      <c r="F9" s="268"/>
      <c r="G9" s="126">
        <f t="shared" si="0"/>
        <v>0</v>
      </c>
      <c r="H9" s="112"/>
    </row>
    <row r="10" spans="1:8" ht="24" customHeight="1">
      <c r="A10" s="101"/>
      <c r="B10" s="104"/>
      <c r="C10" s="105"/>
      <c r="D10" s="105"/>
      <c r="E10" s="120"/>
      <c r="F10" s="269"/>
      <c r="G10" s="127">
        <f t="shared" si="0"/>
        <v>0</v>
      </c>
      <c r="H10" s="112"/>
    </row>
    <row r="11" spans="1:8" ht="24" customHeight="1">
      <c r="A11" s="101"/>
      <c r="B11" s="102"/>
      <c r="C11" s="103"/>
      <c r="D11" s="103"/>
      <c r="E11" s="121"/>
      <c r="F11" s="268"/>
      <c r="G11" s="126">
        <f t="shared" si="0"/>
        <v>0</v>
      </c>
      <c r="H11" s="116"/>
    </row>
    <row r="12" spans="1:8" ht="24" customHeight="1">
      <c r="A12" s="101"/>
      <c r="B12" s="104"/>
      <c r="C12" s="105"/>
      <c r="D12" s="105"/>
      <c r="E12" s="120"/>
      <c r="F12" s="268"/>
      <c r="G12" s="128">
        <f t="shared" si="0"/>
        <v>0</v>
      </c>
      <c r="H12" s="122"/>
    </row>
    <row r="13" spans="1:8" ht="24" customHeight="1">
      <c r="A13" s="101"/>
      <c r="B13" s="104"/>
      <c r="C13" s="105"/>
      <c r="D13" s="105"/>
      <c r="E13" s="120"/>
      <c r="F13" s="270"/>
      <c r="G13" s="127">
        <f t="shared" si="0"/>
        <v>0</v>
      </c>
      <c r="H13" s="122"/>
    </row>
    <row r="14" spans="1:8" ht="25.4" customHeight="1">
      <c r="A14" s="117"/>
      <c r="B14" s="586" t="s">
        <v>153</v>
      </c>
      <c r="C14" s="587"/>
      <c r="D14" s="587"/>
      <c r="E14" s="587"/>
      <c r="F14" s="587"/>
      <c r="G14" s="129">
        <f>SUM(G7:G13)</f>
        <v>0</v>
      </c>
      <c r="H14" s="118"/>
    </row>
    <row r="15" spans="1:8" ht="19.399999999999999" customHeight="1">
      <c r="A15" s="94"/>
      <c r="B15" s="579"/>
      <c r="C15" s="579"/>
      <c r="D15" s="579"/>
      <c r="E15" s="579"/>
      <c r="F15" s="579"/>
      <c r="G15" s="579"/>
      <c r="H15" s="579"/>
    </row>
    <row r="16" spans="1:8" ht="33.65" customHeight="1" thickBot="1">
      <c r="B16" s="131" t="s">
        <v>154</v>
      </c>
      <c r="C16" s="106"/>
      <c r="D16" s="106"/>
      <c r="E16" s="137">
        <f>G24</f>
        <v>0</v>
      </c>
      <c r="F16" s="106" t="s">
        <v>10</v>
      </c>
      <c r="G16" s="106"/>
      <c r="H16" s="106"/>
    </row>
    <row r="17" spans="2:8">
      <c r="B17" s="592" t="s">
        <v>155</v>
      </c>
      <c r="C17" s="593"/>
      <c r="D17" s="584" t="s">
        <v>80</v>
      </c>
      <c r="E17" s="580" t="s">
        <v>156</v>
      </c>
      <c r="F17" s="580" t="s">
        <v>157</v>
      </c>
      <c r="G17" s="582" t="s">
        <v>158</v>
      </c>
      <c r="H17" s="577" t="s">
        <v>95</v>
      </c>
    </row>
    <row r="18" spans="2:8" ht="31.4" customHeight="1" thickBot="1">
      <c r="B18" s="594"/>
      <c r="C18" s="595"/>
      <c r="D18" s="585"/>
      <c r="E18" s="581"/>
      <c r="F18" s="581"/>
      <c r="G18" s="583"/>
      <c r="H18" s="578"/>
    </row>
    <row r="19" spans="2:8" ht="24" customHeight="1" thickTop="1">
      <c r="B19" s="596"/>
      <c r="C19" s="597"/>
      <c r="D19" s="199"/>
      <c r="E19" s="133"/>
      <c r="F19" s="134"/>
      <c r="G19" s="136">
        <f>E19*F19</f>
        <v>0</v>
      </c>
      <c r="H19" s="113"/>
    </row>
    <row r="20" spans="2:8" ht="24" customHeight="1">
      <c r="B20" s="590"/>
      <c r="C20" s="591"/>
      <c r="D20" s="200"/>
      <c r="E20" s="133"/>
      <c r="F20" s="135"/>
      <c r="G20" s="135">
        <f>E20*F20</f>
        <v>0</v>
      </c>
      <c r="H20" s="114"/>
    </row>
    <row r="21" spans="2:8" ht="24" customHeight="1">
      <c r="B21" s="590"/>
      <c r="C21" s="591"/>
      <c r="D21" s="200"/>
      <c r="E21" s="133"/>
      <c r="F21" s="135"/>
      <c r="G21" s="135">
        <f>E21*F21</f>
        <v>0</v>
      </c>
      <c r="H21" s="114"/>
    </row>
    <row r="22" spans="2:8" ht="24" customHeight="1">
      <c r="B22" s="590"/>
      <c r="C22" s="591"/>
      <c r="D22" s="200"/>
      <c r="E22" s="133"/>
      <c r="F22" s="135"/>
      <c r="G22" s="135">
        <f>E22*F22</f>
        <v>0</v>
      </c>
      <c r="H22" s="114"/>
    </row>
    <row r="23" spans="2:8" ht="24" customHeight="1">
      <c r="B23" s="590"/>
      <c r="C23" s="591"/>
      <c r="D23" s="200"/>
      <c r="E23" s="133"/>
      <c r="F23" s="135"/>
      <c r="G23" s="135">
        <f>E23*F23</f>
        <v>0</v>
      </c>
      <c r="H23" s="114"/>
    </row>
    <row r="24" spans="2:8" ht="23.15" customHeight="1">
      <c r="B24" s="588" t="s">
        <v>159</v>
      </c>
      <c r="C24" s="589"/>
      <c r="D24" s="589"/>
      <c r="E24" s="589"/>
      <c r="F24" s="589"/>
      <c r="G24" s="132">
        <f>SUM(G19:G23)</f>
        <v>0</v>
      </c>
      <c r="H24" s="115"/>
    </row>
  </sheetData>
  <mergeCells count="20">
    <mergeCell ref="B14:F14"/>
    <mergeCell ref="B24:F24"/>
    <mergeCell ref="B21:C21"/>
    <mergeCell ref="B22:C22"/>
    <mergeCell ref="B23:C23"/>
    <mergeCell ref="F17:F18"/>
    <mergeCell ref="B17:C18"/>
    <mergeCell ref="B19:C19"/>
    <mergeCell ref="B20:C20"/>
    <mergeCell ref="H17:H18"/>
    <mergeCell ref="B15:H15"/>
    <mergeCell ref="E17:E18"/>
    <mergeCell ref="G17:G18"/>
    <mergeCell ref="D17:D18"/>
    <mergeCell ref="B5:B6"/>
    <mergeCell ref="C5:C6"/>
    <mergeCell ref="E5:E6"/>
    <mergeCell ref="G5:G6"/>
    <mergeCell ref="H5:H6"/>
    <mergeCell ref="D5:D6"/>
  </mergeCells>
  <phoneticPr fontId="19"/>
  <dataValidations count="1">
    <dataValidation type="list" allowBlank="1" showInputMessage="1" showErrorMessage="1" sqref="D7:D13 D19:D23" xr:uid="{00000000-0002-0000-0D00-000000000000}">
      <formula1>"変更なし,変更後,追加"</formula1>
    </dataValidation>
  </dataValidations>
  <pageMargins left="0.98425196850393704" right="0.98425196850393704" top="0.98425196850393704" bottom="0.98425196850393704" header="0.51181102362204722" footer="0.51181102362204722"/>
  <pageSetup paperSize="9" scale="66" orientation="portrait" blackAndWhite="1" r:id="rId1"/>
  <headerFooter>
    <oddHeader>&amp;R（2023.06版）</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H13"/>
  <sheetViews>
    <sheetView view="pageBreakPreview" zoomScale="85" zoomScaleNormal="85" zoomScaleSheetLayoutView="85" workbookViewId="0">
      <selection activeCell="M17" sqref="M17"/>
    </sheetView>
  </sheetViews>
  <sheetFormatPr defaultColWidth="9" defaultRowHeight="14" outlineLevelCol="1"/>
  <cols>
    <col min="1" max="1" width="2" style="97" customWidth="1"/>
    <col min="2" max="2" width="36.5" style="107" customWidth="1"/>
    <col min="3" max="3" width="8.08203125" style="97" customWidth="1"/>
    <col min="4" max="4" width="8.08203125" style="97" hidden="1" customWidth="1" outlineLevel="1"/>
    <col min="5" max="5" width="18.58203125" style="97" customWidth="1" collapsed="1"/>
    <col min="6" max="6" width="9.58203125" style="97" customWidth="1"/>
    <col min="7" max="7" width="18.5" style="97" customWidth="1"/>
    <col min="8" max="8" width="23" style="97" customWidth="1"/>
    <col min="9" max="16384" width="9" style="97"/>
  </cols>
  <sheetData>
    <row r="1" spans="1:8" ht="18.75" customHeight="1">
      <c r="A1" s="94"/>
      <c r="B1" s="95"/>
      <c r="C1" s="96"/>
      <c r="D1" s="96"/>
      <c r="G1" s="96"/>
      <c r="H1" s="96"/>
    </row>
    <row r="2" spans="1:8" ht="24" customHeight="1">
      <c r="A2" s="98"/>
      <c r="B2" s="478" t="s">
        <v>160</v>
      </c>
      <c r="C2" s="110"/>
      <c r="D2" s="110"/>
      <c r="E2" s="138">
        <f>E4</f>
        <v>0</v>
      </c>
      <c r="F2" s="110" t="s">
        <v>10</v>
      </c>
      <c r="G2" s="110"/>
    </row>
    <row r="3" spans="1:8" ht="24" customHeight="1">
      <c r="A3" s="98"/>
      <c r="B3" s="108"/>
      <c r="C3" s="108"/>
      <c r="D3" s="108"/>
      <c r="E3" s="108"/>
      <c r="F3" s="108"/>
      <c r="G3" s="108"/>
    </row>
    <row r="4" spans="1:8" ht="45.65" customHeight="1">
      <c r="A4" s="94"/>
      <c r="B4" s="598" t="s">
        <v>161</v>
      </c>
      <c r="C4" s="598"/>
      <c r="D4" s="478"/>
      <c r="E4" s="130">
        <f>G13</f>
        <v>0</v>
      </c>
      <c r="F4" s="97" t="s">
        <v>10</v>
      </c>
    </row>
    <row r="5" spans="1:8" ht="19.399999999999999" customHeight="1" thickBot="1">
      <c r="A5" s="94"/>
      <c r="B5" s="579"/>
      <c r="C5" s="579"/>
      <c r="D5" s="579"/>
      <c r="E5" s="579"/>
      <c r="F5" s="579"/>
      <c r="G5" s="579"/>
      <c r="H5" s="579"/>
    </row>
    <row r="6" spans="1:8">
      <c r="B6" s="592" t="s">
        <v>155</v>
      </c>
      <c r="C6" s="593"/>
      <c r="D6" s="584" t="s">
        <v>74</v>
      </c>
      <c r="E6" s="580" t="s">
        <v>156</v>
      </c>
      <c r="F6" s="580" t="s">
        <v>157</v>
      </c>
      <c r="G6" s="582" t="s">
        <v>158</v>
      </c>
      <c r="H6" s="577" t="s">
        <v>95</v>
      </c>
    </row>
    <row r="7" spans="1:8" ht="31.4" customHeight="1" thickBot="1">
      <c r="B7" s="594"/>
      <c r="C7" s="595"/>
      <c r="D7" s="585"/>
      <c r="E7" s="581"/>
      <c r="F7" s="581"/>
      <c r="G7" s="583"/>
      <c r="H7" s="578"/>
    </row>
    <row r="8" spans="1:8" ht="24" customHeight="1" thickTop="1">
      <c r="B8" s="596"/>
      <c r="C8" s="597"/>
      <c r="D8" s="199"/>
      <c r="E8" s="133"/>
      <c r="F8" s="134"/>
      <c r="G8" s="136">
        <f>E8*F8</f>
        <v>0</v>
      </c>
      <c r="H8" s="113"/>
    </row>
    <row r="9" spans="1:8" ht="24" customHeight="1">
      <c r="B9" s="590"/>
      <c r="C9" s="591"/>
      <c r="D9" s="200"/>
      <c r="E9" s="133"/>
      <c r="F9" s="135"/>
      <c r="G9" s="135">
        <f>E9*F9</f>
        <v>0</v>
      </c>
      <c r="H9" s="114"/>
    </row>
    <row r="10" spans="1:8" ht="24" customHeight="1">
      <c r="B10" s="590"/>
      <c r="C10" s="591"/>
      <c r="D10" s="200"/>
      <c r="E10" s="133"/>
      <c r="F10" s="135"/>
      <c r="G10" s="135">
        <f>E10*F10</f>
        <v>0</v>
      </c>
      <c r="H10" s="114"/>
    </row>
    <row r="11" spans="1:8" ht="24" customHeight="1">
      <c r="B11" s="590"/>
      <c r="C11" s="591"/>
      <c r="D11" s="200"/>
      <c r="E11" s="133"/>
      <c r="F11" s="135"/>
      <c r="G11" s="135">
        <f>E11*F11</f>
        <v>0</v>
      </c>
      <c r="H11" s="114"/>
    </row>
    <row r="12" spans="1:8" ht="24" customHeight="1">
      <c r="B12" s="590"/>
      <c r="C12" s="591"/>
      <c r="D12" s="200"/>
      <c r="E12" s="133"/>
      <c r="F12" s="135"/>
      <c r="G12" s="135">
        <f>E12*F12</f>
        <v>0</v>
      </c>
      <c r="H12" s="114"/>
    </row>
    <row r="13" spans="1:8" ht="23.15" customHeight="1">
      <c r="B13" s="588" t="s">
        <v>159</v>
      </c>
      <c r="C13" s="589"/>
      <c r="D13" s="589"/>
      <c r="E13" s="589"/>
      <c r="F13" s="589"/>
      <c r="G13" s="132">
        <f>SUM(G8:G12)</f>
        <v>0</v>
      </c>
      <c r="H13" s="115"/>
    </row>
  </sheetData>
  <mergeCells count="14">
    <mergeCell ref="B4:C4"/>
    <mergeCell ref="B8:C8"/>
    <mergeCell ref="B9:C9"/>
    <mergeCell ref="B10:C10"/>
    <mergeCell ref="B11:C11"/>
    <mergeCell ref="B12:C12"/>
    <mergeCell ref="B13:F13"/>
    <mergeCell ref="B5:H5"/>
    <mergeCell ref="B6:C7"/>
    <mergeCell ref="E6:E7"/>
    <mergeCell ref="F6:F7"/>
    <mergeCell ref="G6:G7"/>
    <mergeCell ref="H6:H7"/>
    <mergeCell ref="D6:D7"/>
  </mergeCells>
  <phoneticPr fontId="19"/>
  <dataValidations count="1">
    <dataValidation type="list" allowBlank="1" showInputMessage="1" showErrorMessage="1" sqref="D8:D12" xr:uid="{00000000-0002-0000-0E00-000000000000}">
      <formula1>"変更なし,変更後,追加"</formula1>
    </dataValidation>
  </dataValidations>
  <pageMargins left="0.98425196850393704" right="0.98425196850393704" top="0.98425196850393704" bottom="0.98425196850393704" header="0.51181102362204722" footer="0.51181102362204722"/>
  <pageSetup paperSize="9" scale="64" orientation="portrait" blackAndWhite="1" r:id="rId1"/>
  <headerFooter>
    <oddHeader>&amp;R（2023.06版）</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84084-3B81-4616-A095-4571117D9AD3}">
  <sheetPr>
    <tabColor theme="1" tint="0.14999847407452621"/>
  </sheetPr>
  <dimension ref="A2:W155"/>
  <sheetViews>
    <sheetView topLeftCell="B1" workbookViewId="0">
      <selection activeCell="M18" sqref="M18"/>
    </sheetView>
  </sheetViews>
  <sheetFormatPr defaultColWidth="8.58203125" defaultRowHeight="14"/>
  <cols>
    <col min="1" max="1" width="31.58203125" style="97" hidden="1" customWidth="1"/>
    <col min="2" max="2" width="36.08203125" style="404" bestFit="1" customWidth="1"/>
    <col min="3" max="3" width="13.83203125" style="404" bestFit="1" customWidth="1"/>
    <col min="4" max="4" width="5.5" style="404" bestFit="1" customWidth="1"/>
    <col min="5" max="6" width="8" style="358" bestFit="1" customWidth="1"/>
    <col min="7" max="10" width="9.58203125" style="358" bestFit="1" customWidth="1"/>
    <col min="11" max="11" width="9.58203125" style="358" customWidth="1"/>
    <col min="12" max="12" width="3.33203125" style="97" customWidth="1"/>
    <col min="13" max="13" width="4.58203125" style="97" customWidth="1"/>
    <col min="14" max="14" width="9" style="328" customWidth="1"/>
    <col min="15" max="19" width="9" style="97" customWidth="1"/>
    <col min="20" max="20" width="8.58203125" style="97"/>
    <col min="21" max="21" width="8.08203125" style="97" customWidth="1"/>
    <col min="22" max="23" width="13.83203125" style="97" bestFit="1" customWidth="1"/>
    <col min="24" max="16384" width="8.58203125" style="97"/>
  </cols>
  <sheetData>
    <row r="2" spans="1:22" s="316" customFormat="1">
      <c r="A2" s="312" t="s">
        <v>162</v>
      </c>
      <c r="B2" s="313" t="s">
        <v>163</v>
      </c>
      <c r="C2" s="313" t="s">
        <v>164</v>
      </c>
      <c r="D2" s="394" t="s">
        <v>165</v>
      </c>
      <c r="E2" s="315" t="s">
        <v>166</v>
      </c>
      <c r="F2" s="315" t="s">
        <v>167</v>
      </c>
      <c r="G2" s="315" t="s">
        <v>168</v>
      </c>
      <c r="H2" s="315" t="s">
        <v>169</v>
      </c>
      <c r="I2" s="315" t="s">
        <v>170</v>
      </c>
      <c r="J2" s="315" t="s">
        <v>171</v>
      </c>
      <c r="K2" s="315" t="s">
        <v>172</v>
      </c>
      <c r="N2" s="314" t="s">
        <v>165</v>
      </c>
    </row>
    <row r="3" spans="1:22">
      <c r="A3" s="317" t="s">
        <v>173</v>
      </c>
      <c r="B3" s="396" t="s">
        <v>67</v>
      </c>
      <c r="C3" s="318" t="s">
        <v>174</v>
      </c>
      <c r="D3" s="395" t="s">
        <v>175</v>
      </c>
      <c r="E3" s="320" t="str">
        <f>IF($D3="A","ビジネス",IF($D3="B","ビジネス",IF($D3="C","ビジネス",IF($D3="D","ビジネス",""))))</f>
        <v>ビジネス</v>
      </c>
      <c r="F3" s="320" t="str">
        <f>IF($D3="A","ビジネス",IF($D3="B","ビジネス",IF($D3="C","ビジネス",IF($D3="D","ビジネス",""))))</f>
        <v>ビジネス</v>
      </c>
      <c r="G3" s="320" t="str">
        <f>IF($D3="A","エコノミー",IF($D3="B","ビジネス",IF($D3="C","ビジネス",IF($D3="D","ビジネス",""))))</f>
        <v>ビジネス</v>
      </c>
      <c r="H3" s="320" t="str">
        <f>IF($D3="A","エコノミー",IF($D3="B","ビジネス",IF($D3="C","ビジネス",IF($D3="D","ビジネス",""))))</f>
        <v>ビジネス</v>
      </c>
      <c r="I3" s="320" t="str">
        <f>IF($D3="A","エコノミー",IF($D3="B","エコノミー",IF($D3="C","ビジネス",IF($D3="D","ビジネス",""))))</f>
        <v>エコノミー</v>
      </c>
      <c r="J3" s="320" t="str">
        <f>IF($D3="A","エコノミー",IF($D3="B","エコノミー",IF($D3="C","エコノミー",IF($D3="D","ビジネス",""))))</f>
        <v>エコノミー</v>
      </c>
      <c r="K3" s="320" t="str">
        <f>IF($D3="A","エコノミー",IF($D3="B","エコノミー",IF($D3="C","エコノミー",IF($D3="D","ビジネス",""))))</f>
        <v>エコノミー</v>
      </c>
      <c r="N3" s="319" t="s">
        <v>176</v>
      </c>
      <c r="P3" s="321"/>
    </row>
    <row r="4" spans="1:22">
      <c r="A4" s="322" t="s">
        <v>177</v>
      </c>
      <c r="B4" s="396" t="s">
        <v>178</v>
      </c>
      <c r="C4" s="318" t="s">
        <v>179</v>
      </c>
      <c r="D4" s="395" t="s">
        <v>175</v>
      </c>
      <c r="E4" s="320" t="str">
        <f>IF($D4="A","ビジネス",IF($D4="B","ビジネス",IF($D4="C","ビジネス",IF($D4="D","ビジネス",""))))</f>
        <v>ビジネス</v>
      </c>
      <c r="F4" s="320" t="str">
        <f>IF($D4="A","ビジネス",IF($D4="B","ビジネス",IF($D4="C","ビジネス",IF($D4="D","ビジネス",""))))</f>
        <v>ビジネス</v>
      </c>
      <c r="G4" s="320" t="str">
        <f>IF($D4="A","エコノミー",IF($D4="B","ビジネス",IF($D4="C","ビジネス",IF($D4="D","ビジネス",""))))</f>
        <v>ビジネス</v>
      </c>
      <c r="H4" s="320" t="str">
        <f>IF($D4="A","エコノミー",IF($D4="B","ビジネス",IF($D4="C","ビジネス",IF($D4="D","ビジネス",""))))</f>
        <v>ビジネス</v>
      </c>
      <c r="I4" s="320" t="str">
        <f>IF($D4="A","エコノミー",IF($D4="B","エコノミー",IF($D4="C","ビジネス",IF($D4="D","ビジネス",""))))</f>
        <v>エコノミー</v>
      </c>
      <c r="J4" s="320" t="str">
        <f>IF($D4="A","エコノミー",IF($D4="B","エコノミー",IF($D4="C","エコノミー",IF($D4="D","ビジネス",""))))</f>
        <v>エコノミー</v>
      </c>
      <c r="K4" s="320" t="str">
        <f>IF($D4="A","エコノミー",IF($D4="B","エコノミー",IF($D4="C","エコノミー",IF($D4="D","ビジネス",""))))</f>
        <v>エコノミー</v>
      </c>
      <c r="N4" s="319" t="s">
        <v>180</v>
      </c>
    </row>
    <row r="5" spans="1:22">
      <c r="A5" s="324" t="s">
        <v>181</v>
      </c>
      <c r="B5" s="396" t="s">
        <v>182</v>
      </c>
      <c r="C5" s="397" t="s">
        <v>183</v>
      </c>
      <c r="D5" s="395" t="s">
        <v>175</v>
      </c>
      <c r="E5" s="320" t="str">
        <f t="shared" ref="E5:F20" si="0">IF($D5="A","ビジネス",IF($D5="B","ビジネス",IF($D5="C","ビジネス",IF($D5="D","ビジネス",""))))</f>
        <v>ビジネス</v>
      </c>
      <c r="F5" s="320" t="str">
        <f t="shared" si="0"/>
        <v>ビジネス</v>
      </c>
      <c r="G5" s="320" t="str">
        <f t="shared" ref="G5:H20" si="1">IF($D5="A","エコノミー",IF($D5="B","ビジネス",IF($D5="C","ビジネス",IF($D5="D","ビジネス",""))))</f>
        <v>ビジネス</v>
      </c>
      <c r="H5" s="320" t="str">
        <f t="shared" si="1"/>
        <v>ビジネス</v>
      </c>
      <c r="I5" s="320" t="str">
        <f t="shared" ref="I5:I67" si="2">IF($D5="A","エコノミー",IF($D5="B","エコノミー",IF($D5="C","ビジネス",IF($D5="D","ビジネス",""))))</f>
        <v>エコノミー</v>
      </c>
      <c r="J5" s="320" t="str">
        <f t="shared" ref="J5:K20" si="3">IF($D5="A","エコノミー",IF($D5="B","エコノミー",IF($D5="C","エコノミー",IF($D5="D","ビジネス",""))))</f>
        <v>エコノミー</v>
      </c>
      <c r="K5" s="320" t="str">
        <f t="shared" si="3"/>
        <v>エコノミー</v>
      </c>
      <c r="N5" s="319" t="s">
        <v>184</v>
      </c>
    </row>
    <row r="6" spans="1:22">
      <c r="A6" s="317" t="s">
        <v>185</v>
      </c>
      <c r="B6" s="396" t="s">
        <v>186</v>
      </c>
      <c r="C6" s="318" t="s">
        <v>187</v>
      </c>
      <c r="D6" s="395" t="s">
        <v>175</v>
      </c>
      <c r="E6" s="320" t="str">
        <f t="shared" si="0"/>
        <v>ビジネス</v>
      </c>
      <c r="F6" s="320" t="str">
        <f t="shared" si="0"/>
        <v>ビジネス</v>
      </c>
      <c r="G6" s="320" t="str">
        <f t="shared" si="1"/>
        <v>ビジネス</v>
      </c>
      <c r="H6" s="320" t="str">
        <f t="shared" si="1"/>
        <v>ビジネス</v>
      </c>
      <c r="I6" s="320" t="str">
        <f t="shared" si="2"/>
        <v>エコノミー</v>
      </c>
      <c r="J6" s="320" t="str">
        <f t="shared" si="3"/>
        <v>エコノミー</v>
      </c>
      <c r="K6" s="320" t="str">
        <f t="shared" si="3"/>
        <v>エコノミー</v>
      </c>
      <c r="N6" s="319" t="s">
        <v>188</v>
      </c>
    </row>
    <row r="7" spans="1:22">
      <c r="A7" s="325" t="s">
        <v>189</v>
      </c>
      <c r="B7" s="398" t="s">
        <v>190</v>
      </c>
      <c r="C7" s="397" t="s">
        <v>191</v>
      </c>
      <c r="D7" s="395" t="s">
        <v>192</v>
      </c>
      <c r="E7" s="320" t="str">
        <f t="shared" si="0"/>
        <v>ビジネス</v>
      </c>
      <c r="F7" s="320" t="str">
        <f t="shared" si="0"/>
        <v>ビジネス</v>
      </c>
      <c r="G7" s="320" t="str">
        <f t="shared" si="1"/>
        <v>ビジネス</v>
      </c>
      <c r="H7" s="320" t="str">
        <f t="shared" si="1"/>
        <v>ビジネス</v>
      </c>
      <c r="I7" s="320" t="str">
        <f t="shared" si="2"/>
        <v>ビジネス</v>
      </c>
      <c r="J7" s="320" t="str">
        <f t="shared" si="3"/>
        <v>エコノミー</v>
      </c>
      <c r="K7" s="320" t="str">
        <f t="shared" si="3"/>
        <v>エコノミー</v>
      </c>
      <c r="N7" s="326"/>
    </row>
    <row r="8" spans="1:22" ht="14.5" thickBot="1">
      <c r="A8" s="327" t="s">
        <v>193</v>
      </c>
      <c r="B8" s="396" t="s">
        <v>194</v>
      </c>
      <c r="C8" s="397" t="s">
        <v>195</v>
      </c>
      <c r="D8" s="395" t="s">
        <v>196</v>
      </c>
      <c r="E8" s="320" t="str">
        <f t="shared" si="0"/>
        <v>ビジネス</v>
      </c>
      <c r="F8" s="320" t="str">
        <f t="shared" si="0"/>
        <v>ビジネス</v>
      </c>
      <c r="G8" s="320" t="str">
        <f t="shared" si="1"/>
        <v>ビジネス</v>
      </c>
      <c r="H8" s="320" t="str">
        <f t="shared" si="1"/>
        <v>ビジネス</v>
      </c>
      <c r="I8" s="320" t="str">
        <f t="shared" si="2"/>
        <v>ビジネス</v>
      </c>
      <c r="J8" s="320" t="str">
        <f t="shared" si="3"/>
        <v>ビジネス</v>
      </c>
      <c r="K8" s="320" t="str">
        <f t="shared" si="3"/>
        <v>ビジネス</v>
      </c>
    </row>
    <row r="9" spans="1:22" ht="14.5" thickBot="1">
      <c r="A9" s="329" t="s">
        <v>197</v>
      </c>
      <c r="B9" s="396" t="s">
        <v>198</v>
      </c>
      <c r="C9" s="318" t="s">
        <v>199</v>
      </c>
      <c r="D9" s="395" t="s">
        <v>175</v>
      </c>
      <c r="E9" s="320" t="str">
        <f t="shared" si="0"/>
        <v>ビジネス</v>
      </c>
      <c r="F9" s="320" t="str">
        <f t="shared" si="0"/>
        <v>ビジネス</v>
      </c>
      <c r="G9" s="320" t="str">
        <f t="shared" si="1"/>
        <v>ビジネス</v>
      </c>
      <c r="H9" s="320" t="str">
        <f t="shared" si="1"/>
        <v>ビジネス</v>
      </c>
      <c r="I9" s="320" t="str">
        <f t="shared" si="2"/>
        <v>エコノミー</v>
      </c>
      <c r="J9" s="320" t="str">
        <f t="shared" si="3"/>
        <v>エコノミー</v>
      </c>
      <c r="K9" s="320" t="str">
        <f t="shared" si="3"/>
        <v>エコノミー</v>
      </c>
      <c r="N9" s="330" t="s">
        <v>200</v>
      </c>
      <c r="U9" s="331" t="s">
        <v>201</v>
      </c>
      <c r="V9" s="331" t="s">
        <v>202</v>
      </c>
    </row>
    <row r="10" spans="1:22" ht="14.5" thickBot="1">
      <c r="A10" s="324" t="s">
        <v>203</v>
      </c>
      <c r="B10" s="396" t="s">
        <v>204</v>
      </c>
      <c r="C10" s="318" t="s">
        <v>174</v>
      </c>
      <c r="D10" s="395" t="s">
        <v>175</v>
      </c>
      <c r="E10" s="320" t="str">
        <f t="shared" si="0"/>
        <v>ビジネス</v>
      </c>
      <c r="F10" s="320" t="str">
        <f t="shared" si="0"/>
        <v>ビジネス</v>
      </c>
      <c r="G10" s="320" t="str">
        <f t="shared" si="1"/>
        <v>ビジネス</v>
      </c>
      <c r="H10" s="320" t="str">
        <f t="shared" si="1"/>
        <v>ビジネス</v>
      </c>
      <c r="I10" s="320" t="str">
        <f t="shared" si="2"/>
        <v>エコノミー</v>
      </c>
      <c r="J10" s="320" t="str">
        <f t="shared" si="3"/>
        <v>エコノミー</v>
      </c>
      <c r="K10" s="320" t="str">
        <f t="shared" si="3"/>
        <v>エコノミー</v>
      </c>
      <c r="N10" s="328" t="s">
        <v>205</v>
      </c>
      <c r="O10" s="332" t="s">
        <v>206</v>
      </c>
      <c r="P10" s="328"/>
      <c r="Q10" s="328"/>
      <c r="R10" s="328"/>
      <c r="S10" s="328"/>
      <c r="U10" s="333" t="s">
        <v>207</v>
      </c>
      <c r="V10" s="334" t="s">
        <v>208</v>
      </c>
    </row>
    <row r="11" spans="1:22" ht="14.5" thickBot="1">
      <c r="A11" s="322" t="s">
        <v>209</v>
      </c>
      <c r="B11" s="396" t="s">
        <v>210</v>
      </c>
      <c r="C11" s="335" t="s">
        <v>211</v>
      </c>
      <c r="D11" s="395" t="s">
        <v>192</v>
      </c>
      <c r="E11" s="320" t="str">
        <f t="shared" si="0"/>
        <v>ビジネス</v>
      </c>
      <c r="F11" s="320" t="str">
        <f t="shared" si="0"/>
        <v>ビジネス</v>
      </c>
      <c r="G11" s="320" t="str">
        <f t="shared" si="1"/>
        <v>ビジネス</v>
      </c>
      <c r="H11" s="320" t="str">
        <f t="shared" si="1"/>
        <v>ビジネス</v>
      </c>
      <c r="I11" s="320" t="str">
        <f t="shared" si="2"/>
        <v>ビジネス</v>
      </c>
      <c r="J11" s="320" t="str">
        <f t="shared" si="3"/>
        <v>エコノミー</v>
      </c>
      <c r="K11" s="320" t="str">
        <f t="shared" si="3"/>
        <v>エコノミー</v>
      </c>
      <c r="N11" s="601" t="s">
        <v>201</v>
      </c>
      <c r="O11" s="602"/>
      <c r="P11" s="605" t="s">
        <v>202</v>
      </c>
      <c r="Q11" s="606"/>
      <c r="R11" s="606"/>
      <c r="S11" s="607"/>
      <c r="U11" s="336">
        <v>1</v>
      </c>
      <c r="V11" s="337" t="s">
        <v>212</v>
      </c>
    </row>
    <row r="12" spans="1:22" ht="14.5" thickBot="1">
      <c r="A12" s="322" t="s">
        <v>213</v>
      </c>
      <c r="B12" s="396" t="s">
        <v>214</v>
      </c>
      <c r="C12" s="318" t="s">
        <v>215</v>
      </c>
      <c r="D12" s="395" t="s">
        <v>175</v>
      </c>
      <c r="E12" s="320" t="str">
        <f t="shared" si="0"/>
        <v>ビジネス</v>
      </c>
      <c r="F12" s="320" t="str">
        <f t="shared" si="0"/>
        <v>ビジネス</v>
      </c>
      <c r="G12" s="320" t="str">
        <f t="shared" si="1"/>
        <v>ビジネス</v>
      </c>
      <c r="H12" s="320" t="str">
        <f t="shared" si="1"/>
        <v>ビジネス</v>
      </c>
      <c r="I12" s="320" t="str">
        <f t="shared" si="2"/>
        <v>エコノミー</v>
      </c>
      <c r="J12" s="320" t="str">
        <f t="shared" si="3"/>
        <v>エコノミー</v>
      </c>
      <c r="K12" s="320" t="str">
        <f t="shared" si="3"/>
        <v>エコノミー</v>
      </c>
      <c r="N12" s="603"/>
      <c r="O12" s="604"/>
      <c r="P12" s="338" t="s">
        <v>216</v>
      </c>
      <c r="Q12" s="339" t="s">
        <v>217</v>
      </c>
      <c r="R12" s="339" t="s">
        <v>218</v>
      </c>
      <c r="S12" s="340" t="s">
        <v>219</v>
      </c>
      <c r="U12" s="336">
        <v>2</v>
      </c>
      <c r="V12" s="328"/>
    </row>
    <row r="13" spans="1:22">
      <c r="A13" s="341" t="s">
        <v>220</v>
      </c>
      <c r="B13" s="396" t="s">
        <v>221</v>
      </c>
      <c r="C13" s="318" t="s">
        <v>187</v>
      </c>
      <c r="D13" s="395" t="s">
        <v>175</v>
      </c>
      <c r="E13" s="320" t="str">
        <f t="shared" si="0"/>
        <v>ビジネス</v>
      </c>
      <c r="F13" s="320" t="str">
        <f t="shared" si="0"/>
        <v>ビジネス</v>
      </c>
      <c r="G13" s="320" t="str">
        <f t="shared" si="1"/>
        <v>ビジネス</v>
      </c>
      <c r="H13" s="320" t="str">
        <f t="shared" si="1"/>
        <v>ビジネス</v>
      </c>
      <c r="I13" s="320" t="str">
        <f t="shared" si="2"/>
        <v>エコノミー</v>
      </c>
      <c r="J13" s="320" t="str">
        <f t="shared" si="3"/>
        <v>エコノミー</v>
      </c>
      <c r="K13" s="320" t="str">
        <f t="shared" si="3"/>
        <v>エコノミー</v>
      </c>
      <c r="N13" s="605" t="s">
        <v>222</v>
      </c>
      <c r="O13" s="607"/>
      <c r="P13" s="342" t="s">
        <v>208</v>
      </c>
      <c r="Q13" s="343" t="s">
        <v>223</v>
      </c>
      <c r="R13" s="343" t="s">
        <v>223</v>
      </c>
      <c r="S13" s="344" t="s">
        <v>223</v>
      </c>
      <c r="U13" s="336">
        <v>3</v>
      </c>
      <c r="V13" s="328"/>
    </row>
    <row r="14" spans="1:22">
      <c r="A14" s="317" t="s">
        <v>224</v>
      </c>
      <c r="B14" s="396" t="s">
        <v>225</v>
      </c>
      <c r="C14" s="318" t="s">
        <v>226</v>
      </c>
      <c r="D14" s="395" t="s">
        <v>175</v>
      </c>
      <c r="E14" s="320" t="str">
        <f t="shared" si="0"/>
        <v>ビジネス</v>
      </c>
      <c r="F14" s="320" t="str">
        <f t="shared" si="0"/>
        <v>ビジネス</v>
      </c>
      <c r="G14" s="320" t="str">
        <f t="shared" si="1"/>
        <v>ビジネス</v>
      </c>
      <c r="H14" s="320" t="str">
        <f t="shared" si="1"/>
        <v>ビジネス</v>
      </c>
      <c r="I14" s="320" t="str">
        <f t="shared" si="2"/>
        <v>エコノミー</v>
      </c>
      <c r="J14" s="320" t="str">
        <f t="shared" si="3"/>
        <v>エコノミー</v>
      </c>
      <c r="K14" s="320" t="str">
        <f t="shared" si="3"/>
        <v>エコノミー</v>
      </c>
      <c r="N14" s="608" t="s">
        <v>227</v>
      </c>
      <c r="O14" s="609"/>
      <c r="P14" s="346" t="s">
        <v>212</v>
      </c>
      <c r="Q14" s="347" t="s">
        <v>223</v>
      </c>
      <c r="R14" s="347" t="s">
        <v>223</v>
      </c>
      <c r="S14" s="348" t="s">
        <v>223</v>
      </c>
      <c r="U14" s="336">
        <v>4</v>
      </c>
      <c r="V14" s="328"/>
    </row>
    <row r="15" spans="1:22">
      <c r="A15" s="322" t="s">
        <v>228</v>
      </c>
      <c r="B15" s="396" t="s">
        <v>229</v>
      </c>
      <c r="C15" s="318" t="s">
        <v>226</v>
      </c>
      <c r="D15" s="395" t="s">
        <v>175</v>
      </c>
      <c r="E15" s="320" t="str">
        <f t="shared" si="0"/>
        <v>ビジネス</v>
      </c>
      <c r="F15" s="320" t="str">
        <f t="shared" si="0"/>
        <v>ビジネス</v>
      </c>
      <c r="G15" s="320" t="str">
        <f t="shared" si="1"/>
        <v>ビジネス</v>
      </c>
      <c r="H15" s="320" t="str">
        <f t="shared" si="1"/>
        <v>ビジネス</v>
      </c>
      <c r="I15" s="320" t="str">
        <f t="shared" si="2"/>
        <v>エコノミー</v>
      </c>
      <c r="J15" s="320" t="str">
        <f t="shared" si="3"/>
        <v>エコノミー</v>
      </c>
      <c r="K15" s="320" t="str">
        <f t="shared" si="3"/>
        <v>エコノミー</v>
      </c>
      <c r="N15" s="608" t="s">
        <v>230</v>
      </c>
      <c r="O15" s="609"/>
      <c r="P15" s="346" t="s">
        <v>231</v>
      </c>
      <c r="Q15" s="347" t="s">
        <v>231</v>
      </c>
      <c r="R15" s="347" t="s">
        <v>223</v>
      </c>
      <c r="S15" s="348" t="s">
        <v>223</v>
      </c>
      <c r="U15" s="336">
        <v>5</v>
      </c>
      <c r="V15" s="328"/>
    </row>
    <row r="16" spans="1:22" ht="14.5" thickBot="1">
      <c r="A16" s="322" t="s">
        <v>232</v>
      </c>
      <c r="B16" s="396" t="s">
        <v>233</v>
      </c>
      <c r="C16" s="318" t="s">
        <v>226</v>
      </c>
      <c r="D16" s="395" t="s">
        <v>175</v>
      </c>
      <c r="E16" s="320" t="str">
        <f t="shared" si="0"/>
        <v>ビジネス</v>
      </c>
      <c r="F16" s="320" t="str">
        <f t="shared" si="0"/>
        <v>ビジネス</v>
      </c>
      <c r="G16" s="320" t="str">
        <f t="shared" si="1"/>
        <v>ビジネス</v>
      </c>
      <c r="H16" s="320" t="str">
        <f t="shared" si="1"/>
        <v>ビジネス</v>
      </c>
      <c r="I16" s="320" t="str">
        <f t="shared" si="2"/>
        <v>エコノミー</v>
      </c>
      <c r="J16" s="320" t="str">
        <f t="shared" si="3"/>
        <v>エコノミー</v>
      </c>
      <c r="K16" s="320" t="str">
        <f t="shared" si="3"/>
        <v>エコノミー</v>
      </c>
      <c r="N16" s="599" t="s">
        <v>234</v>
      </c>
      <c r="O16" s="600"/>
      <c r="P16" s="338" t="s">
        <v>231</v>
      </c>
      <c r="Q16" s="339" t="s">
        <v>231</v>
      </c>
      <c r="R16" s="339" t="s">
        <v>231</v>
      </c>
      <c r="S16" s="340" t="s">
        <v>223</v>
      </c>
      <c r="U16" s="349">
        <v>6</v>
      </c>
      <c r="V16" s="328"/>
    </row>
    <row r="17" spans="1:23">
      <c r="A17" s="317" t="s">
        <v>235</v>
      </c>
      <c r="B17" s="396" t="s">
        <v>236</v>
      </c>
      <c r="C17" s="397" t="s">
        <v>179</v>
      </c>
      <c r="D17" s="395" t="s">
        <v>175</v>
      </c>
      <c r="E17" s="320" t="str">
        <f t="shared" si="0"/>
        <v>ビジネス</v>
      </c>
      <c r="F17" s="320" t="str">
        <f t="shared" si="0"/>
        <v>ビジネス</v>
      </c>
      <c r="G17" s="320" t="str">
        <f t="shared" si="1"/>
        <v>ビジネス</v>
      </c>
      <c r="H17" s="320" t="str">
        <f t="shared" si="1"/>
        <v>ビジネス</v>
      </c>
      <c r="I17" s="320" t="str">
        <f t="shared" si="2"/>
        <v>エコノミー</v>
      </c>
      <c r="J17" s="320" t="str">
        <f t="shared" si="3"/>
        <v>エコノミー</v>
      </c>
      <c r="K17" s="320" t="str">
        <f t="shared" si="3"/>
        <v>エコノミー</v>
      </c>
      <c r="N17" s="97"/>
      <c r="O17" s="350" t="s">
        <v>237</v>
      </c>
      <c r="V17" s="328"/>
      <c r="W17" s="328"/>
    </row>
    <row r="18" spans="1:23">
      <c r="A18" s="317" t="s">
        <v>238</v>
      </c>
      <c r="B18" s="399" t="s">
        <v>239</v>
      </c>
      <c r="C18" s="400" t="s">
        <v>240</v>
      </c>
      <c r="D18" s="395" t="s">
        <v>241</v>
      </c>
      <c r="E18" s="320" t="str">
        <f t="shared" si="0"/>
        <v>ビジネス</v>
      </c>
      <c r="F18" s="320" t="str">
        <f t="shared" si="0"/>
        <v>ビジネス</v>
      </c>
      <c r="G18" s="320" t="str">
        <f t="shared" si="1"/>
        <v>エコノミー</v>
      </c>
      <c r="H18" s="320" t="str">
        <f t="shared" si="1"/>
        <v>エコノミー</v>
      </c>
      <c r="I18" s="320" t="str">
        <f t="shared" si="2"/>
        <v>エコノミー</v>
      </c>
      <c r="J18" s="320" t="str">
        <f t="shared" si="3"/>
        <v>エコノミー</v>
      </c>
      <c r="K18" s="320" t="str">
        <f t="shared" si="3"/>
        <v>エコノミー</v>
      </c>
      <c r="N18" s="97"/>
      <c r="U18" s="351" t="s">
        <v>242</v>
      </c>
    </row>
    <row r="19" spans="1:23">
      <c r="A19" s="322" t="s">
        <v>243</v>
      </c>
      <c r="B19" s="396" t="s">
        <v>244</v>
      </c>
      <c r="C19" s="397" t="s">
        <v>245</v>
      </c>
      <c r="D19" s="395" t="s">
        <v>192</v>
      </c>
      <c r="E19" s="320" t="str">
        <f t="shared" si="0"/>
        <v>ビジネス</v>
      </c>
      <c r="F19" s="320" t="str">
        <f t="shared" si="0"/>
        <v>ビジネス</v>
      </c>
      <c r="G19" s="320" t="str">
        <f t="shared" si="1"/>
        <v>ビジネス</v>
      </c>
      <c r="H19" s="320" t="str">
        <f t="shared" si="1"/>
        <v>ビジネス</v>
      </c>
      <c r="I19" s="320" t="str">
        <f t="shared" si="2"/>
        <v>ビジネス</v>
      </c>
      <c r="J19" s="320" t="str">
        <f t="shared" si="3"/>
        <v>エコノミー</v>
      </c>
      <c r="K19" s="320" t="str">
        <f t="shared" si="3"/>
        <v>エコノミー</v>
      </c>
      <c r="N19" s="97"/>
      <c r="U19" s="351" t="s">
        <v>246</v>
      </c>
    </row>
    <row r="20" spans="1:23">
      <c r="A20" s="322" t="s">
        <v>247</v>
      </c>
      <c r="B20" s="396" t="s">
        <v>248</v>
      </c>
      <c r="C20" s="318" t="s">
        <v>249</v>
      </c>
      <c r="D20" s="395" t="s">
        <v>175</v>
      </c>
      <c r="E20" s="320" t="str">
        <f t="shared" si="0"/>
        <v>ビジネス</v>
      </c>
      <c r="F20" s="320" t="str">
        <f t="shared" si="0"/>
        <v>ビジネス</v>
      </c>
      <c r="G20" s="320" t="str">
        <f t="shared" si="1"/>
        <v>ビジネス</v>
      </c>
      <c r="H20" s="320" t="str">
        <f t="shared" si="1"/>
        <v>ビジネス</v>
      </c>
      <c r="I20" s="320" t="str">
        <f t="shared" si="2"/>
        <v>エコノミー</v>
      </c>
      <c r="J20" s="320" t="str">
        <f t="shared" si="3"/>
        <v>エコノミー</v>
      </c>
      <c r="K20" s="320" t="str">
        <f t="shared" si="3"/>
        <v>エコノミー</v>
      </c>
      <c r="N20" s="97"/>
      <c r="U20" s="352" t="s">
        <v>250</v>
      </c>
    </row>
    <row r="21" spans="1:23">
      <c r="A21" s="327" t="s">
        <v>251</v>
      </c>
      <c r="B21" s="401" t="s">
        <v>252</v>
      </c>
      <c r="C21" s="397" t="s">
        <v>253</v>
      </c>
      <c r="D21" s="395" t="s">
        <v>175</v>
      </c>
      <c r="E21" s="320" t="str">
        <f t="shared" ref="E21:F83" si="4">IF($D21="A","ビジネス",IF($D21="B","ビジネス",IF($D21="C","ビジネス",IF($D21="D","ビジネス",""))))</f>
        <v>ビジネス</v>
      </c>
      <c r="F21" s="320" t="str">
        <f t="shared" si="4"/>
        <v>ビジネス</v>
      </c>
      <c r="G21" s="320" t="str">
        <f t="shared" ref="G21:H83" si="5">IF($D21="A","エコノミー",IF($D21="B","ビジネス",IF($D21="C","ビジネス",IF($D21="D","ビジネス",""))))</f>
        <v>ビジネス</v>
      </c>
      <c r="H21" s="320" t="str">
        <f t="shared" si="5"/>
        <v>ビジネス</v>
      </c>
      <c r="I21" s="320" t="str">
        <f t="shared" si="2"/>
        <v>エコノミー</v>
      </c>
      <c r="J21" s="320" t="str">
        <f t="shared" ref="J21:K83" si="6">IF($D21="A","エコノミー",IF($D21="B","エコノミー",IF($D21="C","エコノミー",IF($D21="D","ビジネス",""))))</f>
        <v>エコノミー</v>
      </c>
      <c r="K21" s="320" t="str">
        <f t="shared" si="6"/>
        <v>エコノミー</v>
      </c>
      <c r="N21" s="97"/>
    </row>
    <row r="22" spans="1:23">
      <c r="A22" s="327" t="s">
        <v>254</v>
      </c>
      <c r="B22" s="401" t="s">
        <v>255</v>
      </c>
      <c r="C22" s="397" t="s">
        <v>256</v>
      </c>
      <c r="D22" s="395" t="s">
        <v>196</v>
      </c>
      <c r="E22" s="320" t="str">
        <f t="shared" si="4"/>
        <v>ビジネス</v>
      </c>
      <c r="F22" s="320" t="str">
        <f t="shared" si="4"/>
        <v>ビジネス</v>
      </c>
      <c r="G22" s="320" t="str">
        <f t="shared" si="5"/>
        <v>ビジネス</v>
      </c>
      <c r="H22" s="320" t="str">
        <f t="shared" si="5"/>
        <v>ビジネス</v>
      </c>
      <c r="I22" s="320" t="str">
        <f t="shared" si="2"/>
        <v>ビジネス</v>
      </c>
      <c r="J22" s="320" t="str">
        <f t="shared" si="6"/>
        <v>ビジネス</v>
      </c>
      <c r="K22" s="320" t="str">
        <f t="shared" si="6"/>
        <v>ビジネス</v>
      </c>
      <c r="N22" s="97"/>
    </row>
    <row r="23" spans="1:23">
      <c r="A23" s="324" t="s">
        <v>257</v>
      </c>
      <c r="B23" s="396" t="s">
        <v>258</v>
      </c>
      <c r="C23" s="318" t="s">
        <v>195</v>
      </c>
      <c r="D23" s="395" t="s">
        <v>192</v>
      </c>
      <c r="E23" s="320" t="str">
        <f t="shared" si="4"/>
        <v>ビジネス</v>
      </c>
      <c r="F23" s="320" t="str">
        <f t="shared" si="4"/>
        <v>ビジネス</v>
      </c>
      <c r="G23" s="320" t="str">
        <f t="shared" si="5"/>
        <v>ビジネス</v>
      </c>
      <c r="H23" s="320" t="str">
        <f t="shared" si="5"/>
        <v>ビジネス</v>
      </c>
      <c r="I23" s="320" t="str">
        <f t="shared" si="2"/>
        <v>ビジネス</v>
      </c>
      <c r="J23" s="320" t="str">
        <f t="shared" si="6"/>
        <v>エコノミー</v>
      </c>
      <c r="K23" s="320" t="str">
        <f t="shared" si="6"/>
        <v>エコノミー</v>
      </c>
      <c r="N23" s="97"/>
    </row>
    <row r="24" spans="1:23">
      <c r="A24" s="353" t="s">
        <v>259</v>
      </c>
      <c r="B24" s="396" t="s">
        <v>260</v>
      </c>
      <c r="C24" s="318" t="s">
        <v>226</v>
      </c>
      <c r="D24" s="395" t="s">
        <v>175</v>
      </c>
      <c r="E24" s="320" t="str">
        <f t="shared" si="4"/>
        <v>ビジネス</v>
      </c>
      <c r="F24" s="320" t="str">
        <f t="shared" si="4"/>
        <v>ビジネス</v>
      </c>
      <c r="G24" s="320" t="str">
        <f t="shared" si="5"/>
        <v>ビジネス</v>
      </c>
      <c r="H24" s="320" t="str">
        <f t="shared" si="5"/>
        <v>ビジネス</v>
      </c>
      <c r="I24" s="320" t="str">
        <f t="shared" si="2"/>
        <v>エコノミー</v>
      </c>
      <c r="J24" s="320" t="str">
        <f t="shared" si="6"/>
        <v>エコノミー</v>
      </c>
      <c r="K24" s="320" t="str">
        <f t="shared" si="6"/>
        <v>エコノミー</v>
      </c>
      <c r="N24" s="97"/>
    </row>
    <row r="25" spans="1:23">
      <c r="A25" s="327" t="s">
        <v>261</v>
      </c>
      <c r="B25" s="399" t="s">
        <v>262</v>
      </c>
      <c r="C25" s="400" t="s">
        <v>211</v>
      </c>
      <c r="D25" s="395" t="s">
        <v>192</v>
      </c>
      <c r="E25" s="320" t="str">
        <f t="shared" si="4"/>
        <v>ビジネス</v>
      </c>
      <c r="F25" s="320" t="str">
        <f t="shared" si="4"/>
        <v>ビジネス</v>
      </c>
      <c r="G25" s="320" t="str">
        <f t="shared" si="5"/>
        <v>ビジネス</v>
      </c>
      <c r="H25" s="320" t="str">
        <f t="shared" si="5"/>
        <v>ビジネス</v>
      </c>
      <c r="I25" s="320" t="str">
        <f t="shared" si="2"/>
        <v>ビジネス</v>
      </c>
      <c r="J25" s="320" t="str">
        <f t="shared" si="6"/>
        <v>エコノミー</v>
      </c>
      <c r="K25" s="320" t="str">
        <f t="shared" si="6"/>
        <v>エコノミー</v>
      </c>
      <c r="N25" s="97"/>
    </row>
    <row r="26" spans="1:23">
      <c r="A26" s="325" t="s">
        <v>263</v>
      </c>
      <c r="B26" s="396" t="s">
        <v>264</v>
      </c>
      <c r="C26" s="397" t="s">
        <v>265</v>
      </c>
      <c r="D26" s="395" t="s">
        <v>175</v>
      </c>
      <c r="E26" s="320" t="str">
        <f t="shared" si="4"/>
        <v>ビジネス</v>
      </c>
      <c r="F26" s="320" t="str">
        <f t="shared" si="4"/>
        <v>ビジネス</v>
      </c>
      <c r="G26" s="320" t="str">
        <f t="shared" si="5"/>
        <v>ビジネス</v>
      </c>
      <c r="H26" s="320" t="str">
        <f t="shared" si="5"/>
        <v>ビジネス</v>
      </c>
      <c r="I26" s="320" t="str">
        <f t="shared" si="2"/>
        <v>エコノミー</v>
      </c>
      <c r="J26" s="320" t="str">
        <f t="shared" si="6"/>
        <v>エコノミー</v>
      </c>
      <c r="K26" s="320" t="str">
        <f t="shared" si="6"/>
        <v>エコノミー</v>
      </c>
      <c r="N26" s="97"/>
    </row>
    <row r="27" spans="1:23">
      <c r="A27" s="327" t="s">
        <v>266</v>
      </c>
      <c r="B27" s="396" t="s">
        <v>267</v>
      </c>
      <c r="C27" s="397" t="s">
        <v>265</v>
      </c>
      <c r="D27" s="395" t="s">
        <v>192</v>
      </c>
      <c r="E27" s="320" t="str">
        <f t="shared" si="4"/>
        <v>ビジネス</v>
      </c>
      <c r="F27" s="320" t="str">
        <f t="shared" si="4"/>
        <v>ビジネス</v>
      </c>
      <c r="G27" s="320" t="str">
        <f t="shared" si="5"/>
        <v>ビジネス</v>
      </c>
      <c r="H27" s="320" t="str">
        <f t="shared" si="5"/>
        <v>ビジネス</v>
      </c>
      <c r="I27" s="320" t="str">
        <f t="shared" si="2"/>
        <v>ビジネス</v>
      </c>
      <c r="J27" s="320" t="str">
        <f t="shared" si="6"/>
        <v>エコノミー</v>
      </c>
      <c r="K27" s="320" t="str">
        <f t="shared" si="6"/>
        <v>エコノミー</v>
      </c>
      <c r="N27" s="97"/>
    </row>
    <row r="28" spans="1:23">
      <c r="A28" s="327" t="s">
        <v>268</v>
      </c>
      <c r="B28" s="396" t="s">
        <v>269</v>
      </c>
      <c r="C28" s="318" t="s">
        <v>270</v>
      </c>
      <c r="D28" s="395" t="s">
        <v>175</v>
      </c>
      <c r="E28" s="320" t="str">
        <f t="shared" si="4"/>
        <v>ビジネス</v>
      </c>
      <c r="F28" s="320" t="str">
        <f t="shared" si="4"/>
        <v>ビジネス</v>
      </c>
      <c r="G28" s="320" t="str">
        <f t="shared" si="5"/>
        <v>ビジネス</v>
      </c>
      <c r="H28" s="320" t="str">
        <f t="shared" si="5"/>
        <v>ビジネス</v>
      </c>
      <c r="I28" s="320" t="str">
        <f t="shared" si="2"/>
        <v>エコノミー</v>
      </c>
      <c r="J28" s="320" t="str">
        <f t="shared" si="6"/>
        <v>エコノミー</v>
      </c>
      <c r="K28" s="320" t="str">
        <f t="shared" si="6"/>
        <v>エコノミー</v>
      </c>
      <c r="N28" s="97"/>
    </row>
    <row r="29" spans="1:23">
      <c r="A29" s="327" t="s">
        <v>271</v>
      </c>
      <c r="B29" s="399" t="s">
        <v>272</v>
      </c>
      <c r="C29" s="323" t="s">
        <v>273</v>
      </c>
      <c r="D29" s="395" t="s">
        <v>175</v>
      </c>
      <c r="E29" s="320" t="str">
        <f t="shared" si="4"/>
        <v>ビジネス</v>
      </c>
      <c r="F29" s="320" t="str">
        <f t="shared" si="4"/>
        <v>ビジネス</v>
      </c>
      <c r="G29" s="320" t="str">
        <f t="shared" si="5"/>
        <v>ビジネス</v>
      </c>
      <c r="H29" s="320" t="str">
        <f t="shared" si="5"/>
        <v>ビジネス</v>
      </c>
      <c r="I29" s="320" t="str">
        <f t="shared" si="2"/>
        <v>エコノミー</v>
      </c>
      <c r="J29" s="320" t="str">
        <f t="shared" si="6"/>
        <v>エコノミー</v>
      </c>
      <c r="K29" s="320" t="str">
        <f t="shared" si="6"/>
        <v>エコノミー</v>
      </c>
      <c r="N29" s="97"/>
    </row>
    <row r="30" spans="1:23">
      <c r="A30" s="327" t="s">
        <v>274</v>
      </c>
      <c r="B30" s="396" t="s">
        <v>275</v>
      </c>
      <c r="C30" s="335" t="s">
        <v>276</v>
      </c>
      <c r="D30" s="395" t="s">
        <v>192</v>
      </c>
      <c r="E30" s="320" t="str">
        <f t="shared" si="4"/>
        <v>ビジネス</v>
      </c>
      <c r="F30" s="320" t="str">
        <f t="shared" si="4"/>
        <v>ビジネス</v>
      </c>
      <c r="G30" s="320" t="str">
        <f t="shared" si="5"/>
        <v>ビジネス</v>
      </c>
      <c r="H30" s="320" t="str">
        <f t="shared" si="5"/>
        <v>ビジネス</v>
      </c>
      <c r="I30" s="320" t="str">
        <f t="shared" si="2"/>
        <v>ビジネス</v>
      </c>
      <c r="J30" s="320" t="str">
        <f t="shared" si="6"/>
        <v>エコノミー</v>
      </c>
      <c r="K30" s="320" t="str">
        <f t="shared" si="6"/>
        <v>エコノミー</v>
      </c>
      <c r="N30" s="97"/>
    </row>
    <row r="31" spans="1:23">
      <c r="A31" s="327" t="s">
        <v>277</v>
      </c>
      <c r="B31" s="396" t="s">
        <v>278</v>
      </c>
      <c r="C31" s="318" t="s">
        <v>279</v>
      </c>
      <c r="D31" s="395" t="s">
        <v>192</v>
      </c>
      <c r="E31" s="320" t="str">
        <f t="shared" si="4"/>
        <v>ビジネス</v>
      </c>
      <c r="F31" s="320" t="str">
        <f t="shared" si="4"/>
        <v>ビジネス</v>
      </c>
      <c r="G31" s="320" t="str">
        <f t="shared" si="5"/>
        <v>ビジネス</v>
      </c>
      <c r="H31" s="320" t="str">
        <f t="shared" si="5"/>
        <v>ビジネス</v>
      </c>
      <c r="I31" s="320" t="str">
        <f t="shared" si="2"/>
        <v>ビジネス</v>
      </c>
      <c r="J31" s="320" t="str">
        <f t="shared" si="6"/>
        <v>エコノミー</v>
      </c>
      <c r="K31" s="320" t="str">
        <f t="shared" si="6"/>
        <v>エコノミー</v>
      </c>
      <c r="N31" s="97"/>
    </row>
    <row r="32" spans="1:23">
      <c r="A32" s="324" t="s">
        <v>280</v>
      </c>
      <c r="B32" s="396" t="s">
        <v>281</v>
      </c>
      <c r="C32" s="397" t="s">
        <v>195</v>
      </c>
      <c r="D32" s="395" t="s">
        <v>192</v>
      </c>
      <c r="E32" s="320" t="str">
        <f t="shared" si="4"/>
        <v>ビジネス</v>
      </c>
      <c r="F32" s="320" t="str">
        <f t="shared" si="4"/>
        <v>ビジネス</v>
      </c>
      <c r="G32" s="320" t="str">
        <f t="shared" si="5"/>
        <v>ビジネス</v>
      </c>
      <c r="H32" s="320" t="str">
        <f t="shared" si="5"/>
        <v>ビジネス</v>
      </c>
      <c r="I32" s="320" t="str">
        <f t="shared" si="2"/>
        <v>ビジネス</v>
      </c>
      <c r="J32" s="320" t="str">
        <f t="shared" si="6"/>
        <v>エコノミー</v>
      </c>
      <c r="K32" s="320" t="str">
        <f t="shared" si="6"/>
        <v>エコノミー</v>
      </c>
      <c r="N32" s="97"/>
    </row>
    <row r="33" spans="1:14">
      <c r="A33" s="324" t="s">
        <v>282</v>
      </c>
      <c r="B33" s="396" t="s">
        <v>283</v>
      </c>
      <c r="C33" s="345" t="s">
        <v>253</v>
      </c>
      <c r="D33" s="395" t="s">
        <v>175</v>
      </c>
      <c r="E33" s="320" t="str">
        <f t="shared" si="4"/>
        <v>ビジネス</v>
      </c>
      <c r="F33" s="320" t="str">
        <f t="shared" si="4"/>
        <v>ビジネス</v>
      </c>
      <c r="G33" s="320" t="str">
        <f t="shared" si="5"/>
        <v>ビジネス</v>
      </c>
      <c r="H33" s="320" t="str">
        <f t="shared" si="5"/>
        <v>ビジネス</v>
      </c>
      <c r="I33" s="320" t="str">
        <f t="shared" si="2"/>
        <v>エコノミー</v>
      </c>
      <c r="J33" s="320" t="str">
        <f t="shared" si="6"/>
        <v>エコノミー</v>
      </c>
      <c r="K33" s="320" t="str">
        <f t="shared" si="6"/>
        <v>エコノミー</v>
      </c>
      <c r="N33" s="97"/>
    </row>
    <row r="34" spans="1:14">
      <c r="A34" s="327" t="s">
        <v>284</v>
      </c>
      <c r="B34" s="399" t="s">
        <v>285</v>
      </c>
      <c r="C34" s="323" t="s">
        <v>187</v>
      </c>
      <c r="D34" s="395" t="s">
        <v>175</v>
      </c>
      <c r="E34" s="320" t="str">
        <f t="shared" si="4"/>
        <v>ビジネス</v>
      </c>
      <c r="F34" s="320" t="str">
        <f t="shared" si="4"/>
        <v>ビジネス</v>
      </c>
      <c r="G34" s="320" t="str">
        <f t="shared" si="5"/>
        <v>ビジネス</v>
      </c>
      <c r="H34" s="320" t="str">
        <f t="shared" si="5"/>
        <v>ビジネス</v>
      </c>
      <c r="I34" s="320" t="str">
        <f t="shared" si="2"/>
        <v>エコノミー</v>
      </c>
      <c r="J34" s="320" t="str">
        <f t="shared" si="6"/>
        <v>エコノミー</v>
      </c>
      <c r="K34" s="320" t="str">
        <f t="shared" si="6"/>
        <v>エコノミー</v>
      </c>
      <c r="N34" s="97"/>
    </row>
    <row r="35" spans="1:14">
      <c r="A35" s="327" t="s">
        <v>286</v>
      </c>
      <c r="B35" s="396" t="s">
        <v>287</v>
      </c>
      <c r="C35" s="335" t="s">
        <v>288</v>
      </c>
      <c r="D35" s="395" t="s">
        <v>192</v>
      </c>
      <c r="E35" s="320" t="str">
        <f t="shared" si="4"/>
        <v>ビジネス</v>
      </c>
      <c r="F35" s="320" t="str">
        <f t="shared" si="4"/>
        <v>ビジネス</v>
      </c>
      <c r="G35" s="320" t="str">
        <f t="shared" si="5"/>
        <v>ビジネス</v>
      </c>
      <c r="H35" s="320" t="str">
        <f t="shared" si="5"/>
        <v>ビジネス</v>
      </c>
      <c r="I35" s="320" t="str">
        <f t="shared" si="2"/>
        <v>ビジネス</v>
      </c>
      <c r="J35" s="320" t="str">
        <f t="shared" si="6"/>
        <v>エコノミー</v>
      </c>
      <c r="K35" s="320" t="str">
        <f t="shared" si="6"/>
        <v>エコノミー</v>
      </c>
      <c r="N35" s="97"/>
    </row>
    <row r="36" spans="1:14">
      <c r="A36" s="341" t="s">
        <v>289</v>
      </c>
      <c r="B36" s="396" t="s">
        <v>290</v>
      </c>
      <c r="C36" s="335" t="s">
        <v>288</v>
      </c>
      <c r="D36" s="395" t="s">
        <v>192</v>
      </c>
      <c r="E36" s="320" t="str">
        <f t="shared" si="4"/>
        <v>ビジネス</v>
      </c>
      <c r="F36" s="320" t="str">
        <f t="shared" si="4"/>
        <v>ビジネス</v>
      </c>
      <c r="G36" s="320" t="str">
        <f t="shared" si="5"/>
        <v>ビジネス</v>
      </c>
      <c r="H36" s="320" t="str">
        <f t="shared" si="5"/>
        <v>ビジネス</v>
      </c>
      <c r="I36" s="320" t="str">
        <f t="shared" si="2"/>
        <v>ビジネス</v>
      </c>
      <c r="J36" s="320" t="str">
        <f t="shared" si="6"/>
        <v>エコノミー</v>
      </c>
      <c r="K36" s="320" t="str">
        <f t="shared" si="6"/>
        <v>エコノミー</v>
      </c>
      <c r="N36" s="97"/>
    </row>
    <row r="37" spans="1:14">
      <c r="A37" s="327" t="s">
        <v>291</v>
      </c>
      <c r="B37" s="399" t="s">
        <v>292</v>
      </c>
      <c r="C37" s="400" t="s">
        <v>276</v>
      </c>
      <c r="D37" s="395" t="s">
        <v>192</v>
      </c>
      <c r="E37" s="320" t="str">
        <f t="shared" si="4"/>
        <v>ビジネス</v>
      </c>
      <c r="F37" s="320" t="str">
        <f t="shared" si="4"/>
        <v>ビジネス</v>
      </c>
      <c r="G37" s="320" t="str">
        <f t="shared" si="5"/>
        <v>ビジネス</v>
      </c>
      <c r="H37" s="320" t="str">
        <f t="shared" si="5"/>
        <v>ビジネス</v>
      </c>
      <c r="I37" s="320" t="str">
        <f t="shared" si="2"/>
        <v>ビジネス</v>
      </c>
      <c r="J37" s="320" t="str">
        <f t="shared" si="6"/>
        <v>エコノミー</v>
      </c>
      <c r="K37" s="320" t="str">
        <f t="shared" si="6"/>
        <v>エコノミー</v>
      </c>
      <c r="N37" s="97"/>
    </row>
    <row r="38" spans="1:14">
      <c r="A38" s="341" t="s">
        <v>293</v>
      </c>
      <c r="B38" s="399" t="s">
        <v>294</v>
      </c>
      <c r="C38" s="323" t="s">
        <v>240</v>
      </c>
      <c r="D38" s="395" t="s">
        <v>241</v>
      </c>
      <c r="E38" s="320" t="str">
        <f t="shared" si="4"/>
        <v>ビジネス</v>
      </c>
      <c r="F38" s="320" t="str">
        <f t="shared" si="4"/>
        <v>ビジネス</v>
      </c>
      <c r="G38" s="320" t="str">
        <f t="shared" si="5"/>
        <v>エコノミー</v>
      </c>
      <c r="H38" s="320" t="str">
        <f t="shared" si="5"/>
        <v>エコノミー</v>
      </c>
      <c r="I38" s="320" t="str">
        <f t="shared" si="2"/>
        <v>エコノミー</v>
      </c>
      <c r="J38" s="320" t="str">
        <f t="shared" si="6"/>
        <v>エコノミー</v>
      </c>
      <c r="K38" s="320" t="str">
        <f t="shared" si="6"/>
        <v>エコノミー</v>
      </c>
      <c r="N38" s="97"/>
    </row>
    <row r="39" spans="1:14">
      <c r="A39" s="324" t="s">
        <v>295</v>
      </c>
      <c r="B39" s="399" t="s">
        <v>296</v>
      </c>
      <c r="C39" s="400" t="s">
        <v>276</v>
      </c>
      <c r="D39" s="395" t="s">
        <v>192</v>
      </c>
      <c r="E39" s="320" t="str">
        <f t="shared" si="4"/>
        <v>ビジネス</v>
      </c>
      <c r="F39" s="320" t="str">
        <f t="shared" si="4"/>
        <v>ビジネス</v>
      </c>
      <c r="G39" s="320" t="str">
        <f t="shared" si="5"/>
        <v>ビジネス</v>
      </c>
      <c r="H39" s="320" t="str">
        <f t="shared" si="5"/>
        <v>ビジネス</v>
      </c>
      <c r="I39" s="320" t="str">
        <f t="shared" si="2"/>
        <v>ビジネス</v>
      </c>
      <c r="J39" s="320" t="str">
        <f t="shared" si="6"/>
        <v>エコノミー</v>
      </c>
      <c r="K39" s="320" t="str">
        <f t="shared" si="6"/>
        <v>エコノミー</v>
      </c>
      <c r="N39" s="97"/>
    </row>
    <row r="40" spans="1:14">
      <c r="A40" s="322" t="s">
        <v>297</v>
      </c>
      <c r="B40" s="396" t="s">
        <v>298</v>
      </c>
      <c r="C40" s="397" t="s">
        <v>276</v>
      </c>
      <c r="D40" s="395" t="s">
        <v>192</v>
      </c>
      <c r="E40" s="320" t="str">
        <f t="shared" si="4"/>
        <v>ビジネス</v>
      </c>
      <c r="F40" s="320" t="str">
        <f t="shared" si="4"/>
        <v>ビジネス</v>
      </c>
      <c r="G40" s="320" t="str">
        <f t="shared" si="5"/>
        <v>ビジネス</v>
      </c>
      <c r="H40" s="320" t="str">
        <f t="shared" si="5"/>
        <v>ビジネス</v>
      </c>
      <c r="I40" s="320" t="str">
        <f t="shared" si="2"/>
        <v>ビジネス</v>
      </c>
      <c r="J40" s="320" t="str">
        <f t="shared" si="6"/>
        <v>エコノミー</v>
      </c>
      <c r="K40" s="320" t="str">
        <f t="shared" si="6"/>
        <v>エコノミー</v>
      </c>
      <c r="N40" s="97"/>
    </row>
    <row r="41" spans="1:14">
      <c r="A41" s="317" t="s">
        <v>299</v>
      </c>
      <c r="B41" s="396" t="s">
        <v>300</v>
      </c>
      <c r="C41" s="397" t="s">
        <v>215</v>
      </c>
      <c r="D41" s="395" t="s">
        <v>175</v>
      </c>
      <c r="E41" s="320" t="str">
        <f t="shared" si="4"/>
        <v>ビジネス</v>
      </c>
      <c r="F41" s="320" t="str">
        <f t="shared" si="4"/>
        <v>ビジネス</v>
      </c>
      <c r="G41" s="320" t="str">
        <f t="shared" si="5"/>
        <v>ビジネス</v>
      </c>
      <c r="H41" s="320" t="str">
        <f t="shared" si="5"/>
        <v>ビジネス</v>
      </c>
      <c r="I41" s="320" t="str">
        <f t="shared" si="2"/>
        <v>エコノミー</v>
      </c>
      <c r="J41" s="320" t="str">
        <f t="shared" si="6"/>
        <v>エコノミー</v>
      </c>
      <c r="K41" s="320" t="str">
        <f t="shared" si="6"/>
        <v>エコノミー</v>
      </c>
      <c r="N41" s="97"/>
    </row>
    <row r="42" spans="1:14">
      <c r="A42" s="327" t="s">
        <v>301</v>
      </c>
      <c r="B42" s="399" t="s">
        <v>302</v>
      </c>
      <c r="C42" s="323" t="s">
        <v>199</v>
      </c>
      <c r="D42" s="395" t="s">
        <v>175</v>
      </c>
      <c r="E42" s="320" t="str">
        <f t="shared" si="4"/>
        <v>ビジネス</v>
      </c>
      <c r="F42" s="320" t="str">
        <f t="shared" si="4"/>
        <v>ビジネス</v>
      </c>
      <c r="G42" s="320" t="str">
        <f t="shared" si="5"/>
        <v>ビジネス</v>
      </c>
      <c r="H42" s="320" t="str">
        <f t="shared" si="5"/>
        <v>ビジネス</v>
      </c>
      <c r="I42" s="320" t="str">
        <f t="shared" si="2"/>
        <v>エコノミー</v>
      </c>
      <c r="J42" s="320" t="str">
        <f t="shared" si="6"/>
        <v>エコノミー</v>
      </c>
      <c r="K42" s="320" t="str">
        <f t="shared" si="6"/>
        <v>エコノミー</v>
      </c>
      <c r="N42" s="97"/>
    </row>
    <row r="43" spans="1:14">
      <c r="A43" s="327" t="s">
        <v>303</v>
      </c>
      <c r="B43" s="399" t="s">
        <v>304</v>
      </c>
      <c r="C43" s="402" t="s">
        <v>273</v>
      </c>
      <c r="D43" s="395" t="s">
        <v>175</v>
      </c>
      <c r="E43" s="320" t="str">
        <f t="shared" si="4"/>
        <v>ビジネス</v>
      </c>
      <c r="F43" s="320" t="str">
        <f t="shared" si="4"/>
        <v>ビジネス</v>
      </c>
      <c r="G43" s="320" t="str">
        <f t="shared" si="5"/>
        <v>ビジネス</v>
      </c>
      <c r="H43" s="320" t="str">
        <f t="shared" si="5"/>
        <v>ビジネス</v>
      </c>
      <c r="I43" s="320" t="str">
        <f t="shared" si="2"/>
        <v>エコノミー</v>
      </c>
      <c r="J43" s="320" t="str">
        <f t="shared" si="6"/>
        <v>エコノミー</v>
      </c>
      <c r="K43" s="320" t="str">
        <f t="shared" si="6"/>
        <v>エコノミー</v>
      </c>
      <c r="N43" s="97"/>
    </row>
    <row r="44" spans="1:14">
      <c r="A44" s="327"/>
      <c r="B44" s="396" t="s">
        <v>305</v>
      </c>
      <c r="C44" s="318" t="s">
        <v>253</v>
      </c>
      <c r="D44" s="395" t="s">
        <v>175</v>
      </c>
      <c r="E44" s="320" t="str">
        <f t="shared" si="4"/>
        <v>ビジネス</v>
      </c>
      <c r="F44" s="320" t="str">
        <f t="shared" si="4"/>
        <v>ビジネス</v>
      </c>
      <c r="G44" s="320" t="str">
        <f t="shared" si="5"/>
        <v>ビジネス</v>
      </c>
      <c r="H44" s="320" t="str">
        <f t="shared" si="5"/>
        <v>ビジネス</v>
      </c>
      <c r="I44" s="320" t="str">
        <f t="shared" si="2"/>
        <v>エコノミー</v>
      </c>
      <c r="J44" s="320" t="str">
        <f t="shared" si="6"/>
        <v>エコノミー</v>
      </c>
      <c r="K44" s="320" t="str">
        <f t="shared" si="6"/>
        <v>エコノミー</v>
      </c>
      <c r="N44" s="97"/>
    </row>
    <row r="45" spans="1:14">
      <c r="A45" s="324" t="s">
        <v>306</v>
      </c>
      <c r="B45" s="396" t="s">
        <v>307</v>
      </c>
      <c r="C45" s="318" t="s">
        <v>270</v>
      </c>
      <c r="D45" s="395" t="s">
        <v>175</v>
      </c>
      <c r="E45" s="320" t="str">
        <f t="shared" si="4"/>
        <v>ビジネス</v>
      </c>
      <c r="F45" s="320" t="str">
        <f t="shared" si="4"/>
        <v>ビジネス</v>
      </c>
      <c r="G45" s="320" t="str">
        <f t="shared" si="5"/>
        <v>ビジネス</v>
      </c>
      <c r="H45" s="320" t="str">
        <f t="shared" si="5"/>
        <v>ビジネス</v>
      </c>
      <c r="I45" s="320" t="str">
        <f t="shared" si="2"/>
        <v>エコノミー</v>
      </c>
      <c r="J45" s="320" t="str">
        <f t="shared" si="6"/>
        <v>エコノミー</v>
      </c>
      <c r="K45" s="320" t="str">
        <f t="shared" si="6"/>
        <v>エコノミー</v>
      </c>
      <c r="N45" s="97"/>
    </row>
    <row r="46" spans="1:14">
      <c r="A46" s="325" t="s">
        <v>308</v>
      </c>
      <c r="B46" s="396" t="s">
        <v>309</v>
      </c>
      <c r="C46" s="318" t="s">
        <v>215</v>
      </c>
      <c r="D46" s="395" t="s">
        <v>175</v>
      </c>
      <c r="E46" s="320" t="str">
        <f t="shared" si="4"/>
        <v>ビジネス</v>
      </c>
      <c r="F46" s="320" t="str">
        <f t="shared" si="4"/>
        <v>ビジネス</v>
      </c>
      <c r="G46" s="320" t="str">
        <f t="shared" si="5"/>
        <v>ビジネス</v>
      </c>
      <c r="H46" s="320" t="str">
        <f t="shared" si="5"/>
        <v>ビジネス</v>
      </c>
      <c r="I46" s="320" t="str">
        <f t="shared" si="2"/>
        <v>エコノミー</v>
      </c>
      <c r="J46" s="320" t="str">
        <f t="shared" si="6"/>
        <v>エコノミー</v>
      </c>
      <c r="K46" s="320" t="str">
        <f t="shared" si="6"/>
        <v>エコノミー</v>
      </c>
      <c r="N46" s="97"/>
    </row>
    <row r="47" spans="1:14">
      <c r="A47" s="327" t="s">
        <v>310</v>
      </c>
      <c r="B47" s="396" t="s">
        <v>311</v>
      </c>
      <c r="C47" s="397" t="s">
        <v>265</v>
      </c>
      <c r="D47" s="395" t="s">
        <v>175</v>
      </c>
      <c r="E47" s="320" t="str">
        <f t="shared" si="4"/>
        <v>ビジネス</v>
      </c>
      <c r="F47" s="320" t="str">
        <f t="shared" si="4"/>
        <v>ビジネス</v>
      </c>
      <c r="G47" s="320" t="str">
        <f t="shared" si="5"/>
        <v>ビジネス</v>
      </c>
      <c r="H47" s="320" t="str">
        <f t="shared" si="5"/>
        <v>ビジネス</v>
      </c>
      <c r="I47" s="320" t="str">
        <f t="shared" si="2"/>
        <v>エコノミー</v>
      </c>
      <c r="J47" s="320" t="str">
        <f t="shared" si="6"/>
        <v>エコノミー</v>
      </c>
      <c r="K47" s="320" t="str">
        <f t="shared" si="6"/>
        <v>エコノミー</v>
      </c>
      <c r="N47" s="97"/>
    </row>
    <row r="48" spans="1:14">
      <c r="A48" s="327" t="s">
        <v>312</v>
      </c>
      <c r="B48" s="396" t="s">
        <v>313</v>
      </c>
      <c r="C48" s="397" t="s">
        <v>276</v>
      </c>
      <c r="D48" s="395" t="s">
        <v>192</v>
      </c>
      <c r="E48" s="320" t="str">
        <f t="shared" si="4"/>
        <v>ビジネス</v>
      </c>
      <c r="F48" s="320" t="str">
        <f t="shared" si="4"/>
        <v>ビジネス</v>
      </c>
      <c r="G48" s="320" t="str">
        <f t="shared" si="5"/>
        <v>ビジネス</v>
      </c>
      <c r="H48" s="320" t="str">
        <f t="shared" si="5"/>
        <v>ビジネス</v>
      </c>
      <c r="I48" s="320" t="str">
        <f t="shared" si="2"/>
        <v>ビジネス</v>
      </c>
      <c r="J48" s="320" t="str">
        <f t="shared" si="6"/>
        <v>エコノミー</v>
      </c>
      <c r="K48" s="320" t="str">
        <f t="shared" si="6"/>
        <v>エコノミー</v>
      </c>
      <c r="N48" s="97"/>
    </row>
    <row r="49" spans="1:14">
      <c r="A49" s="327" t="s">
        <v>314</v>
      </c>
      <c r="B49" s="396" t="s">
        <v>315</v>
      </c>
      <c r="C49" s="318" t="s">
        <v>270</v>
      </c>
      <c r="D49" s="395" t="s">
        <v>175</v>
      </c>
      <c r="E49" s="320" t="str">
        <f t="shared" si="4"/>
        <v>ビジネス</v>
      </c>
      <c r="F49" s="320" t="str">
        <f t="shared" si="4"/>
        <v>ビジネス</v>
      </c>
      <c r="G49" s="320" t="str">
        <f t="shared" si="5"/>
        <v>ビジネス</v>
      </c>
      <c r="H49" s="320" t="str">
        <f t="shared" si="5"/>
        <v>ビジネス</v>
      </c>
      <c r="I49" s="320" t="str">
        <f t="shared" si="2"/>
        <v>エコノミー</v>
      </c>
      <c r="J49" s="320" t="str">
        <f t="shared" si="6"/>
        <v>エコノミー</v>
      </c>
      <c r="K49" s="320" t="str">
        <f t="shared" si="6"/>
        <v>エコノミー</v>
      </c>
      <c r="N49" s="97"/>
    </row>
    <row r="50" spans="1:14">
      <c r="A50" s="324" t="s">
        <v>316</v>
      </c>
      <c r="B50" s="396" t="s">
        <v>317</v>
      </c>
      <c r="C50" s="318" t="s">
        <v>199</v>
      </c>
      <c r="D50" s="395" t="s">
        <v>175</v>
      </c>
      <c r="E50" s="320" t="str">
        <f t="shared" si="4"/>
        <v>ビジネス</v>
      </c>
      <c r="F50" s="320" t="str">
        <f t="shared" si="4"/>
        <v>ビジネス</v>
      </c>
      <c r="G50" s="320" t="str">
        <f t="shared" si="5"/>
        <v>ビジネス</v>
      </c>
      <c r="H50" s="320" t="str">
        <f t="shared" si="5"/>
        <v>ビジネス</v>
      </c>
      <c r="I50" s="320" t="str">
        <f t="shared" si="2"/>
        <v>エコノミー</v>
      </c>
      <c r="J50" s="320" t="str">
        <f t="shared" si="6"/>
        <v>エコノミー</v>
      </c>
      <c r="K50" s="320" t="str">
        <f t="shared" si="6"/>
        <v>エコノミー</v>
      </c>
      <c r="N50" s="97"/>
    </row>
    <row r="51" spans="1:14">
      <c r="A51" s="327" t="s">
        <v>318</v>
      </c>
      <c r="B51" s="396" t="s">
        <v>319</v>
      </c>
      <c r="C51" s="335" t="s">
        <v>211</v>
      </c>
      <c r="D51" s="395" t="s">
        <v>192</v>
      </c>
      <c r="E51" s="320" t="str">
        <f t="shared" si="4"/>
        <v>ビジネス</v>
      </c>
      <c r="F51" s="320" t="str">
        <f t="shared" si="4"/>
        <v>ビジネス</v>
      </c>
      <c r="G51" s="320" t="str">
        <f t="shared" si="5"/>
        <v>ビジネス</v>
      </c>
      <c r="H51" s="320" t="str">
        <f t="shared" si="5"/>
        <v>ビジネス</v>
      </c>
      <c r="I51" s="320" t="str">
        <f t="shared" si="2"/>
        <v>ビジネス</v>
      </c>
      <c r="J51" s="320" t="str">
        <f t="shared" si="6"/>
        <v>エコノミー</v>
      </c>
      <c r="K51" s="320" t="str">
        <f t="shared" si="6"/>
        <v>エコノミー</v>
      </c>
      <c r="N51" s="97"/>
    </row>
    <row r="52" spans="1:14">
      <c r="A52" s="327" t="s">
        <v>320</v>
      </c>
      <c r="B52" s="396" t="s">
        <v>321</v>
      </c>
      <c r="C52" s="318" t="s">
        <v>195</v>
      </c>
      <c r="D52" s="395" t="s">
        <v>322</v>
      </c>
      <c r="E52" s="320" t="str">
        <f t="shared" si="4"/>
        <v>ビジネス</v>
      </c>
      <c r="F52" s="320" t="str">
        <f t="shared" si="4"/>
        <v>ビジネス</v>
      </c>
      <c r="G52" s="320" t="str">
        <f t="shared" si="5"/>
        <v>ビジネス</v>
      </c>
      <c r="H52" s="320" t="str">
        <f t="shared" si="5"/>
        <v>ビジネス</v>
      </c>
      <c r="I52" s="320" t="str">
        <f t="shared" si="2"/>
        <v>ビジネス</v>
      </c>
      <c r="J52" s="320" t="str">
        <f t="shared" si="6"/>
        <v>エコノミー</v>
      </c>
      <c r="K52" s="320" t="str">
        <f t="shared" si="6"/>
        <v>エコノミー</v>
      </c>
      <c r="N52" s="97"/>
    </row>
    <row r="53" spans="1:14">
      <c r="A53" s="324" t="s">
        <v>323</v>
      </c>
      <c r="B53" s="396" t="s">
        <v>324</v>
      </c>
      <c r="C53" s="335" t="s">
        <v>288</v>
      </c>
      <c r="D53" s="395" t="s">
        <v>192</v>
      </c>
      <c r="E53" s="320" t="str">
        <f t="shared" si="4"/>
        <v>ビジネス</v>
      </c>
      <c r="F53" s="320" t="str">
        <f t="shared" si="4"/>
        <v>ビジネス</v>
      </c>
      <c r="G53" s="320" t="str">
        <f t="shared" si="5"/>
        <v>ビジネス</v>
      </c>
      <c r="H53" s="320" t="str">
        <f t="shared" si="5"/>
        <v>ビジネス</v>
      </c>
      <c r="I53" s="320" t="str">
        <f t="shared" si="2"/>
        <v>ビジネス</v>
      </c>
      <c r="J53" s="320" t="str">
        <f t="shared" si="6"/>
        <v>エコノミー</v>
      </c>
      <c r="K53" s="320" t="str">
        <f t="shared" si="6"/>
        <v>エコノミー</v>
      </c>
      <c r="N53" s="97"/>
    </row>
    <row r="54" spans="1:14">
      <c r="A54" s="327" t="s">
        <v>325</v>
      </c>
      <c r="B54" s="396" t="s">
        <v>326</v>
      </c>
      <c r="C54" s="335" t="s">
        <v>288</v>
      </c>
      <c r="D54" s="395" t="s">
        <v>192</v>
      </c>
      <c r="E54" s="320" t="str">
        <f t="shared" si="4"/>
        <v>ビジネス</v>
      </c>
      <c r="F54" s="320" t="str">
        <f t="shared" si="4"/>
        <v>ビジネス</v>
      </c>
      <c r="G54" s="320" t="str">
        <f t="shared" si="5"/>
        <v>ビジネス</v>
      </c>
      <c r="H54" s="320" t="str">
        <f t="shared" si="5"/>
        <v>ビジネス</v>
      </c>
      <c r="I54" s="320" t="str">
        <f t="shared" si="2"/>
        <v>ビジネス</v>
      </c>
      <c r="J54" s="320" t="str">
        <f t="shared" si="6"/>
        <v>エコノミー</v>
      </c>
      <c r="K54" s="320" t="str">
        <f t="shared" si="6"/>
        <v>エコノミー</v>
      </c>
      <c r="N54" s="97"/>
    </row>
    <row r="55" spans="1:14">
      <c r="A55" s="324" t="s">
        <v>327</v>
      </c>
      <c r="B55" s="396" t="s">
        <v>328</v>
      </c>
      <c r="C55" s="318" t="s">
        <v>187</v>
      </c>
      <c r="D55" s="395" t="s">
        <v>175</v>
      </c>
      <c r="E55" s="320" t="str">
        <f t="shared" si="4"/>
        <v>ビジネス</v>
      </c>
      <c r="F55" s="320" t="str">
        <f t="shared" si="4"/>
        <v>ビジネス</v>
      </c>
      <c r="G55" s="320" t="str">
        <f t="shared" si="5"/>
        <v>ビジネス</v>
      </c>
      <c r="H55" s="320" t="str">
        <f t="shared" si="5"/>
        <v>ビジネス</v>
      </c>
      <c r="I55" s="320" t="str">
        <f t="shared" si="2"/>
        <v>エコノミー</v>
      </c>
      <c r="J55" s="320" t="str">
        <f t="shared" si="6"/>
        <v>エコノミー</v>
      </c>
      <c r="K55" s="320" t="str">
        <f t="shared" si="6"/>
        <v>エコノミー</v>
      </c>
      <c r="N55" s="97"/>
    </row>
    <row r="56" spans="1:14">
      <c r="A56" s="324" t="s">
        <v>329</v>
      </c>
      <c r="B56" s="396" t="s">
        <v>330</v>
      </c>
      <c r="C56" s="318" t="s">
        <v>273</v>
      </c>
      <c r="D56" s="395" t="s">
        <v>175</v>
      </c>
      <c r="E56" s="320" t="str">
        <f t="shared" si="4"/>
        <v>ビジネス</v>
      </c>
      <c r="F56" s="320" t="str">
        <f t="shared" si="4"/>
        <v>ビジネス</v>
      </c>
      <c r="G56" s="320" t="str">
        <f t="shared" si="5"/>
        <v>ビジネス</v>
      </c>
      <c r="H56" s="320" t="str">
        <f t="shared" si="5"/>
        <v>ビジネス</v>
      </c>
      <c r="I56" s="320" t="str">
        <f t="shared" si="2"/>
        <v>エコノミー</v>
      </c>
      <c r="J56" s="320" t="str">
        <f t="shared" si="6"/>
        <v>エコノミー</v>
      </c>
      <c r="K56" s="320" t="str">
        <f t="shared" si="6"/>
        <v>エコノミー</v>
      </c>
      <c r="N56" s="97"/>
    </row>
    <row r="57" spans="1:14">
      <c r="A57" s="325" t="s">
        <v>331</v>
      </c>
      <c r="B57" s="399" t="s">
        <v>332</v>
      </c>
      <c r="C57" s="400" t="s">
        <v>276</v>
      </c>
      <c r="D57" s="395" t="s">
        <v>192</v>
      </c>
      <c r="E57" s="320" t="str">
        <f t="shared" si="4"/>
        <v>ビジネス</v>
      </c>
      <c r="F57" s="320" t="str">
        <f t="shared" si="4"/>
        <v>ビジネス</v>
      </c>
      <c r="G57" s="320" t="str">
        <f t="shared" si="5"/>
        <v>ビジネス</v>
      </c>
      <c r="H57" s="320" t="str">
        <f t="shared" si="5"/>
        <v>ビジネス</v>
      </c>
      <c r="I57" s="320" t="str">
        <f t="shared" si="2"/>
        <v>ビジネス</v>
      </c>
      <c r="J57" s="320" t="str">
        <f t="shared" si="6"/>
        <v>エコノミー</v>
      </c>
      <c r="K57" s="320" t="str">
        <f t="shared" si="6"/>
        <v>エコノミー</v>
      </c>
      <c r="N57" s="97"/>
    </row>
    <row r="58" spans="1:14">
      <c r="A58" s="324" t="s">
        <v>333</v>
      </c>
      <c r="B58" s="396" t="s">
        <v>334</v>
      </c>
      <c r="C58" s="335" t="s">
        <v>211</v>
      </c>
      <c r="D58" s="395" t="s">
        <v>192</v>
      </c>
      <c r="E58" s="320" t="str">
        <f t="shared" si="4"/>
        <v>ビジネス</v>
      </c>
      <c r="F58" s="320" t="str">
        <f t="shared" si="4"/>
        <v>ビジネス</v>
      </c>
      <c r="G58" s="320" t="str">
        <f t="shared" si="5"/>
        <v>ビジネス</v>
      </c>
      <c r="H58" s="320" t="str">
        <f t="shared" si="5"/>
        <v>ビジネス</v>
      </c>
      <c r="I58" s="320" t="str">
        <f t="shared" si="2"/>
        <v>ビジネス</v>
      </c>
      <c r="J58" s="320" t="str">
        <f t="shared" si="6"/>
        <v>エコノミー</v>
      </c>
      <c r="K58" s="320" t="str">
        <f t="shared" si="6"/>
        <v>エコノミー</v>
      </c>
      <c r="N58" s="97"/>
    </row>
    <row r="59" spans="1:14">
      <c r="A59" s="355" t="s">
        <v>335</v>
      </c>
      <c r="B59" s="396" t="s">
        <v>336</v>
      </c>
      <c r="C59" s="397" t="s">
        <v>276</v>
      </c>
      <c r="D59" s="395" t="s">
        <v>322</v>
      </c>
      <c r="E59" s="320" t="str">
        <f t="shared" si="4"/>
        <v>ビジネス</v>
      </c>
      <c r="F59" s="320" t="str">
        <f t="shared" si="4"/>
        <v>ビジネス</v>
      </c>
      <c r="G59" s="320" t="str">
        <f t="shared" si="5"/>
        <v>ビジネス</v>
      </c>
      <c r="H59" s="320" t="str">
        <f t="shared" si="5"/>
        <v>ビジネス</v>
      </c>
      <c r="I59" s="320" t="str">
        <f t="shared" si="2"/>
        <v>ビジネス</v>
      </c>
      <c r="J59" s="320" t="str">
        <f t="shared" si="6"/>
        <v>エコノミー</v>
      </c>
      <c r="K59" s="320" t="str">
        <f t="shared" si="6"/>
        <v>エコノミー</v>
      </c>
      <c r="N59" s="97"/>
    </row>
    <row r="60" spans="1:14">
      <c r="A60" s="327" t="s">
        <v>337</v>
      </c>
      <c r="B60" s="396" t="s">
        <v>338</v>
      </c>
      <c r="C60" s="397" t="s">
        <v>265</v>
      </c>
      <c r="D60" s="395" t="s">
        <v>175</v>
      </c>
      <c r="E60" s="320" t="str">
        <f t="shared" si="4"/>
        <v>ビジネス</v>
      </c>
      <c r="F60" s="320" t="str">
        <f t="shared" si="4"/>
        <v>ビジネス</v>
      </c>
      <c r="G60" s="320" t="str">
        <f t="shared" si="5"/>
        <v>ビジネス</v>
      </c>
      <c r="H60" s="320" t="str">
        <f t="shared" si="5"/>
        <v>ビジネス</v>
      </c>
      <c r="I60" s="320" t="str">
        <f t="shared" si="2"/>
        <v>エコノミー</v>
      </c>
      <c r="J60" s="320" t="str">
        <f t="shared" si="6"/>
        <v>エコノミー</v>
      </c>
      <c r="K60" s="320" t="str">
        <f t="shared" si="6"/>
        <v>エコノミー</v>
      </c>
      <c r="N60" s="97"/>
    </row>
    <row r="61" spans="1:14">
      <c r="A61" s="322" t="s">
        <v>339</v>
      </c>
      <c r="B61" s="396" t="s">
        <v>340</v>
      </c>
      <c r="C61" s="318" t="s">
        <v>215</v>
      </c>
      <c r="D61" s="395" t="s">
        <v>175</v>
      </c>
      <c r="E61" s="320" t="str">
        <f t="shared" si="4"/>
        <v>ビジネス</v>
      </c>
      <c r="F61" s="320" t="str">
        <f t="shared" si="4"/>
        <v>ビジネス</v>
      </c>
      <c r="G61" s="320" t="str">
        <f t="shared" si="5"/>
        <v>ビジネス</v>
      </c>
      <c r="H61" s="320" t="str">
        <f t="shared" si="5"/>
        <v>ビジネス</v>
      </c>
      <c r="I61" s="320" t="str">
        <f t="shared" si="2"/>
        <v>エコノミー</v>
      </c>
      <c r="J61" s="320" t="str">
        <f t="shared" si="6"/>
        <v>エコノミー</v>
      </c>
      <c r="K61" s="320" t="str">
        <f t="shared" si="6"/>
        <v>エコノミー</v>
      </c>
      <c r="N61" s="97"/>
    </row>
    <row r="62" spans="1:14">
      <c r="A62" s="324" t="s">
        <v>341</v>
      </c>
      <c r="B62" s="396" t="s">
        <v>342</v>
      </c>
      <c r="C62" s="318" t="s">
        <v>174</v>
      </c>
      <c r="D62" s="395" t="s">
        <v>175</v>
      </c>
      <c r="E62" s="320" t="str">
        <f t="shared" si="4"/>
        <v>ビジネス</v>
      </c>
      <c r="F62" s="320" t="str">
        <f t="shared" si="4"/>
        <v>ビジネス</v>
      </c>
      <c r="G62" s="320" t="str">
        <f t="shared" si="5"/>
        <v>ビジネス</v>
      </c>
      <c r="H62" s="320" t="str">
        <f t="shared" si="5"/>
        <v>ビジネス</v>
      </c>
      <c r="I62" s="320" t="str">
        <f t="shared" si="2"/>
        <v>エコノミー</v>
      </c>
      <c r="J62" s="320" t="str">
        <f t="shared" si="6"/>
        <v>エコノミー</v>
      </c>
      <c r="K62" s="320" t="str">
        <f t="shared" si="6"/>
        <v>エコノミー</v>
      </c>
      <c r="N62" s="97"/>
    </row>
    <row r="63" spans="1:14">
      <c r="A63" s="327" t="s">
        <v>343</v>
      </c>
      <c r="B63" s="396" t="s">
        <v>344</v>
      </c>
      <c r="C63" s="318" t="s">
        <v>226</v>
      </c>
      <c r="D63" s="395" t="s">
        <v>175</v>
      </c>
      <c r="E63" s="320" t="str">
        <f t="shared" si="4"/>
        <v>ビジネス</v>
      </c>
      <c r="F63" s="320" t="str">
        <f t="shared" si="4"/>
        <v>ビジネス</v>
      </c>
      <c r="G63" s="320" t="str">
        <f t="shared" si="5"/>
        <v>ビジネス</v>
      </c>
      <c r="H63" s="320" t="str">
        <f t="shared" si="5"/>
        <v>ビジネス</v>
      </c>
      <c r="I63" s="320" t="str">
        <f t="shared" si="2"/>
        <v>エコノミー</v>
      </c>
      <c r="J63" s="320" t="str">
        <f t="shared" si="6"/>
        <v>エコノミー</v>
      </c>
      <c r="K63" s="320" t="str">
        <f t="shared" si="6"/>
        <v>エコノミー</v>
      </c>
      <c r="N63" s="97"/>
    </row>
    <row r="64" spans="1:14">
      <c r="A64" s="322" t="s">
        <v>345</v>
      </c>
      <c r="B64" s="396" t="s">
        <v>181</v>
      </c>
      <c r="C64" s="397" t="s">
        <v>240</v>
      </c>
      <c r="D64" s="395" t="s">
        <v>241</v>
      </c>
      <c r="E64" s="320" t="str">
        <f t="shared" si="4"/>
        <v>ビジネス</v>
      </c>
      <c r="F64" s="320" t="str">
        <f t="shared" si="4"/>
        <v>ビジネス</v>
      </c>
      <c r="G64" s="320" t="str">
        <f t="shared" si="5"/>
        <v>エコノミー</v>
      </c>
      <c r="H64" s="320" t="str">
        <f t="shared" si="5"/>
        <v>エコノミー</v>
      </c>
      <c r="I64" s="320" t="str">
        <f t="shared" si="2"/>
        <v>エコノミー</v>
      </c>
      <c r="J64" s="320" t="str">
        <f t="shared" si="6"/>
        <v>エコノミー</v>
      </c>
      <c r="K64" s="320" t="str">
        <f t="shared" si="6"/>
        <v>エコノミー</v>
      </c>
      <c r="N64" s="97"/>
    </row>
    <row r="65" spans="1:14">
      <c r="A65" s="327" t="s">
        <v>346</v>
      </c>
      <c r="B65" s="396" t="s">
        <v>347</v>
      </c>
      <c r="C65" s="335" t="s">
        <v>211</v>
      </c>
      <c r="D65" s="395" t="s">
        <v>192</v>
      </c>
      <c r="E65" s="320" t="str">
        <f t="shared" si="4"/>
        <v>ビジネス</v>
      </c>
      <c r="F65" s="320" t="str">
        <f t="shared" si="4"/>
        <v>ビジネス</v>
      </c>
      <c r="G65" s="320" t="str">
        <f t="shared" si="5"/>
        <v>ビジネス</v>
      </c>
      <c r="H65" s="320" t="str">
        <f t="shared" si="5"/>
        <v>ビジネス</v>
      </c>
      <c r="I65" s="320" t="str">
        <f t="shared" si="2"/>
        <v>ビジネス</v>
      </c>
      <c r="J65" s="320" t="str">
        <f t="shared" si="6"/>
        <v>エコノミー</v>
      </c>
      <c r="K65" s="320" t="str">
        <f t="shared" si="6"/>
        <v>エコノミー</v>
      </c>
      <c r="N65" s="97"/>
    </row>
    <row r="66" spans="1:14">
      <c r="A66" s="317" t="s">
        <v>348</v>
      </c>
      <c r="B66" s="396" t="s">
        <v>349</v>
      </c>
      <c r="C66" s="397" t="s">
        <v>350</v>
      </c>
      <c r="D66" s="395" t="s">
        <v>175</v>
      </c>
      <c r="E66" s="320" t="str">
        <f t="shared" si="4"/>
        <v>ビジネス</v>
      </c>
      <c r="F66" s="320" t="str">
        <f t="shared" si="4"/>
        <v>ビジネス</v>
      </c>
      <c r="G66" s="320" t="str">
        <f t="shared" si="5"/>
        <v>ビジネス</v>
      </c>
      <c r="H66" s="320" t="str">
        <f t="shared" si="5"/>
        <v>ビジネス</v>
      </c>
      <c r="I66" s="320" t="str">
        <f t="shared" si="2"/>
        <v>エコノミー</v>
      </c>
      <c r="J66" s="320" t="str">
        <f t="shared" si="6"/>
        <v>エコノミー</v>
      </c>
      <c r="K66" s="320" t="str">
        <f t="shared" si="6"/>
        <v>エコノミー</v>
      </c>
      <c r="N66" s="97"/>
    </row>
    <row r="67" spans="1:14">
      <c r="A67" s="324" t="s">
        <v>351</v>
      </c>
      <c r="B67" s="396" t="s">
        <v>352</v>
      </c>
      <c r="C67" s="318" t="s">
        <v>179</v>
      </c>
      <c r="D67" s="395" t="s">
        <v>175</v>
      </c>
      <c r="E67" s="320" t="str">
        <f t="shared" si="4"/>
        <v>ビジネス</v>
      </c>
      <c r="F67" s="320" t="str">
        <f t="shared" si="4"/>
        <v>ビジネス</v>
      </c>
      <c r="G67" s="320" t="str">
        <f t="shared" si="5"/>
        <v>ビジネス</v>
      </c>
      <c r="H67" s="320" t="str">
        <f t="shared" si="5"/>
        <v>ビジネス</v>
      </c>
      <c r="I67" s="320" t="str">
        <f t="shared" si="2"/>
        <v>エコノミー</v>
      </c>
      <c r="J67" s="320" t="str">
        <f t="shared" si="6"/>
        <v>エコノミー</v>
      </c>
      <c r="K67" s="320" t="str">
        <f t="shared" si="6"/>
        <v>エコノミー</v>
      </c>
      <c r="N67" s="97"/>
    </row>
    <row r="68" spans="1:14">
      <c r="A68" s="327" t="s">
        <v>353</v>
      </c>
      <c r="B68" s="396" t="s">
        <v>354</v>
      </c>
      <c r="C68" s="397" t="s">
        <v>265</v>
      </c>
      <c r="D68" s="395" t="s">
        <v>175</v>
      </c>
      <c r="E68" s="320" t="str">
        <f t="shared" si="4"/>
        <v>ビジネス</v>
      </c>
      <c r="F68" s="320" t="str">
        <f t="shared" si="4"/>
        <v>ビジネス</v>
      </c>
      <c r="G68" s="320" t="str">
        <f t="shared" si="5"/>
        <v>ビジネス</v>
      </c>
      <c r="H68" s="320" t="str">
        <f t="shared" si="5"/>
        <v>ビジネス</v>
      </c>
      <c r="I68" s="320" t="str">
        <f t="shared" ref="I68:I131" si="7">IF($D68="A","エコノミー",IF($D68="B","エコノミー",IF($D68="C","ビジネス",IF($D68="D","ビジネス",""))))</f>
        <v>エコノミー</v>
      </c>
      <c r="J68" s="320" t="str">
        <f t="shared" si="6"/>
        <v>エコノミー</v>
      </c>
      <c r="K68" s="320" t="str">
        <f t="shared" si="6"/>
        <v>エコノミー</v>
      </c>
      <c r="N68" s="97"/>
    </row>
    <row r="69" spans="1:14">
      <c r="A69" s="327" t="s">
        <v>355</v>
      </c>
      <c r="B69" s="399" t="s">
        <v>356</v>
      </c>
      <c r="C69" s="354" t="s">
        <v>276</v>
      </c>
      <c r="D69" s="395" t="s">
        <v>192</v>
      </c>
      <c r="E69" s="320" t="str">
        <f t="shared" si="4"/>
        <v>ビジネス</v>
      </c>
      <c r="F69" s="320" t="str">
        <f t="shared" si="4"/>
        <v>ビジネス</v>
      </c>
      <c r="G69" s="320" t="str">
        <f t="shared" si="5"/>
        <v>ビジネス</v>
      </c>
      <c r="H69" s="320" t="str">
        <f t="shared" si="5"/>
        <v>ビジネス</v>
      </c>
      <c r="I69" s="320" t="str">
        <f t="shared" si="7"/>
        <v>ビジネス</v>
      </c>
      <c r="J69" s="320" t="str">
        <f t="shared" si="6"/>
        <v>エコノミー</v>
      </c>
      <c r="K69" s="320" t="str">
        <f t="shared" si="6"/>
        <v>エコノミー</v>
      </c>
      <c r="N69" s="97"/>
    </row>
    <row r="70" spans="1:14">
      <c r="A70" s="324" t="s">
        <v>357</v>
      </c>
      <c r="B70" s="396" t="s">
        <v>358</v>
      </c>
      <c r="C70" s="318" t="s">
        <v>199</v>
      </c>
      <c r="D70" s="395" t="s">
        <v>175</v>
      </c>
      <c r="E70" s="320" t="str">
        <f t="shared" si="4"/>
        <v>ビジネス</v>
      </c>
      <c r="F70" s="320" t="str">
        <f t="shared" si="4"/>
        <v>ビジネス</v>
      </c>
      <c r="G70" s="320" t="str">
        <f t="shared" si="5"/>
        <v>ビジネス</v>
      </c>
      <c r="H70" s="320" t="str">
        <f t="shared" si="5"/>
        <v>ビジネス</v>
      </c>
      <c r="I70" s="320" t="str">
        <f t="shared" si="7"/>
        <v>エコノミー</v>
      </c>
      <c r="J70" s="320" t="str">
        <f t="shared" si="6"/>
        <v>エコノミー</v>
      </c>
      <c r="K70" s="320" t="str">
        <f t="shared" si="6"/>
        <v>エコノミー</v>
      </c>
      <c r="N70" s="97"/>
    </row>
    <row r="71" spans="1:14">
      <c r="A71" s="327" t="s">
        <v>359</v>
      </c>
      <c r="B71" s="396" t="s">
        <v>360</v>
      </c>
      <c r="C71" s="318" t="s">
        <v>215</v>
      </c>
      <c r="D71" s="395" t="s">
        <v>361</v>
      </c>
      <c r="E71" s="320" t="str">
        <f t="shared" si="4"/>
        <v>ビジネス</v>
      </c>
      <c r="F71" s="320" t="str">
        <f t="shared" si="4"/>
        <v>ビジネス</v>
      </c>
      <c r="G71" s="320" t="str">
        <f t="shared" si="5"/>
        <v>ビジネス</v>
      </c>
      <c r="H71" s="320" t="str">
        <f t="shared" si="5"/>
        <v>ビジネス</v>
      </c>
      <c r="I71" s="320" t="str">
        <f t="shared" si="7"/>
        <v>エコノミー</v>
      </c>
      <c r="J71" s="320" t="str">
        <f t="shared" si="6"/>
        <v>エコノミー</v>
      </c>
      <c r="K71" s="320" t="str">
        <f t="shared" si="6"/>
        <v>エコノミー</v>
      </c>
      <c r="N71" s="97"/>
    </row>
    <row r="72" spans="1:14">
      <c r="A72" s="324" t="s">
        <v>362</v>
      </c>
      <c r="B72" s="399" t="s">
        <v>363</v>
      </c>
      <c r="C72" s="400" t="s">
        <v>215</v>
      </c>
      <c r="D72" s="395" t="s">
        <v>361</v>
      </c>
      <c r="E72" s="320" t="str">
        <f t="shared" si="4"/>
        <v>ビジネス</v>
      </c>
      <c r="F72" s="320" t="str">
        <f t="shared" si="4"/>
        <v>ビジネス</v>
      </c>
      <c r="G72" s="320" t="str">
        <f t="shared" si="5"/>
        <v>ビジネス</v>
      </c>
      <c r="H72" s="320" t="str">
        <f t="shared" si="5"/>
        <v>ビジネス</v>
      </c>
      <c r="I72" s="320" t="str">
        <f t="shared" si="7"/>
        <v>エコノミー</v>
      </c>
      <c r="J72" s="320" t="str">
        <f t="shared" si="6"/>
        <v>エコノミー</v>
      </c>
      <c r="K72" s="320" t="str">
        <f t="shared" si="6"/>
        <v>エコノミー</v>
      </c>
      <c r="N72" s="97"/>
    </row>
    <row r="73" spans="1:14">
      <c r="A73" s="327" t="s">
        <v>364</v>
      </c>
      <c r="B73" s="396" t="s">
        <v>365</v>
      </c>
      <c r="C73" s="318" t="s">
        <v>215</v>
      </c>
      <c r="D73" s="395" t="s">
        <v>175</v>
      </c>
      <c r="E73" s="320" t="str">
        <f t="shared" si="4"/>
        <v>ビジネス</v>
      </c>
      <c r="F73" s="320" t="str">
        <f t="shared" si="4"/>
        <v>ビジネス</v>
      </c>
      <c r="G73" s="320" t="str">
        <f t="shared" si="5"/>
        <v>ビジネス</v>
      </c>
      <c r="H73" s="320" t="str">
        <f t="shared" si="5"/>
        <v>ビジネス</v>
      </c>
      <c r="I73" s="320" t="str">
        <f t="shared" si="7"/>
        <v>エコノミー</v>
      </c>
      <c r="J73" s="320" t="str">
        <f t="shared" si="6"/>
        <v>エコノミー</v>
      </c>
      <c r="K73" s="320" t="str">
        <f t="shared" si="6"/>
        <v>エコノミー</v>
      </c>
      <c r="N73" s="97"/>
    </row>
    <row r="74" spans="1:14">
      <c r="A74" s="327" t="s">
        <v>366</v>
      </c>
      <c r="B74" s="396" t="s">
        <v>367</v>
      </c>
      <c r="C74" s="318" t="s">
        <v>273</v>
      </c>
      <c r="D74" s="395" t="s">
        <v>175</v>
      </c>
      <c r="E74" s="320" t="str">
        <f t="shared" si="4"/>
        <v>ビジネス</v>
      </c>
      <c r="F74" s="320" t="str">
        <f t="shared" si="4"/>
        <v>ビジネス</v>
      </c>
      <c r="G74" s="320" t="str">
        <f t="shared" si="5"/>
        <v>ビジネス</v>
      </c>
      <c r="H74" s="320" t="str">
        <f t="shared" si="5"/>
        <v>ビジネス</v>
      </c>
      <c r="I74" s="320" t="str">
        <f t="shared" si="7"/>
        <v>エコノミー</v>
      </c>
      <c r="J74" s="320" t="str">
        <f t="shared" si="6"/>
        <v>エコノミー</v>
      </c>
      <c r="K74" s="320" t="str">
        <f t="shared" si="6"/>
        <v>エコノミー</v>
      </c>
      <c r="N74" s="97"/>
    </row>
    <row r="75" spans="1:14">
      <c r="A75" s="324" t="s">
        <v>368</v>
      </c>
      <c r="B75" s="399" t="s">
        <v>369</v>
      </c>
      <c r="C75" s="400" t="s">
        <v>240</v>
      </c>
      <c r="D75" s="395" t="s">
        <v>241</v>
      </c>
      <c r="E75" s="320" t="str">
        <f t="shared" si="4"/>
        <v>ビジネス</v>
      </c>
      <c r="F75" s="320" t="str">
        <f t="shared" si="4"/>
        <v>ビジネス</v>
      </c>
      <c r="G75" s="320" t="str">
        <f t="shared" si="5"/>
        <v>エコノミー</v>
      </c>
      <c r="H75" s="320" t="str">
        <f t="shared" si="5"/>
        <v>エコノミー</v>
      </c>
      <c r="I75" s="320" t="str">
        <f t="shared" si="7"/>
        <v>エコノミー</v>
      </c>
      <c r="J75" s="320" t="str">
        <f t="shared" si="6"/>
        <v>エコノミー</v>
      </c>
      <c r="K75" s="320" t="str">
        <f t="shared" si="6"/>
        <v>エコノミー</v>
      </c>
      <c r="N75" s="97"/>
    </row>
    <row r="76" spans="1:14">
      <c r="A76" s="322" t="s">
        <v>370</v>
      </c>
      <c r="B76" s="396" t="s">
        <v>371</v>
      </c>
      <c r="C76" s="403" t="s">
        <v>253</v>
      </c>
      <c r="D76" s="395" t="s">
        <v>175</v>
      </c>
      <c r="E76" s="320" t="str">
        <f t="shared" si="4"/>
        <v>ビジネス</v>
      </c>
      <c r="F76" s="320" t="str">
        <f t="shared" si="4"/>
        <v>ビジネス</v>
      </c>
      <c r="G76" s="320" t="str">
        <f t="shared" si="5"/>
        <v>ビジネス</v>
      </c>
      <c r="H76" s="320" t="str">
        <f t="shared" si="5"/>
        <v>ビジネス</v>
      </c>
      <c r="I76" s="320" t="str">
        <f t="shared" si="7"/>
        <v>エコノミー</v>
      </c>
      <c r="J76" s="320" t="str">
        <f t="shared" si="6"/>
        <v>エコノミー</v>
      </c>
      <c r="K76" s="320" t="str">
        <f t="shared" si="6"/>
        <v>エコノミー</v>
      </c>
      <c r="N76" s="97"/>
    </row>
    <row r="77" spans="1:14">
      <c r="A77" s="324" t="s">
        <v>372</v>
      </c>
      <c r="B77" s="396" t="s">
        <v>373</v>
      </c>
      <c r="C77" s="397" t="s">
        <v>245</v>
      </c>
      <c r="D77" s="395" t="s">
        <v>192</v>
      </c>
      <c r="E77" s="320" t="str">
        <f t="shared" si="4"/>
        <v>ビジネス</v>
      </c>
      <c r="F77" s="320" t="str">
        <f t="shared" si="4"/>
        <v>ビジネス</v>
      </c>
      <c r="G77" s="320" t="str">
        <f t="shared" si="5"/>
        <v>ビジネス</v>
      </c>
      <c r="H77" s="320" t="str">
        <f t="shared" si="5"/>
        <v>ビジネス</v>
      </c>
      <c r="I77" s="320" t="str">
        <f t="shared" si="7"/>
        <v>ビジネス</v>
      </c>
      <c r="J77" s="320" t="str">
        <f t="shared" si="6"/>
        <v>エコノミー</v>
      </c>
      <c r="K77" s="320" t="str">
        <f t="shared" si="6"/>
        <v>エコノミー</v>
      </c>
      <c r="N77" s="97"/>
    </row>
    <row r="78" spans="1:14">
      <c r="A78" s="327" t="s">
        <v>374</v>
      </c>
      <c r="B78" s="396" t="s">
        <v>375</v>
      </c>
      <c r="C78" s="335" t="s">
        <v>288</v>
      </c>
      <c r="D78" s="395" t="s">
        <v>192</v>
      </c>
      <c r="E78" s="320" t="str">
        <f t="shared" si="4"/>
        <v>ビジネス</v>
      </c>
      <c r="F78" s="320" t="str">
        <f t="shared" si="4"/>
        <v>ビジネス</v>
      </c>
      <c r="G78" s="320" t="str">
        <f t="shared" si="5"/>
        <v>ビジネス</v>
      </c>
      <c r="H78" s="320" t="str">
        <f t="shared" si="5"/>
        <v>ビジネス</v>
      </c>
      <c r="I78" s="320" t="str">
        <f t="shared" si="7"/>
        <v>ビジネス</v>
      </c>
      <c r="J78" s="320" t="str">
        <f t="shared" si="6"/>
        <v>エコノミー</v>
      </c>
      <c r="K78" s="320" t="str">
        <f t="shared" si="6"/>
        <v>エコノミー</v>
      </c>
      <c r="N78" s="97"/>
    </row>
    <row r="79" spans="1:14">
      <c r="A79" s="324" t="s">
        <v>376</v>
      </c>
      <c r="B79" s="398" t="s">
        <v>377</v>
      </c>
      <c r="C79" s="397" t="s">
        <v>191</v>
      </c>
      <c r="D79" s="395" t="s">
        <v>192</v>
      </c>
      <c r="E79" s="320" t="str">
        <f t="shared" si="4"/>
        <v>ビジネス</v>
      </c>
      <c r="F79" s="320" t="str">
        <f t="shared" si="4"/>
        <v>ビジネス</v>
      </c>
      <c r="G79" s="320" t="str">
        <f t="shared" si="5"/>
        <v>ビジネス</v>
      </c>
      <c r="H79" s="320" t="str">
        <f t="shared" si="5"/>
        <v>ビジネス</v>
      </c>
      <c r="I79" s="320" t="str">
        <f t="shared" si="7"/>
        <v>ビジネス</v>
      </c>
      <c r="J79" s="320" t="str">
        <f t="shared" si="6"/>
        <v>エコノミー</v>
      </c>
      <c r="K79" s="320" t="str">
        <f t="shared" si="6"/>
        <v>エコノミー</v>
      </c>
      <c r="N79" s="97"/>
    </row>
    <row r="80" spans="1:14">
      <c r="A80" s="327" t="s">
        <v>378</v>
      </c>
      <c r="B80" s="396" t="s">
        <v>379</v>
      </c>
      <c r="C80" s="397" t="s">
        <v>195</v>
      </c>
      <c r="D80" s="395" t="s">
        <v>192</v>
      </c>
      <c r="E80" s="320" t="str">
        <f t="shared" si="4"/>
        <v>ビジネス</v>
      </c>
      <c r="F80" s="320" t="str">
        <f t="shared" si="4"/>
        <v>ビジネス</v>
      </c>
      <c r="G80" s="320" t="str">
        <f t="shared" si="5"/>
        <v>ビジネス</v>
      </c>
      <c r="H80" s="320" t="str">
        <f t="shared" si="5"/>
        <v>ビジネス</v>
      </c>
      <c r="I80" s="320" t="str">
        <f t="shared" si="7"/>
        <v>ビジネス</v>
      </c>
      <c r="J80" s="320" t="str">
        <f t="shared" si="6"/>
        <v>エコノミー</v>
      </c>
      <c r="K80" s="320" t="str">
        <f t="shared" si="6"/>
        <v>エコノミー</v>
      </c>
      <c r="N80" s="97"/>
    </row>
    <row r="81" spans="1:14">
      <c r="A81" s="329" t="s">
        <v>380</v>
      </c>
      <c r="B81" s="356" t="s">
        <v>381</v>
      </c>
      <c r="C81" s="357" t="s">
        <v>273</v>
      </c>
      <c r="D81" s="395" t="s">
        <v>175</v>
      </c>
      <c r="E81" s="320" t="str">
        <f t="shared" si="4"/>
        <v>ビジネス</v>
      </c>
      <c r="F81" s="320" t="str">
        <f t="shared" si="4"/>
        <v>ビジネス</v>
      </c>
      <c r="G81" s="320" t="str">
        <f t="shared" si="5"/>
        <v>ビジネス</v>
      </c>
      <c r="H81" s="320" t="str">
        <f t="shared" si="5"/>
        <v>ビジネス</v>
      </c>
      <c r="I81" s="320" t="str">
        <f t="shared" si="7"/>
        <v>エコノミー</v>
      </c>
      <c r="J81" s="320" t="str">
        <f t="shared" si="6"/>
        <v>エコノミー</v>
      </c>
      <c r="K81" s="320" t="str">
        <f t="shared" si="6"/>
        <v>エコノミー</v>
      </c>
      <c r="N81" s="97"/>
    </row>
    <row r="82" spans="1:14">
      <c r="A82" s="324" t="s">
        <v>382</v>
      </c>
      <c r="B82" s="399" t="s">
        <v>383</v>
      </c>
      <c r="C82" s="400" t="s">
        <v>276</v>
      </c>
      <c r="D82" s="395" t="s">
        <v>192</v>
      </c>
      <c r="E82" s="320" t="str">
        <f t="shared" si="4"/>
        <v>ビジネス</v>
      </c>
      <c r="F82" s="320" t="str">
        <f t="shared" si="4"/>
        <v>ビジネス</v>
      </c>
      <c r="G82" s="320" t="str">
        <f t="shared" si="5"/>
        <v>ビジネス</v>
      </c>
      <c r="H82" s="320" t="str">
        <f t="shared" si="5"/>
        <v>ビジネス</v>
      </c>
      <c r="I82" s="320" t="str">
        <f t="shared" si="7"/>
        <v>ビジネス</v>
      </c>
      <c r="J82" s="320" t="str">
        <f t="shared" si="6"/>
        <v>エコノミー</v>
      </c>
      <c r="K82" s="320" t="str">
        <f t="shared" si="6"/>
        <v>エコノミー</v>
      </c>
      <c r="N82" s="97"/>
    </row>
    <row r="83" spans="1:14">
      <c r="A83" s="317" t="s">
        <v>384</v>
      </c>
      <c r="B83" s="396" t="s">
        <v>385</v>
      </c>
      <c r="C83" s="318" t="s">
        <v>215</v>
      </c>
      <c r="D83" s="395" t="s">
        <v>361</v>
      </c>
      <c r="E83" s="320" t="str">
        <f t="shared" si="4"/>
        <v>ビジネス</v>
      </c>
      <c r="F83" s="320" t="str">
        <f t="shared" si="4"/>
        <v>ビジネス</v>
      </c>
      <c r="G83" s="320" t="str">
        <f t="shared" si="5"/>
        <v>ビジネス</v>
      </c>
      <c r="H83" s="320" t="str">
        <f t="shared" si="5"/>
        <v>ビジネス</v>
      </c>
      <c r="I83" s="320" t="str">
        <f t="shared" si="7"/>
        <v>エコノミー</v>
      </c>
      <c r="J83" s="320" t="str">
        <f t="shared" si="6"/>
        <v>エコノミー</v>
      </c>
      <c r="K83" s="320" t="str">
        <f t="shared" si="6"/>
        <v>エコノミー</v>
      </c>
      <c r="N83" s="97"/>
    </row>
    <row r="84" spans="1:14">
      <c r="A84" s="327" t="s">
        <v>386</v>
      </c>
      <c r="B84" s="396" t="s">
        <v>387</v>
      </c>
      <c r="C84" s="318" t="s">
        <v>215</v>
      </c>
      <c r="D84" s="395" t="s">
        <v>175</v>
      </c>
      <c r="E84" s="320" t="str">
        <f t="shared" ref="E84:F147" si="8">IF($D84="A","ビジネス",IF($D84="B","ビジネス",IF($D84="C","ビジネス",IF($D84="D","ビジネス",""))))</f>
        <v>ビジネス</v>
      </c>
      <c r="F84" s="320" t="str">
        <f t="shared" si="8"/>
        <v>ビジネス</v>
      </c>
      <c r="G84" s="320" t="str">
        <f t="shared" ref="G84:H147" si="9">IF($D84="A","エコノミー",IF($D84="B","ビジネス",IF($D84="C","ビジネス",IF($D84="D","ビジネス",""))))</f>
        <v>ビジネス</v>
      </c>
      <c r="H84" s="320" t="str">
        <f t="shared" si="9"/>
        <v>ビジネス</v>
      </c>
      <c r="I84" s="320" t="str">
        <f t="shared" si="7"/>
        <v>エコノミー</v>
      </c>
      <c r="J84" s="320" t="str">
        <f t="shared" ref="J84:K147" si="10">IF($D84="A","エコノミー",IF($D84="B","エコノミー",IF($D84="C","エコノミー",IF($D84="D","ビジネス",""))))</f>
        <v>エコノミー</v>
      </c>
      <c r="K84" s="320" t="str">
        <f t="shared" si="10"/>
        <v>エコノミー</v>
      </c>
      <c r="N84" s="97"/>
    </row>
    <row r="85" spans="1:14">
      <c r="A85" s="327" t="s">
        <v>388</v>
      </c>
      <c r="B85" s="399" t="s">
        <v>389</v>
      </c>
      <c r="C85" s="354" t="s">
        <v>253</v>
      </c>
      <c r="D85" s="395" t="s">
        <v>175</v>
      </c>
      <c r="E85" s="320" t="str">
        <f t="shared" si="8"/>
        <v>ビジネス</v>
      </c>
      <c r="F85" s="320" t="str">
        <f t="shared" si="8"/>
        <v>ビジネス</v>
      </c>
      <c r="G85" s="320" t="str">
        <f t="shared" si="9"/>
        <v>ビジネス</v>
      </c>
      <c r="H85" s="320" t="str">
        <f t="shared" si="9"/>
        <v>ビジネス</v>
      </c>
      <c r="I85" s="320" t="str">
        <f t="shared" si="7"/>
        <v>エコノミー</v>
      </c>
      <c r="J85" s="320" t="str">
        <f t="shared" si="10"/>
        <v>エコノミー</v>
      </c>
      <c r="K85" s="320" t="str">
        <f t="shared" si="10"/>
        <v>エコノミー</v>
      </c>
      <c r="N85" s="97"/>
    </row>
    <row r="86" spans="1:14">
      <c r="A86" s="327" t="s">
        <v>390</v>
      </c>
      <c r="B86" s="396" t="s">
        <v>391</v>
      </c>
      <c r="C86" s="397" t="s">
        <v>249</v>
      </c>
      <c r="D86" s="395" t="s">
        <v>175</v>
      </c>
      <c r="E86" s="320" t="str">
        <f t="shared" si="8"/>
        <v>ビジネス</v>
      </c>
      <c r="F86" s="320" t="str">
        <f t="shared" si="8"/>
        <v>ビジネス</v>
      </c>
      <c r="G86" s="320" t="str">
        <f t="shared" si="9"/>
        <v>ビジネス</v>
      </c>
      <c r="H86" s="320" t="str">
        <f t="shared" si="9"/>
        <v>ビジネス</v>
      </c>
      <c r="I86" s="320" t="str">
        <f t="shared" si="7"/>
        <v>エコノミー</v>
      </c>
      <c r="J86" s="320" t="str">
        <f t="shared" si="10"/>
        <v>エコノミー</v>
      </c>
      <c r="K86" s="320" t="str">
        <f t="shared" si="10"/>
        <v>エコノミー</v>
      </c>
      <c r="N86" s="97"/>
    </row>
    <row r="87" spans="1:14">
      <c r="A87" s="327" t="s">
        <v>392</v>
      </c>
      <c r="B87" s="396" t="s">
        <v>393</v>
      </c>
      <c r="C87" s="318" t="s">
        <v>273</v>
      </c>
      <c r="D87" s="395" t="s">
        <v>175</v>
      </c>
      <c r="E87" s="320" t="str">
        <f t="shared" si="8"/>
        <v>ビジネス</v>
      </c>
      <c r="F87" s="320" t="str">
        <f t="shared" si="8"/>
        <v>ビジネス</v>
      </c>
      <c r="G87" s="320" t="str">
        <f t="shared" si="9"/>
        <v>ビジネス</v>
      </c>
      <c r="H87" s="320" t="str">
        <f t="shared" si="9"/>
        <v>ビジネス</v>
      </c>
      <c r="I87" s="320" t="str">
        <f t="shared" si="7"/>
        <v>エコノミー</v>
      </c>
      <c r="J87" s="320" t="str">
        <f t="shared" si="10"/>
        <v>エコノミー</v>
      </c>
      <c r="K87" s="320" t="str">
        <f t="shared" si="10"/>
        <v>エコノミー</v>
      </c>
      <c r="N87" s="97"/>
    </row>
    <row r="88" spans="1:14">
      <c r="A88" s="327" t="s">
        <v>394</v>
      </c>
      <c r="B88" s="396" t="s">
        <v>395</v>
      </c>
      <c r="C88" s="335" t="s">
        <v>276</v>
      </c>
      <c r="D88" s="395" t="s">
        <v>192</v>
      </c>
      <c r="E88" s="320" t="str">
        <f t="shared" si="8"/>
        <v>ビジネス</v>
      </c>
      <c r="F88" s="320" t="str">
        <f t="shared" si="8"/>
        <v>ビジネス</v>
      </c>
      <c r="G88" s="320" t="str">
        <f t="shared" si="9"/>
        <v>ビジネス</v>
      </c>
      <c r="H88" s="320" t="str">
        <f t="shared" si="9"/>
        <v>ビジネス</v>
      </c>
      <c r="I88" s="320" t="str">
        <f t="shared" si="7"/>
        <v>ビジネス</v>
      </c>
      <c r="J88" s="320" t="str">
        <f t="shared" si="10"/>
        <v>エコノミー</v>
      </c>
      <c r="K88" s="320" t="str">
        <f t="shared" si="10"/>
        <v>エコノミー</v>
      </c>
      <c r="N88" s="97"/>
    </row>
    <row r="89" spans="1:14">
      <c r="A89" s="322" t="s">
        <v>396</v>
      </c>
      <c r="B89" s="399" t="s">
        <v>397</v>
      </c>
      <c r="C89" s="323" t="s">
        <v>273</v>
      </c>
      <c r="D89" s="395" t="s">
        <v>175</v>
      </c>
      <c r="E89" s="320" t="str">
        <f t="shared" si="8"/>
        <v>ビジネス</v>
      </c>
      <c r="F89" s="320" t="str">
        <f t="shared" si="8"/>
        <v>ビジネス</v>
      </c>
      <c r="G89" s="320" t="str">
        <f t="shared" si="9"/>
        <v>ビジネス</v>
      </c>
      <c r="H89" s="320" t="str">
        <f t="shared" si="9"/>
        <v>ビジネス</v>
      </c>
      <c r="I89" s="320" t="str">
        <f t="shared" si="7"/>
        <v>エコノミー</v>
      </c>
      <c r="J89" s="320" t="str">
        <f t="shared" si="10"/>
        <v>エコノミー</v>
      </c>
      <c r="K89" s="320" t="str">
        <f t="shared" si="10"/>
        <v>エコノミー</v>
      </c>
      <c r="N89" s="97"/>
    </row>
    <row r="90" spans="1:14">
      <c r="A90" s="327" t="s">
        <v>398</v>
      </c>
      <c r="B90" s="396" t="s">
        <v>399</v>
      </c>
      <c r="C90" s="335" t="s">
        <v>211</v>
      </c>
      <c r="D90" s="395" t="s">
        <v>192</v>
      </c>
      <c r="E90" s="320" t="str">
        <f t="shared" si="8"/>
        <v>ビジネス</v>
      </c>
      <c r="F90" s="320" t="str">
        <f t="shared" si="8"/>
        <v>ビジネス</v>
      </c>
      <c r="G90" s="320" t="str">
        <f t="shared" si="9"/>
        <v>ビジネス</v>
      </c>
      <c r="H90" s="320" t="str">
        <f t="shared" si="9"/>
        <v>ビジネス</v>
      </c>
      <c r="I90" s="320" t="str">
        <f t="shared" si="7"/>
        <v>ビジネス</v>
      </c>
      <c r="J90" s="320" t="str">
        <f t="shared" si="10"/>
        <v>エコノミー</v>
      </c>
      <c r="K90" s="320" t="str">
        <f t="shared" si="10"/>
        <v>エコノミー</v>
      </c>
      <c r="N90" s="97"/>
    </row>
    <row r="91" spans="1:14">
      <c r="A91" s="322" t="s">
        <v>400</v>
      </c>
      <c r="B91" s="396" t="s">
        <v>401</v>
      </c>
      <c r="C91" s="318" t="s">
        <v>270</v>
      </c>
      <c r="D91" s="395" t="s">
        <v>175</v>
      </c>
      <c r="E91" s="320" t="str">
        <f t="shared" si="8"/>
        <v>ビジネス</v>
      </c>
      <c r="F91" s="320" t="str">
        <f t="shared" si="8"/>
        <v>ビジネス</v>
      </c>
      <c r="G91" s="320" t="str">
        <f t="shared" si="9"/>
        <v>ビジネス</v>
      </c>
      <c r="H91" s="320" t="str">
        <f t="shared" si="9"/>
        <v>ビジネス</v>
      </c>
      <c r="I91" s="320" t="str">
        <f t="shared" si="7"/>
        <v>エコノミー</v>
      </c>
      <c r="J91" s="320" t="str">
        <f t="shared" si="10"/>
        <v>エコノミー</v>
      </c>
      <c r="K91" s="320" t="str">
        <f t="shared" si="10"/>
        <v>エコノミー</v>
      </c>
      <c r="N91" s="97"/>
    </row>
    <row r="92" spans="1:14">
      <c r="A92" s="322" t="s">
        <v>402</v>
      </c>
      <c r="B92" s="396" t="s">
        <v>403</v>
      </c>
      <c r="C92" s="397" t="s">
        <v>276</v>
      </c>
      <c r="D92" s="395" t="s">
        <v>192</v>
      </c>
      <c r="E92" s="320" t="str">
        <f t="shared" si="8"/>
        <v>ビジネス</v>
      </c>
      <c r="F92" s="320" t="str">
        <f t="shared" si="8"/>
        <v>ビジネス</v>
      </c>
      <c r="G92" s="320" t="str">
        <f t="shared" si="9"/>
        <v>ビジネス</v>
      </c>
      <c r="H92" s="320" t="str">
        <f t="shared" si="9"/>
        <v>ビジネス</v>
      </c>
      <c r="I92" s="320" t="str">
        <f t="shared" si="7"/>
        <v>ビジネス</v>
      </c>
      <c r="J92" s="320" t="str">
        <f t="shared" si="10"/>
        <v>エコノミー</v>
      </c>
      <c r="K92" s="320" t="str">
        <f t="shared" si="10"/>
        <v>エコノミー</v>
      </c>
      <c r="N92" s="97"/>
    </row>
    <row r="93" spans="1:14">
      <c r="A93" s="327" t="s">
        <v>404</v>
      </c>
      <c r="B93" s="399" t="s">
        <v>405</v>
      </c>
      <c r="C93" s="400" t="s">
        <v>273</v>
      </c>
      <c r="D93" s="395" t="s">
        <v>175</v>
      </c>
      <c r="E93" s="320" t="str">
        <f t="shared" si="8"/>
        <v>ビジネス</v>
      </c>
      <c r="F93" s="320" t="str">
        <f t="shared" si="8"/>
        <v>ビジネス</v>
      </c>
      <c r="G93" s="320" t="str">
        <f t="shared" si="9"/>
        <v>ビジネス</v>
      </c>
      <c r="H93" s="320" t="str">
        <f t="shared" si="9"/>
        <v>ビジネス</v>
      </c>
      <c r="I93" s="320" t="str">
        <f t="shared" si="7"/>
        <v>エコノミー</v>
      </c>
      <c r="J93" s="320" t="str">
        <f t="shared" si="10"/>
        <v>エコノミー</v>
      </c>
      <c r="K93" s="320" t="str">
        <f t="shared" si="10"/>
        <v>エコノミー</v>
      </c>
      <c r="N93" s="97"/>
    </row>
    <row r="94" spans="1:14">
      <c r="A94" s="324" t="s">
        <v>406</v>
      </c>
      <c r="B94" s="396" t="s">
        <v>407</v>
      </c>
      <c r="C94" s="397" t="s">
        <v>179</v>
      </c>
      <c r="D94" s="395" t="s">
        <v>175</v>
      </c>
      <c r="E94" s="320" t="str">
        <f t="shared" si="8"/>
        <v>ビジネス</v>
      </c>
      <c r="F94" s="320" t="str">
        <f t="shared" si="8"/>
        <v>ビジネス</v>
      </c>
      <c r="G94" s="320" t="str">
        <f t="shared" si="9"/>
        <v>ビジネス</v>
      </c>
      <c r="H94" s="320" t="str">
        <f t="shared" si="9"/>
        <v>ビジネス</v>
      </c>
      <c r="I94" s="320" t="str">
        <f t="shared" si="7"/>
        <v>エコノミー</v>
      </c>
      <c r="J94" s="320" t="str">
        <f t="shared" si="10"/>
        <v>エコノミー</v>
      </c>
      <c r="K94" s="320" t="str">
        <f t="shared" si="10"/>
        <v>エコノミー</v>
      </c>
      <c r="N94" s="97"/>
    </row>
    <row r="95" spans="1:14">
      <c r="A95" s="324" t="s">
        <v>408</v>
      </c>
      <c r="B95" s="396" t="s">
        <v>409</v>
      </c>
      <c r="C95" s="318" t="s">
        <v>215</v>
      </c>
      <c r="D95" s="395" t="s">
        <v>175</v>
      </c>
      <c r="E95" s="320" t="str">
        <f t="shared" si="8"/>
        <v>ビジネス</v>
      </c>
      <c r="F95" s="320" t="str">
        <f t="shared" si="8"/>
        <v>ビジネス</v>
      </c>
      <c r="G95" s="320" t="str">
        <f t="shared" si="9"/>
        <v>ビジネス</v>
      </c>
      <c r="H95" s="320" t="str">
        <f t="shared" si="9"/>
        <v>ビジネス</v>
      </c>
      <c r="I95" s="320" t="str">
        <f t="shared" si="7"/>
        <v>エコノミー</v>
      </c>
      <c r="J95" s="320" t="str">
        <f t="shared" si="10"/>
        <v>エコノミー</v>
      </c>
      <c r="K95" s="320" t="str">
        <f t="shared" si="10"/>
        <v>エコノミー</v>
      </c>
      <c r="N95" s="97"/>
    </row>
    <row r="96" spans="1:14">
      <c r="A96" s="327" t="s">
        <v>410</v>
      </c>
      <c r="B96" s="396" t="s">
        <v>411</v>
      </c>
      <c r="C96" s="318" t="s">
        <v>179</v>
      </c>
      <c r="D96" s="395" t="s">
        <v>175</v>
      </c>
      <c r="E96" s="320" t="str">
        <f t="shared" si="8"/>
        <v>ビジネス</v>
      </c>
      <c r="F96" s="320" t="str">
        <f t="shared" si="8"/>
        <v>ビジネス</v>
      </c>
      <c r="G96" s="320" t="str">
        <f t="shared" si="9"/>
        <v>ビジネス</v>
      </c>
      <c r="H96" s="320" t="str">
        <f t="shared" si="9"/>
        <v>ビジネス</v>
      </c>
      <c r="I96" s="320" t="str">
        <f t="shared" si="7"/>
        <v>エコノミー</v>
      </c>
      <c r="J96" s="320" t="str">
        <f t="shared" si="10"/>
        <v>エコノミー</v>
      </c>
      <c r="K96" s="320" t="str">
        <f t="shared" si="10"/>
        <v>エコノミー</v>
      </c>
      <c r="N96" s="97"/>
    </row>
    <row r="97" spans="1:14">
      <c r="A97" s="327" t="s">
        <v>412</v>
      </c>
      <c r="B97" s="396" t="s">
        <v>413</v>
      </c>
      <c r="C97" s="397" t="s">
        <v>270</v>
      </c>
      <c r="D97" s="395" t="s">
        <v>175</v>
      </c>
      <c r="E97" s="320" t="str">
        <f t="shared" si="8"/>
        <v>ビジネス</v>
      </c>
      <c r="F97" s="320" t="str">
        <f t="shared" si="8"/>
        <v>ビジネス</v>
      </c>
      <c r="G97" s="320" t="str">
        <f t="shared" si="9"/>
        <v>ビジネス</v>
      </c>
      <c r="H97" s="320" t="str">
        <f t="shared" si="9"/>
        <v>ビジネス</v>
      </c>
      <c r="I97" s="320" t="str">
        <f t="shared" si="7"/>
        <v>エコノミー</v>
      </c>
      <c r="J97" s="320" t="str">
        <f t="shared" si="10"/>
        <v>エコノミー</v>
      </c>
      <c r="K97" s="320" t="str">
        <f t="shared" si="10"/>
        <v>エコノミー</v>
      </c>
      <c r="N97" s="97"/>
    </row>
    <row r="98" spans="1:14">
      <c r="A98" s="327" t="s">
        <v>414</v>
      </c>
      <c r="B98" s="396" t="s">
        <v>415</v>
      </c>
      <c r="C98" s="318" t="s">
        <v>273</v>
      </c>
      <c r="D98" s="395" t="s">
        <v>175</v>
      </c>
      <c r="E98" s="320" t="str">
        <f t="shared" si="8"/>
        <v>ビジネス</v>
      </c>
      <c r="F98" s="320" t="str">
        <f t="shared" si="8"/>
        <v>ビジネス</v>
      </c>
      <c r="G98" s="320" t="str">
        <f t="shared" si="9"/>
        <v>ビジネス</v>
      </c>
      <c r="H98" s="320" t="str">
        <f t="shared" si="9"/>
        <v>ビジネス</v>
      </c>
      <c r="I98" s="320" t="str">
        <f t="shared" si="7"/>
        <v>エコノミー</v>
      </c>
      <c r="J98" s="320" t="str">
        <f t="shared" si="10"/>
        <v>エコノミー</v>
      </c>
      <c r="K98" s="320" t="str">
        <f t="shared" si="10"/>
        <v>エコノミー</v>
      </c>
      <c r="N98" s="97"/>
    </row>
    <row r="99" spans="1:14">
      <c r="A99" s="324"/>
      <c r="B99" s="396" t="s">
        <v>416</v>
      </c>
      <c r="C99" s="318" t="s">
        <v>273</v>
      </c>
      <c r="D99" s="395" t="s">
        <v>175</v>
      </c>
      <c r="E99" s="320" t="str">
        <f t="shared" si="8"/>
        <v>ビジネス</v>
      </c>
      <c r="F99" s="320" t="str">
        <f t="shared" si="8"/>
        <v>ビジネス</v>
      </c>
      <c r="G99" s="320" t="str">
        <f t="shared" si="9"/>
        <v>ビジネス</v>
      </c>
      <c r="H99" s="320" t="str">
        <f t="shared" si="9"/>
        <v>ビジネス</v>
      </c>
      <c r="I99" s="320" t="str">
        <f t="shared" si="7"/>
        <v>エコノミー</v>
      </c>
      <c r="J99" s="320" t="str">
        <f t="shared" si="10"/>
        <v>エコノミー</v>
      </c>
      <c r="K99" s="320" t="str">
        <f t="shared" si="10"/>
        <v>エコノミー</v>
      </c>
      <c r="N99" s="97"/>
    </row>
    <row r="100" spans="1:14">
      <c r="A100" s="327" t="s">
        <v>417</v>
      </c>
      <c r="B100" s="396" t="s">
        <v>418</v>
      </c>
      <c r="C100" s="318" t="s">
        <v>273</v>
      </c>
      <c r="D100" s="395" t="s">
        <v>241</v>
      </c>
      <c r="E100" s="320" t="str">
        <f t="shared" si="8"/>
        <v>ビジネス</v>
      </c>
      <c r="F100" s="320" t="str">
        <f t="shared" si="8"/>
        <v>ビジネス</v>
      </c>
      <c r="G100" s="320" t="str">
        <f t="shared" si="9"/>
        <v>エコノミー</v>
      </c>
      <c r="H100" s="320" t="str">
        <f t="shared" si="9"/>
        <v>エコノミー</v>
      </c>
      <c r="I100" s="320" t="str">
        <f t="shared" si="7"/>
        <v>エコノミー</v>
      </c>
      <c r="J100" s="320" t="str">
        <f t="shared" si="10"/>
        <v>エコノミー</v>
      </c>
      <c r="K100" s="320" t="str">
        <f t="shared" si="10"/>
        <v>エコノミー</v>
      </c>
      <c r="N100" s="97"/>
    </row>
    <row r="101" spans="1:14">
      <c r="A101" s="317" t="s">
        <v>419</v>
      </c>
      <c r="B101" s="396" t="s">
        <v>420</v>
      </c>
      <c r="C101" s="397" t="s">
        <v>256</v>
      </c>
      <c r="D101" s="395" t="s">
        <v>196</v>
      </c>
      <c r="E101" s="320" t="str">
        <f t="shared" si="8"/>
        <v>ビジネス</v>
      </c>
      <c r="F101" s="320" t="str">
        <f t="shared" si="8"/>
        <v>ビジネス</v>
      </c>
      <c r="G101" s="320" t="str">
        <f t="shared" si="9"/>
        <v>ビジネス</v>
      </c>
      <c r="H101" s="320" t="str">
        <f t="shared" si="9"/>
        <v>ビジネス</v>
      </c>
      <c r="I101" s="320" t="str">
        <f t="shared" si="7"/>
        <v>ビジネス</v>
      </c>
      <c r="J101" s="320" t="str">
        <f t="shared" si="10"/>
        <v>ビジネス</v>
      </c>
      <c r="K101" s="320" t="str">
        <f t="shared" si="10"/>
        <v>ビジネス</v>
      </c>
      <c r="N101" s="97"/>
    </row>
    <row r="102" spans="1:14">
      <c r="A102" s="327" t="s">
        <v>421</v>
      </c>
      <c r="B102" s="396" t="s">
        <v>422</v>
      </c>
      <c r="C102" s="397" t="s">
        <v>215</v>
      </c>
      <c r="D102" s="395" t="s">
        <v>175</v>
      </c>
      <c r="E102" s="320" t="str">
        <f t="shared" si="8"/>
        <v>ビジネス</v>
      </c>
      <c r="F102" s="320" t="str">
        <f t="shared" si="8"/>
        <v>ビジネス</v>
      </c>
      <c r="G102" s="320" t="str">
        <f t="shared" si="9"/>
        <v>ビジネス</v>
      </c>
      <c r="H102" s="320" t="str">
        <f t="shared" si="9"/>
        <v>ビジネス</v>
      </c>
      <c r="I102" s="320" t="str">
        <f t="shared" si="7"/>
        <v>エコノミー</v>
      </c>
      <c r="J102" s="320" t="str">
        <f t="shared" si="10"/>
        <v>エコノミー</v>
      </c>
      <c r="K102" s="320" t="str">
        <f t="shared" si="10"/>
        <v>エコノミー</v>
      </c>
      <c r="N102" s="97"/>
    </row>
    <row r="103" spans="1:14">
      <c r="A103" s="327" t="s">
        <v>423</v>
      </c>
      <c r="B103" s="396" t="s">
        <v>424</v>
      </c>
      <c r="C103" s="318" t="s">
        <v>179</v>
      </c>
      <c r="D103" s="395" t="s">
        <v>175</v>
      </c>
      <c r="E103" s="320" t="str">
        <f t="shared" si="8"/>
        <v>ビジネス</v>
      </c>
      <c r="F103" s="320" t="str">
        <f t="shared" si="8"/>
        <v>ビジネス</v>
      </c>
      <c r="G103" s="320" t="str">
        <f t="shared" si="9"/>
        <v>ビジネス</v>
      </c>
      <c r="H103" s="320" t="str">
        <f t="shared" si="9"/>
        <v>ビジネス</v>
      </c>
      <c r="I103" s="320" t="str">
        <f t="shared" si="7"/>
        <v>エコノミー</v>
      </c>
      <c r="J103" s="320" t="str">
        <f t="shared" si="10"/>
        <v>エコノミー</v>
      </c>
      <c r="K103" s="320" t="str">
        <f t="shared" si="10"/>
        <v>エコノミー</v>
      </c>
      <c r="N103" s="97"/>
    </row>
    <row r="104" spans="1:14">
      <c r="A104" s="327" t="s">
        <v>425</v>
      </c>
      <c r="B104" s="396" t="s">
        <v>426</v>
      </c>
      <c r="C104" s="318" t="s">
        <v>273</v>
      </c>
      <c r="D104" s="395" t="s">
        <v>175</v>
      </c>
      <c r="E104" s="320" t="str">
        <f t="shared" si="8"/>
        <v>ビジネス</v>
      </c>
      <c r="F104" s="320" t="str">
        <f t="shared" si="8"/>
        <v>ビジネス</v>
      </c>
      <c r="G104" s="320" t="str">
        <f t="shared" si="9"/>
        <v>ビジネス</v>
      </c>
      <c r="H104" s="320" t="str">
        <f t="shared" si="9"/>
        <v>ビジネス</v>
      </c>
      <c r="I104" s="320" t="str">
        <f t="shared" si="7"/>
        <v>エコノミー</v>
      </c>
      <c r="J104" s="320" t="str">
        <f t="shared" si="10"/>
        <v>エコノミー</v>
      </c>
      <c r="K104" s="320" t="str">
        <f t="shared" si="10"/>
        <v>エコノミー</v>
      </c>
      <c r="N104" s="97"/>
    </row>
    <row r="105" spans="1:14">
      <c r="A105" s="327" t="s">
        <v>427</v>
      </c>
      <c r="B105" s="399" t="s">
        <v>428</v>
      </c>
      <c r="C105" s="323" t="s">
        <v>240</v>
      </c>
      <c r="D105" s="395" t="s">
        <v>241</v>
      </c>
      <c r="E105" s="320" t="str">
        <f t="shared" si="8"/>
        <v>ビジネス</v>
      </c>
      <c r="F105" s="320" t="str">
        <f t="shared" si="8"/>
        <v>ビジネス</v>
      </c>
      <c r="G105" s="320" t="str">
        <f t="shared" si="9"/>
        <v>エコノミー</v>
      </c>
      <c r="H105" s="320" t="str">
        <f t="shared" si="9"/>
        <v>エコノミー</v>
      </c>
      <c r="I105" s="320" t="str">
        <f t="shared" si="7"/>
        <v>エコノミー</v>
      </c>
      <c r="J105" s="320" t="str">
        <f t="shared" si="10"/>
        <v>エコノミー</v>
      </c>
      <c r="K105" s="320" t="str">
        <f t="shared" si="10"/>
        <v>エコノミー</v>
      </c>
      <c r="N105" s="97"/>
    </row>
    <row r="106" spans="1:14">
      <c r="A106" s="324" t="s">
        <v>429</v>
      </c>
      <c r="B106" s="396" t="s">
        <v>430</v>
      </c>
      <c r="C106" s="397" t="s">
        <v>179</v>
      </c>
      <c r="D106" s="395" t="s">
        <v>175</v>
      </c>
      <c r="E106" s="320" t="str">
        <f t="shared" si="8"/>
        <v>ビジネス</v>
      </c>
      <c r="F106" s="320" t="str">
        <f t="shared" si="8"/>
        <v>ビジネス</v>
      </c>
      <c r="G106" s="320" t="str">
        <f t="shared" si="9"/>
        <v>ビジネス</v>
      </c>
      <c r="H106" s="320" t="str">
        <f t="shared" si="9"/>
        <v>ビジネス</v>
      </c>
      <c r="I106" s="320" t="str">
        <f t="shared" si="7"/>
        <v>エコノミー</v>
      </c>
      <c r="J106" s="320" t="str">
        <f t="shared" si="10"/>
        <v>エコノミー</v>
      </c>
      <c r="K106" s="320" t="str">
        <f t="shared" si="10"/>
        <v>エコノミー</v>
      </c>
      <c r="N106" s="97"/>
    </row>
    <row r="107" spans="1:14">
      <c r="A107" s="327" t="s">
        <v>431</v>
      </c>
      <c r="B107" s="396" t="s">
        <v>432</v>
      </c>
      <c r="C107" s="397" t="s">
        <v>195</v>
      </c>
      <c r="D107" s="395" t="s">
        <v>433</v>
      </c>
      <c r="E107" s="320" t="str">
        <f t="shared" si="8"/>
        <v>ビジネス</v>
      </c>
      <c r="F107" s="320" t="str">
        <f t="shared" si="8"/>
        <v>ビジネス</v>
      </c>
      <c r="G107" s="320" t="str">
        <f t="shared" si="9"/>
        <v>ビジネス</v>
      </c>
      <c r="H107" s="320" t="str">
        <f t="shared" si="9"/>
        <v>ビジネス</v>
      </c>
      <c r="I107" s="320" t="str">
        <f t="shared" si="7"/>
        <v>ビジネス</v>
      </c>
      <c r="J107" s="320" t="str">
        <f t="shared" si="10"/>
        <v>ビジネス</v>
      </c>
      <c r="K107" s="320" t="str">
        <f t="shared" si="10"/>
        <v>ビジネス</v>
      </c>
      <c r="N107" s="97"/>
    </row>
    <row r="108" spans="1:14">
      <c r="A108" s="327" t="s">
        <v>434</v>
      </c>
      <c r="B108" s="399" t="s">
        <v>435</v>
      </c>
      <c r="C108" s="323" t="s">
        <v>249</v>
      </c>
      <c r="D108" s="395" t="s">
        <v>175</v>
      </c>
      <c r="E108" s="320" t="str">
        <f t="shared" si="8"/>
        <v>ビジネス</v>
      </c>
      <c r="F108" s="320" t="str">
        <f t="shared" si="8"/>
        <v>ビジネス</v>
      </c>
      <c r="G108" s="320" t="str">
        <f t="shared" si="9"/>
        <v>ビジネス</v>
      </c>
      <c r="H108" s="320" t="str">
        <f t="shared" si="9"/>
        <v>ビジネス</v>
      </c>
      <c r="I108" s="320" t="str">
        <f t="shared" si="7"/>
        <v>エコノミー</v>
      </c>
      <c r="J108" s="320" t="str">
        <f t="shared" si="10"/>
        <v>エコノミー</v>
      </c>
      <c r="K108" s="320" t="str">
        <f t="shared" si="10"/>
        <v>エコノミー</v>
      </c>
      <c r="N108" s="97"/>
    </row>
    <row r="109" spans="1:14">
      <c r="A109" s="317" t="s">
        <v>436</v>
      </c>
      <c r="B109" s="396" t="s">
        <v>437</v>
      </c>
      <c r="C109" s="397" t="s">
        <v>276</v>
      </c>
      <c r="D109" s="395" t="s">
        <v>192</v>
      </c>
      <c r="E109" s="320" t="str">
        <f t="shared" si="8"/>
        <v>ビジネス</v>
      </c>
      <c r="F109" s="320" t="str">
        <f t="shared" si="8"/>
        <v>ビジネス</v>
      </c>
      <c r="G109" s="320" t="str">
        <f t="shared" si="9"/>
        <v>ビジネス</v>
      </c>
      <c r="H109" s="320" t="str">
        <f t="shared" si="9"/>
        <v>ビジネス</v>
      </c>
      <c r="I109" s="320" t="str">
        <f t="shared" si="7"/>
        <v>ビジネス</v>
      </c>
      <c r="J109" s="320" t="str">
        <f t="shared" si="10"/>
        <v>エコノミー</v>
      </c>
      <c r="K109" s="320" t="str">
        <f t="shared" si="10"/>
        <v>エコノミー</v>
      </c>
      <c r="N109" s="97"/>
    </row>
    <row r="110" spans="1:14">
      <c r="A110" s="317" t="s">
        <v>438</v>
      </c>
      <c r="B110" s="396" t="s">
        <v>439</v>
      </c>
      <c r="C110" s="397" t="s">
        <v>240</v>
      </c>
      <c r="D110" s="395" t="s">
        <v>241</v>
      </c>
      <c r="E110" s="320" t="str">
        <f t="shared" si="8"/>
        <v>ビジネス</v>
      </c>
      <c r="F110" s="320" t="str">
        <f t="shared" si="8"/>
        <v>ビジネス</v>
      </c>
      <c r="G110" s="320" t="str">
        <f t="shared" si="9"/>
        <v>エコノミー</v>
      </c>
      <c r="H110" s="320" t="str">
        <f t="shared" si="9"/>
        <v>エコノミー</v>
      </c>
      <c r="I110" s="320" t="str">
        <f t="shared" si="7"/>
        <v>エコノミー</v>
      </c>
      <c r="J110" s="320" t="str">
        <f t="shared" si="10"/>
        <v>エコノミー</v>
      </c>
      <c r="K110" s="320" t="str">
        <f t="shared" si="10"/>
        <v>エコノミー</v>
      </c>
      <c r="N110" s="97"/>
    </row>
    <row r="111" spans="1:14">
      <c r="A111" s="324" t="s">
        <v>440</v>
      </c>
      <c r="B111" s="396" t="s">
        <v>441</v>
      </c>
      <c r="C111" s="397" t="s">
        <v>245</v>
      </c>
      <c r="D111" s="395" t="s">
        <v>192</v>
      </c>
      <c r="E111" s="320" t="str">
        <f t="shared" si="8"/>
        <v>ビジネス</v>
      </c>
      <c r="F111" s="320" t="str">
        <f t="shared" si="8"/>
        <v>ビジネス</v>
      </c>
      <c r="G111" s="320" t="str">
        <f t="shared" si="9"/>
        <v>ビジネス</v>
      </c>
      <c r="H111" s="320" t="str">
        <f t="shared" si="9"/>
        <v>ビジネス</v>
      </c>
      <c r="I111" s="320" t="str">
        <f t="shared" si="7"/>
        <v>ビジネス</v>
      </c>
      <c r="J111" s="320" t="str">
        <f t="shared" si="10"/>
        <v>エコノミー</v>
      </c>
      <c r="K111" s="320" t="str">
        <f t="shared" si="10"/>
        <v>エコノミー</v>
      </c>
      <c r="N111" s="97"/>
    </row>
    <row r="112" spans="1:14">
      <c r="A112" s="327" t="s">
        <v>442</v>
      </c>
      <c r="B112" s="399" t="s">
        <v>443</v>
      </c>
      <c r="C112" s="323" t="s">
        <v>240</v>
      </c>
      <c r="D112" s="395" t="s">
        <v>241</v>
      </c>
      <c r="E112" s="320" t="str">
        <f t="shared" si="8"/>
        <v>ビジネス</v>
      </c>
      <c r="F112" s="320" t="str">
        <f t="shared" si="8"/>
        <v>ビジネス</v>
      </c>
      <c r="G112" s="320" t="str">
        <f t="shared" si="9"/>
        <v>エコノミー</v>
      </c>
      <c r="H112" s="320" t="str">
        <f t="shared" si="9"/>
        <v>エコノミー</v>
      </c>
      <c r="I112" s="320" t="str">
        <f t="shared" si="7"/>
        <v>エコノミー</v>
      </c>
      <c r="J112" s="320" t="str">
        <f t="shared" si="10"/>
        <v>エコノミー</v>
      </c>
      <c r="K112" s="320" t="str">
        <f t="shared" si="10"/>
        <v>エコノミー</v>
      </c>
      <c r="N112" s="97"/>
    </row>
    <row r="113" spans="1:14">
      <c r="A113" s="324" t="s">
        <v>444</v>
      </c>
      <c r="B113" s="396" t="s">
        <v>445</v>
      </c>
      <c r="C113" s="397" t="s">
        <v>276</v>
      </c>
      <c r="D113" s="395" t="s">
        <v>192</v>
      </c>
      <c r="E113" s="320" t="str">
        <f t="shared" si="8"/>
        <v>ビジネス</v>
      </c>
      <c r="F113" s="320" t="str">
        <f t="shared" si="8"/>
        <v>ビジネス</v>
      </c>
      <c r="G113" s="320" t="str">
        <f t="shared" si="9"/>
        <v>ビジネス</v>
      </c>
      <c r="H113" s="320" t="str">
        <f t="shared" si="9"/>
        <v>ビジネス</v>
      </c>
      <c r="I113" s="320" t="str">
        <f t="shared" si="7"/>
        <v>ビジネス</v>
      </c>
      <c r="J113" s="320" t="str">
        <f t="shared" si="10"/>
        <v>エコノミー</v>
      </c>
      <c r="K113" s="320" t="str">
        <f t="shared" si="10"/>
        <v>エコノミー</v>
      </c>
      <c r="N113" s="97"/>
    </row>
    <row r="114" spans="1:14">
      <c r="A114" s="327" t="s">
        <v>446</v>
      </c>
      <c r="B114" s="399" t="s">
        <v>447</v>
      </c>
      <c r="C114" s="400" t="s">
        <v>195</v>
      </c>
      <c r="D114" s="395" t="s">
        <v>192</v>
      </c>
      <c r="E114" s="320" t="str">
        <f t="shared" si="8"/>
        <v>ビジネス</v>
      </c>
      <c r="F114" s="320" t="str">
        <f t="shared" si="8"/>
        <v>ビジネス</v>
      </c>
      <c r="G114" s="320" t="str">
        <f t="shared" si="9"/>
        <v>ビジネス</v>
      </c>
      <c r="H114" s="320" t="str">
        <f t="shared" si="9"/>
        <v>ビジネス</v>
      </c>
      <c r="I114" s="320" t="str">
        <f t="shared" si="7"/>
        <v>ビジネス</v>
      </c>
      <c r="J114" s="320" t="str">
        <f t="shared" si="10"/>
        <v>エコノミー</v>
      </c>
      <c r="K114" s="320" t="str">
        <f t="shared" si="10"/>
        <v>エコノミー</v>
      </c>
      <c r="N114" s="97"/>
    </row>
    <row r="115" spans="1:14">
      <c r="A115" s="327" t="s">
        <v>448</v>
      </c>
      <c r="B115" s="396" t="s">
        <v>449</v>
      </c>
      <c r="C115" s="397" t="s">
        <v>270</v>
      </c>
      <c r="D115" s="395" t="s">
        <v>175</v>
      </c>
      <c r="E115" s="320" t="str">
        <f t="shared" si="8"/>
        <v>ビジネス</v>
      </c>
      <c r="F115" s="320" t="str">
        <f t="shared" si="8"/>
        <v>ビジネス</v>
      </c>
      <c r="G115" s="320" t="str">
        <f t="shared" si="9"/>
        <v>ビジネス</v>
      </c>
      <c r="H115" s="320" t="str">
        <f t="shared" si="9"/>
        <v>ビジネス</v>
      </c>
      <c r="I115" s="320" t="str">
        <f t="shared" si="7"/>
        <v>エコノミー</v>
      </c>
      <c r="J115" s="320" t="str">
        <f t="shared" si="10"/>
        <v>エコノミー</v>
      </c>
      <c r="K115" s="320" t="str">
        <f t="shared" si="10"/>
        <v>エコノミー</v>
      </c>
      <c r="N115" s="97"/>
    </row>
    <row r="116" spans="1:14">
      <c r="A116" s="327" t="s">
        <v>450</v>
      </c>
      <c r="B116" s="396" t="s">
        <v>451</v>
      </c>
      <c r="C116" s="318" t="s">
        <v>195</v>
      </c>
      <c r="D116" s="395" t="s">
        <v>192</v>
      </c>
      <c r="E116" s="320" t="str">
        <f t="shared" si="8"/>
        <v>ビジネス</v>
      </c>
      <c r="F116" s="320" t="str">
        <f t="shared" si="8"/>
        <v>ビジネス</v>
      </c>
      <c r="G116" s="320" t="str">
        <f t="shared" si="9"/>
        <v>ビジネス</v>
      </c>
      <c r="H116" s="320" t="str">
        <f t="shared" si="9"/>
        <v>ビジネス</v>
      </c>
      <c r="I116" s="320" t="str">
        <f t="shared" si="7"/>
        <v>ビジネス</v>
      </c>
      <c r="J116" s="320" t="str">
        <f t="shared" si="10"/>
        <v>エコノミー</v>
      </c>
      <c r="K116" s="320" t="str">
        <f t="shared" si="10"/>
        <v>エコノミー</v>
      </c>
      <c r="N116" s="97"/>
    </row>
    <row r="117" spans="1:14">
      <c r="A117" s="317" t="s">
        <v>452</v>
      </c>
      <c r="B117" s="396" t="s">
        <v>453</v>
      </c>
      <c r="C117" s="318" t="s">
        <v>199</v>
      </c>
      <c r="D117" s="395" t="s">
        <v>175</v>
      </c>
      <c r="E117" s="320" t="str">
        <f t="shared" si="8"/>
        <v>ビジネス</v>
      </c>
      <c r="F117" s="320" t="str">
        <f t="shared" si="8"/>
        <v>ビジネス</v>
      </c>
      <c r="G117" s="320" t="str">
        <f t="shared" si="9"/>
        <v>ビジネス</v>
      </c>
      <c r="H117" s="320" t="str">
        <f t="shared" si="9"/>
        <v>ビジネス</v>
      </c>
      <c r="I117" s="320" t="str">
        <f t="shared" si="7"/>
        <v>エコノミー</v>
      </c>
      <c r="J117" s="320" t="str">
        <f t="shared" si="10"/>
        <v>エコノミー</v>
      </c>
      <c r="K117" s="320" t="str">
        <f t="shared" si="10"/>
        <v>エコノミー</v>
      </c>
      <c r="N117" s="97"/>
    </row>
    <row r="118" spans="1:14">
      <c r="A118" s="327" t="s">
        <v>454</v>
      </c>
      <c r="B118" s="396" t="s">
        <v>455</v>
      </c>
      <c r="C118" s="335" t="s">
        <v>211</v>
      </c>
      <c r="D118" s="395" t="s">
        <v>192</v>
      </c>
      <c r="E118" s="320" t="str">
        <f t="shared" si="8"/>
        <v>ビジネス</v>
      </c>
      <c r="F118" s="320" t="str">
        <f t="shared" si="8"/>
        <v>ビジネス</v>
      </c>
      <c r="G118" s="320" t="str">
        <f t="shared" si="9"/>
        <v>ビジネス</v>
      </c>
      <c r="H118" s="320" t="str">
        <f t="shared" si="9"/>
        <v>ビジネス</v>
      </c>
      <c r="I118" s="320" t="str">
        <f t="shared" si="7"/>
        <v>ビジネス</v>
      </c>
      <c r="J118" s="320" t="str">
        <f t="shared" si="10"/>
        <v>エコノミー</v>
      </c>
      <c r="K118" s="320" t="str">
        <f t="shared" si="10"/>
        <v>エコノミー</v>
      </c>
      <c r="N118" s="97"/>
    </row>
    <row r="119" spans="1:14">
      <c r="A119" s="324" t="s">
        <v>338</v>
      </c>
      <c r="B119" s="396" t="s">
        <v>456</v>
      </c>
      <c r="C119" s="397" t="s">
        <v>195</v>
      </c>
      <c r="D119" s="395" t="s">
        <v>322</v>
      </c>
      <c r="E119" s="320" t="str">
        <f t="shared" si="8"/>
        <v>ビジネス</v>
      </c>
      <c r="F119" s="320" t="str">
        <f t="shared" si="8"/>
        <v>ビジネス</v>
      </c>
      <c r="G119" s="320" t="str">
        <f t="shared" si="9"/>
        <v>ビジネス</v>
      </c>
      <c r="H119" s="320" t="str">
        <f t="shared" si="9"/>
        <v>ビジネス</v>
      </c>
      <c r="I119" s="320" t="str">
        <f t="shared" si="7"/>
        <v>ビジネス</v>
      </c>
      <c r="J119" s="320" t="str">
        <f t="shared" si="10"/>
        <v>エコノミー</v>
      </c>
      <c r="K119" s="320" t="str">
        <f t="shared" si="10"/>
        <v>エコノミー</v>
      </c>
      <c r="N119" s="97"/>
    </row>
    <row r="120" spans="1:14">
      <c r="A120" s="327" t="s">
        <v>457</v>
      </c>
      <c r="B120" s="396" t="s">
        <v>458</v>
      </c>
      <c r="C120" s="318" t="s">
        <v>270</v>
      </c>
      <c r="D120" s="395" t="s">
        <v>175</v>
      </c>
      <c r="E120" s="320" t="str">
        <f t="shared" si="8"/>
        <v>ビジネス</v>
      </c>
      <c r="F120" s="320" t="str">
        <f t="shared" si="8"/>
        <v>ビジネス</v>
      </c>
      <c r="G120" s="320" t="str">
        <f t="shared" si="9"/>
        <v>ビジネス</v>
      </c>
      <c r="H120" s="320" t="str">
        <f t="shared" si="9"/>
        <v>ビジネス</v>
      </c>
      <c r="I120" s="320" t="str">
        <f t="shared" si="7"/>
        <v>エコノミー</v>
      </c>
      <c r="J120" s="320" t="str">
        <f t="shared" si="10"/>
        <v>エコノミー</v>
      </c>
      <c r="K120" s="320" t="str">
        <f t="shared" si="10"/>
        <v>エコノミー</v>
      </c>
      <c r="N120" s="97"/>
    </row>
    <row r="121" spans="1:14">
      <c r="A121" s="322" t="s">
        <v>459</v>
      </c>
      <c r="B121" s="399" t="s">
        <v>460</v>
      </c>
      <c r="C121" s="323" t="s">
        <v>273</v>
      </c>
      <c r="D121" s="395" t="s">
        <v>175</v>
      </c>
      <c r="E121" s="320" t="str">
        <f t="shared" si="8"/>
        <v>ビジネス</v>
      </c>
      <c r="F121" s="320" t="str">
        <f t="shared" si="8"/>
        <v>ビジネス</v>
      </c>
      <c r="G121" s="320" t="str">
        <f t="shared" si="9"/>
        <v>ビジネス</v>
      </c>
      <c r="H121" s="320" t="str">
        <f t="shared" si="9"/>
        <v>ビジネス</v>
      </c>
      <c r="I121" s="320" t="str">
        <f t="shared" si="7"/>
        <v>エコノミー</v>
      </c>
      <c r="J121" s="320" t="str">
        <f t="shared" si="10"/>
        <v>エコノミー</v>
      </c>
      <c r="K121" s="320" t="str">
        <f t="shared" si="10"/>
        <v>エコノミー</v>
      </c>
      <c r="N121" s="97"/>
    </row>
    <row r="122" spans="1:14">
      <c r="A122" s="327" t="s">
        <v>461</v>
      </c>
      <c r="B122" s="396" t="s">
        <v>462</v>
      </c>
      <c r="C122" s="335" t="s">
        <v>211</v>
      </c>
      <c r="D122" s="395" t="s">
        <v>192</v>
      </c>
      <c r="E122" s="320" t="str">
        <f t="shared" si="8"/>
        <v>ビジネス</v>
      </c>
      <c r="F122" s="320" t="str">
        <f t="shared" si="8"/>
        <v>ビジネス</v>
      </c>
      <c r="G122" s="320" t="str">
        <f t="shared" si="9"/>
        <v>ビジネス</v>
      </c>
      <c r="H122" s="320" t="str">
        <f t="shared" si="9"/>
        <v>ビジネス</v>
      </c>
      <c r="I122" s="320" t="str">
        <f t="shared" si="7"/>
        <v>ビジネス</v>
      </c>
      <c r="J122" s="320" t="str">
        <f t="shared" si="10"/>
        <v>エコノミー</v>
      </c>
      <c r="K122" s="320" t="str">
        <f t="shared" si="10"/>
        <v>エコノミー</v>
      </c>
      <c r="N122" s="97"/>
    </row>
    <row r="123" spans="1:14">
      <c r="A123" s="327" t="s">
        <v>463</v>
      </c>
      <c r="B123" s="396" t="s">
        <v>464</v>
      </c>
      <c r="C123" s="335" t="s">
        <v>211</v>
      </c>
      <c r="D123" s="395" t="s">
        <v>192</v>
      </c>
      <c r="E123" s="320" t="str">
        <f t="shared" si="8"/>
        <v>ビジネス</v>
      </c>
      <c r="F123" s="320" t="str">
        <f t="shared" si="8"/>
        <v>ビジネス</v>
      </c>
      <c r="G123" s="320" t="str">
        <f t="shared" si="9"/>
        <v>ビジネス</v>
      </c>
      <c r="H123" s="320" t="str">
        <f t="shared" si="9"/>
        <v>ビジネス</v>
      </c>
      <c r="I123" s="320" t="str">
        <f t="shared" si="7"/>
        <v>ビジネス</v>
      </c>
      <c r="J123" s="320" t="str">
        <f t="shared" si="10"/>
        <v>エコノミー</v>
      </c>
      <c r="K123" s="320" t="str">
        <f t="shared" si="10"/>
        <v>エコノミー</v>
      </c>
      <c r="N123" s="97"/>
    </row>
    <row r="124" spans="1:14">
      <c r="A124" s="317" t="s">
        <v>465</v>
      </c>
      <c r="B124" s="396" t="s">
        <v>466</v>
      </c>
      <c r="C124" s="397" t="s">
        <v>276</v>
      </c>
      <c r="D124" s="395" t="s">
        <v>192</v>
      </c>
      <c r="E124" s="320" t="str">
        <f t="shared" si="8"/>
        <v>ビジネス</v>
      </c>
      <c r="F124" s="320" t="str">
        <f t="shared" si="8"/>
        <v>ビジネス</v>
      </c>
      <c r="G124" s="320" t="str">
        <f t="shared" si="9"/>
        <v>ビジネス</v>
      </c>
      <c r="H124" s="320" t="str">
        <f t="shared" si="9"/>
        <v>ビジネス</v>
      </c>
      <c r="I124" s="320" t="str">
        <f t="shared" si="7"/>
        <v>ビジネス</v>
      </c>
      <c r="J124" s="320" t="str">
        <f t="shared" si="10"/>
        <v>エコノミー</v>
      </c>
      <c r="K124" s="320" t="str">
        <f t="shared" si="10"/>
        <v>エコノミー</v>
      </c>
      <c r="N124" s="97"/>
    </row>
    <row r="125" spans="1:14">
      <c r="A125" s="324" t="s">
        <v>467</v>
      </c>
      <c r="B125" s="399" t="s">
        <v>468</v>
      </c>
      <c r="C125" s="323" t="s">
        <v>240</v>
      </c>
      <c r="D125" s="395" t="s">
        <v>241</v>
      </c>
      <c r="E125" s="320" t="str">
        <f t="shared" si="8"/>
        <v>ビジネス</v>
      </c>
      <c r="F125" s="320" t="str">
        <f t="shared" si="8"/>
        <v>ビジネス</v>
      </c>
      <c r="G125" s="320" t="str">
        <f t="shared" si="9"/>
        <v>エコノミー</v>
      </c>
      <c r="H125" s="320" t="str">
        <f t="shared" si="9"/>
        <v>エコノミー</v>
      </c>
      <c r="I125" s="320" t="str">
        <f t="shared" si="7"/>
        <v>エコノミー</v>
      </c>
      <c r="J125" s="320" t="str">
        <f t="shared" si="10"/>
        <v>エコノミー</v>
      </c>
      <c r="K125" s="320" t="str">
        <f t="shared" si="10"/>
        <v>エコノミー</v>
      </c>
      <c r="N125" s="97"/>
    </row>
    <row r="126" spans="1:14">
      <c r="A126" s="327" t="s">
        <v>469</v>
      </c>
      <c r="B126" s="399" t="s">
        <v>470</v>
      </c>
      <c r="C126" s="323" t="s">
        <v>273</v>
      </c>
      <c r="D126" s="395" t="s">
        <v>241</v>
      </c>
      <c r="E126" s="320" t="str">
        <f t="shared" si="8"/>
        <v>ビジネス</v>
      </c>
      <c r="F126" s="320" t="str">
        <f t="shared" si="8"/>
        <v>ビジネス</v>
      </c>
      <c r="G126" s="320" t="str">
        <f t="shared" si="9"/>
        <v>エコノミー</v>
      </c>
      <c r="H126" s="320" t="str">
        <f t="shared" si="9"/>
        <v>エコノミー</v>
      </c>
      <c r="I126" s="320" t="str">
        <f t="shared" si="7"/>
        <v>エコノミー</v>
      </c>
      <c r="J126" s="320" t="str">
        <f t="shared" si="10"/>
        <v>エコノミー</v>
      </c>
      <c r="K126" s="320" t="str">
        <f t="shared" si="10"/>
        <v>エコノミー</v>
      </c>
      <c r="N126" s="97"/>
    </row>
    <row r="127" spans="1:14">
      <c r="A127" s="324" t="s">
        <v>471</v>
      </c>
      <c r="B127" s="399" t="s">
        <v>472</v>
      </c>
      <c r="C127" s="400" t="s">
        <v>240</v>
      </c>
      <c r="D127" s="395" t="s">
        <v>241</v>
      </c>
      <c r="E127" s="320" t="str">
        <f t="shared" si="8"/>
        <v>ビジネス</v>
      </c>
      <c r="F127" s="320" t="str">
        <f t="shared" si="8"/>
        <v>ビジネス</v>
      </c>
      <c r="G127" s="320" t="str">
        <f t="shared" si="9"/>
        <v>エコノミー</v>
      </c>
      <c r="H127" s="320" t="str">
        <f t="shared" si="9"/>
        <v>エコノミー</v>
      </c>
      <c r="I127" s="320" t="str">
        <f t="shared" si="7"/>
        <v>エコノミー</v>
      </c>
      <c r="J127" s="320" t="str">
        <f t="shared" si="10"/>
        <v>エコノミー</v>
      </c>
      <c r="K127" s="320" t="str">
        <f t="shared" si="10"/>
        <v>エコノミー</v>
      </c>
      <c r="N127" s="97"/>
    </row>
    <row r="128" spans="1:14">
      <c r="A128" s="324" t="s">
        <v>473</v>
      </c>
      <c r="B128" s="396" t="s">
        <v>474</v>
      </c>
      <c r="C128" s="397" t="s">
        <v>270</v>
      </c>
      <c r="D128" s="395" t="s">
        <v>175</v>
      </c>
      <c r="E128" s="320" t="str">
        <f t="shared" si="8"/>
        <v>ビジネス</v>
      </c>
      <c r="F128" s="320" t="str">
        <f t="shared" si="8"/>
        <v>ビジネス</v>
      </c>
      <c r="G128" s="320" t="str">
        <f t="shared" si="9"/>
        <v>ビジネス</v>
      </c>
      <c r="H128" s="320" t="str">
        <f t="shared" si="9"/>
        <v>ビジネス</v>
      </c>
      <c r="I128" s="320" t="str">
        <f t="shared" si="7"/>
        <v>エコノミー</v>
      </c>
      <c r="J128" s="320" t="str">
        <f t="shared" si="10"/>
        <v>エコノミー</v>
      </c>
      <c r="K128" s="320" t="str">
        <f t="shared" si="10"/>
        <v>エコノミー</v>
      </c>
      <c r="N128" s="97"/>
    </row>
    <row r="129" spans="1:14">
      <c r="A129" s="317" t="s">
        <v>475</v>
      </c>
      <c r="B129" s="396" t="s">
        <v>476</v>
      </c>
      <c r="C129" s="335" t="s">
        <v>211</v>
      </c>
      <c r="D129" s="395" t="s">
        <v>192</v>
      </c>
      <c r="E129" s="320" t="str">
        <f t="shared" si="8"/>
        <v>ビジネス</v>
      </c>
      <c r="F129" s="320" t="str">
        <f t="shared" si="8"/>
        <v>ビジネス</v>
      </c>
      <c r="G129" s="320" t="str">
        <f t="shared" si="9"/>
        <v>ビジネス</v>
      </c>
      <c r="H129" s="320" t="str">
        <f t="shared" si="9"/>
        <v>ビジネス</v>
      </c>
      <c r="I129" s="320" t="str">
        <f t="shared" si="7"/>
        <v>ビジネス</v>
      </c>
      <c r="J129" s="320" t="str">
        <f t="shared" si="10"/>
        <v>エコノミー</v>
      </c>
      <c r="K129" s="320" t="str">
        <f t="shared" si="10"/>
        <v>エコノミー</v>
      </c>
      <c r="N129" s="97"/>
    </row>
    <row r="130" spans="1:14">
      <c r="A130" s="327" t="s">
        <v>477</v>
      </c>
      <c r="B130" s="399" t="s">
        <v>478</v>
      </c>
      <c r="C130" s="400" t="s">
        <v>276</v>
      </c>
      <c r="D130" s="395" t="s">
        <v>322</v>
      </c>
      <c r="E130" s="320" t="str">
        <f t="shared" si="8"/>
        <v>ビジネス</v>
      </c>
      <c r="F130" s="320" t="str">
        <f t="shared" si="8"/>
        <v>ビジネス</v>
      </c>
      <c r="G130" s="320" t="str">
        <f t="shared" si="9"/>
        <v>ビジネス</v>
      </c>
      <c r="H130" s="320" t="str">
        <f t="shared" si="9"/>
        <v>ビジネス</v>
      </c>
      <c r="I130" s="320" t="str">
        <f t="shared" si="7"/>
        <v>ビジネス</v>
      </c>
      <c r="J130" s="320" t="str">
        <f t="shared" si="10"/>
        <v>エコノミー</v>
      </c>
      <c r="K130" s="320" t="str">
        <f t="shared" si="10"/>
        <v>エコノミー</v>
      </c>
      <c r="N130" s="97"/>
    </row>
    <row r="131" spans="1:14">
      <c r="A131" s="327" t="s">
        <v>479</v>
      </c>
      <c r="B131" s="396" t="s">
        <v>480</v>
      </c>
      <c r="C131" s="335" t="s">
        <v>211</v>
      </c>
      <c r="D131" s="395" t="s">
        <v>322</v>
      </c>
      <c r="E131" s="320" t="str">
        <f t="shared" si="8"/>
        <v>ビジネス</v>
      </c>
      <c r="F131" s="320" t="str">
        <f t="shared" si="8"/>
        <v>ビジネス</v>
      </c>
      <c r="G131" s="320" t="str">
        <f t="shared" si="9"/>
        <v>ビジネス</v>
      </c>
      <c r="H131" s="320" t="str">
        <f t="shared" si="9"/>
        <v>ビジネス</v>
      </c>
      <c r="I131" s="320" t="str">
        <f t="shared" si="7"/>
        <v>ビジネス</v>
      </c>
      <c r="J131" s="320" t="str">
        <f t="shared" si="10"/>
        <v>エコノミー</v>
      </c>
      <c r="K131" s="320" t="str">
        <f t="shared" si="10"/>
        <v>エコノミー</v>
      </c>
      <c r="N131" s="97"/>
    </row>
    <row r="132" spans="1:14">
      <c r="A132" s="327" t="s">
        <v>481</v>
      </c>
      <c r="B132" s="396" t="s">
        <v>482</v>
      </c>
      <c r="C132" s="318" t="s">
        <v>179</v>
      </c>
      <c r="D132" s="395" t="s">
        <v>175</v>
      </c>
      <c r="E132" s="320" t="str">
        <f t="shared" si="8"/>
        <v>ビジネス</v>
      </c>
      <c r="F132" s="320" t="str">
        <f t="shared" si="8"/>
        <v>ビジネス</v>
      </c>
      <c r="G132" s="320" t="str">
        <f t="shared" si="9"/>
        <v>ビジネス</v>
      </c>
      <c r="H132" s="320" t="str">
        <f t="shared" si="9"/>
        <v>ビジネス</v>
      </c>
      <c r="I132" s="320" t="str">
        <f t="shared" ref="I132:I155" si="11">IF($D132="A","エコノミー",IF($D132="B","エコノミー",IF($D132="C","ビジネス",IF($D132="D","ビジネス",""))))</f>
        <v>エコノミー</v>
      </c>
      <c r="J132" s="320" t="str">
        <f t="shared" si="10"/>
        <v>エコノミー</v>
      </c>
      <c r="K132" s="320" t="str">
        <f t="shared" si="10"/>
        <v>エコノミー</v>
      </c>
      <c r="N132" s="97"/>
    </row>
    <row r="133" spans="1:14">
      <c r="A133" s="324" t="s">
        <v>483</v>
      </c>
      <c r="B133" s="396" t="s">
        <v>484</v>
      </c>
      <c r="C133" s="318" t="s">
        <v>249</v>
      </c>
      <c r="D133" s="395" t="s">
        <v>175</v>
      </c>
      <c r="E133" s="320" t="str">
        <f t="shared" si="8"/>
        <v>ビジネス</v>
      </c>
      <c r="F133" s="320" t="str">
        <f t="shared" si="8"/>
        <v>ビジネス</v>
      </c>
      <c r="G133" s="320" t="str">
        <f t="shared" si="9"/>
        <v>ビジネス</v>
      </c>
      <c r="H133" s="320" t="str">
        <f t="shared" si="9"/>
        <v>ビジネス</v>
      </c>
      <c r="I133" s="320" t="str">
        <f t="shared" si="11"/>
        <v>エコノミー</v>
      </c>
      <c r="J133" s="320" t="str">
        <f t="shared" si="10"/>
        <v>エコノミー</v>
      </c>
      <c r="K133" s="320" t="str">
        <f t="shared" si="10"/>
        <v>エコノミー</v>
      </c>
      <c r="N133" s="97"/>
    </row>
    <row r="134" spans="1:14">
      <c r="A134" s="324" t="s">
        <v>485</v>
      </c>
      <c r="B134" s="396" t="s">
        <v>486</v>
      </c>
      <c r="C134" s="397" t="s">
        <v>191</v>
      </c>
      <c r="D134" s="395" t="s">
        <v>192</v>
      </c>
      <c r="E134" s="320" t="str">
        <f t="shared" si="8"/>
        <v>ビジネス</v>
      </c>
      <c r="F134" s="320" t="str">
        <f t="shared" si="8"/>
        <v>ビジネス</v>
      </c>
      <c r="G134" s="320" t="str">
        <f t="shared" si="9"/>
        <v>ビジネス</v>
      </c>
      <c r="H134" s="320" t="str">
        <f t="shared" si="9"/>
        <v>ビジネス</v>
      </c>
      <c r="I134" s="320" t="str">
        <f t="shared" si="11"/>
        <v>ビジネス</v>
      </c>
      <c r="J134" s="320" t="str">
        <f t="shared" si="10"/>
        <v>エコノミー</v>
      </c>
      <c r="K134" s="320" t="str">
        <f t="shared" si="10"/>
        <v>エコノミー</v>
      </c>
      <c r="N134" s="97"/>
    </row>
    <row r="135" spans="1:14">
      <c r="A135" s="324" t="s">
        <v>487</v>
      </c>
      <c r="B135" s="399" t="s">
        <v>488</v>
      </c>
      <c r="C135" s="323" t="s">
        <v>489</v>
      </c>
      <c r="D135" s="395" t="s">
        <v>241</v>
      </c>
      <c r="E135" s="320" t="str">
        <f t="shared" si="8"/>
        <v>ビジネス</v>
      </c>
      <c r="F135" s="320" t="str">
        <f t="shared" si="8"/>
        <v>ビジネス</v>
      </c>
      <c r="G135" s="320" t="str">
        <f t="shared" si="9"/>
        <v>エコノミー</v>
      </c>
      <c r="H135" s="320" t="str">
        <f t="shared" si="9"/>
        <v>エコノミー</v>
      </c>
      <c r="I135" s="320" t="str">
        <f t="shared" si="11"/>
        <v>エコノミー</v>
      </c>
      <c r="J135" s="320" t="str">
        <f t="shared" si="10"/>
        <v>エコノミー</v>
      </c>
      <c r="K135" s="320" t="str">
        <f t="shared" si="10"/>
        <v>エコノミー</v>
      </c>
      <c r="N135" s="97"/>
    </row>
    <row r="136" spans="1:14">
      <c r="A136" s="324" t="s">
        <v>490</v>
      </c>
      <c r="B136" s="396" t="s">
        <v>491</v>
      </c>
      <c r="C136" s="318" t="s">
        <v>199</v>
      </c>
      <c r="D136" s="395" t="s">
        <v>175</v>
      </c>
      <c r="E136" s="320" t="str">
        <f t="shared" si="8"/>
        <v>ビジネス</v>
      </c>
      <c r="F136" s="320" t="str">
        <f t="shared" si="8"/>
        <v>ビジネス</v>
      </c>
      <c r="G136" s="320" t="str">
        <f t="shared" si="9"/>
        <v>ビジネス</v>
      </c>
      <c r="H136" s="320" t="str">
        <f t="shared" si="9"/>
        <v>ビジネス</v>
      </c>
      <c r="I136" s="320" t="str">
        <f t="shared" si="11"/>
        <v>エコノミー</v>
      </c>
      <c r="J136" s="320" t="str">
        <f t="shared" si="10"/>
        <v>エコノミー</v>
      </c>
      <c r="K136" s="320" t="str">
        <f t="shared" si="10"/>
        <v>エコノミー</v>
      </c>
      <c r="N136" s="97"/>
    </row>
    <row r="137" spans="1:14">
      <c r="A137" s="324" t="s">
        <v>492</v>
      </c>
      <c r="B137" s="396" t="s">
        <v>493</v>
      </c>
      <c r="C137" s="318" t="s">
        <v>226</v>
      </c>
      <c r="D137" s="395" t="s">
        <v>175</v>
      </c>
      <c r="E137" s="320" t="str">
        <f t="shared" si="8"/>
        <v>ビジネス</v>
      </c>
      <c r="F137" s="320" t="str">
        <f t="shared" si="8"/>
        <v>ビジネス</v>
      </c>
      <c r="G137" s="320" t="str">
        <f t="shared" si="9"/>
        <v>ビジネス</v>
      </c>
      <c r="H137" s="320" t="str">
        <f t="shared" si="9"/>
        <v>ビジネス</v>
      </c>
      <c r="I137" s="320" t="str">
        <f t="shared" si="11"/>
        <v>エコノミー</v>
      </c>
      <c r="J137" s="320" t="str">
        <f t="shared" si="10"/>
        <v>エコノミー</v>
      </c>
      <c r="K137" s="320" t="str">
        <f t="shared" si="10"/>
        <v>エコノミー</v>
      </c>
      <c r="N137" s="97"/>
    </row>
    <row r="138" spans="1:14">
      <c r="A138" s="317" t="s">
        <v>494</v>
      </c>
      <c r="B138" s="399" t="s">
        <v>495</v>
      </c>
      <c r="C138" s="323" t="s">
        <v>240</v>
      </c>
      <c r="D138" s="395" t="s">
        <v>241</v>
      </c>
      <c r="E138" s="320" t="str">
        <f t="shared" si="8"/>
        <v>ビジネス</v>
      </c>
      <c r="F138" s="320" t="str">
        <f t="shared" si="8"/>
        <v>ビジネス</v>
      </c>
      <c r="G138" s="320" t="str">
        <f t="shared" si="9"/>
        <v>エコノミー</v>
      </c>
      <c r="H138" s="320" t="str">
        <f t="shared" si="9"/>
        <v>エコノミー</v>
      </c>
      <c r="I138" s="320" t="str">
        <f t="shared" si="11"/>
        <v>エコノミー</v>
      </c>
      <c r="J138" s="320" t="str">
        <f t="shared" si="10"/>
        <v>エコノミー</v>
      </c>
      <c r="K138" s="320" t="str">
        <f t="shared" si="10"/>
        <v>エコノミー</v>
      </c>
      <c r="N138" s="97"/>
    </row>
    <row r="139" spans="1:14">
      <c r="A139" s="327" t="s">
        <v>496</v>
      </c>
      <c r="B139" s="399" t="s">
        <v>497</v>
      </c>
      <c r="C139" s="323" t="s">
        <v>191</v>
      </c>
      <c r="D139" s="395" t="s">
        <v>192</v>
      </c>
      <c r="E139" s="320" t="str">
        <f t="shared" si="8"/>
        <v>ビジネス</v>
      </c>
      <c r="F139" s="320" t="str">
        <f t="shared" si="8"/>
        <v>ビジネス</v>
      </c>
      <c r="G139" s="320" t="str">
        <f t="shared" si="9"/>
        <v>ビジネス</v>
      </c>
      <c r="H139" s="320" t="str">
        <f t="shared" si="9"/>
        <v>ビジネス</v>
      </c>
      <c r="I139" s="320" t="str">
        <f t="shared" si="11"/>
        <v>ビジネス</v>
      </c>
      <c r="J139" s="320" t="str">
        <f t="shared" si="10"/>
        <v>エコノミー</v>
      </c>
      <c r="K139" s="320" t="str">
        <f t="shared" si="10"/>
        <v>エコノミー</v>
      </c>
      <c r="N139" s="97"/>
    </row>
    <row r="140" spans="1:14">
      <c r="A140" s="327" t="s">
        <v>498</v>
      </c>
      <c r="B140" s="396" t="s">
        <v>499</v>
      </c>
      <c r="C140" s="397" t="s">
        <v>276</v>
      </c>
      <c r="D140" s="395" t="s">
        <v>322</v>
      </c>
      <c r="E140" s="320" t="str">
        <f t="shared" si="8"/>
        <v>ビジネス</v>
      </c>
      <c r="F140" s="320" t="str">
        <f t="shared" si="8"/>
        <v>ビジネス</v>
      </c>
      <c r="G140" s="320" t="str">
        <f t="shared" si="9"/>
        <v>ビジネス</v>
      </c>
      <c r="H140" s="320" t="str">
        <f t="shared" si="9"/>
        <v>ビジネス</v>
      </c>
      <c r="I140" s="320" t="str">
        <f t="shared" si="11"/>
        <v>ビジネス</v>
      </c>
      <c r="J140" s="320" t="str">
        <f t="shared" si="10"/>
        <v>エコノミー</v>
      </c>
      <c r="K140" s="320" t="str">
        <f t="shared" si="10"/>
        <v>エコノミー</v>
      </c>
      <c r="N140" s="97"/>
    </row>
    <row r="141" spans="1:14">
      <c r="A141" s="327" t="s">
        <v>500</v>
      </c>
      <c r="B141" s="396" t="s">
        <v>501</v>
      </c>
      <c r="C141" s="397" t="s">
        <v>245</v>
      </c>
      <c r="D141" s="395" t="s">
        <v>192</v>
      </c>
      <c r="E141" s="320" t="str">
        <f t="shared" si="8"/>
        <v>ビジネス</v>
      </c>
      <c r="F141" s="320" t="str">
        <f t="shared" si="8"/>
        <v>ビジネス</v>
      </c>
      <c r="G141" s="320" t="str">
        <f t="shared" si="9"/>
        <v>ビジネス</v>
      </c>
      <c r="H141" s="320" t="str">
        <f t="shared" si="9"/>
        <v>ビジネス</v>
      </c>
      <c r="I141" s="320" t="str">
        <f t="shared" si="11"/>
        <v>ビジネス</v>
      </c>
      <c r="J141" s="320" t="str">
        <f t="shared" si="10"/>
        <v>エコノミー</v>
      </c>
      <c r="K141" s="320" t="str">
        <f t="shared" si="10"/>
        <v>エコノミー</v>
      </c>
      <c r="N141" s="97"/>
    </row>
    <row r="142" spans="1:14">
      <c r="A142" s="327" t="s">
        <v>502</v>
      </c>
      <c r="B142" s="396" t="s">
        <v>503</v>
      </c>
      <c r="C142" s="335" t="s">
        <v>211</v>
      </c>
      <c r="D142" s="395" t="s">
        <v>192</v>
      </c>
      <c r="E142" s="320" t="str">
        <f t="shared" si="8"/>
        <v>ビジネス</v>
      </c>
      <c r="F142" s="320" t="str">
        <f t="shared" si="8"/>
        <v>ビジネス</v>
      </c>
      <c r="G142" s="320" t="str">
        <f t="shared" si="9"/>
        <v>ビジネス</v>
      </c>
      <c r="H142" s="320" t="str">
        <f t="shared" si="9"/>
        <v>ビジネス</v>
      </c>
      <c r="I142" s="320" t="str">
        <f t="shared" si="11"/>
        <v>ビジネス</v>
      </c>
      <c r="J142" s="320" t="str">
        <f t="shared" si="10"/>
        <v>エコノミー</v>
      </c>
      <c r="K142" s="320" t="str">
        <f t="shared" si="10"/>
        <v>エコノミー</v>
      </c>
      <c r="N142" s="97"/>
    </row>
    <row r="143" spans="1:14">
      <c r="A143" s="324" t="s">
        <v>504</v>
      </c>
      <c r="B143" s="396" t="s">
        <v>505</v>
      </c>
      <c r="C143" s="318" t="s">
        <v>226</v>
      </c>
      <c r="D143" s="395" t="s">
        <v>175</v>
      </c>
      <c r="E143" s="320" t="str">
        <f t="shared" si="8"/>
        <v>ビジネス</v>
      </c>
      <c r="F143" s="320" t="str">
        <f t="shared" si="8"/>
        <v>ビジネス</v>
      </c>
      <c r="G143" s="320" t="str">
        <f t="shared" si="9"/>
        <v>ビジネス</v>
      </c>
      <c r="H143" s="320" t="str">
        <f t="shared" si="9"/>
        <v>ビジネス</v>
      </c>
      <c r="I143" s="320" t="str">
        <f t="shared" si="11"/>
        <v>エコノミー</v>
      </c>
      <c r="J143" s="320" t="str">
        <f t="shared" si="10"/>
        <v>エコノミー</v>
      </c>
      <c r="K143" s="320" t="str">
        <f t="shared" si="10"/>
        <v>エコノミー</v>
      </c>
      <c r="N143" s="97"/>
    </row>
    <row r="144" spans="1:14">
      <c r="A144" s="327" t="s">
        <v>506</v>
      </c>
      <c r="B144" s="399" t="s">
        <v>507</v>
      </c>
      <c r="C144" s="323" t="s">
        <v>249</v>
      </c>
      <c r="D144" s="395" t="s">
        <v>175</v>
      </c>
      <c r="E144" s="320" t="str">
        <f t="shared" si="8"/>
        <v>ビジネス</v>
      </c>
      <c r="F144" s="320" t="str">
        <f t="shared" si="8"/>
        <v>ビジネス</v>
      </c>
      <c r="G144" s="320" t="str">
        <f t="shared" si="9"/>
        <v>ビジネス</v>
      </c>
      <c r="H144" s="320" t="str">
        <f t="shared" si="9"/>
        <v>ビジネス</v>
      </c>
      <c r="I144" s="320" t="str">
        <f t="shared" si="11"/>
        <v>エコノミー</v>
      </c>
      <c r="J144" s="320" t="str">
        <f t="shared" si="10"/>
        <v>エコノミー</v>
      </c>
      <c r="K144" s="320" t="str">
        <f t="shared" si="10"/>
        <v>エコノミー</v>
      </c>
      <c r="N144" s="97"/>
    </row>
    <row r="145" spans="1:14">
      <c r="A145" s="324" t="s">
        <v>508</v>
      </c>
      <c r="B145" s="399" t="s">
        <v>509</v>
      </c>
      <c r="C145" s="323" t="s">
        <v>249</v>
      </c>
      <c r="D145" s="395" t="s">
        <v>175</v>
      </c>
      <c r="E145" s="320" t="str">
        <f t="shared" si="8"/>
        <v>ビジネス</v>
      </c>
      <c r="F145" s="320" t="str">
        <f t="shared" si="8"/>
        <v>ビジネス</v>
      </c>
      <c r="G145" s="320" t="str">
        <f t="shared" si="9"/>
        <v>ビジネス</v>
      </c>
      <c r="H145" s="320" t="str">
        <f t="shared" si="9"/>
        <v>ビジネス</v>
      </c>
      <c r="I145" s="320" t="str">
        <f t="shared" si="11"/>
        <v>エコノミー</v>
      </c>
      <c r="J145" s="320" t="str">
        <f t="shared" si="10"/>
        <v>エコノミー</v>
      </c>
      <c r="K145" s="320" t="str">
        <f t="shared" si="10"/>
        <v>エコノミー</v>
      </c>
      <c r="N145" s="97"/>
    </row>
    <row r="146" spans="1:14">
      <c r="A146" s="324" t="s">
        <v>510</v>
      </c>
      <c r="B146" s="399" t="s">
        <v>235</v>
      </c>
      <c r="C146" s="400" t="s">
        <v>489</v>
      </c>
      <c r="D146" s="395" t="s">
        <v>241</v>
      </c>
      <c r="E146" s="320" t="str">
        <f t="shared" si="8"/>
        <v>ビジネス</v>
      </c>
      <c r="F146" s="320" t="str">
        <f t="shared" si="8"/>
        <v>ビジネス</v>
      </c>
      <c r="G146" s="320" t="str">
        <f t="shared" si="9"/>
        <v>エコノミー</v>
      </c>
      <c r="H146" s="320" t="str">
        <f t="shared" si="9"/>
        <v>エコノミー</v>
      </c>
      <c r="I146" s="320" t="str">
        <f t="shared" si="11"/>
        <v>エコノミー</v>
      </c>
      <c r="J146" s="320" t="str">
        <f t="shared" si="10"/>
        <v>エコノミー</v>
      </c>
      <c r="K146" s="320" t="str">
        <f t="shared" si="10"/>
        <v>エコノミー</v>
      </c>
      <c r="N146" s="97"/>
    </row>
    <row r="147" spans="1:14">
      <c r="A147" s="327" t="s">
        <v>511</v>
      </c>
      <c r="B147" s="396" t="s">
        <v>512</v>
      </c>
      <c r="C147" s="335" t="s">
        <v>288</v>
      </c>
      <c r="D147" s="395" t="s">
        <v>192</v>
      </c>
      <c r="E147" s="320" t="str">
        <f t="shared" si="8"/>
        <v>ビジネス</v>
      </c>
      <c r="F147" s="320" t="str">
        <f t="shared" si="8"/>
        <v>ビジネス</v>
      </c>
      <c r="G147" s="320" t="str">
        <f t="shared" si="9"/>
        <v>ビジネス</v>
      </c>
      <c r="H147" s="320" t="str">
        <f t="shared" si="9"/>
        <v>ビジネス</v>
      </c>
      <c r="I147" s="320" t="str">
        <f t="shared" si="11"/>
        <v>ビジネス</v>
      </c>
      <c r="J147" s="320" t="str">
        <f t="shared" si="10"/>
        <v>エコノミー</v>
      </c>
      <c r="K147" s="320" t="str">
        <f t="shared" si="10"/>
        <v>エコノミー</v>
      </c>
      <c r="N147" s="97"/>
    </row>
    <row r="148" spans="1:14">
      <c r="A148" s="327" t="s">
        <v>513</v>
      </c>
      <c r="B148" s="399" t="s">
        <v>514</v>
      </c>
      <c r="C148" s="400" t="s">
        <v>489</v>
      </c>
      <c r="D148" s="395" t="s">
        <v>241</v>
      </c>
      <c r="E148" s="320" t="str">
        <f t="shared" ref="E148:F155" si="12">IF($D148="A","ビジネス",IF($D148="B","ビジネス",IF($D148="C","ビジネス",IF($D148="D","ビジネス",""))))</f>
        <v>ビジネス</v>
      </c>
      <c r="F148" s="320" t="str">
        <f t="shared" si="12"/>
        <v>ビジネス</v>
      </c>
      <c r="G148" s="320" t="str">
        <f t="shared" ref="G148:H155" si="13">IF($D148="A","エコノミー",IF($D148="B","ビジネス",IF($D148="C","ビジネス",IF($D148="D","ビジネス",""))))</f>
        <v>エコノミー</v>
      </c>
      <c r="H148" s="320" t="str">
        <f t="shared" si="13"/>
        <v>エコノミー</v>
      </c>
      <c r="I148" s="320" t="str">
        <f t="shared" si="11"/>
        <v>エコノミー</v>
      </c>
      <c r="J148" s="320" t="str">
        <f t="shared" ref="J148:K155" si="14">IF($D148="A","エコノミー",IF($D148="B","エコノミー",IF($D148="C","エコノミー",IF($D148="D","ビジネス",""))))</f>
        <v>エコノミー</v>
      </c>
      <c r="K148" s="320" t="str">
        <f t="shared" si="14"/>
        <v>エコノミー</v>
      </c>
      <c r="N148" s="97"/>
    </row>
    <row r="149" spans="1:14">
      <c r="A149" s="317" t="s">
        <v>515</v>
      </c>
      <c r="B149" s="399" t="s">
        <v>516</v>
      </c>
      <c r="C149" s="400" t="s">
        <v>288</v>
      </c>
      <c r="D149" s="395" t="s">
        <v>192</v>
      </c>
      <c r="E149" s="320" t="str">
        <f t="shared" si="12"/>
        <v>ビジネス</v>
      </c>
      <c r="F149" s="320" t="str">
        <f t="shared" si="12"/>
        <v>ビジネス</v>
      </c>
      <c r="G149" s="320" t="str">
        <f t="shared" si="13"/>
        <v>ビジネス</v>
      </c>
      <c r="H149" s="320" t="str">
        <f t="shared" si="13"/>
        <v>ビジネス</v>
      </c>
      <c r="I149" s="320" t="str">
        <f t="shared" si="11"/>
        <v>ビジネス</v>
      </c>
      <c r="J149" s="320" t="str">
        <f t="shared" si="14"/>
        <v>エコノミー</v>
      </c>
      <c r="K149" s="320" t="str">
        <f t="shared" si="14"/>
        <v>エコノミー</v>
      </c>
      <c r="N149" s="97"/>
    </row>
    <row r="150" spans="1:14">
      <c r="A150" s="324" t="s">
        <v>517</v>
      </c>
      <c r="B150" s="399" t="s">
        <v>518</v>
      </c>
      <c r="C150" s="323" t="s">
        <v>489</v>
      </c>
      <c r="D150" s="395" t="s">
        <v>241</v>
      </c>
      <c r="E150" s="320" t="str">
        <f t="shared" si="12"/>
        <v>ビジネス</v>
      </c>
      <c r="F150" s="320" t="str">
        <f t="shared" si="12"/>
        <v>ビジネス</v>
      </c>
      <c r="G150" s="320" t="str">
        <f t="shared" si="13"/>
        <v>エコノミー</v>
      </c>
      <c r="H150" s="320" t="str">
        <f t="shared" si="13"/>
        <v>エコノミー</v>
      </c>
      <c r="I150" s="320" t="str">
        <f t="shared" si="11"/>
        <v>エコノミー</v>
      </c>
      <c r="J150" s="320" t="str">
        <f t="shared" si="14"/>
        <v>エコノミー</v>
      </c>
      <c r="K150" s="320" t="str">
        <f t="shared" si="14"/>
        <v>エコノミー</v>
      </c>
      <c r="N150" s="97"/>
    </row>
    <row r="151" spans="1:14">
      <c r="A151" s="327" t="s">
        <v>519</v>
      </c>
      <c r="B151" s="399" t="s">
        <v>520</v>
      </c>
      <c r="C151" s="323" t="s">
        <v>240</v>
      </c>
      <c r="D151" s="395" t="s">
        <v>241</v>
      </c>
      <c r="E151" s="320" t="str">
        <f t="shared" si="12"/>
        <v>ビジネス</v>
      </c>
      <c r="F151" s="320" t="str">
        <f t="shared" si="12"/>
        <v>ビジネス</v>
      </c>
      <c r="G151" s="320" t="str">
        <f t="shared" si="13"/>
        <v>エコノミー</v>
      </c>
      <c r="H151" s="320" t="str">
        <f t="shared" si="13"/>
        <v>エコノミー</v>
      </c>
      <c r="I151" s="320" t="str">
        <f t="shared" si="11"/>
        <v>エコノミー</v>
      </c>
      <c r="J151" s="320" t="str">
        <f t="shared" si="14"/>
        <v>エコノミー</v>
      </c>
      <c r="K151" s="320" t="str">
        <f t="shared" si="14"/>
        <v>エコノミー</v>
      </c>
      <c r="N151" s="97"/>
    </row>
    <row r="152" spans="1:14">
      <c r="A152" s="324" t="s">
        <v>521</v>
      </c>
      <c r="B152" s="396" t="s">
        <v>522</v>
      </c>
      <c r="C152" s="397" t="s">
        <v>211</v>
      </c>
      <c r="D152" s="395" t="s">
        <v>192</v>
      </c>
      <c r="E152" s="320" t="str">
        <f t="shared" si="12"/>
        <v>ビジネス</v>
      </c>
      <c r="F152" s="320" t="str">
        <f t="shared" si="12"/>
        <v>ビジネス</v>
      </c>
      <c r="G152" s="320" t="str">
        <f t="shared" si="13"/>
        <v>ビジネス</v>
      </c>
      <c r="H152" s="320" t="str">
        <f t="shared" si="13"/>
        <v>ビジネス</v>
      </c>
      <c r="I152" s="320" t="str">
        <f t="shared" si="11"/>
        <v>ビジネス</v>
      </c>
      <c r="J152" s="320" t="str">
        <f t="shared" si="14"/>
        <v>エコノミー</v>
      </c>
      <c r="K152" s="320" t="str">
        <f t="shared" si="14"/>
        <v>エコノミー</v>
      </c>
      <c r="N152" s="97"/>
    </row>
    <row r="153" spans="1:14">
      <c r="A153" s="324" t="s">
        <v>523</v>
      </c>
      <c r="B153" s="396" t="s">
        <v>524</v>
      </c>
      <c r="C153" s="335" t="s">
        <v>245</v>
      </c>
      <c r="D153" s="395" t="s">
        <v>192</v>
      </c>
      <c r="E153" s="320" t="str">
        <f t="shared" si="12"/>
        <v>ビジネス</v>
      </c>
      <c r="F153" s="320" t="str">
        <f t="shared" si="12"/>
        <v>ビジネス</v>
      </c>
      <c r="G153" s="320" t="str">
        <f t="shared" si="13"/>
        <v>ビジネス</v>
      </c>
      <c r="H153" s="320" t="str">
        <f t="shared" si="13"/>
        <v>ビジネス</v>
      </c>
      <c r="I153" s="320" t="str">
        <f t="shared" si="11"/>
        <v>ビジネス</v>
      </c>
      <c r="J153" s="320" t="str">
        <f t="shared" si="14"/>
        <v>エコノミー</v>
      </c>
      <c r="K153" s="320" t="str">
        <f t="shared" si="14"/>
        <v>エコノミー</v>
      </c>
      <c r="N153" s="97"/>
    </row>
    <row r="154" spans="1:14">
      <c r="A154" s="324" t="s">
        <v>525</v>
      </c>
      <c r="B154" s="396" t="s">
        <v>526</v>
      </c>
      <c r="C154" s="318" t="s">
        <v>199</v>
      </c>
      <c r="D154" s="395" t="s">
        <v>175</v>
      </c>
      <c r="E154" s="320" t="str">
        <f t="shared" si="12"/>
        <v>ビジネス</v>
      </c>
      <c r="F154" s="320" t="str">
        <f t="shared" si="12"/>
        <v>ビジネス</v>
      </c>
      <c r="G154" s="320" t="str">
        <f t="shared" si="13"/>
        <v>ビジネス</v>
      </c>
      <c r="H154" s="320" t="str">
        <f t="shared" si="13"/>
        <v>ビジネス</v>
      </c>
      <c r="I154" s="320" t="str">
        <f t="shared" si="11"/>
        <v>エコノミー</v>
      </c>
      <c r="J154" s="320" t="str">
        <f t="shared" si="14"/>
        <v>エコノミー</v>
      </c>
      <c r="K154" s="320" t="str">
        <f t="shared" si="14"/>
        <v>エコノミー</v>
      </c>
      <c r="N154" s="97"/>
    </row>
    <row r="155" spans="1:14">
      <c r="B155" s="397" t="s">
        <v>527</v>
      </c>
      <c r="C155" s="397"/>
      <c r="D155" s="397"/>
      <c r="E155" s="320" t="str">
        <f t="shared" si="12"/>
        <v/>
      </c>
      <c r="F155" s="320" t="str">
        <f t="shared" si="12"/>
        <v/>
      </c>
      <c r="G155" s="320" t="str">
        <f t="shared" si="13"/>
        <v/>
      </c>
      <c r="H155" s="320" t="str">
        <f t="shared" si="13"/>
        <v/>
      </c>
      <c r="I155" s="320" t="str">
        <f t="shared" si="11"/>
        <v/>
      </c>
      <c r="J155" s="320" t="str">
        <f t="shared" si="14"/>
        <v/>
      </c>
      <c r="K155" s="320" t="str">
        <f t="shared" si="14"/>
        <v/>
      </c>
      <c r="N155" s="97"/>
    </row>
  </sheetData>
  <autoFilter ref="B2:K155" xr:uid="{CB484084-3B81-4616-A095-4571117D9AD3}"/>
  <mergeCells count="6">
    <mergeCell ref="N16:O16"/>
    <mergeCell ref="N11:O12"/>
    <mergeCell ref="P11:S11"/>
    <mergeCell ref="N13:O13"/>
    <mergeCell ref="N14:O14"/>
    <mergeCell ref="N15:O15"/>
  </mergeCells>
  <phoneticPr fontId="19"/>
  <conditionalFormatting sqref="B1:B1048576">
    <cfRule type="duplicateValues" dxfId="0" priority="1"/>
  </conditionalFormatting>
  <pageMargins left="0.7" right="0.7" top="0.75" bottom="0.75" header="0.3" footer="0.3"/>
  <pageSetup paperSize="9"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C29"/>
  <sheetViews>
    <sheetView view="pageBreakPreview" topLeftCell="A12" zoomScaleNormal="100" zoomScaleSheetLayoutView="100" workbookViewId="0">
      <selection activeCell="B16" sqref="B16"/>
    </sheetView>
  </sheetViews>
  <sheetFormatPr defaultColWidth="9" defaultRowHeight="14"/>
  <cols>
    <col min="1" max="1" width="2.08203125" style="76" customWidth="1"/>
    <col min="2" max="2" width="42.58203125" style="76" customWidth="1"/>
    <col min="3" max="3" width="20" style="76" customWidth="1"/>
    <col min="4" max="4" width="13.5" style="77" customWidth="1"/>
    <col min="5" max="5" width="10.58203125" style="77" customWidth="1"/>
    <col min="6" max="6" width="13.58203125" style="76" customWidth="1"/>
    <col min="7" max="16383" width="9" style="76"/>
  </cols>
  <sheetData>
    <row r="1" spans="2:5" ht="32.15" customHeight="1">
      <c r="C1" s="56" t="s">
        <v>16</v>
      </c>
      <c r="D1" s="222" t="s">
        <v>17</v>
      </c>
    </row>
    <row r="2" spans="2:5" s="23" customFormat="1" ht="37.5" customHeight="1">
      <c r="B2" s="489" t="s">
        <v>18</v>
      </c>
      <c r="C2" s="489"/>
      <c r="D2" s="489"/>
      <c r="E2" s="89"/>
    </row>
    <row r="3" spans="2:5" s="23" customFormat="1" ht="30" customHeight="1">
      <c r="B3" s="78" t="s">
        <v>19</v>
      </c>
      <c r="D3" s="79"/>
      <c r="E3" s="79"/>
    </row>
    <row r="4" spans="2:5" s="23" customFormat="1" ht="30" customHeight="1">
      <c r="B4" s="23" t="s">
        <v>20</v>
      </c>
      <c r="D4" s="79"/>
      <c r="E4" s="79"/>
    </row>
    <row r="5" spans="2:5" s="23" customFormat="1" ht="32.25" customHeight="1">
      <c r="B5" s="23" t="s">
        <v>21</v>
      </c>
      <c r="C5" s="80">
        <f>報酬!C1</f>
        <v>413967</v>
      </c>
      <c r="D5" s="79" t="s">
        <v>22</v>
      </c>
      <c r="E5" s="79"/>
    </row>
    <row r="6" spans="2:5" s="23" customFormat="1" ht="12" customHeight="1">
      <c r="D6" s="79"/>
      <c r="E6" s="79"/>
    </row>
    <row r="7" spans="2:5" s="23" customFormat="1" ht="27.75" customHeight="1">
      <c r="B7" s="23" t="s">
        <v>23</v>
      </c>
      <c r="C7" s="81">
        <f>SUM(C8:C10)+SUM(C14:C20)</f>
        <v>0</v>
      </c>
      <c r="D7" s="79" t="s">
        <v>22</v>
      </c>
      <c r="E7" s="79"/>
    </row>
    <row r="8" spans="2:5" s="23" customFormat="1" ht="26.25" customHeight="1">
      <c r="B8" s="23" t="s">
        <v>24</v>
      </c>
      <c r="C8" s="82">
        <f>'旅費（航空賃、その他）'!H27</f>
        <v>0</v>
      </c>
      <c r="D8" s="93" t="s">
        <v>22</v>
      </c>
      <c r="E8" s="79"/>
    </row>
    <row r="9" spans="2:5" s="23" customFormat="1" ht="26.25" customHeight="1">
      <c r="B9" s="23" t="s">
        <v>25</v>
      </c>
      <c r="C9" s="82">
        <f>'旅費（航空賃、その他）'!W27</f>
        <v>0</v>
      </c>
      <c r="D9" s="79" t="s">
        <v>22</v>
      </c>
      <c r="E9" s="79"/>
    </row>
    <row r="10" spans="2:5" s="23" customFormat="1" ht="26.25" customHeight="1">
      <c r="B10" s="23" t="s">
        <v>26</v>
      </c>
      <c r="C10" s="272">
        <f>SUM(C11:C13)</f>
        <v>0</v>
      </c>
      <c r="D10" s="93" t="s">
        <v>22</v>
      </c>
      <c r="E10" s="79"/>
    </row>
    <row r="11" spans="2:5" s="23" customFormat="1" ht="14.15" customHeight="1">
      <c r="B11" s="139"/>
      <c r="C11" s="140">
        <f>一般業務費!F38</f>
        <v>0</v>
      </c>
      <c r="D11" s="141" t="s">
        <v>22</v>
      </c>
      <c r="E11" s="79"/>
    </row>
    <row r="12" spans="2:5" s="23" customFormat="1" ht="14.15" customHeight="1">
      <c r="B12" s="139"/>
      <c r="C12" s="140"/>
      <c r="D12" s="141"/>
      <c r="E12" s="79"/>
    </row>
    <row r="13" spans="2:5" s="23" customFormat="1" ht="14.15" customHeight="1">
      <c r="B13" s="139"/>
      <c r="C13" s="140"/>
      <c r="D13" s="141"/>
      <c r="E13" s="79"/>
    </row>
    <row r="14" spans="2:5" s="23" customFormat="1" ht="26.25" customHeight="1">
      <c r="B14" s="23" t="s">
        <v>27</v>
      </c>
      <c r="C14" s="82">
        <f>通訳傭上費・報告書作成費!C1</f>
        <v>0</v>
      </c>
      <c r="D14" s="93" t="s">
        <v>22</v>
      </c>
      <c r="E14" s="79"/>
    </row>
    <row r="15" spans="2:5" s="23" customFormat="1" ht="26.25" customHeight="1">
      <c r="B15" s="23" t="s">
        <v>28</v>
      </c>
      <c r="C15" s="82">
        <f>通訳傭上費・報告書作成費!C10</f>
        <v>0</v>
      </c>
      <c r="D15" s="93" t="s">
        <v>22</v>
      </c>
      <c r="E15" s="79"/>
    </row>
    <row r="16" spans="2:5" s="23" customFormat="1" ht="26.25" customHeight="1">
      <c r="B16" s="23" t="s">
        <v>29</v>
      </c>
      <c r="C16" s="82">
        <f>機材費!C1</f>
        <v>0</v>
      </c>
      <c r="D16" s="93" t="s">
        <v>22</v>
      </c>
      <c r="E16" s="79"/>
    </row>
    <row r="17" spans="2:5" s="23" customFormat="1" ht="26.25" customHeight="1">
      <c r="B17" s="23" t="s">
        <v>30</v>
      </c>
      <c r="C17" s="82">
        <f>再委託費!C1</f>
        <v>0</v>
      </c>
      <c r="D17" s="93" t="s">
        <v>22</v>
      </c>
      <c r="E17" s="79"/>
    </row>
    <row r="18" spans="2:5" s="23" customFormat="1" ht="26.25" customHeight="1">
      <c r="B18" s="23" t="s">
        <v>31</v>
      </c>
      <c r="C18" s="82">
        <f>'国内業務費（定額計上用）'!C1</f>
        <v>0</v>
      </c>
      <c r="D18" s="93" t="s">
        <v>22</v>
      </c>
      <c r="E18" s="79"/>
    </row>
    <row r="19" spans="2:5" s="23" customFormat="1" ht="26.25" hidden="1" customHeight="1">
      <c r="B19" s="430"/>
      <c r="C19" s="431"/>
      <c r="D19" s="432"/>
      <c r="E19" s="79"/>
    </row>
    <row r="20" spans="2:5" s="23" customFormat="1" ht="26.25" hidden="1" customHeight="1">
      <c r="B20" s="430"/>
      <c r="C20" s="431"/>
      <c r="D20" s="432"/>
      <c r="E20" s="79"/>
    </row>
    <row r="21" spans="2:5" s="23" customFormat="1" ht="12" customHeight="1">
      <c r="C21" s="82"/>
      <c r="D21" s="79"/>
      <c r="E21" s="79"/>
    </row>
    <row r="22" spans="2:5" s="23" customFormat="1" ht="30" customHeight="1">
      <c r="B22" s="23" t="s">
        <v>32</v>
      </c>
      <c r="C22" s="83">
        <f>C7+C5</f>
        <v>413967</v>
      </c>
      <c r="D22" s="79" t="s">
        <v>22</v>
      </c>
      <c r="E22" s="79"/>
    </row>
    <row r="23" spans="2:5" s="23" customFormat="1" ht="12" customHeight="1">
      <c r="C23" s="82"/>
      <c r="D23" s="79"/>
      <c r="E23" s="79"/>
    </row>
    <row r="24" spans="2:5" s="23" customFormat="1" ht="26.25" customHeight="1">
      <c r="B24" s="23" t="s">
        <v>33</v>
      </c>
      <c r="C24" s="220" t="str" cm="1">
        <f t="array" ref="C24">_xlfn.IFS(D1="調査業務約款",ROUNDDOWN(C22*10%,0),D1="事業実施支援業務約款",IF(C8="0",ROUNDDOWN(C22*10%,0),"0"))</f>
        <v>0</v>
      </c>
      <c r="D24" s="79" t="s">
        <v>34</v>
      </c>
      <c r="E24" s="79"/>
    </row>
    <row r="25" spans="2:5" s="23" customFormat="1" ht="12" customHeight="1">
      <c r="C25" s="82"/>
      <c r="D25" s="79"/>
      <c r="E25" s="79"/>
    </row>
    <row r="26" spans="2:5" s="23" customFormat="1" ht="26.25" customHeight="1">
      <c r="B26" s="84" t="s">
        <v>35</v>
      </c>
      <c r="C26" s="81">
        <f>C22+C24</f>
        <v>413967</v>
      </c>
      <c r="D26" s="85" t="s">
        <v>22</v>
      </c>
      <c r="E26" s="85"/>
    </row>
    <row r="27" spans="2:5" s="23" customFormat="1" ht="24" customHeight="1">
      <c r="D27" s="79"/>
      <c r="E27" s="79"/>
    </row>
    <row r="29" spans="2:5" ht="63.65" customHeight="1">
      <c r="B29" s="490"/>
      <c r="C29" s="490"/>
      <c r="D29" s="490"/>
      <c r="E29" s="92"/>
    </row>
  </sheetData>
  <dataConsolidate/>
  <mergeCells count="2">
    <mergeCell ref="B2:D2"/>
    <mergeCell ref="B29:D29"/>
  </mergeCells>
  <phoneticPr fontId="19"/>
  <dataValidations count="6">
    <dataValidation type="list" allowBlank="1" showInputMessage="1" showErrorMessage="1" sqref="B2:D2" xr:uid="{00000000-0002-0000-0100-000000000000}">
      <formula1>"見積書,最終見積書,【附属書Ⅲ】　　　　　　契約金額内訳書,契約金額詳細内訳書"</formula1>
    </dataValidation>
    <dataValidation type="list" allowBlank="1" showInputMessage="1" showErrorMessage="1" sqref="D9:D10 D16:D18" xr:uid="{00000000-0002-0000-0100-000001000000}">
      <formula1>"円,円（定額計上）"</formula1>
    </dataValidation>
    <dataValidation type="list" allowBlank="1" showInputMessage="1" showErrorMessage="1" sqref="B11:B13" xr:uid="{00000000-0002-0000-0100-000002000000}">
      <formula1>"               ,通常積算分,合意単価適用分,定額計上分"</formula1>
    </dataValidation>
    <dataValidation type="list" allowBlank="1" showInputMessage="1" showErrorMessage="1" sqref="D8" xr:uid="{00000000-0002-0000-0100-000003000000}">
      <formula1>"円,円（QCBS合意単価）,円（定額計上）"</formula1>
    </dataValidation>
    <dataValidation type="list" allowBlank="1" showInputMessage="1" showErrorMessage="1" sqref="D1" xr:uid="{00000000-0002-0000-0100-000004000000}">
      <formula1>"調査業務約款,事業実施支援業務約款"</formula1>
    </dataValidation>
    <dataValidation type="list" allowBlank="1" showInputMessage="1" showErrorMessage="1" sqref="D11:D15" xr:uid="{BA585ECF-E8D5-429C-B764-DD68B37507B3}">
      <formula1>"円,円（定額計上）,円（QCBS合意単価）"</formula1>
    </dataValidation>
  </dataValidations>
  <pageMargins left="0.98425196850393704" right="0.98425196850393704" top="0.98425196850393704" bottom="0.98425196850393704" header="0.51181102362204722" footer="0.51181102362204722"/>
  <pageSetup paperSize="9" scale="94" orientation="portrait" blackAndWhite="1" r:id="rId1"/>
  <headerFooter>
    <oddHeader>&amp;R（2023.06版）</oddHead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D31"/>
  <sheetViews>
    <sheetView view="pageBreakPreview" topLeftCell="A14" zoomScale="90" zoomScaleNormal="100" zoomScaleSheetLayoutView="90" workbookViewId="0">
      <selection activeCell="L23" sqref="L23"/>
    </sheetView>
  </sheetViews>
  <sheetFormatPr defaultColWidth="9" defaultRowHeight="14"/>
  <cols>
    <col min="1" max="1" width="2.08203125" style="76" customWidth="1"/>
    <col min="2" max="2" width="30.58203125" style="76" customWidth="1"/>
    <col min="3" max="3" width="17.5" style="76" customWidth="1"/>
    <col min="4" max="4" width="6.08203125" style="76" customWidth="1"/>
    <col min="5" max="5" width="17.5" style="76" customWidth="1"/>
    <col min="6" max="6" width="7.58203125" style="77" customWidth="1"/>
    <col min="7" max="7" width="17.5" style="207" customWidth="1"/>
    <col min="8" max="8" width="23.58203125" style="77" customWidth="1"/>
    <col min="9" max="16383" width="9" style="76"/>
  </cols>
  <sheetData>
    <row r="1" spans="2:8" ht="30" customHeight="1">
      <c r="F1" s="56" t="s">
        <v>16</v>
      </c>
      <c r="G1" s="210" t="s">
        <v>36</v>
      </c>
    </row>
    <row r="2" spans="2:8" s="23" customFormat="1" ht="37.5" customHeight="1">
      <c r="B2" s="489" t="s">
        <v>37</v>
      </c>
      <c r="C2" s="489"/>
      <c r="D2" s="489"/>
      <c r="E2" s="489"/>
      <c r="F2" s="489"/>
      <c r="G2" s="489"/>
      <c r="H2" s="489"/>
    </row>
    <row r="3" spans="2:8" s="23" customFormat="1" ht="30" customHeight="1">
      <c r="B3" s="78"/>
      <c r="C3" s="78"/>
      <c r="D3" s="78"/>
      <c r="F3" s="79"/>
      <c r="G3" s="56"/>
      <c r="H3" s="79"/>
    </row>
    <row r="4" spans="2:8" s="23" customFormat="1" ht="30" customHeight="1">
      <c r="B4" s="78"/>
      <c r="C4" s="84" t="s">
        <v>38</v>
      </c>
      <c r="D4" s="211"/>
      <c r="E4" s="216">
        <f>C28</f>
        <v>0</v>
      </c>
      <c r="F4" s="212" t="s">
        <v>22</v>
      </c>
      <c r="G4" s="56"/>
      <c r="H4" s="79"/>
    </row>
    <row r="5" spans="2:8" s="23" customFormat="1" ht="30" customHeight="1">
      <c r="B5" s="78"/>
      <c r="C5" s="213" t="s">
        <v>39</v>
      </c>
      <c r="D5" s="214"/>
      <c r="E5" s="217">
        <f>E28</f>
        <v>455363</v>
      </c>
      <c r="F5" s="215" t="s">
        <v>22</v>
      </c>
      <c r="G5" s="56"/>
      <c r="H5" s="79"/>
    </row>
    <row r="6" spans="2:8" s="76" customFormat="1" ht="42" customHeight="1">
      <c r="C6" s="209" t="s">
        <v>40</v>
      </c>
      <c r="D6" s="209"/>
      <c r="E6" s="209" t="s">
        <v>41</v>
      </c>
      <c r="F6" s="77"/>
      <c r="G6" s="209" t="s">
        <v>42</v>
      </c>
      <c r="H6" s="77"/>
    </row>
    <row r="7" spans="2:8" s="23" customFormat="1" ht="32.25" customHeight="1">
      <c r="B7" s="23" t="s">
        <v>21</v>
      </c>
      <c r="D7" s="79" t="s">
        <v>22</v>
      </c>
      <c r="E7" s="80">
        <f>報酬!C1</f>
        <v>413967</v>
      </c>
      <c r="F7" s="79" t="s">
        <v>22</v>
      </c>
      <c r="G7" s="206">
        <f>E7-C7</f>
        <v>413967</v>
      </c>
      <c r="H7" s="79" t="s">
        <v>22</v>
      </c>
    </row>
    <row r="8" spans="2:8" s="23" customFormat="1" ht="12" customHeight="1">
      <c r="D8" s="79"/>
      <c r="F8" s="79"/>
      <c r="G8" s="56"/>
      <c r="H8" s="79"/>
    </row>
    <row r="9" spans="2:8" s="23" customFormat="1" ht="27.75" customHeight="1">
      <c r="B9" s="23" t="s">
        <v>23</v>
      </c>
      <c r="C9" s="205">
        <f>SUM(C10:C12)+SUM(C16:C22)</f>
        <v>0</v>
      </c>
      <c r="D9" s="79" t="s">
        <v>22</v>
      </c>
      <c r="E9" s="205">
        <f>SUM(E10:E12)+SUM(E16:E22)</f>
        <v>0</v>
      </c>
      <c r="F9" s="79" t="s">
        <v>22</v>
      </c>
      <c r="G9" s="206">
        <f>E9-C9</f>
        <v>0</v>
      </c>
      <c r="H9" s="79" t="s">
        <v>22</v>
      </c>
    </row>
    <row r="10" spans="2:8" s="23" customFormat="1" ht="26.25" customHeight="1">
      <c r="B10" s="23" t="s">
        <v>24</v>
      </c>
      <c r="C10" s="221"/>
      <c r="D10" s="93" t="s">
        <v>22</v>
      </c>
      <c r="E10" s="82">
        <f>'旅費（航空賃、その他）'!H27</f>
        <v>0</v>
      </c>
      <c r="F10" s="93" t="s">
        <v>22</v>
      </c>
      <c r="G10" s="206">
        <f>E10-C10</f>
        <v>0</v>
      </c>
      <c r="H10" s="93" t="s">
        <v>22</v>
      </c>
    </row>
    <row r="11" spans="2:8" s="23" customFormat="1" ht="26.25" customHeight="1">
      <c r="B11" s="23" t="s">
        <v>25</v>
      </c>
      <c r="C11" s="221"/>
      <c r="D11" s="79" t="s">
        <v>22</v>
      </c>
      <c r="E11" s="82">
        <f>'旅費（航空賃、その他）'!W27</f>
        <v>0</v>
      </c>
      <c r="F11" s="79" t="s">
        <v>22</v>
      </c>
      <c r="G11" s="206">
        <f>E11-C11</f>
        <v>0</v>
      </c>
      <c r="H11" s="79" t="s">
        <v>22</v>
      </c>
    </row>
    <row r="12" spans="2:8" s="23" customFormat="1" ht="26.25" customHeight="1">
      <c r="B12" s="23" t="s">
        <v>26</v>
      </c>
      <c r="C12" s="82"/>
      <c r="D12" s="93" t="s">
        <v>22</v>
      </c>
      <c r="E12" s="23">
        <f>SUM(E13:E15)</f>
        <v>0</v>
      </c>
      <c r="F12" s="93" t="s">
        <v>22</v>
      </c>
      <c r="G12" s="206">
        <f>E13-C12</f>
        <v>0</v>
      </c>
      <c r="H12" s="93" t="s">
        <v>22</v>
      </c>
    </row>
    <row r="13" spans="2:8" s="23" customFormat="1" ht="14.15" customHeight="1">
      <c r="B13" s="139"/>
      <c r="C13" s="140"/>
      <c r="D13" s="141"/>
      <c r="E13" s="311">
        <f>一般業務費!F38</f>
        <v>0</v>
      </c>
      <c r="F13" s="141"/>
      <c r="G13" s="140"/>
      <c r="H13" s="141"/>
    </row>
    <row r="14" spans="2:8" s="23" customFormat="1" ht="14.15" customHeight="1">
      <c r="B14" s="139"/>
      <c r="C14" s="140"/>
      <c r="D14" s="141"/>
      <c r="E14" s="140"/>
      <c r="F14" s="141"/>
      <c r="G14" s="140"/>
      <c r="H14" s="141"/>
    </row>
    <row r="15" spans="2:8" s="23" customFormat="1" ht="14.15" customHeight="1">
      <c r="B15" s="139"/>
      <c r="C15" s="140"/>
      <c r="D15" s="141"/>
      <c r="E15" s="140"/>
      <c r="F15" s="141"/>
      <c r="G15" s="140"/>
      <c r="H15" s="141"/>
    </row>
    <row r="16" spans="2:8" s="23" customFormat="1" ht="26.25" customHeight="1">
      <c r="B16" s="23" t="s">
        <v>27</v>
      </c>
      <c r="C16" s="82"/>
      <c r="D16" s="93" t="s">
        <v>22</v>
      </c>
      <c r="E16" s="82">
        <f>通訳傭上費・報告書作成費!C1</f>
        <v>0</v>
      </c>
      <c r="F16" s="93" t="s">
        <v>22</v>
      </c>
      <c r="G16" s="206">
        <f t="shared" ref="G16:G20" si="0">E16-C16</f>
        <v>0</v>
      </c>
      <c r="H16" s="93" t="s">
        <v>22</v>
      </c>
    </row>
    <row r="17" spans="2:8 16384:16384" s="23" customFormat="1" ht="26.25" customHeight="1">
      <c r="B17" s="23" t="s">
        <v>28</v>
      </c>
      <c r="C17" s="82"/>
      <c r="D17" s="93" t="s">
        <v>22</v>
      </c>
      <c r="E17" s="82">
        <f>通訳傭上費・報告書作成費!C10</f>
        <v>0</v>
      </c>
      <c r="F17" s="93" t="s">
        <v>22</v>
      </c>
      <c r="G17" s="206">
        <f t="shared" si="0"/>
        <v>0</v>
      </c>
      <c r="H17" s="93" t="s">
        <v>22</v>
      </c>
    </row>
    <row r="18" spans="2:8 16384:16384" s="23" customFormat="1" ht="26.25" customHeight="1">
      <c r="B18" s="23" t="s">
        <v>29</v>
      </c>
      <c r="C18" s="82"/>
      <c r="D18" s="93" t="s">
        <v>22</v>
      </c>
      <c r="E18" s="82">
        <f>機材費!C1</f>
        <v>0</v>
      </c>
      <c r="F18" s="93" t="s">
        <v>22</v>
      </c>
      <c r="G18" s="206">
        <f t="shared" si="0"/>
        <v>0</v>
      </c>
      <c r="H18" s="93" t="s">
        <v>22</v>
      </c>
    </row>
    <row r="19" spans="2:8 16384:16384" s="23" customFormat="1" ht="26.25" customHeight="1">
      <c r="B19" s="23" t="s">
        <v>30</v>
      </c>
      <c r="C19" s="82"/>
      <c r="D19" s="93" t="s">
        <v>22</v>
      </c>
      <c r="E19" s="82">
        <f>再委託費!C1</f>
        <v>0</v>
      </c>
      <c r="F19" s="93" t="s">
        <v>22</v>
      </c>
      <c r="G19" s="206">
        <f t="shared" si="0"/>
        <v>0</v>
      </c>
      <c r="H19" s="93" t="s">
        <v>22</v>
      </c>
    </row>
    <row r="20" spans="2:8 16384:16384" s="23" customFormat="1" ht="26.25" customHeight="1">
      <c r="B20" s="23" t="s">
        <v>31</v>
      </c>
      <c r="C20" s="82"/>
      <c r="D20" s="93" t="s">
        <v>22</v>
      </c>
      <c r="E20" s="82">
        <f>'国内業務費（定額計上用）'!C1</f>
        <v>0</v>
      </c>
      <c r="F20" s="93" t="s">
        <v>22</v>
      </c>
      <c r="G20" s="206">
        <f t="shared" si="0"/>
        <v>0</v>
      </c>
      <c r="H20" s="93" t="s">
        <v>22</v>
      </c>
    </row>
    <row r="21" spans="2:8 16384:16384" s="23" customFormat="1" ht="26.25" customHeight="1">
      <c r="B21" s="430"/>
      <c r="C21" s="431"/>
      <c r="D21" s="432"/>
      <c r="E21" s="431"/>
      <c r="F21" s="432"/>
      <c r="G21" s="433"/>
      <c r="H21" s="432"/>
    </row>
    <row r="22" spans="2:8 16384:16384" s="23" customFormat="1" ht="26.25" customHeight="1">
      <c r="B22" s="430"/>
      <c r="C22" s="431"/>
      <c r="D22" s="432"/>
      <c r="E22" s="431"/>
      <c r="F22" s="432"/>
      <c r="G22" s="433"/>
      <c r="H22" s="432"/>
    </row>
    <row r="23" spans="2:8 16384:16384" s="23" customFormat="1" ht="12" customHeight="1">
      <c r="D23" s="79"/>
      <c r="E23" s="82"/>
      <c r="F23" s="79"/>
      <c r="G23" s="56"/>
      <c r="H23" s="79"/>
    </row>
    <row r="24" spans="2:8 16384:16384" s="23" customFormat="1" ht="30" customHeight="1">
      <c r="B24" s="23" t="s">
        <v>32</v>
      </c>
      <c r="C24" s="83">
        <f>C9+C7</f>
        <v>0</v>
      </c>
      <c r="D24" s="79" t="s">
        <v>22</v>
      </c>
      <c r="E24" s="83">
        <f>E9+E7</f>
        <v>413967</v>
      </c>
      <c r="F24" s="79" t="s">
        <v>22</v>
      </c>
      <c r="G24" s="218">
        <f>E24-C24</f>
        <v>413967</v>
      </c>
      <c r="H24" s="79" t="s">
        <v>22</v>
      </c>
    </row>
    <row r="25" spans="2:8 16384:16384" s="23" customFormat="1" ht="12" customHeight="1">
      <c r="D25" s="79"/>
      <c r="E25" s="82"/>
      <c r="F25" s="79"/>
      <c r="G25" s="56"/>
      <c r="H25" s="79"/>
    </row>
    <row r="26" spans="2:8 16384:16384" s="23" customFormat="1" ht="26.25" customHeight="1">
      <c r="B26" s="23" t="s">
        <v>33</v>
      </c>
      <c r="C26" s="220" cm="1">
        <f t="array" ref="C26">_xlfn.IFS($G$1="調査業務約款",ROUNDDOWN(C24*10%,0),$G$1="事業実施支援業務約款",IF(C10="0",ROUNDDOWN(C24*10%,0),"0"))</f>
        <v>0</v>
      </c>
      <c r="D26" s="79" t="s">
        <v>34</v>
      </c>
      <c r="E26" s="220" cm="1">
        <f t="array" ref="E26">_xlfn.IFS($G$1="調査業務約款",ROUNDDOWN(E24*10%,0),$G$1="事業実施支援業務約款",IF(E10="0",ROUNDDOWN(E24*10%,0),"0"))</f>
        <v>41396</v>
      </c>
      <c r="F26" s="79" t="s">
        <v>34</v>
      </c>
      <c r="G26" s="220" cm="1">
        <f t="array" ref="G26">_xlfn.IFS($G$1="調査業務約款",ROUNDDOWN(G24*10%,0),$G$1="事業実施支援業務約款",IF(G10="0",ROUNDDOWN(G24*10%,0),"0"))</f>
        <v>41396</v>
      </c>
      <c r="H26" s="79" t="s">
        <v>34</v>
      </c>
    </row>
    <row r="27" spans="2:8 16384:16384" s="23" customFormat="1" ht="12" customHeight="1">
      <c r="D27" s="79"/>
      <c r="E27" s="82"/>
      <c r="F27" s="79"/>
      <c r="G27" s="56"/>
      <c r="H27" s="79"/>
    </row>
    <row r="28" spans="2:8 16384:16384" s="23" customFormat="1" ht="26.25" customHeight="1">
      <c r="B28" s="84" t="s">
        <v>35</v>
      </c>
      <c r="C28" s="81">
        <f>C24+C26</f>
        <v>0</v>
      </c>
      <c r="D28" s="85" t="s">
        <v>22</v>
      </c>
      <c r="E28" s="81">
        <f>E24+E26</f>
        <v>455363</v>
      </c>
      <c r="F28" s="85" t="s">
        <v>22</v>
      </c>
      <c r="G28" s="81">
        <f>G24+G26</f>
        <v>455363</v>
      </c>
      <c r="H28" s="85" t="s">
        <v>22</v>
      </c>
    </row>
    <row r="29" spans="2:8 16384:16384" s="23" customFormat="1" ht="24" customHeight="1">
      <c r="F29" s="79"/>
      <c r="G29" s="56"/>
      <c r="H29" s="79"/>
    </row>
    <row r="31" spans="2:8 16384:16384" s="76" customFormat="1" ht="63.65" customHeight="1">
      <c r="B31" s="490"/>
      <c r="C31" s="490"/>
      <c r="D31" s="490"/>
      <c r="E31" s="490"/>
      <c r="F31" s="490"/>
      <c r="G31" s="208"/>
      <c r="XFD31"/>
    </row>
  </sheetData>
  <dataConsolidate/>
  <mergeCells count="2">
    <mergeCell ref="B31:F31"/>
    <mergeCell ref="B2:H2"/>
  </mergeCells>
  <phoneticPr fontId="19"/>
  <dataValidations count="6">
    <dataValidation type="list" allowBlank="1" showInputMessage="1" showErrorMessage="1" sqref="F10 D10 H10" xr:uid="{00000000-0002-0000-0200-000000000000}">
      <formula1>"円,円（QCBS合意単価）,円（定額計上）"</formula1>
    </dataValidation>
    <dataValidation type="list" allowBlank="1" showInputMessage="1" showErrorMessage="1" sqref="B13:B15" xr:uid="{00000000-0002-0000-0200-000001000000}">
      <formula1>"               ,通常積算分,合意単価適用分,定額計上分"</formula1>
    </dataValidation>
    <dataValidation type="list" allowBlank="1" showInputMessage="1" showErrorMessage="1" sqref="F18:F20 H18:H20 H11:H12 D11:D12 F11:F12 D18:D20" xr:uid="{00000000-0002-0000-0200-000002000000}">
      <formula1>"円,円（定額計上）"</formula1>
    </dataValidation>
    <dataValidation type="list" allowBlank="1" showInputMessage="1" showErrorMessage="1" sqref="G1" xr:uid="{00000000-0002-0000-0200-000003000000}">
      <formula1>"調査業務約款,事業実施支援業務約款"</formula1>
    </dataValidation>
    <dataValidation type="list" errorStyle="information" allowBlank="1" showInputMessage="1" showErrorMessage="1" error="変更契約セット提出時に別紙「●」は手入力できます。" sqref="B2:H2" xr:uid="{00000000-0002-0000-0200-000004000000}">
      <formula1>"変更契約金額内訳書（案),　最終変更見積書,　　　　　　　　                 変更契約金額内訳書　　　　　　　　　　  別紙●,"</formula1>
    </dataValidation>
    <dataValidation type="list" allowBlank="1" showInputMessage="1" showErrorMessage="1" sqref="F13:F17 D13:D17 H13:H17" xr:uid="{D6F5704A-BD8E-4188-94E1-2B67325B08FD}">
      <formula1>"円,円（定額計上）,円（QCBS合意単価）"</formula1>
    </dataValidation>
  </dataValidations>
  <pageMargins left="0.98425196850393704" right="0.98425196850393704" top="0.98425196850393704" bottom="0.98425196850393704" header="0.51181102362204722" footer="0.51181102362204722"/>
  <pageSetup paperSize="9" scale="60" orientation="portrait" blackAndWhite="1" r:id="rId1"/>
  <headerFooter>
    <oddHeader>&amp;R（2023.06版）</oddHeader>
  </headerFooter>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H21"/>
  <sheetViews>
    <sheetView view="pageBreakPreview" topLeftCell="A6" zoomScaleNormal="100" zoomScaleSheetLayoutView="100" workbookViewId="0">
      <selection activeCell="Q6" sqref="Q6"/>
    </sheetView>
  </sheetViews>
  <sheetFormatPr defaultColWidth="10.58203125" defaultRowHeight="20.25" customHeight="1" outlineLevelCol="1"/>
  <cols>
    <col min="1" max="1" width="28.58203125" style="22" customWidth="1"/>
    <col min="2" max="2" width="7.08203125" style="22" customWidth="1"/>
    <col min="3" max="3" width="14.58203125" style="22" customWidth="1"/>
    <col min="4" max="4" width="7.08203125" style="22" hidden="1" customWidth="1" outlineLevel="1"/>
    <col min="5" max="5" width="7.58203125" style="22" customWidth="1" collapsed="1"/>
    <col min="6" max="7" width="7.58203125" style="22" customWidth="1"/>
    <col min="8" max="8" width="14.58203125" style="22" customWidth="1"/>
    <col min="9" max="9" width="4.58203125" style="22" customWidth="1"/>
    <col min="10" max="10" width="2.58203125" style="22" customWidth="1"/>
    <col min="11" max="11" width="4.58203125" style="22" customWidth="1"/>
    <col min="12" max="12" width="2.58203125" style="22" customWidth="1"/>
    <col min="13" max="13" width="4.58203125" style="22" customWidth="1"/>
    <col min="14" max="14" width="2.58203125" style="22" customWidth="1"/>
    <col min="15" max="15" width="3.58203125" style="22" customWidth="1"/>
    <col min="16" max="16" width="10.08203125" style="22" customWidth="1"/>
    <col min="17" max="16384" width="10.58203125" style="22"/>
  </cols>
  <sheetData>
    <row r="1" spans="1:8" ht="24" customHeight="1">
      <c r="A1" s="434" t="s">
        <v>21</v>
      </c>
      <c r="B1" s="23"/>
      <c r="C1" s="64">
        <f>ROUND(H19,0)</f>
        <v>413967</v>
      </c>
      <c r="D1" s="64"/>
      <c r="E1" s="23" t="s">
        <v>22</v>
      </c>
      <c r="F1" s="23"/>
      <c r="G1" s="23"/>
    </row>
    <row r="2" spans="1:8" ht="12" customHeight="1" thickBot="1"/>
    <row r="3" spans="1:8" ht="23.9" customHeight="1">
      <c r="A3" s="496" t="s">
        <v>43</v>
      </c>
      <c r="B3" s="498" t="s">
        <v>44</v>
      </c>
      <c r="C3" s="500" t="s">
        <v>45</v>
      </c>
      <c r="D3" s="500" t="s">
        <v>46</v>
      </c>
      <c r="E3" s="493" t="s">
        <v>47</v>
      </c>
      <c r="F3" s="494"/>
      <c r="G3" s="495"/>
      <c r="H3" s="491" t="s">
        <v>48</v>
      </c>
    </row>
    <row r="4" spans="1:8" ht="20.9" customHeight="1" thickBot="1">
      <c r="A4" s="497"/>
      <c r="B4" s="499"/>
      <c r="C4" s="501"/>
      <c r="D4" s="501"/>
      <c r="E4" s="469" t="s">
        <v>49</v>
      </c>
      <c r="F4" s="470" t="s">
        <v>50</v>
      </c>
      <c r="G4" s="470" t="s">
        <v>51</v>
      </c>
      <c r="H4" s="492"/>
    </row>
    <row r="5" spans="1:8" ht="24" customHeight="1" thickTop="1">
      <c r="A5" s="57" t="s">
        <v>52</v>
      </c>
      <c r="B5" s="58"/>
      <c r="C5" s="65">
        <v>125444.6</v>
      </c>
      <c r="D5" s="187"/>
      <c r="E5" s="226">
        <v>3</v>
      </c>
      <c r="F5" s="227">
        <v>0.3</v>
      </c>
      <c r="G5" s="69">
        <f>E5+F5</f>
        <v>3.3</v>
      </c>
      <c r="H5" s="66">
        <f>ROUND((C5*G5),0)</f>
        <v>413967</v>
      </c>
    </row>
    <row r="6" spans="1:8" ht="24" customHeight="1">
      <c r="A6" s="57"/>
      <c r="B6" s="58"/>
      <c r="C6" s="65"/>
      <c r="D6" s="188"/>
      <c r="E6" s="226"/>
      <c r="F6" s="227"/>
      <c r="G6" s="69">
        <f t="shared" ref="G6:G14" si="0">E6+F6</f>
        <v>0</v>
      </c>
      <c r="H6" s="66">
        <f t="shared" ref="H6:H18" si="1">ROUND((C6*G6),0)</f>
        <v>0</v>
      </c>
    </row>
    <row r="7" spans="1:8" ht="24" customHeight="1">
      <c r="A7" s="57"/>
      <c r="B7" s="58"/>
      <c r="C7" s="65"/>
      <c r="D7" s="188"/>
      <c r="E7" s="226"/>
      <c r="F7" s="227"/>
      <c r="G7" s="69">
        <f t="shared" si="0"/>
        <v>0</v>
      </c>
      <c r="H7" s="66">
        <f t="shared" si="1"/>
        <v>0</v>
      </c>
    </row>
    <row r="8" spans="1:8" ht="24" customHeight="1">
      <c r="A8" s="57"/>
      <c r="B8" s="58"/>
      <c r="C8" s="65"/>
      <c r="D8" s="188"/>
      <c r="E8" s="226"/>
      <c r="F8" s="227"/>
      <c r="G8" s="69">
        <f t="shared" si="0"/>
        <v>0</v>
      </c>
      <c r="H8" s="66">
        <f t="shared" si="1"/>
        <v>0</v>
      </c>
    </row>
    <row r="9" spans="1:8" ht="24" customHeight="1">
      <c r="A9" s="57"/>
      <c r="B9" s="58"/>
      <c r="C9" s="65"/>
      <c r="D9" s="188"/>
      <c r="E9" s="226"/>
      <c r="F9" s="227"/>
      <c r="G9" s="69">
        <f t="shared" si="0"/>
        <v>0</v>
      </c>
      <c r="H9" s="66">
        <f t="shared" si="1"/>
        <v>0</v>
      </c>
    </row>
    <row r="10" spans="1:8" ht="24" customHeight="1">
      <c r="A10" s="57"/>
      <c r="B10" s="58"/>
      <c r="C10" s="65"/>
      <c r="D10" s="188"/>
      <c r="E10" s="226"/>
      <c r="F10" s="227"/>
      <c r="G10" s="69">
        <f t="shared" si="0"/>
        <v>0</v>
      </c>
      <c r="H10" s="66">
        <f t="shared" si="1"/>
        <v>0</v>
      </c>
    </row>
    <row r="11" spans="1:8" ht="24" customHeight="1">
      <c r="A11" s="57"/>
      <c r="B11" s="58"/>
      <c r="C11" s="65"/>
      <c r="D11" s="188"/>
      <c r="E11" s="226"/>
      <c r="F11" s="227"/>
      <c r="G11" s="69">
        <f t="shared" si="0"/>
        <v>0</v>
      </c>
      <c r="H11" s="66">
        <f t="shared" si="1"/>
        <v>0</v>
      </c>
    </row>
    <row r="12" spans="1:8" ht="24" customHeight="1">
      <c r="A12" s="57"/>
      <c r="B12" s="58"/>
      <c r="C12" s="65"/>
      <c r="D12" s="188"/>
      <c r="E12" s="226"/>
      <c r="F12" s="227"/>
      <c r="G12" s="69">
        <f t="shared" si="0"/>
        <v>0</v>
      </c>
      <c r="H12" s="66">
        <f t="shared" si="1"/>
        <v>0</v>
      </c>
    </row>
    <row r="13" spans="1:8" ht="24" customHeight="1">
      <c r="A13" s="57"/>
      <c r="B13" s="58"/>
      <c r="C13" s="67"/>
      <c r="D13" s="188"/>
      <c r="E13" s="228"/>
      <c r="F13" s="227"/>
      <c r="G13" s="69">
        <f t="shared" si="0"/>
        <v>0</v>
      </c>
      <c r="H13" s="66">
        <f t="shared" si="1"/>
        <v>0</v>
      </c>
    </row>
    <row r="14" spans="1:8" ht="24" customHeight="1">
      <c r="A14" s="68"/>
      <c r="B14" s="62"/>
      <c r="C14" s="67"/>
      <c r="D14" s="188"/>
      <c r="E14" s="228"/>
      <c r="F14" s="229"/>
      <c r="G14" s="69">
        <f t="shared" si="0"/>
        <v>0</v>
      </c>
      <c r="H14" s="66">
        <f t="shared" si="1"/>
        <v>0</v>
      </c>
    </row>
    <row r="15" spans="1:8" ht="24" customHeight="1">
      <c r="A15" s="61"/>
      <c r="B15" s="60"/>
      <c r="C15" s="70"/>
      <c r="D15" s="189"/>
      <c r="E15" s="230"/>
      <c r="F15" s="231"/>
      <c r="G15" s="69">
        <f>E15+F15</f>
        <v>0</v>
      </c>
      <c r="H15" s="66">
        <f t="shared" si="1"/>
        <v>0</v>
      </c>
    </row>
    <row r="16" spans="1:8" ht="24" customHeight="1">
      <c r="A16" s="68"/>
      <c r="B16" s="62"/>
      <c r="C16" s="257"/>
      <c r="D16" s="190"/>
      <c r="E16" s="232"/>
      <c r="F16" s="229"/>
      <c r="G16" s="69">
        <f>E16+F16</f>
        <v>0</v>
      </c>
      <c r="H16" s="66">
        <f t="shared" si="1"/>
        <v>0</v>
      </c>
    </row>
    <row r="17" spans="1:8" ht="24" customHeight="1">
      <c r="A17" s="61"/>
      <c r="B17" s="60"/>
      <c r="C17" s="70"/>
      <c r="D17" s="191"/>
      <c r="E17" s="233"/>
      <c r="F17" s="231"/>
      <c r="G17" s="69">
        <f>E17+F17</f>
        <v>0</v>
      </c>
      <c r="H17" s="66">
        <f t="shared" si="1"/>
        <v>0</v>
      </c>
    </row>
    <row r="18" spans="1:8" ht="24" customHeight="1" thickBot="1">
      <c r="A18" s="71"/>
      <c r="B18" s="72"/>
      <c r="C18" s="258"/>
      <c r="D18" s="192"/>
      <c r="E18" s="234"/>
      <c r="F18" s="235"/>
      <c r="G18" s="466">
        <f>E18+F18</f>
        <v>0</v>
      </c>
      <c r="H18" s="467">
        <f t="shared" si="1"/>
        <v>0</v>
      </c>
    </row>
    <row r="19" spans="1:8" ht="24" customHeight="1" thickTop="1" thickBot="1">
      <c r="A19" s="73"/>
      <c r="B19" s="74"/>
      <c r="C19" s="74" t="s">
        <v>53</v>
      </c>
      <c r="D19" s="74"/>
      <c r="E19" s="75">
        <f>SUM(E5:E18)</f>
        <v>3</v>
      </c>
      <c r="F19" s="75">
        <f>SUM(F5:F18)</f>
        <v>0.3</v>
      </c>
      <c r="G19" s="465">
        <f>SUM(G5:G18)</f>
        <v>3.3</v>
      </c>
      <c r="H19" s="412">
        <f>SUM(H5:H18)</f>
        <v>413967</v>
      </c>
    </row>
    <row r="21" spans="1:8" ht="20.25" customHeight="1">
      <c r="A21" s="219"/>
    </row>
  </sheetData>
  <mergeCells count="6">
    <mergeCell ref="H3:H4"/>
    <mergeCell ref="E3:G3"/>
    <mergeCell ref="A3:A4"/>
    <mergeCell ref="B3:B4"/>
    <mergeCell ref="C3:C4"/>
    <mergeCell ref="D3:D4"/>
  </mergeCells>
  <phoneticPr fontId="19"/>
  <dataValidations count="1">
    <dataValidation type="list" allowBlank="1" showInputMessage="1" showErrorMessage="1" sqref="D5:D18" xr:uid="{00000000-0002-0000-0300-000000000000}">
      <formula1>"変更なし,変更後,追加"</formula1>
    </dataValidation>
  </dataValidations>
  <pageMargins left="0.98425196850393704" right="0.98425196850393704" top="0.98425196850393704" bottom="0.98425196850393704" header="0.51181102362204722" footer="0.51181102362204722"/>
  <pageSetup paperSize="9" scale="86" orientation="portrait" blackAndWhite="1" r:id="rId1"/>
  <headerFooter>
    <oddHeader>&amp;R（2023.06版）</oddHead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4A8D9-E186-4418-B4DB-F6AD2FB3FBE1}">
  <sheetPr>
    <pageSetUpPr fitToPage="1"/>
  </sheetPr>
  <dimension ref="A1:W34"/>
  <sheetViews>
    <sheetView topLeftCell="A17" zoomScale="85" zoomScaleNormal="85" zoomScaleSheetLayoutView="75" workbookViewId="0">
      <selection activeCell="AA14" sqref="AA14"/>
    </sheetView>
  </sheetViews>
  <sheetFormatPr defaultColWidth="10.58203125" defaultRowHeight="12" outlineLevelCol="1"/>
  <cols>
    <col min="1" max="1" width="26.58203125" style="22" customWidth="1"/>
    <col min="2" max="2" width="6.58203125" style="22" customWidth="1"/>
    <col min="3" max="3" width="9.33203125" style="22" hidden="1" customWidth="1" outlineLevel="1"/>
    <col min="4" max="4" width="8.58203125" style="22" customWidth="1" collapsed="1"/>
    <col min="5" max="5" width="19.58203125" style="25" customWidth="1"/>
    <col min="6" max="6" width="10.25" style="22" customWidth="1"/>
    <col min="7" max="7" width="12.5" style="22" customWidth="1"/>
    <col min="8" max="8" width="23.33203125" style="22" customWidth="1"/>
    <col min="9" max="9" width="6.58203125" style="22" customWidth="1"/>
    <col min="10" max="10" width="3.58203125" style="22" customWidth="1"/>
    <col min="11" max="11" width="2.58203125" style="22" hidden="1" customWidth="1"/>
    <col min="12" max="12" width="6.5" style="22" bestFit="1" customWidth="1"/>
    <col min="13" max="13" width="2.58203125" style="22" hidden="1" customWidth="1"/>
    <col min="14" max="14" width="3.58203125" style="22" customWidth="1"/>
    <col min="15" max="15" width="8.58203125" style="22" customWidth="1"/>
    <col min="16" max="16" width="6.58203125" style="22" customWidth="1"/>
    <col min="17" max="17" width="3.58203125" style="22" customWidth="1"/>
    <col min="18" max="18" width="2.58203125" style="22" hidden="1" customWidth="1"/>
    <col min="19" max="19" width="7.5" style="22" bestFit="1" customWidth="1"/>
    <col min="20" max="20" width="2.58203125" style="22" hidden="1" customWidth="1"/>
    <col min="21" max="21" width="3.58203125" style="22" customWidth="1"/>
    <col min="22" max="22" width="12.58203125" style="22" customWidth="1"/>
    <col min="23" max="23" width="16.58203125" style="22" customWidth="1"/>
    <col min="24" max="24" width="10" style="22" customWidth="1"/>
    <col min="25" max="16384" width="10.58203125" style="22"/>
  </cols>
  <sheetData>
    <row r="1" spans="1:23" s="23" customFormat="1" ht="20.149999999999999" customHeight="1">
      <c r="A1" s="434" t="s">
        <v>23</v>
      </c>
      <c r="D1" s="56"/>
      <c r="E1" s="79"/>
      <c r="F1" s="56"/>
      <c r="G1" s="56"/>
      <c r="H1" s="56"/>
    </row>
    <row r="2" spans="1:23" s="23" customFormat="1" ht="20.149999999999999" customHeight="1">
      <c r="A2" s="434" t="s">
        <v>24</v>
      </c>
      <c r="D2" s="506">
        <f>ROUND(H27,0)</f>
        <v>0</v>
      </c>
      <c r="E2" s="506"/>
      <c r="F2" s="23" t="s">
        <v>22</v>
      </c>
      <c r="G2" s="377"/>
      <c r="H2" s="377"/>
    </row>
    <row r="3" spans="1:23" s="23" customFormat="1" ht="20.149999999999999" customHeight="1">
      <c r="A3" s="434" t="s">
        <v>25</v>
      </c>
      <c r="D3" s="506">
        <f>ROUND(W27,0)</f>
        <v>0</v>
      </c>
      <c r="E3" s="506"/>
      <c r="F3" s="23" t="s">
        <v>22</v>
      </c>
      <c r="G3" s="377"/>
      <c r="H3" s="377"/>
    </row>
    <row r="4" spans="1:23" ht="18" customHeight="1" thickBot="1"/>
    <row r="5" spans="1:23" ht="24" customHeight="1" thickBot="1">
      <c r="A5" s="443" t="s">
        <v>43</v>
      </c>
      <c r="B5" s="444" t="s">
        <v>54</v>
      </c>
      <c r="C5" s="444" t="s">
        <v>46</v>
      </c>
      <c r="D5" s="444" t="s">
        <v>55</v>
      </c>
      <c r="E5" s="445" t="s">
        <v>56</v>
      </c>
      <c r="F5" s="446" t="s">
        <v>57</v>
      </c>
      <c r="G5" s="446" t="s">
        <v>58</v>
      </c>
      <c r="H5" s="507" t="s">
        <v>530</v>
      </c>
      <c r="I5" s="509" t="s">
        <v>59</v>
      </c>
      <c r="J5" s="510"/>
      <c r="K5" s="510"/>
      <c r="L5" s="510"/>
      <c r="M5" s="510"/>
      <c r="N5" s="510"/>
      <c r="O5" s="510"/>
      <c r="P5" s="510"/>
      <c r="Q5" s="510"/>
      <c r="R5" s="510"/>
      <c r="S5" s="510"/>
      <c r="T5" s="510"/>
      <c r="U5" s="510"/>
      <c r="V5" s="510"/>
      <c r="W5" s="511"/>
    </row>
    <row r="6" spans="1:23" ht="24" customHeight="1" thickTop="1" thickBot="1">
      <c r="A6" s="447"/>
      <c r="B6" s="359"/>
      <c r="C6" s="360"/>
      <c r="D6" s="361"/>
      <c r="E6" s="408"/>
      <c r="F6" s="362" t="str">
        <f>IFERROR(IF(E6="","",VLOOKUP(E6,国・地域マスタ!$B$3:$D$154,3,0)),"")</f>
        <v/>
      </c>
      <c r="G6" s="362" t="str">
        <f>IF(B6="","",(IF(F6="","",IF(OR(B6="特号",B6=1),"ビジネス",IF(OR(B6=2,B6=3),IF(F6="A","エコノミー","ビジネス"),IF(B6=4,IF(OR(F6="A",F6="B"),"エコノミー","ビジネス"),IF(OR(B6=5,B6=6),IF(OR(F6="A",F6="B",F6="C"),"エコノミー","ビジネス"),"ビジネス")))))))</f>
        <v/>
      </c>
      <c r="H6" s="508"/>
      <c r="I6" s="611" t="s">
        <v>528</v>
      </c>
      <c r="J6" s="612"/>
      <c r="K6" s="612"/>
      <c r="L6" s="612"/>
      <c r="M6" s="612"/>
      <c r="N6" s="612"/>
      <c r="O6" s="613"/>
      <c r="P6" s="614" t="s">
        <v>529</v>
      </c>
      <c r="Q6" s="612"/>
      <c r="R6" s="612"/>
      <c r="S6" s="612"/>
      <c r="T6" s="612"/>
      <c r="U6" s="612"/>
      <c r="V6" s="615"/>
      <c r="W6" s="63" t="s">
        <v>60</v>
      </c>
    </row>
    <row r="7" spans="1:23" ht="30" customHeight="1" thickTop="1">
      <c r="A7" s="448" t="s">
        <v>52</v>
      </c>
      <c r="B7" s="382">
        <v>1</v>
      </c>
      <c r="C7" s="383"/>
      <c r="D7" s="384">
        <v>30</v>
      </c>
      <c r="E7" s="409" t="s">
        <v>61</v>
      </c>
      <c r="F7" s="378" t="str">
        <f>IFERROR(IF(E7="","",VLOOKUP(E7,国・地域マスタ!$B$3:$D$154,3,0)),"")</f>
        <v>B</v>
      </c>
      <c r="G7" s="380" t="str">
        <f t="shared" ref="G7:G25" si="0">IF(B7="","",(IF(F7="","",IF(OR(B7="特号",B7=1),"ビジネス",IF(OR(B7=2,B7=3),IF(F7="A","エコノミー","ビジネス"),IF(B7=4,IF(OR(F7="A",F7="B"),"エコノミー","ビジネス"),IF(OR(B7=5,B7=6),IF(OR(F7="A",F7="B",F7="C"),"エコノミー","ビジネス"),"ビジネス")))))))</f>
        <v>ビジネス</v>
      </c>
      <c r="H7" s="388"/>
      <c r="I7" s="391"/>
      <c r="J7" s="363" t="s">
        <v>62</v>
      </c>
      <c r="K7" s="364" t="s">
        <v>63</v>
      </c>
      <c r="L7" s="392"/>
      <c r="M7" s="364" t="s">
        <v>64</v>
      </c>
      <c r="N7" s="365" t="s">
        <v>65</v>
      </c>
      <c r="O7" s="366">
        <f>I7*L7</f>
        <v>0</v>
      </c>
      <c r="P7" s="393">
        <f>I7</f>
        <v>0</v>
      </c>
      <c r="Q7" s="363" t="s">
        <v>62</v>
      </c>
      <c r="R7" s="364" t="s">
        <v>66</v>
      </c>
      <c r="S7" s="392"/>
      <c r="T7" s="364" t="s">
        <v>64</v>
      </c>
      <c r="U7" s="365" t="s">
        <v>65</v>
      </c>
      <c r="V7" s="364">
        <f>P7*S7</f>
        <v>0</v>
      </c>
      <c r="W7" s="368">
        <f>SUM(O7+V7)</f>
        <v>0</v>
      </c>
    </row>
    <row r="8" spans="1:23" ht="30" customHeight="1">
      <c r="A8" s="449"/>
      <c r="B8" s="385">
        <v>2</v>
      </c>
      <c r="C8" s="386"/>
      <c r="D8" s="387">
        <v>15</v>
      </c>
      <c r="E8" s="410" t="s">
        <v>67</v>
      </c>
      <c r="F8" s="378" t="str">
        <f>IFERROR(IF(E8="","",VLOOKUP(E8,国・地域マスタ!$B$3:$D$154,3,0)),"")</f>
        <v>B</v>
      </c>
      <c r="G8" s="380" t="str">
        <f t="shared" si="0"/>
        <v>ビジネス</v>
      </c>
      <c r="H8" s="389"/>
      <c r="I8" s="391"/>
      <c r="J8" s="369" t="s">
        <v>62</v>
      </c>
      <c r="K8" s="364" t="s">
        <v>63</v>
      </c>
      <c r="L8" s="392"/>
      <c r="M8" s="364" t="s">
        <v>64</v>
      </c>
      <c r="N8" s="370" t="s">
        <v>65</v>
      </c>
      <c r="O8" s="371">
        <f>I8*L8</f>
        <v>0</v>
      </c>
      <c r="P8" s="393">
        <f>I8</f>
        <v>0</v>
      </c>
      <c r="Q8" s="369" t="s">
        <v>62</v>
      </c>
      <c r="R8" s="364" t="s">
        <v>66</v>
      </c>
      <c r="S8" s="392"/>
      <c r="T8" s="364" t="s">
        <v>64</v>
      </c>
      <c r="U8" s="365" t="s">
        <v>65</v>
      </c>
      <c r="V8" s="367">
        <f>P8*S8</f>
        <v>0</v>
      </c>
      <c r="W8" s="368">
        <f>SUM(O8+V8)</f>
        <v>0</v>
      </c>
    </row>
    <row r="9" spans="1:23" ht="30" customHeight="1">
      <c r="A9" s="449"/>
      <c r="B9" s="385"/>
      <c r="C9" s="386"/>
      <c r="D9" s="387"/>
      <c r="E9" s="410"/>
      <c r="F9" s="378" t="str">
        <f>IFERROR(IF(E9="","",VLOOKUP(E9,国・地域マスタ!$B$3:$D$154,3,0)),"")</f>
        <v/>
      </c>
      <c r="G9" s="380" t="str">
        <f t="shared" si="0"/>
        <v/>
      </c>
      <c r="H9" s="389"/>
      <c r="I9" s="391"/>
      <c r="J9" s="363" t="s">
        <v>62</v>
      </c>
      <c r="K9" s="364" t="s">
        <v>63</v>
      </c>
      <c r="L9" s="392"/>
      <c r="M9" s="364" t="s">
        <v>64</v>
      </c>
      <c r="N9" s="370" t="s">
        <v>65</v>
      </c>
      <c r="O9" s="371">
        <f t="shared" ref="O9:O25" si="1">I9*L9</f>
        <v>0</v>
      </c>
      <c r="P9" s="393">
        <f t="shared" ref="P9:P24" si="2">I9</f>
        <v>0</v>
      </c>
      <c r="Q9" s="369" t="s">
        <v>62</v>
      </c>
      <c r="R9" s="364" t="s">
        <v>66</v>
      </c>
      <c r="S9" s="392"/>
      <c r="T9" s="364" t="s">
        <v>64</v>
      </c>
      <c r="U9" s="365" t="s">
        <v>65</v>
      </c>
      <c r="V9" s="367">
        <f t="shared" ref="V9:V25" si="3">P9*S9</f>
        <v>0</v>
      </c>
      <c r="W9" s="368">
        <f t="shared" ref="W9:W25" si="4">SUM(O9+V9)</f>
        <v>0</v>
      </c>
    </row>
    <row r="10" spans="1:23" ht="30" customHeight="1">
      <c r="A10" s="449"/>
      <c r="B10" s="385"/>
      <c r="C10" s="386"/>
      <c r="D10" s="387"/>
      <c r="E10" s="410"/>
      <c r="F10" s="378" t="str">
        <f>IFERROR(IF(E10="","",VLOOKUP(E10,国・地域マスタ!$B$3:$D$154,3,0)),"")</f>
        <v/>
      </c>
      <c r="G10" s="380" t="str">
        <f t="shared" si="0"/>
        <v/>
      </c>
      <c r="H10" s="389"/>
      <c r="I10" s="391"/>
      <c r="J10" s="369" t="s">
        <v>62</v>
      </c>
      <c r="K10" s="364" t="s">
        <v>63</v>
      </c>
      <c r="L10" s="392"/>
      <c r="M10" s="364" t="s">
        <v>64</v>
      </c>
      <c r="N10" s="370" t="s">
        <v>65</v>
      </c>
      <c r="O10" s="371">
        <f t="shared" si="1"/>
        <v>0</v>
      </c>
      <c r="P10" s="393">
        <f t="shared" si="2"/>
        <v>0</v>
      </c>
      <c r="Q10" s="369" t="s">
        <v>62</v>
      </c>
      <c r="R10" s="364" t="s">
        <v>66</v>
      </c>
      <c r="S10" s="392"/>
      <c r="T10" s="364" t="s">
        <v>64</v>
      </c>
      <c r="U10" s="365" t="s">
        <v>65</v>
      </c>
      <c r="V10" s="367">
        <f t="shared" si="3"/>
        <v>0</v>
      </c>
      <c r="W10" s="368">
        <f t="shared" si="4"/>
        <v>0</v>
      </c>
    </row>
    <row r="11" spans="1:23" ht="30" customHeight="1">
      <c r="A11" s="449"/>
      <c r="B11" s="385"/>
      <c r="C11" s="386"/>
      <c r="D11" s="387"/>
      <c r="E11" s="410"/>
      <c r="F11" s="378" t="str">
        <f>IFERROR(IF(E11="","",VLOOKUP(E11,国・地域マスタ!$B$3:$D$154,3,0)),"")</f>
        <v/>
      </c>
      <c r="G11" s="380" t="str">
        <f t="shared" si="0"/>
        <v/>
      </c>
      <c r="H11" s="389"/>
      <c r="I11" s="391"/>
      <c r="J11" s="369" t="s">
        <v>62</v>
      </c>
      <c r="K11" s="364" t="s">
        <v>63</v>
      </c>
      <c r="L11" s="392"/>
      <c r="M11" s="364" t="s">
        <v>64</v>
      </c>
      <c r="N11" s="370" t="s">
        <v>65</v>
      </c>
      <c r="O11" s="371">
        <f t="shared" si="1"/>
        <v>0</v>
      </c>
      <c r="P11" s="393">
        <f t="shared" si="2"/>
        <v>0</v>
      </c>
      <c r="Q11" s="369" t="s">
        <v>62</v>
      </c>
      <c r="R11" s="364" t="s">
        <v>66</v>
      </c>
      <c r="S11" s="392"/>
      <c r="T11" s="364" t="s">
        <v>64</v>
      </c>
      <c r="U11" s="365" t="s">
        <v>65</v>
      </c>
      <c r="V11" s="367">
        <f t="shared" si="3"/>
        <v>0</v>
      </c>
      <c r="W11" s="368">
        <f t="shared" si="4"/>
        <v>0</v>
      </c>
    </row>
    <row r="12" spans="1:23" ht="30" customHeight="1">
      <c r="A12" s="449"/>
      <c r="B12" s="385"/>
      <c r="C12" s="386"/>
      <c r="D12" s="387"/>
      <c r="E12" s="410"/>
      <c r="F12" s="378" t="str">
        <f>IFERROR(IF(E12="","",VLOOKUP(E12,国・地域マスタ!$B$3:$D$154,3,0)),"")</f>
        <v/>
      </c>
      <c r="G12" s="380" t="str">
        <f t="shared" si="0"/>
        <v/>
      </c>
      <c r="H12" s="389"/>
      <c r="I12" s="391"/>
      <c r="J12" s="369" t="s">
        <v>62</v>
      </c>
      <c r="K12" s="364" t="s">
        <v>63</v>
      </c>
      <c r="L12" s="392"/>
      <c r="M12" s="364" t="s">
        <v>64</v>
      </c>
      <c r="N12" s="370" t="s">
        <v>65</v>
      </c>
      <c r="O12" s="371">
        <f t="shared" si="1"/>
        <v>0</v>
      </c>
      <c r="P12" s="393">
        <f t="shared" si="2"/>
        <v>0</v>
      </c>
      <c r="Q12" s="369" t="s">
        <v>62</v>
      </c>
      <c r="R12" s="364" t="s">
        <v>66</v>
      </c>
      <c r="S12" s="392"/>
      <c r="T12" s="364" t="s">
        <v>64</v>
      </c>
      <c r="U12" s="365" t="s">
        <v>65</v>
      </c>
      <c r="V12" s="367">
        <f t="shared" si="3"/>
        <v>0</v>
      </c>
      <c r="W12" s="368">
        <f t="shared" si="4"/>
        <v>0</v>
      </c>
    </row>
    <row r="13" spans="1:23" ht="30" customHeight="1">
      <c r="A13" s="449"/>
      <c r="B13" s="385"/>
      <c r="C13" s="386"/>
      <c r="D13" s="387"/>
      <c r="E13" s="410"/>
      <c r="F13" s="378" t="str">
        <f>IFERROR(IF(E13="","",VLOOKUP(E13,国・地域マスタ!$B$3:$D$154,3,0)),"")</f>
        <v/>
      </c>
      <c r="G13" s="380" t="str">
        <f t="shared" si="0"/>
        <v/>
      </c>
      <c r="H13" s="389"/>
      <c r="I13" s="391"/>
      <c r="J13" s="369" t="s">
        <v>62</v>
      </c>
      <c r="K13" s="364" t="s">
        <v>63</v>
      </c>
      <c r="L13" s="392"/>
      <c r="M13" s="364" t="s">
        <v>64</v>
      </c>
      <c r="N13" s="370" t="s">
        <v>65</v>
      </c>
      <c r="O13" s="371">
        <f t="shared" si="1"/>
        <v>0</v>
      </c>
      <c r="P13" s="393">
        <f t="shared" si="2"/>
        <v>0</v>
      </c>
      <c r="Q13" s="369" t="s">
        <v>62</v>
      </c>
      <c r="R13" s="364" t="s">
        <v>66</v>
      </c>
      <c r="S13" s="392"/>
      <c r="T13" s="364" t="s">
        <v>64</v>
      </c>
      <c r="U13" s="365" t="s">
        <v>65</v>
      </c>
      <c r="V13" s="367">
        <f t="shared" si="3"/>
        <v>0</v>
      </c>
      <c r="W13" s="368">
        <f t="shared" si="4"/>
        <v>0</v>
      </c>
    </row>
    <row r="14" spans="1:23" ht="30" customHeight="1">
      <c r="A14" s="449"/>
      <c r="B14" s="385"/>
      <c r="C14" s="386"/>
      <c r="D14" s="387"/>
      <c r="E14" s="410"/>
      <c r="F14" s="378" t="str">
        <f>IFERROR(IF(E14="","",VLOOKUP(E14,国・地域マスタ!$B$3:$D$154,3,0)),"")</f>
        <v/>
      </c>
      <c r="G14" s="380" t="str">
        <f t="shared" si="0"/>
        <v/>
      </c>
      <c r="H14" s="389"/>
      <c r="I14" s="391"/>
      <c r="J14" s="369" t="s">
        <v>62</v>
      </c>
      <c r="K14" s="364" t="s">
        <v>63</v>
      </c>
      <c r="L14" s="392"/>
      <c r="M14" s="364" t="s">
        <v>64</v>
      </c>
      <c r="N14" s="370" t="s">
        <v>65</v>
      </c>
      <c r="O14" s="371">
        <f t="shared" si="1"/>
        <v>0</v>
      </c>
      <c r="P14" s="393">
        <f t="shared" si="2"/>
        <v>0</v>
      </c>
      <c r="Q14" s="369" t="s">
        <v>62</v>
      </c>
      <c r="R14" s="364" t="s">
        <v>66</v>
      </c>
      <c r="S14" s="392"/>
      <c r="T14" s="364" t="s">
        <v>64</v>
      </c>
      <c r="U14" s="365" t="s">
        <v>65</v>
      </c>
      <c r="V14" s="367">
        <f t="shared" si="3"/>
        <v>0</v>
      </c>
      <c r="W14" s="368">
        <f t="shared" si="4"/>
        <v>0</v>
      </c>
    </row>
    <row r="15" spans="1:23" ht="30" customHeight="1">
      <c r="A15" s="449"/>
      <c r="B15" s="385"/>
      <c r="C15" s="386"/>
      <c r="D15" s="387"/>
      <c r="E15" s="410"/>
      <c r="F15" s="378" t="str">
        <f>IFERROR(IF(E15="","",VLOOKUP(E15,国・地域マスタ!$B$3:$D$154,3,0)),"")</f>
        <v/>
      </c>
      <c r="G15" s="380" t="str">
        <f t="shared" si="0"/>
        <v/>
      </c>
      <c r="H15" s="389"/>
      <c r="I15" s="391"/>
      <c r="J15" s="369" t="s">
        <v>62</v>
      </c>
      <c r="K15" s="59"/>
      <c r="L15" s="392"/>
      <c r="M15" s="59"/>
      <c r="N15" s="370" t="s">
        <v>65</v>
      </c>
      <c r="O15" s="371">
        <f t="shared" si="1"/>
        <v>0</v>
      </c>
      <c r="P15" s="393">
        <f t="shared" si="2"/>
        <v>0</v>
      </c>
      <c r="Q15" s="369" t="s">
        <v>62</v>
      </c>
      <c r="R15" s="59"/>
      <c r="S15" s="392"/>
      <c r="T15" s="59"/>
      <c r="U15" s="365" t="s">
        <v>65</v>
      </c>
      <c r="V15" s="367">
        <f t="shared" si="3"/>
        <v>0</v>
      </c>
      <c r="W15" s="368">
        <f t="shared" si="4"/>
        <v>0</v>
      </c>
    </row>
    <row r="16" spans="1:23" ht="30" customHeight="1">
      <c r="A16" s="449"/>
      <c r="B16" s="385"/>
      <c r="C16" s="386"/>
      <c r="D16" s="387"/>
      <c r="E16" s="410"/>
      <c r="F16" s="378" t="str">
        <f>IFERROR(IF(E16="","",VLOOKUP(E16,国・地域マスタ!$B$3:$D$154,3,0)),"")</f>
        <v/>
      </c>
      <c r="G16" s="380" t="str">
        <f t="shared" si="0"/>
        <v/>
      </c>
      <c r="H16" s="389"/>
      <c r="I16" s="391"/>
      <c r="J16" s="369" t="s">
        <v>62</v>
      </c>
      <c r="K16" s="59"/>
      <c r="L16" s="392"/>
      <c r="M16" s="59"/>
      <c r="N16" s="370" t="s">
        <v>65</v>
      </c>
      <c r="O16" s="371">
        <f t="shared" si="1"/>
        <v>0</v>
      </c>
      <c r="P16" s="393">
        <f t="shared" si="2"/>
        <v>0</v>
      </c>
      <c r="Q16" s="369" t="s">
        <v>62</v>
      </c>
      <c r="R16" s="59"/>
      <c r="S16" s="392"/>
      <c r="T16" s="59"/>
      <c r="U16" s="365" t="s">
        <v>65</v>
      </c>
      <c r="V16" s="367">
        <f t="shared" si="3"/>
        <v>0</v>
      </c>
      <c r="W16" s="368">
        <f t="shared" si="4"/>
        <v>0</v>
      </c>
    </row>
    <row r="17" spans="1:23" ht="30" customHeight="1">
      <c r="A17" s="449"/>
      <c r="B17" s="385"/>
      <c r="C17" s="386"/>
      <c r="D17" s="387"/>
      <c r="E17" s="410"/>
      <c r="F17" s="378" t="str">
        <f>IFERROR(IF(E17="","",VLOOKUP(E17,国・地域マスタ!$B$3:$D$154,3,0)),"")</f>
        <v/>
      </c>
      <c r="G17" s="380" t="str">
        <f t="shared" si="0"/>
        <v/>
      </c>
      <c r="H17" s="389"/>
      <c r="I17" s="391"/>
      <c r="J17" s="369" t="s">
        <v>62</v>
      </c>
      <c r="K17" s="59"/>
      <c r="L17" s="392"/>
      <c r="M17" s="59"/>
      <c r="N17" s="370" t="s">
        <v>65</v>
      </c>
      <c r="O17" s="371">
        <f t="shared" ref="O17:O24" si="5">I17*L17</f>
        <v>0</v>
      </c>
      <c r="P17" s="393">
        <f t="shared" si="2"/>
        <v>0</v>
      </c>
      <c r="Q17" s="369" t="s">
        <v>62</v>
      </c>
      <c r="R17" s="59"/>
      <c r="S17" s="392"/>
      <c r="T17" s="59"/>
      <c r="U17" s="365" t="s">
        <v>65</v>
      </c>
      <c r="V17" s="367">
        <f t="shared" ref="V17:V24" si="6">P17*S17</f>
        <v>0</v>
      </c>
      <c r="W17" s="368">
        <f t="shared" ref="W17:W24" si="7">SUM(O17+V17)</f>
        <v>0</v>
      </c>
    </row>
    <row r="18" spans="1:23" ht="30" customHeight="1">
      <c r="A18" s="449"/>
      <c r="B18" s="385"/>
      <c r="C18" s="386"/>
      <c r="D18" s="387"/>
      <c r="E18" s="410"/>
      <c r="F18" s="405" t="str">
        <f>IFERROR(IF(E18="","",VLOOKUP(E18,国・地域マスタ!$B$3:$D$154,3,0)),"")</f>
        <v/>
      </c>
      <c r="G18" s="406" t="str">
        <f t="shared" ref="G18:G24" si="8">IF(B18="","",(IF(F18="","",IF(OR(B18="特号",B18=1),"ビジネス",IF(OR(B18=2,B18=3),IF(F18="A","エコノミー","ビジネス"),IF(B18=4,IF(OR(F18="A",F18="B"),"エコノミー","ビジネス"),IF(OR(B18=5,B18=6),IF(OR(F18="A",F18="B",F18="C"),"エコノミー","ビジネス"),"ビジネス")))))))</f>
        <v/>
      </c>
      <c r="H18" s="389"/>
      <c r="I18" s="391"/>
      <c r="J18" s="369" t="s">
        <v>62</v>
      </c>
      <c r="K18" s="59"/>
      <c r="L18" s="392"/>
      <c r="M18" s="59"/>
      <c r="N18" s="370" t="s">
        <v>65</v>
      </c>
      <c r="O18" s="371">
        <f t="shared" si="5"/>
        <v>0</v>
      </c>
      <c r="P18" s="393">
        <f t="shared" si="2"/>
        <v>0</v>
      </c>
      <c r="Q18" s="369" t="s">
        <v>62</v>
      </c>
      <c r="R18" s="59"/>
      <c r="S18" s="392"/>
      <c r="T18" s="59"/>
      <c r="U18" s="365" t="s">
        <v>65</v>
      </c>
      <c r="V18" s="367">
        <f t="shared" si="6"/>
        <v>0</v>
      </c>
      <c r="W18" s="368">
        <f t="shared" si="7"/>
        <v>0</v>
      </c>
    </row>
    <row r="19" spans="1:23" ht="30" customHeight="1">
      <c r="A19" s="449"/>
      <c r="B19" s="385"/>
      <c r="C19" s="386"/>
      <c r="D19" s="387"/>
      <c r="E19" s="410"/>
      <c r="F19" s="405" t="str">
        <f>IFERROR(IF(E19="","",VLOOKUP(E19,国・地域マスタ!$B$3:$D$154,3,0)),"")</f>
        <v/>
      </c>
      <c r="G19" s="406" t="str">
        <f t="shared" si="8"/>
        <v/>
      </c>
      <c r="H19" s="389"/>
      <c r="I19" s="391"/>
      <c r="J19" s="369" t="s">
        <v>62</v>
      </c>
      <c r="K19" s="59"/>
      <c r="L19" s="392"/>
      <c r="M19" s="59"/>
      <c r="N19" s="370" t="s">
        <v>65</v>
      </c>
      <c r="O19" s="371">
        <f t="shared" si="5"/>
        <v>0</v>
      </c>
      <c r="P19" s="393">
        <f t="shared" si="2"/>
        <v>0</v>
      </c>
      <c r="Q19" s="369" t="s">
        <v>62</v>
      </c>
      <c r="R19" s="59"/>
      <c r="S19" s="392"/>
      <c r="T19" s="59"/>
      <c r="U19" s="365" t="s">
        <v>65</v>
      </c>
      <c r="V19" s="367">
        <f t="shared" si="6"/>
        <v>0</v>
      </c>
      <c r="W19" s="368">
        <f t="shared" si="7"/>
        <v>0</v>
      </c>
    </row>
    <row r="20" spans="1:23" ht="30" customHeight="1">
      <c r="A20" s="449"/>
      <c r="B20" s="385"/>
      <c r="C20" s="386"/>
      <c r="D20" s="387"/>
      <c r="E20" s="410"/>
      <c r="F20" s="405" t="str">
        <f>IFERROR(IF(E20="","",VLOOKUP(E20,国・地域マスタ!$B$3:$D$154,3,0)),"")</f>
        <v/>
      </c>
      <c r="G20" s="406" t="str">
        <f t="shared" si="8"/>
        <v/>
      </c>
      <c r="H20" s="389"/>
      <c r="I20" s="391"/>
      <c r="J20" s="369" t="s">
        <v>62</v>
      </c>
      <c r="K20" s="59"/>
      <c r="L20" s="392"/>
      <c r="M20" s="59"/>
      <c r="N20" s="370" t="s">
        <v>65</v>
      </c>
      <c r="O20" s="371">
        <f t="shared" si="5"/>
        <v>0</v>
      </c>
      <c r="P20" s="393">
        <f t="shared" si="2"/>
        <v>0</v>
      </c>
      <c r="Q20" s="369" t="s">
        <v>62</v>
      </c>
      <c r="R20" s="59"/>
      <c r="S20" s="392"/>
      <c r="T20" s="59"/>
      <c r="U20" s="365" t="s">
        <v>65</v>
      </c>
      <c r="V20" s="367">
        <f t="shared" si="6"/>
        <v>0</v>
      </c>
      <c r="W20" s="368">
        <f t="shared" si="7"/>
        <v>0</v>
      </c>
    </row>
    <row r="21" spans="1:23" ht="30" customHeight="1">
      <c r="A21" s="449"/>
      <c r="B21" s="385"/>
      <c r="C21" s="386"/>
      <c r="D21" s="387"/>
      <c r="E21" s="410"/>
      <c r="F21" s="405" t="str">
        <f>IFERROR(IF(E21="","",VLOOKUP(E21,国・地域マスタ!$B$3:$D$154,3,0)),"")</f>
        <v/>
      </c>
      <c r="G21" s="406" t="str">
        <f t="shared" si="8"/>
        <v/>
      </c>
      <c r="H21" s="389"/>
      <c r="I21" s="391"/>
      <c r="J21" s="369" t="s">
        <v>62</v>
      </c>
      <c r="K21" s="59"/>
      <c r="L21" s="392"/>
      <c r="M21" s="59"/>
      <c r="N21" s="370" t="s">
        <v>65</v>
      </c>
      <c r="O21" s="371">
        <f t="shared" si="5"/>
        <v>0</v>
      </c>
      <c r="P21" s="393">
        <f t="shared" si="2"/>
        <v>0</v>
      </c>
      <c r="Q21" s="369" t="s">
        <v>62</v>
      </c>
      <c r="R21" s="59"/>
      <c r="S21" s="392"/>
      <c r="T21" s="59"/>
      <c r="U21" s="365" t="s">
        <v>65</v>
      </c>
      <c r="V21" s="367">
        <f t="shared" si="6"/>
        <v>0</v>
      </c>
      <c r="W21" s="368">
        <f t="shared" si="7"/>
        <v>0</v>
      </c>
    </row>
    <row r="22" spans="1:23" ht="30" customHeight="1">
      <c r="A22" s="449"/>
      <c r="B22" s="385"/>
      <c r="C22" s="386"/>
      <c r="D22" s="387"/>
      <c r="E22" s="410"/>
      <c r="F22" s="405" t="str">
        <f>IFERROR(IF(E22="","",VLOOKUP(E22,国・地域マスタ!$B$3:$D$154,3,0)),"")</f>
        <v/>
      </c>
      <c r="G22" s="406" t="str">
        <f t="shared" si="8"/>
        <v/>
      </c>
      <c r="H22" s="389"/>
      <c r="I22" s="391"/>
      <c r="J22" s="369" t="s">
        <v>62</v>
      </c>
      <c r="K22" s="59"/>
      <c r="L22" s="392"/>
      <c r="M22" s="59"/>
      <c r="N22" s="370" t="s">
        <v>65</v>
      </c>
      <c r="O22" s="371">
        <f t="shared" si="5"/>
        <v>0</v>
      </c>
      <c r="P22" s="393">
        <f t="shared" si="2"/>
        <v>0</v>
      </c>
      <c r="Q22" s="369" t="s">
        <v>62</v>
      </c>
      <c r="R22" s="59"/>
      <c r="S22" s="392"/>
      <c r="T22" s="59"/>
      <c r="U22" s="365" t="s">
        <v>65</v>
      </c>
      <c r="V22" s="367">
        <f t="shared" si="6"/>
        <v>0</v>
      </c>
      <c r="W22" s="368">
        <f t="shared" si="7"/>
        <v>0</v>
      </c>
    </row>
    <row r="23" spans="1:23" ht="30" customHeight="1">
      <c r="A23" s="449"/>
      <c r="B23" s="385"/>
      <c r="C23" s="386"/>
      <c r="D23" s="387"/>
      <c r="E23" s="410"/>
      <c r="F23" s="405" t="str">
        <f>IFERROR(IF(E23="","",VLOOKUP(E23,国・地域マスタ!$B$3:$D$154,3,0)),"")</f>
        <v/>
      </c>
      <c r="G23" s="406" t="str">
        <f t="shared" si="8"/>
        <v/>
      </c>
      <c r="H23" s="389"/>
      <c r="I23" s="391"/>
      <c r="J23" s="369" t="s">
        <v>62</v>
      </c>
      <c r="K23" s="59"/>
      <c r="L23" s="392"/>
      <c r="M23" s="59"/>
      <c r="N23" s="370" t="s">
        <v>65</v>
      </c>
      <c r="O23" s="371">
        <f t="shared" si="5"/>
        <v>0</v>
      </c>
      <c r="P23" s="393">
        <f t="shared" si="2"/>
        <v>0</v>
      </c>
      <c r="Q23" s="369" t="s">
        <v>62</v>
      </c>
      <c r="R23" s="59"/>
      <c r="S23" s="392"/>
      <c r="T23" s="59"/>
      <c r="U23" s="365" t="s">
        <v>65</v>
      </c>
      <c r="V23" s="367">
        <f t="shared" si="6"/>
        <v>0</v>
      </c>
      <c r="W23" s="368">
        <f t="shared" si="7"/>
        <v>0</v>
      </c>
    </row>
    <row r="24" spans="1:23" ht="30" customHeight="1">
      <c r="A24" s="449"/>
      <c r="B24" s="385"/>
      <c r="C24" s="386"/>
      <c r="D24" s="387"/>
      <c r="E24" s="410"/>
      <c r="F24" s="405" t="str">
        <f>IFERROR(IF(E24="","",VLOOKUP(E24,国・地域マスタ!$B$3:$D$154,3,0)),"")</f>
        <v/>
      </c>
      <c r="G24" s="406" t="str">
        <f t="shared" si="8"/>
        <v/>
      </c>
      <c r="H24" s="389"/>
      <c r="I24" s="391"/>
      <c r="J24" s="369" t="s">
        <v>62</v>
      </c>
      <c r="K24" s="59"/>
      <c r="L24" s="392"/>
      <c r="M24" s="59"/>
      <c r="N24" s="370" t="s">
        <v>65</v>
      </c>
      <c r="O24" s="371">
        <f t="shared" si="5"/>
        <v>0</v>
      </c>
      <c r="P24" s="393">
        <f t="shared" si="2"/>
        <v>0</v>
      </c>
      <c r="Q24" s="369" t="s">
        <v>62</v>
      </c>
      <c r="R24" s="59"/>
      <c r="S24" s="392"/>
      <c r="T24" s="59"/>
      <c r="U24" s="365" t="s">
        <v>65</v>
      </c>
      <c r="V24" s="367">
        <f t="shared" si="6"/>
        <v>0</v>
      </c>
      <c r="W24" s="368">
        <f t="shared" si="7"/>
        <v>0</v>
      </c>
    </row>
    <row r="25" spans="1:23" ht="30" customHeight="1" thickBot="1">
      <c r="A25" s="450"/>
      <c r="B25" s="436"/>
      <c r="C25" s="413"/>
      <c r="D25" s="414"/>
      <c r="E25" s="415"/>
      <c r="F25" s="379" t="str">
        <f>IFERROR(IF(E25="","",VLOOKUP(E25,国・地域マスタ!$B$3:$D$154,3,0)),"")</f>
        <v/>
      </c>
      <c r="G25" s="381" t="str">
        <f t="shared" si="0"/>
        <v/>
      </c>
      <c r="H25" s="390"/>
      <c r="I25" s="416"/>
      <c r="J25" s="417" t="s">
        <v>62</v>
      </c>
      <c r="K25" s="471"/>
      <c r="L25" s="418"/>
      <c r="M25" s="471"/>
      <c r="N25" s="417" t="s">
        <v>65</v>
      </c>
      <c r="O25" s="419">
        <f t="shared" si="1"/>
        <v>0</v>
      </c>
      <c r="P25" s="420">
        <f>I25</f>
        <v>0</v>
      </c>
      <c r="Q25" s="417" t="s">
        <v>62</v>
      </c>
      <c r="R25" s="471"/>
      <c r="S25" s="418"/>
      <c r="T25" s="471"/>
      <c r="U25" s="421" t="s">
        <v>65</v>
      </c>
      <c r="V25" s="422">
        <f t="shared" si="3"/>
        <v>0</v>
      </c>
      <c r="W25" s="423">
        <f t="shared" si="4"/>
        <v>0</v>
      </c>
    </row>
    <row r="26" spans="1:23" ht="30" customHeight="1" thickTop="1" thickBot="1">
      <c r="A26" s="451" t="s">
        <v>68</v>
      </c>
      <c r="B26" s="437"/>
      <c r="C26" s="435"/>
      <c r="D26" s="440"/>
      <c r="E26" s="441"/>
      <c r="F26" s="440" t="str">
        <f>IFERROR(IF(E26="","",VLOOKUP(E26,国・地域マスタ!$B$3:$D$154,3,0)),"")</f>
        <v/>
      </c>
      <c r="G26" s="442" t="str">
        <f>IF(B26="","",(IF(F26="","",IF(OR(B26="特号",B26=1),"ビジネス",IF(OR(B26=2,B26=3),IF(F26="A","エコノミー","ビジネス"),IF(B26=4,IF(OR(F26="A",F26="B"),"エコノミー","ビジネス"),IF(OR(B26=5,B26=6),IF(OR(F26="A",F26="B",F26="C"),"エコノミー","ビジネス"),"ビジネス")))))))</f>
        <v/>
      </c>
      <c r="H26" s="438">
        <f>SUM(H7:H25)</f>
        <v>0</v>
      </c>
      <c r="I26" s="424"/>
      <c r="J26" s="425"/>
      <c r="K26" s="426"/>
      <c r="L26" s="427"/>
      <c r="M26" s="426"/>
      <c r="N26" s="425"/>
      <c r="O26" s="428"/>
      <c r="P26" s="427"/>
      <c r="Q26" s="425"/>
      <c r="R26" s="426"/>
      <c r="S26" s="427"/>
      <c r="T26" s="426"/>
      <c r="U26" s="425"/>
      <c r="V26" s="427"/>
      <c r="W26" s="429"/>
    </row>
    <row r="27" spans="1:23" ht="30" customHeight="1" thickTop="1" thickBot="1">
      <c r="A27" s="407" t="s">
        <v>69</v>
      </c>
      <c r="B27" s="372"/>
      <c r="C27" s="373"/>
      <c r="D27" s="473">
        <f>SUM(D7:D25)</f>
        <v>45</v>
      </c>
      <c r="E27" s="452"/>
      <c r="F27" s="473"/>
      <c r="G27" s="473"/>
      <c r="H27" s="439">
        <f>ROUND((SUM(H26:H26)),0)</f>
        <v>0</v>
      </c>
      <c r="I27" s="374"/>
      <c r="J27" s="374"/>
      <c r="K27" s="374"/>
      <c r="L27" s="502">
        <f>SUM(O7:O25)</f>
        <v>0</v>
      </c>
      <c r="M27" s="502"/>
      <c r="N27" s="502"/>
      <c r="O27" s="503"/>
      <c r="P27" s="374"/>
      <c r="Q27" s="374"/>
      <c r="R27" s="374"/>
      <c r="S27" s="374"/>
      <c r="T27" s="374"/>
      <c r="U27" s="374"/>
      <c r="V27" s="375">
        <f>SUM(V7:V25)</f>
        <v>0</v>
      </c>
      <c r="W27" s="376">
        <f>ROUND((SUM(W7:W25)),0)</f>
        <v>0</v>
      </c>
    </row>
    <row r="28" spans="1:23" s="90" customFormat="1" ht="30" customHeight="1">
      <c r="A28" s="89" t="s">
        <v>70</v>
      </c>
      <c r="B28" s="89"/>
      <c r="C28" s="89"/>
      <c r="D28" s="89"/>
      <c r="E28" s="411"/>
      <c r="F28" s="89"/>
      <c r="G28" s="89"/>
      <c r="H28" s="89"/>
      <c r="I28" s="89"/>
      <c r="J28" s="89"/>
      <c r="K28" s="89"/>
      <c r="L28" s="89"/>
      <c r="M28" s="89"/>
      <c r="N28" s="89"/>
      <c r="O28" s="89"/>
      <c r="W28" s="91"/>
    </row>
    <row r="29" spans="1:23" s="90" customFormat="1" ht="30" customHeight="1">
      <c r="B29" s="89"/>
      <c r="C29" s="89"/>
      <c r="D29" s="89"/>
      <c r="E29" s="411"/>
      <c r="F29" s="89"/>
      <c r="G29" s="89"/>
      <c r="H29" s="89"/>
      <c r="I29" s="89"/>
      <c r="J29" s="89"/>
      <c r="K29" s="89"/>
      <c r="L29" s="89"/>
      <c r="M29" s="89"/>
      <c r="N29" s="89"/>
      <c r="O29" s="89"/>
      <c r="W29" s="91"/>
    </row>
    <row r="30" spans="1:23" s="90" customFormat="1" ht="30" customHeight="1">
      <c r="B30" s="89"/>
      <c r="C30" s="89"/>
      <c r="D30" s="89"/>
      <c r="E30" s="411"/>
      <c r="F30" s="89"/>
      <c r="G30" s="89"/>
      <c r="H30" s="89"/>
      <c r="I30" s="89"/>
      <c r="J30" s="89"/>
      <c r="K30" s="89"/>
      <c r="L30" s="89"/>
      <c r="M30" s="89"/>
      <c r="N30" s="89"/>
      <c r="O30" s="89"/>
      <c r="W30" s="91"/>
    </row>
    <row r="31" spans="1:23" ht="38.5" customHeight="1"/>
    <row r="32" spans="1:23" ht="37.4" customHeight="1">
      <c r="A32" s="504"/>
      <c r="B32" s="505"/>
      <c r="C32" s="505"/>
      <c r="D32" s="505"/>
      <c r="E32" s="505"/>
      <c r="F32" s="505"/>
      <c r="G32" s="505"/>
      <c r="H32" s="505"/>
      <c r="I32" s="505"/>
      <c r="J32" s="505"/>
      <c r="K32" s="505"/>
      <c r="L32" s="505"/>
      <c r="M32" s="505"/>
      <c r="N32" s="505"/>
      <c r="O32" s="505"/>
      <c r="P32" s="505"/>
      <c r="Q32" s="505"/>
      <c r="R32" s="505"/>
      <c r="S32" s="505"/>
      <c r="T32" s="505"/>
      <c r="U32" s="505"/>
      <c r="V32" s="505"/>
      <c r="W32" s="505"/>
    </row>
    <row r="33" ht="36" customHeight="1"/>
    <row r="34" ht="18" customHeight="1"/>
  </sheetData>
  <sheetProtection formatCells="0" formatRows="0" insertRows="0"/>
  <mergeCells count="8">
    <mergeCell ref="L27:O27"/>
    <mergeCell ref="A32:W32"/>
    <mergeCell ref="D2:E2"/>
    <mergeCell ref="D3:E3"/>
    <mergeCell ref="H5:H6"/>
    <mergeCell ref="I5:W5"/>
    <mergeCell ref="I6:O6"/>
    <mergeCell ref="P6:V6"/>
  </mergeCells>
  <phoneticPr fontId="19"/>
  <dataValidations count="1">
    <dataValidation type="list" allowBlank="1" showInputMessage="1" showErrorMessage="1" sqref="C7:C26" xr:uid="{1CB8AB90-2C0A-4BF1-925B-499A1D147358}">
      <formula1>"変更なし,変更後,追加"</formula1>
    </dataValidation>
  </dataValidations>
  <pageMargins left="0.74803149606299213" right="0.74803149606299213" top="0.98425196850393704" bottom="0.98425196850393704" header="0.51181102362204722" footer="0.51181102362204722"/>
  <pageSetup paperSize="9" scale="52" orientation="landscape" r:id="rId1"/>
  <headerFooter>
    <oddHeader>&amp;R（2022.11版）</oddHeader>
  </headerFooter>
  <drawing r:id="rId2"/>
  <legacyDrawing r:id="rId3"/>
  <tableParts count="1">
    <tablePart r:id="rId4"/>
  </tableParts>
  <extLst>
    <ext xmlns:x14="http://schemas.microsoft.com/office/spreadsheetml/2009/9/main" uri="{CCE6A557-97BC-4b89-ADB6-D9C93CAAB3DF}">
      <x14:dataValidations xmlns:xm="http://schemas.microsoft.com/office/excel/2006/main" count="1">
        <x14:dataValidation type="list" allowBlank="1" xr:uid="{7D794666-ADD8-4917-A851-AF93A330ABD3}">
          <x14:formula1>
            <xm:f>国・地域マスタ!$B$3:$B$155</xm:f>
          </x14:formula1>
          <xm:sqref>E7:E25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14"/>
  <sheetViews>
    <sheetView view="pageBreakPreview" zoomScaleNormal="100" zoomScaleSheetLayoutView="100" workbookViewId="0">
      <selection activeCell="C2" sqref="C2"/>
    </sheetView>
  </sheetViews>
  <sheetFormatPr defaultColWidth="10.58203125" defaultRowHeight="20.25" customHeight="1" outlineLevelCol="1"/>
  <cols>
    <col min="1" max="1" width="28.58203125" style="1" customWidth="1"/>
    <col min="2" max="2" width="10.58203125" style="1" hidden="1" customWidth="1" outlineLevel="1"/>
    <col min="3" max="3" width="14.58203125" style="1" customWidth="1" collapsed="1"/>
    <col min="4" max="4" width="8.58203125" style="1" customWidth="1"/>
    <col min="5" max="5" width="14.58203125" style="1" customWidth="1"/>
    <col min="6" max="6" width="18.58203125" style="1" customWidth="1"/>
    <col min="7" max="16383" width="10.58203125" style="1"/>
    <col min="16384" max="16384" width="10.58203125" style="3"/>
  </cols>
  <sheetData>
    <row r="1" spans="1:7 16384:16384" s="1" customFormat="1" ht="24" customHeight="1">
      <c r="A1" s="463" t="s">
        <v>71</v>
      </c>
      <c r="C1" s="24">
        <f>ROUND(E12,0)</f>
        <v>0</v>
      </c>
      <c r="D1" s="1" t="s">
        <v>22</v>
      </c>
      <c r="E1" s="43"/>
      <c r="G1" s="1" t="s">
        <v>72</v>
      </c>
      <c r="XFD1" s="3"/>
    </row>
    <row r="2" spans="1:7 16384:16384" s="1" customFormat="1" ht="12" customHeight="1"/>
    <row r="3" spans="1:7 16384:16384" s="2" customFormat="1" ht="24" customHeight="1">
      <c r="A3" s="5" t="s">
        <v>73</v>
      </c>
      <c r="B3" s="18" t="s">
        <v>74</v>
      </c>
      <c r="C3" s="6" t="s">
        <v>75</v>
      </c>
      <c r="D3" s="18" t="s">
        <v>76</v>
      </c>
      <c r="E3" s="6" t="s">
        <v>77</v>
      </c>
      <c r="F3" s="7" t="s">
        <v>78</v>
      </c>
    </row>
    <row r="4" spans="1:7 16384:16384" s="1" customFormat="1" ht="24" customHeight="1">
      <c r="A4" s="8"/>
      <c r="B4" s="187"/>
      <c r="C4" s="55"/>
      <c r="D4" s="45"/>
      <c r="E4" s="46">
        <f>C4*D4</f>
        <v>0</v>
      </c>
      <c r="F4" s="10"/>
      <c r="XFD4" s="3"/>
    </row>
    <row r="5" spans="1:7 16384:16384" s="1" customFormat="1" ht="24" customHeight="1">
      <c r="A5" s="8"/>
      <c r="B5" s="20"/>
      <c r="C5" s="55"/>
      <c r="D5" s="45"/>
      <c r="E5" s="46">
        <f t="shared" ref="E5:E11" si="0">C5*D5</f>
        <v>0</v>
      </c>
      <c r="F5" s="10"/>
      <c r="XFD5" s="3"/>
    </row>
    <row r="6" spans="1:7 16384:16384" s="1" customFormat="1" ht="24" customHeight="1">
      <c r="A6" s="8"/>
      <c r="B6" s="20"/>
      <c r="C6" s="55"/>
      <c r="D6" s="45"/>
      <c r="E6" s="46">
        <f t="shared" si="0"/>
        <v>0</v>
      </c>
      <c r="F6" s="10"/>
      <c r="XFD6" s="3"/>
    </row>
    <row r="7" spans="1:7 16384:16384" s="1" customFormat="1" ht="24" customHeight="1">
      <c r="A7" s="8"/>
      <c r="B7" s="20"/>
      <c r="C7" s="55"/>
      <c r="D7" s="45"/>
      <c r="E7" s="46">
        <f t="shared" si="0"/>
        <v>0</v>
      </c>
      <c r="F7" s="10"/>
      <c r="XFD7" s="3"/>
    </row>
    <row r="8" spans="1:7 16384:16384" s="1" customFormat="1" ht="24" customHeight="1">
      <c r="A8" s="11"/>
      <c r="B8" s="20"/>
      <c r="C8" s="55"/>
      <c r="D8" s="45"/>
      <c r="E8" s="46">
        <f t="shared" si="0"/>
        <v>0</v>
      </c>
      <c r="F8" s="10"/>
      <c r="XFD8" s="3"/>
    </row>
    <row r="9" spans="1:7 16384:16384" s="1" customFormat="1" ht="24" customHeight="1">
      <c r="A9" s="8"/>
      <c r="B9" s="20"/>
      <c r="C9" s="55"/>
      <c r="D9" s="45"/>
      <c r="E9" s="46">
        <f t="shared" si="0"/>
        <v>0</v>
      </c>
      <c r="F9" s="10"/>
      <c r="XFD9" s="3"/>
    </row>
    <row r="10" spans="1:7 16384:16384" s="1" customFormat="1" ht="24" customHeight="1">
      <c r="A10" s="11"/>
      <c r="B10" s="20"/>
      <c r="C10" s="55"/>
      <c r="D10" s="45"/>
      <c r="E10" s="46">
        <f t="shared" si="0"/>
        <v>0</v>
      </c>
      <c r="F10" s="10"/>
      <c r="XFD10" s="3"/>
    </row>
    <row r="11" spans="1:7 16384:16384" s="1" customFormat="1" ht="24" customHeight="1" thickBot="1">
      <c r="A11" s="453"/>
      <c r="B11" s="454"/>
      <c r="C11" s="455"/>
      <c r="D11" s="472"/>
      <c r="E11" s="456">
        <f t="shared" si="0"/>
        <v>0</v>
      </c>
      <c r="F11" s="457"/>
      <c r="XFD11" s="3"/>
    </row>
    <row r="12" spans="1:7 16384:16384" s="1" customFormat="1" ht="24" customHeight="1" thickTop="1" thickBot="1">
      <c r="A12" s="12" t="s">
        <v>69</v>
      </c>
      <c r="B12" s="48"/>
      <c r="C12" s="48"/>
      <c r="D12" s="49"/>
      <c r="E12" s="50">
        <f>ROUND((SUM(E4:E11)),0)</f>
        <v>0</v>
      </c>
      <c r="F12" s="14"/>
      <c r="XFD12" s="3"/>
    </row>
    <row r="13" spans="1:7 16384:16384" s="1" customFormat="1" ht="24" customHeight="1">
      <c r="D13" s="15"/>
      <c r="E13" s="16"/>
      <c r="XFD13" s="3"/>
    </row>
    <row r="14" spans="1:7 16384:16384" s="1" customFormat="1" ht="24" customHeight="1">
      <c r="D14" s="15"/>
      <c r="E14" s="16"/>
      <c r="XFD14" s="3"/>
    </row>
  </sheetData>
  <phoneticPr fontId="19"/>
  <dataValidations count="1">
    <dataValidation type="list" allowBlank="1" showInputMessage="1" showErrorMessage="1" sqref="B4:B11" xr:uid="{00000000-0002-0000-0500-000000000000}">
      <formula1>"変更なし,変更後,追加"</formula1>
    </dataValidation>
  </dataValidations>
  <pageMargins left="0.98425196850393704" right="0.98425196850393704" top="0.98425196850393704" bottom="0.98425196850393704" header="0.51181102362204722" footer="0.51181102362204722"/>
  <pageSetup paperSize="9" scale="88" orientation="portrait" blackAndWhite="1" r:id="rId1"/>
  <headerFooter>
    <oddHeader>&amp;R（2023.06版）</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DY51"/>
  <sheetViews>
    <sheetView view="pageBreakPreview" topLeftCell="A27" zoomScaleNormal="100" zoomScaleSheetLayoutView="100" workbookViewId="0">
      <selection activeCell="D3" sqref="D3"/>
    </sheetView>
  </sheetViews>
  <sheetFormatPr defaultColWidth="10.58203125" defaultRowHeight="13" outlineLevelCol="1"/>
  <cols>
    <col min="1" max="1" width="4.58203125" style="1" customWidth="1"/>
    <col min="2" max="2" width="36.58203125" style="1" customWidth="1"/>
    <col min="3" max="3" width="10.5" style="1" hidden="1" customWidth="1" outlineLevel="1"/>
    <col min="4" max="4" width="14.58203125" style="1" customWidth="1" collapsed="1"/>
    <col min="5" max="5" width="6.58203125" style="2" customWidth="1"/>
    <col min="6" max="6" width="14.58203125" style="1" customWidth="1"/>
    <col min="7" max="7" width="18.58203125" style="1" customWidth="1"/>
    <col min="8" max="16353" width="10.58203125" style="1"/>
    <col min="16354" max="16384" width="10.58203125" style="3"/>
  </cols>
  <sheetData>
    <row r="1" spans="1:7" ht="24" customHeight="1">
      <c r="A1" s="463" t="s">
        <v>79</v>
      </c>
      <c r="D1" s="275">
        <f>ROUND(F38,0)</f>
        <v>0</v>
      </c>
      <c r="E1" s="276" t="s">
        <v>22</v>
      </c>
    </row>
    <row r="2" spans="1:7" ht="12" customHeight="1">
      <c r="D2" s="43"/>
    </row>
    <row r="3" spans="1:7" s="2" customFormat="1" ht="24" customHeight="1">
      <c r="A3" s="531" t="s">
        <v>73</v>
      </c>
      <c r="B3" s="532"/>
      <c r="C3" s="474" t="s">
        <v>80</v>
      </c>
      <c r="D3" s="6" t="s">
        <v>75</v>
      </c>
      <c r="E3" s="18" t="s">
        <v>76</v>
      </c>
      <c r="F3" s="6" t="s">
        <v>77</v>
      </c>
      <c r="G3" s="7" t="s">
        <v>78</v>
      </c>
    </row>
    <row r="4" spans="1:7" ht="24" customHeight="1">
      <c r="A4" s="517" t="s">
        <v>81</v>
      </c>
      <c r="B4" s="273"/>
      <c r="C4" s="187"/>
      <c r="D4" s="274"/>
      <c r="E4" s="277"/>
      <c r="F4" s="274">
        <f>D4*E4</f>
        <v>0</v>
      </c>
      <c r="G4" s="278"/>
    </row>
    <row r="5" spans="1:7" ht="24" customHeight="1">
      <c r="A5" s="518"/>
      <c r="B5" s="273"/>
      <c r="C5" s="273"/>
      <c r="D5" s="274"/>
      <c r="E5" s="277"/>
      <c r="F5" s="274">
        <f>D5*E5</f>
        <v>0</v>
      </c>
      <c r="G5" s="278"/>
    </row>
    <row r="6" spans="1:7" ht="24" customHeight="1">
      <c r="A6" s="518"/>
      <c r="B6" s="273"/>
      <c r="C6" s="273"/>
      <c r="D6" s="274"/>
      <c r="E6" s="277"/>
      <c r="F6" s="274">
        <f>D6*E6</f>
        <v>0</v>
      </c>
      <c r="G6" s="278"/>
    </row>
    <row r="7" spans="1:7" ht="24" customHeight="1">
      <c r="A7" s="518"/>
      <c r="B7" s="273"/>
      <c r="C7" s="273"/>
      <c r="D7" s="274"/>
      <c r="E7" s="277"/>
      <c r="F7" s="274">
        <f>D7*E7</f>
        <v>0</v>
      </c>
      <c r="G7" s="278"/>
    </row>
    <row r="8" spans="1:7" ht="24" customHeight="1">
      <c r="A8" s="519"/>
      <c r="B8" s="279" t="s">
        <v>82</v>
      </c>
      <c r="C8" s="280"/>
      <c r="D8" s="280"/>
      <c r="E8" s="475"/>
      <c r="F8" s="281">
        <f>SUM(F4:F7)</f>
        <v>0</v>
      </c>
      <c r="G8" s="278"/>
    </row>
    <row r="9" spans="1:7" ht="24" customHeight="1">
      <c r="A9" s="520" t="s">
        <v>83</v>
      </c>
      <c r="B9" s="273"/>
      <c r="C9" s="187"/>
      <c r="D9" s="274"/>
      <c r="E9" s="277"/>
      <c r="F9" s="274">
        <f>D9*E9</f>
        <v>0</v>
      </c>
      <c r="G9" s="278"/>
    </row>
    <row r="10" spans="1:7" ht="24" customHeight="1">
      <c r="A10" s="521"/>
      <c r="B10" s="20"/>
      <c r="C10" s="187"/>
      <c r="D10" s="274"/>
      <c r="E10" s="277"/>
      <c r="F10" s="274">
        <f>D10*E10</f>
        <v>0</v>
      </c>
      <c r="G10" s="282"/>
    </row>
    <row r="11" spans="1:7" ht="24" customHeight="1">
      <c r="A11" s="518"/>
      <c r="B11" s="283"/>
      <c r="C11" s="187"/>
      <c r="D11" s="274"/>
      <c r="E11" s="277"/>
      <c r="F11" s="274">
        <f>D11*E11</f>
        <v>0</v>
      </c>
      <c r="G11" s="284"/>
    </row>
    <row r="12" spans="1:7" ht="24" customHeight="1">
      <c r="A12" s="518"/>
      <c r="B12" s="273"/>
      <c r="C12" s="187"/>
      <c r="D12" s="274"/>
      <c r="E12" s="277"/>
      <c r="F12" s="274">
        <f>D12*E12</f>
        <v>0</v>
      </c>
      <c r="G12" s="278"/>
    </row>
    <row r="13" spans="1:7" ht="24" customHeight="1">
      <c r="A13" s="519"/>
      <c r="B13" s="279" t="s">
        <v>82</v>
      </c>
      <c r="C13" s="280"/>
      <c r="D13" s="280"/>
      <c r="E13" s="475"/>
      <c r="F13" s="281">
        <f>SUM(F9:F12)</f>
        <v>0</v>
      </c>
      <c r="G13" s="278"/>
    </row>
    <row r="14" spans="1:7" ht="24" customHeight="1">
      <c r="A14" s="520" t="s">
        <v>84</v>
      </c>
      <c r="B14" s="273"/>
      <c r="C14" s="187"/>
      <c r="D14" s="274"/>
      <c r="E14" s="277"/>
      <c r="F14" s="274">
        <f t="shared" ref="F14:F16" si="0">D14*E14</f>
        <v>0</v>
      </c>
      <c r="G14" s="278"/>
    </row>
    <row r="15" spans="1:7" ht="24" customHeight="1">
      <c r="A15" s="522"/>
      <c r="B15" s="273"/>
      <c r="C15" s="187"/>
      <c r="D15" s="274"/>
      <c r="E15" s="277"/>
      <c r="F15" s="274">
        <f t="shared" si="0"/>
        <v>0</v>
      </c>
      <c r="G15" s="278"/>
    </row>
    <row r="16" spans="1:7" ht="24" customHeight="1">
      <c r="A16" s="522"/>
      <c r="B16" s="273"/>
      <c r="C16" s="187"/>
      <c r="D16" s="274"/>
      <c r="E16" s="277"/>
      <c r="F16" s="274">
        <f t="shared" si="0"/>
        <v>0</v>
      </c>
      <c r="G16" s="278"/>
    </row>
    <row r="17" spans="1:7" ht="24" customHeight="1">
      <c r="A17" s="523"/>
      <c r="B17" s="279" t="s">
        <v>82</v>
      </c>
      <c r="C17" s="280"/>
      <c r="D17" s="280"/>
      <c r="E17" s="475"/>
      <c r="F17" s="281">
        <f>SUM(F14:F16)</f>
        <v>0</v>
      </c>
      <c r="G17" s="278"/>
    </row>
    <row r="18" spans="1:7" ht="24" customHeight="1">
      <c r="A18" s="524" t="s">
        <v>85</v>
      </c>
      <c r="B18" s="285"/>
      <c r="C18" s="187"/>
      <c r="D18" s="274"/>
      <c r="E18" s="277"/>
      <c r="F18" s="274">
        <f t="shared" ref="F18:F20" si="1">D18*E18</f>
        <v>0</v>
      </c>
      <c r="G18" s="286"/>
    </row>
    <row r="19" spans="1:7" ht="24" customHeight="1">
      <c r="A19" s="522"/>
      <c r="B19" s="285"/>
      <c r="C19" s="187"/>
      <c r="D19" s="274"/>
      <c r="E19" s="277"/>
      <c r="F19" s="274">
        <f t="shared" si="1"/>
        <v>0</v>
      </c>
      <c r="G19" s="286"/>
    </row>
    <row r="20" spans="1:7" ht="24" customHeight="1">
      <c r="A20" s="522"/>
      <c r="B20" s="285"/>
      <c r="C20" s="187"/>
      <c r="D20" s="274"/>
      <c r="E20" s="277"/>
      <c r="F20" s="274">
        <f t="shared" si="1"/>
        <v>0</v>
      </c>
      <c r="G20" s="286"/>
    </row>
    <row r="21" spans="1:7" ht="24" customHeight="1">
      <c r="A21" s="523"/>
      <c r="B21" s="533" t="s">
        <v>82</v>
      </c>
      <c r="C21" s="534"/>
      <c r="D21" s="534"/>
      <c r="E21" s="535"/>
      <c r="F21" s="271">
        <f>SUM(F18:F20)</f>
        <v>0</v>
      </c>
      <c r="G21" s="286"/>
    </row>
    <row r="22" spans="1:7" ht="24" customHeight="1">
      <c r="A22" s="525" t="s">
        <v>86</v>
      </c>
      <c r="B22" s="287"/>
      <c r="C22" s="187"/>
      <c r="D22" s="274"/>
      <c r="E22" s="277"/>
      <c r="F22" s="274">
        <f t="shared" ref="F22:F24" si="2">D22*E22</f>
        <v>0</v>
      </c>
      <c r="G22" s="286"/>
    </row>
    <row r="23" spans="1:7" ht="24" customHeight="1">
      <c r="A23" s="522"/>
      <c r="B23" s="285"/>
      <c r="C23" s="187"/>
      <c r="D23" s="274"/>
      <c r="E23" s="277"/>
      <c r="F23" s="274">
        <f t="shared" si="2"/>
        <v>0</v>
      </c>
      <c r="G23" s="286"/>
    </row>
    <row r="24" spans="1:7" ht="24" customHeight="1">
      <c r="A24" s="522"/>
      <c r="B24" s="285"/>
      <c r="C24" s="187"/>
      <c r="D24" s="274"/>
      <c r="E24" s="277"/>
      <c r="F24" s="274">
        <f t="shared" si="2"/>
        <v>0</v>
      </c>
      <c r="G24" s="286"/>
    </row>
    <row r="25" spans="1:7" ht="24" customHeight="1">
      <c r="A25" s="523"/>
      <c r="B25" s="533" t="s">
        <v>82</v>
      </c>
      <c r="C25" s="534"/>
      <c r="D25" s="534"/>
      <c r="E25" s="535"/>
      <c r="F25" s="271">
        <f>SUM(F22:F24)</f>
        <v>0</v>
      </c>
      <c r="G25" s="286"/>
    </row>
    <row r="26" spans="1:7" ht="24" customHeight="1">
      <c r="A26" s="526" t="s">
        <v>87</v>
      </c>
      <c r="B26" s="285"/>
      <c r="C26" s="187"/>
      <c r="D26" s="274"/>
      <c r="E26" s="277"/>
      <c r="F26" s="274">
        <f t="shared" ref="F26:F28" si="3">D26*E26</f>
        <v>0</v>
      </c>
      <c r="G26" s="286"/>
    </row>
    <row r="27" spans="1:7" ht="24" customHeight="1">
      <c r="A27" s="524"/>
      <c r="B27" s="285"/>
      <c r="C27" s="187"/>
      <c r="D27" s="274"/>
      <c r="E27" s="277"/>
      <c r="F27" s="274">
        <f t="shared" si="3"/>
        <v>0</v>
      </c>
      <c r="G27" s="286"/>
    </row>
    <row r="28" spans="1:7" ht="24" customHeight="1">
      <c r="A28" s="524"/>
      <c r="B28" s="285"/>
      <c r="C28" s="187"/>
      <c r="D28" s="274"/>
      <c r="E28" s="277"/>
      <c r="F28" s="274">
        <f t="shared" si="3"/>
        <v>0</v>
      </c>
      <c r="G28" s="286"/>
    </row>
    <row r="29" spans="1:7" ht="24" customHeight="1">
      <c r="A29" s="527"/>
      <c r="B29" s="533" t="s">
        <v>82</v>
      </c>
      <c r="C29" s="534"/>
      <c r="D29" s="534"/>
      <c r="E29" s="535"/>
      <c r="F29" s="271">
        <f>SUM(F26:F28)</f>
        <v>0</v>
      </c>
      <c r="G29" s="286"/>
    </row>
    <row r="30" spans="1:7" ht="24" customHeight="1">
      <c r="A30" s="525" t="s">
        <v>88</v>
      </c>
      <c r="B30" s="287"/>
      <c r="C30" s="187"/>
      <c r="D30" s="274"/>
      <c r="E30" s="277"/>
      <c r="F30" s="274">
        <f t="shared" ref="F30:F32" si="4">D30*E30</f>
        <v>0</v>
      </c>
      <c r="G30" s="286"/>
    </row>
    <row r="31" spans="1:7" ht="24" customHeight="1">
      <c r="A31" s="522"/>
      <c r="B31" s="285"/>
      <c r="C31" s="187"/>
      <c r="D31" s="274"/>
      <c r="E31" s="277"/>
      <c r="F31" s="274">
        <f t="shared" si="4"/>
        <v>0</v>
      </c>
      <c r="G31" s="286"/>
    </row>
    <row r="32" spans="1:7" ht="24" customHeight="1">
      <c r="A32" s="522"/>
      <c r="B32" s="285"/>
      <c r="C32" s="187"/>
      <c r="D32" s="274"/>
      <c r="E32" s="277"/>
      <c r="F32" s="274">
        <f t="shared" si="4"/>
        <v>0</v>
      </c>
      <c r="G32" s="286"/>
    </row>
    <row r="33" spans="1:7" ht="24" customHeight="1">
      <c r="A33" s="523"/>
      <c r="B33" s="533" t="s">
        <v>82</v>
      </c>
      <c r="C33" s="534"/>
      <c r="D33" s="534"/>
      <c r="E33" s="535"/>
      <c r="F33" s="271">
        <f>SUM(F30:F32)</f>
        <v>0</v>
      </c>
      <c r="G33" s="286"/>
    </row>
    <row r="34" spans="1:7" ht="24" customHeight="1">
      <c r="A34" s="525" t="s">
        <v>89</v>
      </c>
      <c r="B34" s="287"/>
      <c r="C34" s="460"/>
      <c r="D34" s="274"/>
      <c r="E34" s="277"/>
      <c r="F34" s="274">
        <f t="shared" ref="F34:F36" si="5">D34*E34</f>
        <v>0</v>
      </c>
      <c r="G34" s="286"/>
    </row>
    <row r="35" spans="1:7" ht="24" customHeight="1">
      <c r="A35" s="522"/>
      <c r="B35" s="285"/>
      <c r="C35" s="187"/>
      <c r="D35" s="274"/>
      <c r="E35" s="277"/>
      <c r="F35" s="274">
        <f t="shared" si="5"/>
        <v>0</v>
      </c>
      <c r="G35" s="286"/>
    </row>
    <row r="36" spans="1:7" ht="24" customHeight="1">
      <c r="A36" s="522"/>
      <c r="B36" s="285"/>
      <c r="C36" s="187"/>
      <c r="D36" s="274"/>
      <c r="E36" s="277"/>
      <c r="F36" s="274">
        <f t="shared" si="5"/>
        <v>0</v>
      </c>
      <c r="G36" s="286"/>
    </row>
    <row r="37" spans="1:7" ht="24" customHeight="1" thickBot="1">
      <c r="A37" s="528"/>
      <c r="B37" s="512" t="s">
        <v>82</v>
      </c>
      <c r="C37" s="513"/>
      <c r="D37" s="513"/>
      <c r="E37" s="514"/>
      <c r="F37" s="461">
        <f>SUM(F34:F36)</f>
        <v>0</v>
      </c>
      <c r="G37" s="462"/>
    </row>
    <row r="38" spans="1:7" ht="24" customHeight="1" thickTop="1" thickBot="1">
      <c r="A38" s="288"/>
      <c r="B38" s="529" t="s">
        <v>51</v>
      </c>
      <c r="C38" s="529"/>
      <c r="D38" s="529"/>
      <c r="E38" s="530"/>
      <c r="F38" s="458">
        <f>ROUND((SUM(F37,F33,F25,F29,F21,F17,F13,F8)),3)</f>
        <v>0</v>
      </c>
      <c r="G38" s="459"/>
    </row>
    <row r="39" spans="1:7" ht="18" customHeight="1"/>
    <row r="40" spans="1:7" ht="60" customHeight="1">
      <c r="A40" s="515"/>
      <c r="B40" s="516"/>
      <c r="C40" s="516"/>
      <c r="D40" s="516"/>
      <c r="E40" s="516"/>
      <c r="F40" s="516"/>
      <c r="G40" s="516"/>
    </row>
    <row r="41" spans="1:7" ht="18" customHeight="1"/>
    <row r="42" spans="1:7" ht="18" customHeight="1"/>
    <row r="43" spans="1:7" ht="18" customHeight="1"/>
    <row r="44" spans="1:7" ht="18" customHeight="1"/>
    <row r="45" spans="1:7" ht="18" customHeight="1"/>
    <row r="46" spans="1:7" ht="18" customHeight="1"/>
    <row r="47" spans="1:7" ht="18" customHeight="1"/>
    <row r="48" spans="1:7" ht="18" customHeight="1"/>
    <row r="49" ht="18" customHeight="1"/>
    <row r="50" ht="18" customHeight="1"/>
    <row r="51" ht="18" customHeight="1"/>
  </sheetData>
  <mergeCells count="16">
    <mergeCell ref="A3:B3"/>
    <mergeCell ref="B21:E21"/>
    <mergeCell ref="B25:E25"/>
    <mergeCell ref="B29:E29"/>
    <mergeCell ref="B33:E33"/>
    <mergeCell ref="B37:E37"/>
    <mergeCell ref="A40:G40"/>
    <mergeCell ref="A4:A8"/>
    <mergeCell ref="A9:A13"/>
    <mergeCell ref="A14:A17"/>
    <mergeCell ref="A18:A21"/>
    <mergeCell ref="A22:A25"/>
    <mergeCell ref="A26:A29"/>
    <mergeCell ref="A30:A33"/>
    <mergeCell ref="A34:A37"/>
    <mergeCell ref="B38:E38"/>
  </mergeCells>
  <phoneticPr fontId="19"/>
  <dataValidations count="1">
    <dataValidation type="list" allowBlank="1" showInputMessage="1" showErrorMessage="1" sqref="C4:C7 C9:C12 C14:C16 C18:C20 C22:C24 C26:C28 C30:C32 C34:C36" xr:uid="{00000000-0002-0000-0700-000000000000}">
      <formula1>"変更なし,変更後,追加"</formula1>
    </dataValidation>
  </dataValidations>
  <pageMargins left="0.98425196850393704" right="0.98425196850393704" top="0.98425196850393704" bottom="0.98425196850393704" header="0.51181102362204722" footer="0.51181102362204722"/>
  <pageSetup paperSize="9" scale="68" orientation="portrait" blackAndWhite="1" r:id="rId1"/>
  <headerFooter>
    <oddHeader>&amp;R（2023.06版）</oddHead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M63"/>
  <sheetViews>
    <sheetView view="pageBreakPreview" topLeftCell="A11" zoomScale="96" zoomScaleNormal="100" zoomScaleSheetLayoutView="96" workbookViewId="0">
      <selection activeCell="I12" sqref="I12"/>
    </sheetView>
  </sheetViews>
  <sheetFormatPr defaultColWidth="8" defaultRowHeight="14.25" customHeight="1" outlineLevelCol="1"/>
  <cols>
    <col min="1" max="1" width="39.58203125" style="142" customWidth="1"/>
    <col min="2" max="2" width="15.08203125" style="142" hidden="1" customWidth="1" outlineLevel="1"/>
    <col min="3" max="3" width="13" style="142" customWidth="1" collapsed="1"/>
    <col min="4" max="4" width="13" style="142" customWidth="1"/>
    <col min="5" max="5" width="16.58203125" style="142" customWidth="1"/>
    <col min="6" max="6" width="26.08203125" style="142" customWidth="1"/>
    <col min="7" max="7" width="4.58203125" style="142" customWidth="1"/>
    <col min="8" max="12" width="8" style="142"/>
    <col min="13" max="13" width="11.08203125" style="142" customWidth="1"/>
    <col min="14" max="16384" width="8" style="142"/>
  </cols>
  <sheetData>
    <row r="1" spans="1:13" ht="18" customHeight="1">
      <c r="E1" s="143"/>
      <c r="F1" s="143"/>
      <c r="G1" s="223"/>
    </row>
    <row r="2" spans="1:13" ht="30" customHeight="1">
      <c r="A2" s="536" t="s">
        <v>90</v>
      </c>
      <c r="B2" s="536"/>
      <c r="C2" s="536"/>
      <c r="D2" s="536"/>
      <c r="E2" s="536"/>
      <c r="F2" s="476"/>
      <c r="G2" s="223"/>
    </row>
    <row r="3" spans="1:13" ht="12" customHeight="1">
      <c r="G3" s="223"/>
    </row>
    <row r="4" spans="1:13" ht="24" customHeight="1">
      <c r="A4" s="142" t="s">
        <v>91</v>
      </c>
      <c r="G4"/>
    </row>
    <row r="5" spans="1:13" ht="36" customHeight="1">
      <c r="A5" s="144" t="s">
        <v>92</v>
      </c>
      <c r="B5" s="201" t="s">
        <v>80</v>
      </c>
      <c r="C5" s="293" t="s">
        <v>93</v>
      </c>
      <c r="D5" s="294" t="s">
        <v>76</v>
      </c>
      <c r="E5" s="295" t="s">
        <v>94</v>
      </c>
      <c r="F5" s="296" t="s">
        <v>95</v>
      </c>
    </row>
    <row r="6" spans="1:13" ht="24" customHeight="1">
      <c r="A6" s="145" t="s">
        <v>71</v>
      </c>
      <c r="B6" s="202"/>
      <c r="C6" s="297"/>
      <c r="D6" s="298"/>
      <c r="E6" s="299">
        <f>C6*D6</f>
        <v>0</v>
      </c>
      <c r="F6" s="300"/>
    </row>
    <row r="7" spans="1:13" ht="24" customHeight="1">
      <c r="A7" s="146"/>
      <c r="B7" s="204"/>
      <c r="C7" s="301"/>
      <c r="D7" s="302"/>
      <c r="E7" s="303"/>
      <c r="F7" s="303"/>
    </row>
    <row r="8" spans="1:13" ht="12" customHeight="1">
      <c r="C8" s="23"/>
      <c r="D8" s="23"/>
      <c r="E8" s="23"/>
      <c r="F8" s="23"/>
    </row>
    <row r="9" spans="1:13" ht="24" customHeight="1">
      <c r="A9" s="142" t="s">
        <v>79</v>
      </c>
      <c r="C9" s="23"/>
      <c r="D9" s="23"/>
      <c r="E9" s="23"/>
      <c r="F9" s="23"/>
    </row>
    <row r="10" spans="1:13" ht="49.5" customHeight="1">
      <c r="A10" s="144" t="s">
        <v>92</v>
      </c>
      <c r="B10" s="201" t="s">
        <v>80</v>
      </c>
      <c r="C10" s="293" t="s">
        <v>93</v>
      </c>
      <c r="D10" s="294" t="s">
        <v>76</v>
      </c>
      <c r="E10" s="295" t="s">
        <v>94</v>
      </c>
      <c r="F10" s="296" t="s">
        <v>95</v>
      </c>
      <c r="G10" s="537"/>
      <c r="H10" s="538"/>
      <c r="I10" s="538"/>
      <c r="J10" s="538"/>
      <c r="K10" s="538"/>
      <c r="L10" s="538"/>
      <c r="M10" s="538"/>
    </row>
    <row r="11" spans="1:13" ht="25.5" customHeight="1">
      <c r="A11" s="289" t="s">
        <v>96</v>
      </c>
      <c r="B11" s="202"/>
      <c r="C11" s="297"/>
      <c r="D11" s="298"/>
      <c r="E11" s="299">
        <f>C11*D11</f>
        <v>0</v>
      </c>
      <c r="F11" s="300"/>
    </row>
    <row r="12" spans="1:13" ht="25.5" customHeight="1">
      <c r="A12" s="290" t="s">
        <v>97</v>
      </c>
      <c r="B12" s="203"/>
      <c r="C12" s="304"/>
      <c r="D12" s="305"/>
      <c r="E12" s="306">
        <f>C12*D12</f>
        <v>0</v>
      </c>
      <c r="F12" s="307"/>
    </row>
    <row r="13" spans="1:13" ht="24" customHeight="1">
      <c r="A13" s="146"/>
      <c r="B13" s="204"/>
      <c r="C13" s="301"/>
      <c r="D13" s="302"/>
      <c r="E13" s="303"/>
      <c r="F13" s="303"/>
    </row>
    <row r="14" spans="1:13" ht="12" customHeight="1">
      <c r="C14" s="23"/>
      <c r="D14" s="23"/>
      <c r="E14" s="23"/>
      <c r="F14" s="23"/>
    </row>
    <row r="15" spans="1:13" ht="24" customHeight="1">
      <c r="A15" s="142" t="s">
        <v>98</v>
      </c>
      <c r="C15" s="23"/>
      <c r="D15" s="23"/>
      <c r="E15" s="23"/>
      <c r="F15" s="23"/>
    </row>
    <row r="16" spans="1:13" ht="36" customHeight="1">
      <c r="A16" s="144" t="s">
        <v>92</v>
      </c>
      <c r="B16" s="201" t="s">
        <v>80</v>
      </c>
      <c r="C16" s="293" t="s">
        <v>93</v>
      </c>
      <c r="D16" s="294" t="s">
        <v>76</v>
      </c>
      <c r="E16" s="295" t="s">
        <v>94</v>
      </c>
      <c r="F16" s="296" t="s">
        <v>95</v>
      </c>
    </row>
    <row r="17" spans="1:6" ht="24" customHeight="1">
      <c r="A17" s="263" t="s">
        <v>99</v>
      </c>
      <c r="B17" s="202"/>
      <c r="C17" s="297"/>
      <c r="D17" s="298"/>
      <c r="E17" s="299">
        <f>C17*D17</f>
        <v>0</v>
      </c>
      <c r="F17" s="300"/>
    </row>
    <row r="18" spans="1:6" ht="24" customHeight="1">
      <c r="A18" s="146"/>
      <c r="B18" s="204"/>
      <c r="C18" s="301"/>
      <c r="D18" s="302"/>
      <c r="E18" s="303"/>
      <c r="F18" s="303"/>
    </row>
    <row r="19" spans="1:6" ht="12" customHeight="1">
      <c r="C19" s="23"/>
      <c r="D19" s="23"/>
      <c r="E19" s="23"/>
      <c r="F19" s="23"/>
    </row>
    <row r="20" spans="1:6" ht="24" customHeight="1">
      <c r="A20" s="142" t="s">
        <v>100</v>
      </c>
      <c r="C20" s="23"/>
      <c r="D20" s="23"/>
      <c r="E20" s="23"/>
      <c r="F20" s="23"/>
    </row>
    <row r="21" spans="1:6" ht="36" customHeight="1">
      <c r="A21" s="144" t="s">
        <v>92</v>
      </c>
      <c r="B21" s="201" t="s">
        <v>80</v>
      </c>
      <c r="C21" s="293" t="s">
        <v>93</v>
      </c>
      <c r="D21" s="294" t="s">
        <v>76</v>
      </c>
      <c r="E21" s="295" t="s">
        <v>94</v>
      </c>
      <c r="F21" s="296" t="s">
        <v>95</v>
      </c>
    </row>
    <row r="22" spans="1:6" ht="24" customHeight="1">
      <c r="A22" s="263" t="s">
        <v>101</v>
      </c>
      <c r="B22" s="202"/>
      <c r="C22" s="265"/>
      <c r="D22" s="308" t="s">
        <v>102</v>
      </c>
      <c r="E22" s="267">
        <f>C22</f>
        <v>0</v>
      </c>
      <c r="F22" s="291"/>
    </row>
    <row r="23" spans="1:6" ht="24" customHeight="1">
      <c r="A23" s="263" t="s">
        <v>103</v>
      </c>
      <c r="B23" s="145"/>
      <c r="C23" s="265"/>
      <c r="D23" s="308" t="s">
        <v>102</v>
      </c>
      <c r="E23" s="267">
        <f>C23</f>
        <v>0</v>
      </c>
      <c r="F23" s="291"/>
    </row>
    <row r="24" spans="1:6" ht="24" customHeight="1">
      <c r="A24" s="264" t="s">
        <v>104</v>
      </c>
      <c r="B24" s="147"/>
      <c r="C24" s="266"/>
      <c r="D24" s="309" t="s">
        <v>102</v>
      </c>
      <c r="E24" s="267">
        <f>C24</f>
        <v>0</v>
      </c>
      <c r="F24" s="292"/>
    </row>
    <row r="25" spans="1:6" ht="24" customHeight="1">
      <c r="A25" s="146" t="s">
        <v>51</v>
      </c>
      <c r="B25" s="146"/>
      <c r="C25" s="301"/>
      <c r="D25" s="302"/>
      <c r="E25" s="310">
        <f>SUM(E22:E24)</f>
        <v>0</v>
      </c>
      <c r="F25" s="303"/>
    </row>
    <row r="26" spans="1:6" ht="12" customHeight="1">
      <c r="C26" s="23"/>
      <c r="D26" s="23"/>
      <c r="E26" s="23"/>
      <c r="F26" s="23"/>
    </row>
    <row r="27" spans="1:6" ht="24" customHeight="1"/>
    <row r="28" spans="1:6" ht="24" customHeight="1"/>
    <row r="29" spans="1:6" ht="24" customHeight="1"/>
    <row r="30" spans="1:6" ht="24" customHeight="1"/>
    <row r="31" spans="1:6" ht="24" customHeight="1"/>
    <row r="32" spans="1:6"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sheetData>
  <mergeCells count="2">
    <mergeCell ref="A2:E2"/>
    <mergeCell ref="G10:M10"/>
  </mergeCells>
  <phoneticPr fontId="19"/>
  <dataValidations count="1">
    <dataValidation type="list" allowBlank="1" showInputMessage="1" showErrorMessage="1" sqref="B6:B7 B11:B13 B17:B18 B22:B25" xr:uid="{00000000-0002-0000-0F00-000000000000}">
      <formula1>"変更なし,変更後,追加"</formula1>
    </dataValidation>
  </dataValidations>
  <pageMargins left="0.98425196850393704" right="0.98425196850393704" top="0.98425196850393704" bottom="0.98425196850393704" header="0.51181102362204722" footer="0.51181102362204722"/>
  <pageSetup paperSize="9" scale="46" orientation="portrait" blackAndWhite="1" r:id="rId1"/>
  <headerFooter>
    <oddHeader>&amp;R（2023.06版）</oddHeader>
  </headerFooter>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XFD19"/>
  <sheetViews>
    <sheetView view="pageBreakPreview" zoomScaleNormal="100" zoomScaleSheetLayoutView="100" workbookViewId="0">
      <selection activeCell="C12" sqref="C12"/>
    </sheetView>
  </sheetViews>
  <sheetFormatPr defaultColWidth="10.58203125" defaultRowHeight="20.25" customHeight="1" outlineLevelCol="1"/>
  <cols>
    <col min="1" max="1" width="28.58203125" style="1" customWidth="1"/>
    <col min="2" max="2" width="11.5" style="1" hidden="1" customWidth="1" outlineLevel="1"/>
    <col min="3" max="3" width="16.58203125" style="1" customWidth="1" collapsed="1"/>
    <col min="4" max="4" width="10.58203125" style="1" customWidth="1"/>
    <col min="5" max="6" width="18.58203125" style="1" customWidth="1"/>
    <col min="7" max="16383" width="10.58203125" style="1"/>
    <col min="16384" max="16384" width="10.58203125" style="3"/>
  </cols>
  <sheetData>
    <row r="1" spans="1:6 16384:16384" s="1" customFormat="1" ht="24" customHeight="1">
      <c r="A1" s="463" t="s">
        <v>98</v>
      </c>
      <c r="C1" s="24">
        <f>ROUND(E8,0)</f>
        <v>0</v>
      </c>
      <c r="D1" s="1" t="s">
        <v>22</v>
      </c>
      <c r="E1" s="43"/>
      <c r="XFD1" s="3"/>
    </row>
    <row r="2" spans="1:6 16384:16384" s="1" customFormat="1" ht="12" customHeight="1"/>
    <row r="3" spans="1:6 16384:16384" s="2" customFormat="1" ht="36" customHeight="1">
      <c r="A3" s="5" t="s">
        <v>73</v>
      </c>
      <c r="B3" s="18" t="s">
        <v>74</v>
      </c>
      <c r="C3" s="6" t="s">
        <v>105</v>
      </c>
      <c r="D3" s="6" t="s">
        <v>106</v>
      </c>
      <c r="E3" s="6" t="s">
        <v>77</v>
      </c>
      <c r="F3" s="7" t="s">
        <v>78</v>
      </c>
    </row>
    <row r="4" spans="1:6 16384:16384" s="1" customFormat="1" ht="24" customHeight="1">
      <c r="A4" s="8" t="s">
        <v>107</v>
      </c>
      <c r="B4" s="187"/>
      <c r="C4" s="44"/>
      <c r="D4" s="45"/>
      <c r="E4" s="46">
        <f>C4*D4</f>
        <v>0</v>
      </c>
      <c r="F4" s="10"/>
      <c r="XFD4" s="3"/>
    </row>
    <row r="5" spans="1:6 16384:16384" s="1" customFormat="1" ht="24" customHeight="1">
      <c r="A5" s="8"/>
      <c r="B5" s="187"/>
      <c r="C5" s="44"/>
      <c r="D5" s="45"/>
      <c r="E5" s="46">
        <f t="shared" ref="E5:E7" si="0">C5*D5</f>
        <v>0</v>
      </c>
      <c r="F5" s="10"/>
      <c r="XFD5" s="3"/>
    </row>
    <row r="6" spans="1:6 16384:16384" s="1" customFormat="1" ht="24" customHeight="1">
      <c r="A6" s="11"/>
      <c r="B6" s="187"/>
      <c r="C6" s="44"/>
      <c r="D6" s="45"/>
      <c r="E6" s="46">
        <f t="shared" si="0"/>
        <v>0</v>
      </c>
      <c r="F6" s="10"/>
      <c r="XFD6" s="3"/>
    </row>
    <row r="7" spans="1:6 16384:16384" s="1" customFormat="1" ht="24" customHeight="1">
      <c r="A7" s="11"/>
      <c r="B7" s="187"/>
      <c r="C7" s="44"/>
      <c r="D7" s="45"/>
      <c r="E7" s="46">
        <f t="shared" si="0"/>
        <v>0</v>
      </c>
      <c r="F7" s="10"/>
      <c r="XFD7" s="3"/>
    </row>
    <row r="8" spans="1:6 16384:16384" s="1" customFormat="1" ht="24" customHeight="1">
      <c r="A8" s="12" t="s">
        <v>69</v>
      </c>
      <c r="B8" s="48"/>
      <c r="C8" s="48"/>
      <c r="D8" s="49"/>
      <c r="E8" s="50">
        <f>ROUND((SUM(E4:E7)),0)</f>
        <v>0</v>
      </c>
      <c r="F8" s="14"/>
      <c r="XFD8" s="3"/>
    </row>
    <row r="9" spans="1:6 16384:16384" s="1" customFormat="1" ht="24" customHeight="1">
      <c r="D9" s="15"/>
      <c r="E9" s="16"/>
      <c r="XFD9" s="3"/>
    </row>
    <row r="10" spans="1:6 16384:16384" ht="24" customHeight="1">
      <c r="A10" s="1" t="s">
        <v>100</v>
      </c>
      <c r="C10" s="24">
        <f>ROUND(E17,0)</f>
        <v>0</v>
      </c>
      <c r="D10" s="1" t="s">
        <v>22</v>
      </c>
      <c r="E10" s="43"/>
    </row>
    <row r="11" spans="1:6 16384:16384" s="1" customFormat="1" ht="12" customHeight="1"/>
    <row r="12" spans="1:6 16384:16384" s="2" customFormat="1" ht="36" customHeight="1">
      <c r="A12" s="5" t="s">
        <v>73</v>
      </c>
      <c r="B12" s="18" t="s">
        <v>74</v>
      </c>
      <c r="C12" s="6" t="s">
        <v>75</v>
      </c>
      <c r="D12" s="6" t="s">
        <v>108</v>
      </c>
      <c r="E12" s="6" t="s">
        <v>77</v>
      </c>
      <c r="F12" s="7" t="s">
        <v>78</v>
      </c>
    </row>
    <row r="13" spans="1:6 16384:16384" ht="24" customHeight="1">
      <c r="A13" s="8" t="s">
        <v>109</v>
      </c>
      <c r="B13" s="187"/>
      <c r="C13" s="51"/>
      <c r="D13" s="45" t="s">
        <v>102</v>
      </c>
      <c r="E13" s="46"/>
      <c r="F13" s="10"/>
    </row>
    <row r="14" spans="1:6 16384:16384" ht="24" customHeight="1">
      <c r="A14" s="11" t="s">
        <v>110</v>
      </c>
      <c r="B14" s="187"/>
      <c r="C14" s="52"/>
      <c r="D14" s="45" t="s">
        <v>102</v>
      </c>
      <c r="E14" s="47"/>
      <c r="F14" s="10"/>
    </row>
    <row r="15" spans="1:6 16384:16384" ht="24" customHeight="1">
      <c r="A15" s="11" t="s">
        <v>111</v>
      </c>
      <c r="B15" s="187"/>
      <c r="C15" s="53"/>
      <c r="D15" s="45" t="s">
        <v>102</v>
      </c>
      <c r="E15" s="47"/>
      <c r="F15" s="10"/>
    </row>
    <row r="16" spans="1:6 16384:16384" ht="24" customHeight="1">
      <c r="A16" s="11"/>
      <c r="B16" s="187"/>
      <c r="C16" s="52"/>
      <c r="D16" s="45"/>
      <c r="E16" s="47"/>
      <c r="F16" s="10"/>
    </row>
    <row r="17" spans="1:6" ht="24" customHeight="1">
      <c r="A17" s="12" t="s">
        <v>69</v>
      </c>
      <c r="B17" s="48"/>
      <c r="C17" s="48"/>
      <c r="D17" s="49"/>
      <c r="E17" s="50">
        <f>ROUND((SUM(E13:E16)),0)</f>
        <v>0</v>
      </c>
      <c r="F17" s="14"/>
    </row>
    <row r="18" spans="1:6" ht="18" customHeight="1">
      <c r="D18" s="15"/>
      <c r="E18" s="16"/>
    </row>
    <row r="19" spans="1:6" ht="84" customHeight="1">
      <c r="A19" s="539"/>
      <c r="B19" s="539"/>
      <c r="C19" s="540"/>
      <c r="D19" s="540"/>
      <c r="E19" s="540"/>
      <c r="F19" s="540"/>
    </row>
  </sheetData>
  <mergeCells count="1">
    <mergeCell ref="A19:F19"/>
  </mergeCells>
  <phoneticPr fontId="19"/>
  <dataValidations count="1">
    <dataValidation type="list" allowBlank="1" showInputMessage="1" showErrorMessage="1" sqref="B13:B16 B4:B7" xr:uid="{00000000-0002-0000-0800-000000000000}">
      <formula1>"変更なし,変更後,追加"</formula1>
    </dataValidation>
  </dataValidations>
  <pageMargins left="0.98425196850393704" right="0.98425196850393704" top="0.98425196850393704" bottom="0.98425196850393704" header="0.51181102362204722" footer="0.51181102362204722"/>
  <pageSetup paperSize="9" scale="80" orientation="portrait" blackAndWhite="1" r:id="rId1"/>
  <headerFooter>
    <oddHeader>&amp;R（2023.06版）</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2</vt:i4>
      </vt:variant>
    </vt:vector>
  </HeadingPairs>
  <TitlesOfParts>
    <vt:vector size="18" baseType="lpstr">
      <vt:lpstr>表紙</vt:lpstr>
      <vt:lpstr>内訳書</vt:lpstr>
      <vt:lpstr>内訳書 (変更契約用)</vt:lpstr>
      <vt:lpstr>報酬</vt:lpstr>
      <vt:lpstr>旅費（航空賃、その他）</vt:lpstr>
      <vt:lpstr>【別見積】戦争特約保険料</vt:lpstr>
      <vt:lpstr>一般業務費</vt:lpstr>
      <vt:lpstr>【最終見積】　合意単価分（QCBS）</vt:lpstr>
      <vt:lpstr>通訳傭上費・報告書作成費</vt:lpstr>
      <vt:lpstr>機材費</vt:lpstr>
      <vt:lpstr>再委託費</vt:lpstr>
      <vt:lpstr>国内業務費（定額計上用）</vt:lpstr>
      <vt:lpstr>国内業務費 (別見積_内訳有)</vt:lpstr>
      <vt:lpstr>XX【別見積】現地一時隔離関連費</vt:lpstr>
      <vt:lpstr>XX【別見積】本邦一時隔離関連費</vt:lpstr>
      <vt:lpstr>国・地域マスタ</vt:lpstr>
      <vt:lpstr>【別見積】戦争特約保険料!Print_Area</vt:lpstr>
      <vt:lpstr>'旅費（航空賃、その他）'!Print_Area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JICA</dc:creator>
  <cp:keywords/>
  <dc:description/>
  <cp:lastModifiedBy>松下　雄一</cp:lastModifiedBy>
  <cp:revision/>
  <dcterms:created xsi:type="dcterms:W3CDTF">2000-08-14T10:04:00Z</dcterms:created>
  <dcterms:modified xsi:type="dcterms:W3CDTF">2026-06-19T09:31:50Z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1041-10.8.0.6186</vt:lpwstr>
  </property>
</Properties>
</file>