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35550\Desktop\NOREN\"/>
    </mc:Choice>
  </mc:AlternateContent>
  <xr:revisionPtr revIDLastSave="0" documentId="13_ncr:1_{2625A1EB-40C0-4C23-9C98-A990F9180667}" xr6:coauthVersionLast="47" xr6:coauthVersionMax="47" xr10:uidLastSave="{00000000-0000-0000-0000-000000000000}"/>
  <bookViews>
    <workbookView xWindow="-110" yWindow="-110" windowWidth="19420" windowHeight="10300" tabRatio="907" firstSheet="17" activeTab="21" xr2:uid="{E57874F3-952C-4C1A-AC16-1160321FCAEC}"/>
  </bookViews>
  <sheets>
    <sheet name="従事者基礎情報" sheetId="27" r:id="rId1"/>
    <sheet name="様式４ 内訳書" sheetId="1" r:id="rId2"/>
    <sheet name="様式４ 内訳書(QCBS) " sheetId="56" r:id="rId3"/>
    <sheet name="様式４内訳書(QCBS_ランプサム契約) " sheetId="57" r:id="rId4"/>
    <sheet name="様式５ 欠番" sheetId="28" r:id="rId5"/>
    <sheet name="様式６ 報酬額確認 " sheetId="35" r:id="rId6"/>
    <sheet name="様式７ 業務従事者名簿 " sheetId="58" r:id="rId7"/>
    <sheet name="様式８ 旅費（航空賃、その他）" sheetId="37" r:id="rId8"/>
    <sheet name="様式８ 旅費（航空賃、その他） (特例）" sheetId="44" r:id="rId9"/>
    <sheet name="様式9 合意単価適用分(QCBS)" sheetId="55" r:id="rId10"/>
    <sheet name="様式10 証拠書類（航空賃） " sheetId="45" r:id="rId11"/>
    <sheet name="様式11　戦争特約保険料" sheetId="53" r:id="rId12"/>
    <sheet name="様式12 一般業務費" sheetId="13" r:id="rId13"/>
    <sheet name="様式13一般業務費出納簿 " sheetId="41" r:id="rId14"/>
    <sheet name="様式14 通訳傭上費・報告書作成費" sheetId="48" r:id="rId15"/>
    <sheet name="様式15 機材費" sheetId="18" r:id="rId16"/>
    <sheet name="様式16 再委託費" sheetId="19" r:id="rId17"/>
    <sheet name="様式17 国内業務費" sheetId="39" r:id="rId18"/>
    <sheet name="様式18　現地一時隔離関連費" sheetId="20" r:id="rId19"/>
    <sheet name="様式19　本邦一時隔離関連費 " sheetId="49" r:id="rId20"/>
    <sheet name="【参考】様式20 証書添付台紙 " sheetId="51" r:id="rId21"/>
    <sheet name="様式21 打合簿一覧" sheetId="6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t15cl2it1" localSheetId="17">'様式17 国内業務費'!$A$28</definedName>
    <definedName name="at15cl2it1" localSheetId="18">'様式18　現地一時隔離関連費'!#REF!</definedName>
    <definedName name="at15cl2it1" localSheetId="19">'様式19　本邦一時隔離関連費 '!#REF!</definedName>
    <definedName name="at15cl2it2" localSheetId="17">'様式17 国内業務費'!#REF!</definedName>
    <definedName name="at15cl2it2" localSheetId="18">'様式18　現地一時隔離関連費'!#REF!</definedName>
    <definedName name="at15cl2it2" localSheetId="19">'様式19　本邦一時隔離関連費 '!#REF!</definedName>
    <definedName name="at15cl3" localSheetId="17">'様式17 国内業務費'!#REF!</definedName>
    <definedName name="at15cl3" localSheetId="18">'様式18　現地一時隔離関連費'!#REF!</definedName>
    <definedName name="at15cl3" localSheetId="19">'様式19　本邦一時隔離関連費 '!#REF!</definedName>
    <definedName name="DATA" localSheetId="20">#REF!</definedName>
    <definedName name="DATA" localSheetId="2">#REF!</definedName>
    <definedName name="DATA" localSheetId="9">#REF!</definedName>
    <definedName name="DATA">#REF!</definedName>
    <definedName name="_xlnm.Print_Area" localSheetId="20">'【参考】様式20 証書添付台紙 '!$A$1:$D$14</definedName>
    <definedName name="_xlnm.Print_Area" localSheetId="10">'様式10 証拠書類（航空賃） '!$B$1:$J$32</definedName>
    <definedName name="_xlnm.Print_Area" localSheetId="12">'様式12 一般業務費'!$A$1:$M$15</definedName>
    <definedName name="_xlnm.Print_Area" localSheetId="13">'様式13一般業務費出納簿 '!$A$1:$H$37</definedName>
    <definedName name="_xlnm.Print_Area" localSheetId="14">'様式14 通訳傭上費・報告書作成費'!$A$1:$F$25</definedName>
    <definedName name="_xlnm.Print_Area" localSheetId="15">'様式15 機材費'!$A$1:$H$37</definedName>
    <definedName name="_xlnm.Print_Area" localSheetId="16">'様式16 再委託費'!$A$1:$H$36</definedName>
    <definedName name="_xlnm.Print_Area" localSheetId="17">'様式17 国内業務費'!$A$1:$E$38</definedName>
    <definedName name="_xlnm.Print_Area" localSheetId="18">'様式18　現地一時隔離関連費'!$A$1:$I$40</definedName>
    <definedName name="_xlnm.Print_Area" localSheetId="19">'様式19　本邦一時隔離関連費 '!$A$1:$J$27</definedName>
    <definedName name="_xlnm.Print_Area" localSheetId="1">'様式４ 内訳書'!$A$1:$I$22</definedName>
    <definedName name="_xlnm.Print_Area" localSheetId="2">'様式４ 内訳書(QCBS) '!$A$1:$I$25</definedName>
    <definedName name="_xlnm.Print_Area" localSheetId="3">'様式４内訳書(QCBS_ランプサム契約) '!$A$1:$J$17</definedName>
    <definedName name="_xlnm.Print_Area" localSheetId="4">'様式５ 欠番'!$A$1:$G$19</definedName>
    <definedName name="_xlnm.Print_Area" localSheetId="5">'様式６ 報酬額確認 '!$B$1:$G$23</definedName>
    <definedName name="_xlnm.Print_Area" localSheetId="7">'様式８ 旅費（航空賃、その他）'!$B$1:$AB$27</definedName>
    <definedName name="_xlnm.Print_Area" localSheetId="8">'様式８ 旅費（航空賃、その他） (特例）'!$B$1:$AB$27</definedName>
    <definedName name="ドルレート" localSheetId="20">#REF!</definedName>
    <definedName name="ドルレート" localSheetId="2">#REF!</definedName>
    <definedName name="ドルレート" localSheetId="9">#REF!</definedName>
    <definedName name="ドルレート">#REF!</definedName>
    <definedName name="間接費合計" localSheetId="20">#REF!</definedName>
    <definedName name="間接費合計" localSheetId="2">#REF!</definedName>
    <definedName name="間接費合計" localSheetId="9">#REF!</definedName>
    <definedName name="間接費合計">#REF!</definedName>
    <definedName name="基盤整備費合計" localSheetId="20">'[1]3.一般業務費（２）'!#REF!</definedName>
    <definedName name="基盤整備費合計" localSheetId="2">'[1]3.一般業務費（２）'!#REF!</definedName>
    <definedName name="基盤整備費合計" localSheetId="9">'[1]3.一般業務費（２）'!#REF!</definedName>
    <definedName name="基盤整備費合計">'[1]3.一般業務費（２）'!#REF!</definedName>
    <definedName name="基本人件費" localSheetId="20">#REF!</definedName>
    <definedName name="基本人件費" localSheetId="2">#REF!</definedName>
    <definedName name="基本人件費" localSheetId="9">#REF!</definedName>
    <definedName name="基本人件費">#REF!</definedName>
    <definedName name="技術交換費合計" localSheetId="20">#REF!</definedName>
    <definedName name="技術交換費合計" localSheetId="2">#REF!</definedName>
    <definedName name="技術交換費合計" localSheetId="9">#REF!</definedName>
    <definedName name="技術交換費合計">#REF!</definedName>
    <definedName name="勤務地" localSheetId="9">[2]月報2!$X$2:$X$4</definedName>
    <definedName name="勤務地">[3]月報2!$X$2:$X$4</definedName>
    <definedName name="契約" localSheetId="9">[4]様式1!$O$4:$O$6</definedName>
    <definedName name="契約">[5]様式1!$O$4:$O$6</definedName>
    <definedName name="契約年度" localSheetId="20">#REF!</definedName>
    <definedName name="契約年度" localSheetId="2">#REF!</definedName>
    <definedName name="契約年度" localSheetId="9">#REF!</definedName>
    <definedName name="契約年度">#REF!</definedName>
    <definedName name="経路" localSheetId="9">[4]様式2_4旅費!$C$26:$C$29</definedName>
    <definedName name="経路">[5]様式2_4旅費!$C$26:$C$29</definedName>
    <definedName name="現地業務費合計" localSheetId="20">'[1]3.一般業務費（１）'!#REF!</definedName>
    <definedName name="現地業務費合計" localSheetId="2">'[1]3.一般業務費（１）'!#REF!</definedName>
    <definedName name="現地業務費合計" localSheetId="9">'[1]3.一般業務費（１）'!#REF!</definedName>
    <definedName name="現地業務費合計">'[1]3.一般業務費（１）'!#REF!</definedName>
    <definedName name="現地通貨">[6]LookUp!$B$3</definedName>
    <definedName name="現地通貨レート" localSheetId="20">#REF!</definedName>
    <definedName name="現地通貨レート" localSheetId="2">#REF!</definedName>
    <definedName name="現地通貨レート" localSheetId="9">#REF!</definedName>
    <definedName name="現地通貨レート">#REF!</definedName>
    <definedName name="口座種別" localSheetId="9">[2]入力シート!$G$2:$G$4</definedName>
    <definedName name="口座種別">[3]入力シート!$G$2:$G$4</definedName>
    <definedName name="航空賃C" localSheetId="20">#REF!</definedName>
    <definedName name="航空賃C" localSheetId="2">#REF!</definedName>
    <definedName name="航空賃C" localSheetId="9">#REF!</definedName>
    <definedName name="航空賃C">#REF!</definedName>
    <definedName name="航空賃Y" localSheetId="20">#REF!</definedName>
    <definedName name="航空賃Y" localSheetId="2">#REF!</definedName>
    <definedName name="航空賃Y" localSheetId="9">#REF!</definedName>
    <definedName name="航空賃Y">#REF!</definedName>
    <definedName name="国内旅費" localSheetId="20">#REF!</definedName>
    <definedName name="国内旅費" localSheetId="2">#REF!</definedName>
    <definedName name="国内旅費" localSheetId="9">#REF!</definedName>
    <definedName name="国内旅費">#REF!</definedName>
    <definedName name="資機材費合計" localSheetId="20">#REF!</definedName>
    <definedName name="資機材費合計" localSheetId="2">#REF!</definedName>
    <definedName name="資機材費合計" localSheetId="9">#REF!</definedName>
    <definedName name="資機材費合計">#REF!</definedName>
    <definedName name="従事者基礎情報" localSheetId="20">[7]従事者基礎情報!$A$4:$G$23</definedName>
    <definedName name="従事者基礎情報" localSheetId="10">[8]従事者基礎情報!$A$4:$G$23</definedName>
    <definedName name="従事者基礎情報" localSheetId="13">[9]従事者基礎情報!$A$4:$G$23</definedName>
    <definedName name="従事者基礎情報" localSheetId="14">[10]従事者基礎情報!$A$4:$G$23</definedName>
    <definedName name="従事者基礎情報" localSheetId="2">[11]従事者基礎情報!$A$4:$G$23</definedName>
    <definedName name="従事者基礎情報" localSheetId="7">従事者基礎情報!$A$4:$G$23</definedName>
    <definedName name="従事者基礎情報" localSheetId="8">従事者基礎情報!$A$4:$G$23</definedName>
    <definedName name="従事者基礎情報" localSheetId="9">[12]従事者基礎情報!$A$4:$G$23</definedName>
    <definedName name="従事者基礎情報">従事者基礎情報!$A$4:$G$23</definedName>
    <definedName name="処理" localSheetId="9">[13]単価!$G$3:$G$6</definedName>
    <definedName name="処理">[14]単価!$G$3:$G$6</definedName>
    <definedName name="前払" localSheetId="9">'[2]別紙前払請求内訳 '!$K$2:$K$3</definedName>
    <definedName name="前払">'[3]別紙前払請求内訳 '!$K$2:$K$3</definedName>
    <definedName name="打合簿" localSheetId="20">#REF!</definedName>
    <definedName name="打合簿" localSheetId="14">#REF!</definedName>
    <definedName name="打合簿" localSheetId="17">#REF!</definedName>
    <definedName name="打合簿" localSheetId="19">#REF!</definedName>
    <definedName name="打合簿" localSheetId="2">#REF!</definedName>
    <definedName name="打合簿" localSheetId="5">#REF!</definedName>
    <definedName name="打合簿" localSheetId="8">#REF!</definedName>
    <definedName name="打合簿" localSheetId="9">#REF!</definedName>
    <definedName name="打合簿">#REF!</definedName>
    <definedName name="単価表" localSheetId="20">[7]従事者基礎情報!$I$5:$L$10</definedName>
    <definedName name="単価表" localSheetId="10">[8]従事者基礎情報!$I$5:$L$10</definedName>
    <definedName name="単価表" localSheetId="13">[9]従事者基礎情報!$I$5:$L$10</definedName>
    <definedName name="単価表" localSheetId="14">[10]従事者基礎情報!$I$5:$L$10</definedName>
    <definedName name="単価表" localSheetId="2">[11]従事者基礎情報!$I$6:$L$11</definedName>
    <definedName name="単価表" localSheetId="7">従事者基礎情報!$I$6:$L$11</definedName>
    <definedName name="単価表" localSheetId="8">従事者基礎情報!$I$6:$L$11</definedName>
    <definedName name="単価表" localSheetId="9">[12]従事者基礎情報!$I$6:$L$11</definedName>
    <definedName name="単価表">従事者基礎情報!$I$6:$L$11</definedName>
    <definedName name="地域" localSheetId="20">#REF!</definedName>
    <definedName name="地域" localSheetId="2">#REF!</definedName>
    <definedName name="地域" localSheetId="9">#REF!</definedName>
    <definedName name="地域">#REF!</definedName>
    <definedName name="調査旅費合計" localSheetId="20">#REF!</definedName>
    <definedName name="調査旅費合計" localSheetId="2">#REF!</definedName>
    <definedName name="調査旅費合計" localSheetId="9">#REF!</definedName>
    <definedName name="調査旅費合計">#REF!</definedName>
    <definedName name="直人費コンサル" localSheetId="20">#REF!</definedName>
    <definedName name="直人費コンサル" localSheetId="2">#REF!</definedName>
    <definedName name="直人費コンサル" localSheetId="9">#REF!</definedName>
    <definedName name="直人費コンサル">#REF!</definedName>
    <definedName name="直人費合計" localSheetId="20">#REF!</definedName>
    <definedName name="直人費合計" localSheetId="2">#REF!</definedName>
    <definedName name="直人費合計" localSheetId="9">#REF!</definedName>
    <definedName name="直人費合計">#REF!</definedName>
    <definedName name="通訳単価" localSheetId="20">#REF!</definedName>
    <definedName name="通訳単価" localSheetId="2">#REF!</definedName>
    <definedName name="通訳単価" localSheetId="9">#REF!</definedName>
    <definedName name="通訳単価">#REF!</definedName>
    <definedName name="内外選択" localSheetId="9">[13]単価!$F$3:$F$4</definedName>
    <definedName name="内外選択">[14]単価!$F$3:$F$4</definedName>
    <definedName name="年度毎月額単価表" localSheetId="7">従事者基礎情報!$I$14:$N$20</definedName>
    <definedName name="年度毎月額単価表" localSheetId="8">従事者基礎情報!$I$14:$N$20</definedName>
    <definedName name="年度毎月額単価表">従事者基礎情報!$I$14:$N$20</definedName>
    <definedName name="分類" localSheetId="9">[4]従事者明細!$K$4:$K$7</definedName>
    <definedName name="分類">[5]従事者明細!$K$4:$K$7</definedName>
    <definedName name="報告書作成費合計" localSheetId="20">#REF!</definedName>
    <definedName name="報告書作成費合計" localSheetId="2">#REF!</definedName>
    <definedName name="報告書作成費合計" localSheetId="9">#REF!</definedName>
    <definedName name="報告書作成費合計">#REF!</definedName>
    <definedName name="様式番号" localSheetId="20">#REF!</definedName>
    <definedName name="様式番号" localSheetId="14">#REF!</definedName>
    <definedName name="様式番号" localSheetId="17">#REF!</definedName>
    <definedName name="様式番号" localSheetId="19">#REF!</definedName>
    <definedName name="様式番号" localSheetId="2">#REF!</definedName>
    <definedName name="様式番号" localSheetId="5">#REF!</definedName>
    <definedName name="様式番号" localSheetId="8">#REF!</definedName>
    <definedName name="様式番号" localSheetId="9">#REF!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57" l="1"/>
  <c r="C15" i="57"/>
  <c r="E6" i="56"/>
  <c r="E24" i="58"/>
  <c r="D24" i="58"/>
  <c r="C24" i="58"/>
  <c r="E23" i="58"/>
  <c r="D23" i="58"/>
  <c r="C23" i="58"/>
  <c r="B23" i="58"/>
  <c r="E22" i="58"/>
  <c r="D22" i="58"/>
  <c r="C22" i="58"/>
  <c r="B22" i="58"/>
  <c r="E21" i="58"/>
  <c r="D21" i="58"/>
  <c r="C21" i="58"/>
  <c r="B21" i="58"/>
  <c r="E20" i="58"/>
  <c r="D20" i="58"/>
  <c r="C20" i="58"/>
  <c r="B20" i="58"/>
  <c r="E19" i="58"/>
  <c r="D19" i="58"/>
  <c r="C19" i="58"/>
  <c r="B19" i="58"/>
  <c r="E18" i="58"/>
  <c r="D18" i="58"/>
  <c r="C18" i="58"/>
  <c r="B18" i="58"/>
  <c r="E17" i="58"/>
  <c r="D17" i="58"/>
  <c r="C17" i="58"/>
  <c r="B17" i="58"/>
  <c r="E16" i="58"/>
  <c r="D16" i="58"/>
  <c r="C16" i="58"/>
  <c r="B16" i="58"/>
  <c r="E15" i="58"/>
  <c r="D15" i="58"/>
  <c r="C15" i="58"/>
  <c r="B15" i="58"/>
  <c r="E14" i="58"/>
  <c r="D14" i="58"/>
  <c r="C14" i="58"/>
  <c r="B14" i="58"/>
  <c r="E13" i="58"/>
  <c r="D13" i="58"/>
  <c r="C13" i="58"/>
  <c r="B13" i="58"/>
  <c r="E12" i="58"/>
  <c r="D12" i="58"/>
  <c r="C12" i="58"/>
  <c r="E11" i="58"/>
  <c r="D11" i="58"/>
  <c r="C11" i="58"/>
  <c r="E10" i="58"/>
  <c r="D10" i="58"/>
  <c r="C10" i="58"/>
  <c r="B10" i="58"/>
  <c r="E9" i="58"/>
  <c r="D9" i="58"/>
  <c r="C9" i="58"/>
  <c r="B9" i="58"/>
  <c r="E8" i="58"/>
  <c r="D8" i="58"/>
  <c r="C8" i="58"/>
  <c r="B8" i="58"/>
  <c r="E7" i="58"/>
  <c r="D7" i="58"/>
  <c r="C7" i="58"/>
  <c r="B7" i="58"/>
  <c r="E6" i="58"/>
  <c r="D6" i="58"/>
  <c r="C6" i="58"/>
  <c r="B6" i="58"/>
  <c r="E5" i="58"/>
  <c r="D5" i="58"/>
  <c r="C5" i="58"/>
  <c r="B5" i="58"/>
  <c r="E5" i="57" l="1"/>
  <c r="G5" i="35"/>
  <c r="E7" i="57"/>
  <c r="E6" i="57"/>
  <c r="C7" i="57"/>
  <c r="C6" i="57" s="1"/>
  <c r="C14" i="57" s="1"/>
  <c r="E21" i="56"/>
  <c r="E22" i="56" s="1"/>
  <c r="E14" i="57" l="1"/>
  <c r="E16" i="57" s="1"/>
  <c r="I16" i="57" s="1"/>
  <c r="C16" i="57"/>
  <c r="E9" i="56" l="1"/>
  <c r="C13" i="56"/>
  <c r="D13" i="56"/>
  <c r="E13" i="56"/>
  <c r="D9" i="56"/>
  <c r="C9" i="56"/>
  <c r="C6" i="56" s="1"/>
  <c r="C21" i="56" s="1"/>
  <c r="C22" i="56" s="1"/>
  <c r="C23" i="56" l="1"/>
  <c r="E23" i="56"/>
  <c r="I23" i="56" s="1"/>
  <c r="D17" i="55" l="1"/>
  <c r="D19" i="55" s="1"/>
  <c r="D24" i="55"/>
  <c r="D23" i="55"/>
  <c r="D22" i="55"/>
  <c r="D12" i="55"/>
  <c r="D11" i="55"/>
  <c r="D6" i="55"/>
  <c r="D8" i="55" s="1"/>
  <c r="G8" i="35"/>
  <c r="G7" i="35"/>
  <c r="G6" i="35"/>
  <c r="E21" i="35"/>
  <c r="E20" i="35"/>
  <c r="E19" i="35"/>
  <c r="E18" i="35"/>
  <c r="E17" i="35"/>
  <c r="E16" i="35"/>
  <c r="E15" i="35"/>
  <c r="E14" i="35"/>
  <c r="E13" i="35"/>
  <c r="E12" i="35"/>
  <c r="E11" i="35"/>
  <c r="E10" i="35"/>
  <c r="E9" i="35"/>
  <c r="E8" i="35"/>
  <c r="E7" i="35"/>
  <c r="E6" i="35"/>
  <c r="I17" i="49"/>
  <c r="D30" i="19"/>
  <c r="M6" i="13"/>
  <c r="G24" i="44"/>
  <c r="G23" i="44"/>
  <c r="G22" i="44"/>
  <c r="G21" i="44"/>
  <c r="G20" i="44"/>
  <c r="G19" i="44"/>
  <c r="G18" i="44"/>
  <c r="G17" i="44"/>
  <c r="G16" i="44"/>
  <c r="G15" i="44"/>
  <c r="G14" i="44"/>
  <c r="G13" i="44"/>
  <c r="E18" i="18"/>
  <c r="E19" i="18"/>
  <c r="E20" i="18"/>
  <c r="E21" i="18"/>
  <c r="E22" i="18"/>
  <c r="D11" i="35"/>
  <c r="D12" i="35"/>
  <c r="D13" i="35"/>
  <c r="D14" i="35"/>
  <c r="D15" i="35"/>
  <c r="D16" i="35"/>
  <c r="D17" i="35"/>
  <c r="D18" i="35"/>
  <c r="D19" i="35"/>
  <c r="D20" i="35"/>
  <c r="D21" i="35"/>
  <c r="B21" i="35"/>
  <c r="C34" i="41"/>
  <c r="D26" i="55" l="1"/>
  <c r="D14" i="55"/>
  <c r="G12" i="44"/>
  <c r="D12" i="44"/>
  <c r="D6" i="53"/>
  <c r="D5" i="53"/>
  <c r="D7" i="53" l="1"/>
  <c r="E8" i="48" l="1"/>
  <c r="E9" i="48"/>
  <c r="E6" i="48"/>
  <c r="E7" i="48"/>
  <c r="E5" i="48"/>
  <c r="E23" i="18"/>
  <c r="D10" i="20"/>
  <c r="I10" i="20" s="1"/>
  <c r="G10" i="20" s="1"/>
  <c r="D11" i="20"/>
  <c r="I11" i="20" s="1"/>
  <c r="E6" i="1"/>
  <c r="C6" i="1"/>
  <c r="G11" i="20" l="1"/>
  <c r="F15" i="28" l="1"/>
  <c r="E15" i="28"/>
  <c r="F14" i="28"/>
  <c r="E14" i="28"/>
  <c r="C10" i="39" l="1"/>
  <c r="C17" i="39"/>
  <c r="C24" i="39"/>
  <c r="C33" i="39"/>
  <c r="C21" i="39"/>
  <c r="C24" i="44"/>
  <c r="C23" i="44"/>
  <c r="C22" i="44"/>
  <c r="C21" i="44"/>
  <c r="C20" i="44"/>
  <c r="C19" i="44"/>
  <c r="C18" i="44"/>
  <c r="C17" i="44"/>
  <c r="C16" i="44"/>
  <c r="C15" i="44"/>
  <c r="C14" i="44"/>
  <c r="C13" i="44"/>
  <c r="C12" i="44"/>
  <c r="C11" i="44"/>
  <c r="C10" i="44"/>
  <c r="C9" i="44"/>
  <c r="C8" i="44"/>
  <c r="C7" i="44"/>
  <c r="C6" i="44"/>
  <c r="D6" i="44"/>
  <c r="D7" i="44"/>
  <c r="J7" i="44" s="1"/>
  <c r="L7" i="44" s="1"/>
  <c r="D8" i="44"/>
  <c r="D9" i="44"/>
  <c r="J9" i="44" s="1"/>
  <c r="D10" i="44"/>
  <c r="D11" i="44"/>
  <c r="J11" i="44" s="1"/>
  <c r="L11" i="44" s="1"/>
  <c r="J12" i="44"/>
  <c r="D13" i="44"/>
  <c r="J13" i="44" s="1"/>
  <c r="D14" i="44"/>
  <c r="M14" i="44" s="1"/>
  <c r="D15" i="44"/>
  <c r="D16" i="44"/>
  <c r="M16" i="44" s="1"/>
  <c r="D17" i="44"/>
  <c r="J17" i="44" s="1"/>
  <c r="D18" i="44"/>
  <c r="J18" i="44" s="1"/>
  <c r="D19" i="44"/>
  <c r="M19" i="44" s="1"/>
  <c r="D20" i="44"/>
  <c r="D21" i="44"/>
  <c r="J21" i="44" s="1"/>
  <c r="D22" i="44"/>
  <c r="O22" i="44" s="1"/>
  <c r="D23" i="44"/>
  <c r="J23" i="44" s="1"/>
  <c r="D24" i="44"/>
  <c r="O24" i="44" s="1"/>
  <c r="C24" i="37"/>
  <c r="C23" i="37"/>
  <c r="C22" i="37"/>
  <c r="C21" i="37"/>
  <c r="C20" i="37"/>
  <c r="C19" i="37"/>
  <c r="C18" i="37"/>
  <c r="C17" i="37"/>
  <c r="C16" i="37"/>
  <c r="C15" i="37"/>
  <c r="C14" i="37"/>
  <c r="C13" i="37"/>
  <c r="C12" i="37"/>
  <c r="C11" i="37"/>
  <c r="C10" i="37"/>
  <c r="C9" i="37"/>
  <c r="C8" i="37"/>
  <c r="C7" i="37"/>
  <c r="C6" i="37"/>
  <c r="E12" i="49"/>
  <c r="I22" i="49"/>
  <c r="I21" i="49"/>
  <c r="I20" i="49"/>
  <c r="I19" i="49"/>
  <c r="I18" i="49"/>
  <c r="I35" i="20"/>
  <c r="I34" i="20"/>
  <c r="I33" i="20"/>
  <c r="I32" i="20"/>
  <c r="I31" i="20"/>
  <c r="I30" i="20"/>
  <c r="D22" i="49"/>
  <c r="C22" i="49"/>
  <c r="D21" i="49"/>
  <c r="C21" i="49"/>
  <c r="D20" i="49"/>
  <c r="C20" i="49"/>
  <c r="D19" i="49"/>
  <c r="C19" i="49"/>
  <c r="D18" i="49"/>
  <c r="C18" i="49"/>
  <c r="D17" i="49"/>
  <c r="C17" i="49"/>
  <c r="E25" i="20"/>
  <c r="D35" i="20"/>
  <c r="C35" i="20"/>
  <c r="D34" i="20"/>
  <c r="C34" i="20"/>
  <c r="D33" i="20"/>
  <c r="C33" i="20"/>
  <c r="D32" i="20"/>
  <c r="C32" i="20"/>
  <c r="D31" i="20"/>
  <c r="C31" i="20"/>
  <c r="D30" i="20"/>
  <c r="C30" i="20"/>
  <c r="D14" i="20"/>
  <c r="I14" i="20" s="1"/>
  <c r="G14" i="20" s="1"/>
  <c r="C14" i="20"/>
  <c r="B14" i="20"/>
  <c r="D13" i="20"/>
  <c r="I13" i="20" s="1"/>
  <c r="G13" i="20" s="1"/>
  <c r="C13" i="20"/>
  <c r="B13" i="20"/>
  <c r="D12" i="20"/>
  <c r="I12" i="20" s="1"/>
  <c r="G12" i="20" s="1"/>
  <c r="C12" i="20"/>
  <c r="B12" i="20"/>
  <c r="C11" i="20"/>
  <c r="B11" i="20"/>
  <c r="C10" i="20"/>
  <c r="B10" i="20"/>
  <c r="D9" i="20"/>
  <c r="I9" i="20" s="1"/>
  <c r="G9" i="20" s="1"/>
  <c r="C9" i="20"/>
  <c r="B9" i="20"/>
  <c r="D8" i="20"/>
  <c r="I8" i="20" s="1"/>
  <c r="G8" i="20" s="1"/>
  <c r="C8" i="20"/>
  <c r="B8" i="20"/>
  <c r="D7" i="20"/>
  <c r="I7" i="20" s="1"/>
  <c r="G7" i="20" s="1"/>
  <c r="C7" i="20"/>
  <c r="B7" i="20"/>
  <c r="D6" i="20"/>
  <c r="I6" i="20" s="1"/>
  <c r="C6" i="20"/>
  <c r="B6" i="20"/>
  <c r="G9" i="19"/>
  <c r="G12" i="19"/>
  <c r="G15" i="19"/>
  <c r="G18" i="19"/>
  <c r="D27" i="19"/>
  <c r="E13" i="18"/>
  <c r="E33" i="18"/>
  <c r="E21" i="48"/>
  <c r="E22" i="48" s="1"/>
  <c r="E10" i="48"/>
  <c r="E11" i="48" s="1"/>
  <c r="C33" i="41"/>
  <c r="D29" i="41"/>
  <c r="D30" i="41" s="1"/>
  <c r="E29" i="41"/>
  <c r="E30" i="41" s="1"/>
  <c r="F29" i="41"/>
  <c r="G3" i="41"/>
  <c r="M7" i="13"/>
  <c r="M8" i="13"/>
  <c r="M9" i="13"/>
  <c r="M10" i="13"/>
  <c r="M11" i="13"/>
  <c r="M12" i="13"/>
  <c r="M13" i="13"/>
  <c r="G6" i="44"/>
  <c r="K6" i="44" s="1"/>
  <c r="J6" i="44"/>
  <c r="L6" i="44" s="1"/>
  <c r="G7" i="44"/>
  <c r="K7" i="44" s="1"/>
  <c r="G8" i="44"/>
  <c r="V8" i="44" s="1"/>
  <c r="K8" i="44"/>
  <c r="G9" i="44"/>
  <c r="K9" i="44"/>
  <c r="V9" i="44"/>
  <c r="G10" i="44"/>
  <c r="K10" i="44" s="1"/>
  <c r="V10" i="44"/>
  <c r="G11" i="44"/>
  <c r="K11" i="44" s="1"/>
  <c r="V12" i="44"/>
  <c r="K12" i="44"/>
  <c r="K13" i="44"/>
  <c r="V13" i="44"/>
  <c r="K14" i="44"/>
  <c r="V14" i="44"/>
  <c r="K15" i="44"/>
  <c r="V16" i="44"/>
  <c r="K16" i="44"/>
  <c r="K17" i="44"/>
  <c r="V17" i="44"/>
  <c r="K18" i="44"/>
  <c r="V18" i="44"/>
  <c r="K19" i="44"/>
  <c r="V19" i="44"/>
  <c r="K20" i="44"/>
  <c r="V21" i="44"/>
  <c r="K21" i="44"/>
  <c r="V22" i="44"/>
  <c r="K22" i="44"/>
  <c r="Q22" i="44"/>
  <c r="K23" i="44"/>
  <c r="V23" i="44"/>
  <c r="K24" i="44"/>
  <c r="V24" i="44"/>
  <c r="Z25" i="44"/>
  <c r="H25" i="44"/>
  <c r="B24" i="44"/>
  <c r="B23" i="44"/>
  <c r="B22" i="44"/>
  <c r="B21" i="44"/>
  <c r="B20" i="44"/>
  <c r="B19" i="44"/>
  <c r="B18" i="44"/>
  <c r="B17" i="44"/>
  <c r="B16" i="44"/>
  <c r="B15" i="44"/>
  <c r="B14" i="44"/>
  <c r="B13" i="44"/>
  <c r="B12" i="44"/>
  <c r="Z11" i="44"/>
  <c r="B11" i="44"/>
  <c r="Z10" i="44"/>
  <c r="B10" i="44"/>
  <c r="Z9" i="44"/>
  <c r="B9" i="44"/>
  <c r="Z8" i="44"/>
  <c r="B8" i="44"/>
  <c r="Z7" i="44"/>
  <c r="B7" i="44"/>
  <c r="Z6" i="44"/>
  <c r="B6" i="44"/>
  <c r="G6" i="37"/>
  <c r="V6" i="37" s="1"/>
  <c r="D6" i="37"/>
  <c r="J6" i="37" s="1"/>
  <c r="G7" i="37"/>
  <c r="K7" i="37" s="1"/>
  <c r="D7" i="37"/>
  <c r="J7" i="37" s="1"/>
  <c r="G8" i="37"/>
  <c r="K8" i="37" s="1"/>
  <c r="D8" i="37"/>
  <c r="G9" i="37"/>
  <c r="K9" i="37" s="1"/>
  <c r="D9" i="37"/>
  <c r="G10" i="37"/>
  <c r="K10" i="37" s="1"/>
  <c r="D10" i="37"/>
  <c r="J10" i="37" s="1"/>
  <c r="G11" i="37"/>
  <c r="K11" i="37" s="1"/>
  <c r="D11" i="37"/>
  <c r="J11" i="37" s="1"/>
  <c r="G12" i="37"/>
  <c r="G13" i="37"/>
  <c r="G14" i="37"/>
  <c r="G15" i="37"/>
  <c r="K15" i="37" s="1"/>
  <c r="D15" i="37"/>
  <c r="J15" i="37" s="1"/>
  <c r="G16" i="37"/>
  <c r="G17" i="37"/>
  <c r="G18" i="37"/>
  <c r="V18" i="37" s="1"/>
  <c r="G19" i="37"/>
  <c r="G20" i="37"/>
  <c r="G21" i="37"/>
  <c r="G22" i="37"/>
  <c r="G23" i="37"/>
  <c r="G24" i="37"/>
  <c r="K24" i="37" s="1"/>
  <c r="Z25" i="37"/>
  <c r="H25" i="37"/>
  <c r="V24" i="37"/>
  <c r="D24" i="37"/>
  <c r="Q24" i="37" s="1"/>
  <c r="B24" i="37"/>
  <c r="V23" i="37"/>
  <c r="D23" i="37"/>
  <c r="Q23" i="37"/>
  <c r="B23" i="37"/>
  <c r="V22" i="37"/>
  <c r="D22" i="37"/>
  <c r="Q22" i="37"/>
  <c r="B22" i="37"/>
  <c r="V21" i="37"/>
  <c r="D21" i="37"/>
  <c r="Q21" i="37"/>
  <c r="K21" i="37"/>
  <c r="B21" i="37"/>
  <c r="V20" i="37"/>
  <c r="D20" i="37"/>
  <c r="Q20" i="37" s="1"/>
  <c r="K20" i="37"/>
  <c r="B20" i="37"/>
  <c r="D19" i="37"/>
  <c r="Q19" i="37" s="1"/>
  <c r="B19" i="37"/>
  <c r="D18" i="37"/>
  <c r="Q18" i="37"/>
  <c r="K18" i="37"/>
  <c r="B18" i="37"/>
  <c r="V17" i="37"/>
  <c r="D17" i="37"/>
  <c r="Q17" i="37" s="1"/>
  <c r="K17" i="37"/>
  <c r="B17" i="37"/>
  <c r="V16" i="37"/>
  <c r="D16" i="37"/>
  <c r="Q16" i="37"/>
  <c r="K16" i="37"/>
  <c r="B16" i="37"/>
  <c r="B15" i="37"/>
  <c r="V14" i="37"/>
  <c r="D14" i="37"/>
  <c r="T14" i="37" s="1"/>
  <c r="Q14" i="37"/>
  <c r="B14" i="37"/>
  <c r="V13" i="37"/>
  <c r="D13" i="37"/>
  <c r="T13" i="37" s="1"/>
  <c r="Q13" i="37"/>
  <c r="K13" i="37"/>
  <c r="B13" i="37"/>
  <c r="D12" i="37"/>
  <c r="Q12" i="37"/>
  <c r="B12" i="37"/>
  <c r="Z11" i="37"/>
  <c r="B11" i="37"/>
  <c r="Z10" i="37"/>
  <c r="B10" i="37"/>
  <c r="Z9" i="37"/>
  <c r="B9" i="37"/>
  <c r="Z8" i="37"/>
  <c r="B8" i="37"/>
  <c r="Z7" i="37"/>
  <c r="B7" i="37"/>
  <c r="Z6" i="37"/>
  <c r="B6" i="37"/>
  <c r="D5" i="35"/>
  <c r="E5" i="35" s="1"/>
  <c r="D6" i="35"/>
  <c r="D7" i="35"/>
  <c r="D8" i="35"/>
  <c r="G11" i="35"/>
  <c r="G12" i="35"/>
  <c r="G13" i="35"/>
  <c r="G14" i="35"/>
  <c r="G15" i="35"/>
  <c r="G16" i="35"/>
  <c r="G17" i="35"/>
  <c r="G18" i="35"/>
  <c r="G19" i="35"/>
  <c r="G20" i="35"/>
  <c r="G21" i="35"/>
  <c r="C21" i="35"/>
  <c r="C20" i="35"/>
  <c r="B20" i="35"/>
  <c r="C19" i="35"/>
  <c r="B19" i="35"/>
  <c r="C18" i="35"/>
  <c r="B18" i="35"/>
  <c r="C17" i="35"/>
  <c r="B17" i="35"/>
  <c r="C16" i="35"/>
  <c r="B16" i="35"/>
  <c r="C15" i="35"/>
  <c r="B15" i="35"/>
  <c r="C14" i="35"/>
  <c r="B14" i="35"/>
  <c r="C13" i="35"/>
  <c r="B13" i="35"/>
  <c r="C12" i="35"/>
  <c r="B12" i="35"/>
  <c r="C11" i="35"/>
  <c r="B11" i="35"/>
  <c r="D10" i="35"/>
  <c r="C10" i="35"/>
  <c r="B10" i="35"/>
  <c r="D9" i="35"/>
  <c r="C9" i="35"/>
  <c r="B9" i="35"/>
  <c r="C8" i="35"/>
  <c r="B8" i="35"/>
  <c r="C7" i="35"/>
  <c r="B7" i="35"/>
  <c r="C6" i="35"/>
  <c r="B6" i="35"/>
  <c r="C5" i="35"/>
  <c r="B5" i="35"/>
  <c r="D16" i="28"/>
  <c r="B16" i="28"/>
  <c r="F13" i="28"/>
  <c r="E13" i="28"/>
  <c r="F12" i="28"/>
  <c r="E12" i="28"/>
  <c r="F11" i="28"/>
  <c r="E11" i="28"/>
  <c r="F10" i="28"/>
  <c r="E10" i="28"/>
  <c r="F9" i="28"/>
  <c r="E9" i="28"/>
  <c r="F8" i="28"/>
  <c r="E8" i="28"/>
  <c r="F7" i="28"/>
  <c r="E7" i="28"/>
  <c r="F6" i="28"/>
  <c r="E6" i="28"/>
  <c r="E17" i="1"/>
  <c r="C17" i="1"/>
  <c r="C19" i="1" s="1"/>
  <c r="I36" i="20" l="1"/>
  <c r="C25" i="39"/>
  <c r="C35" i="39" s="1"/>
  <c r="D31" i="19"/>
  <c r="D32" i="19" s="1"/>
  <c r="G19" i="19"/>
  <c r="H34" i="18"/>
  <c r="D31" i="41"/>
  <c r="M14" i="13"/>
  <c r="S16" i="37"/>
  <c r="T12" i="37"/>
  <c r="V12" i="37"/>
  <c r="S19" i="37"/>
  <c r="S24" i="37"/>
  <c r="V19" i="37"/>
  <c r="S23" i="37"/>
  <c r="S22" i="37"/>
  <c r="S21" i="37"/>
  <c r="S20" i="37"/>
  <c r="S18" i="37"/>
  <c r="S17" i="37"/>
  <c r="G10" i="35"/>
  <c r="G9" i="35"/>
  <c r="G6" i="20"/>
  <c r="I23" i="49"/>
  <c r="G25" i="49" s="1"/>
  <c r="L18" i="44"/>
  <c r="V15" i="37"/>
  <c r="K14" i="37"/>
  <c r="K23" i="37"/>
  <c r="V11" i="37"/>
  <c r="V10" i="37"/>
  <c r="V9" i="37"/>
  <c r="V8" i="37"/>
  <c r="V7" i="37"/>
  <c r="K19" i="37"/>
  <c r="K12" i="37"/>
  <c r="O9" i="37"/>
  <c r="M8" i="37"/>
  <c r="K22" i="37"/>
  <c r="K6" i="37"/>
  <c r="V6" i="44"/>
  <c r="M8" i="44"/>
  <c r="V20" i="44"/>
  <c r="V15" i="44"/>
  <c r="V11" i="44"/>
  <c r="V7" i="44"/>
  <c r="M10" i="44"/>
  <c r="M6" i="44"/>
  <c r="Q14" i="44"/>
  <c r="U14" i="44" s="1"/>
  <c r="R12" i="44"/>
  <c r="J14" i="44"/>
  <c r="N14" i="44" s="1"/>
  <c r="R23" i="37"/>
  <c r="T16" i="44"/>
  <c r="M15" i="44"/>
  <c r="J8" i="44"/>
  <c r="L8" i="44" s="1"/>
  <c r="L12" i="44"/>
  <c r="R8" i="37"/>
  <c r="T20" i="44"/>
  <c r="Q16" i="44"/>
  <c r="S16" i="44" s="1"/>
  <c r="R8" i="44"/>
  <c r="M24" i="44"/>
  <c r="J20" i="44"/>
  <c r="N20" i="44" s="1"/>
  <c r="O16" i="44"/>
  <c r="Q12" i="44"/>
  <c r="S12" i="44" s="1"/>
  <c r="Q8" i="44"/>
  <c r="S8" i="44" s="1"/>
  <c r="M23" i="37"/>
  <c r="R24" i="44"/>
  <c r="J24" i="44"/>
  <c r="N24" i="44" s="1"/>
  <c r="O20" i="44"/>
  <c r="M12" i="44"/>
  <c r="M21" i="37"/>
  <c r="M19" i="37"/>
  <c r="M17" i="37"/>
  <c r="T23" i="44"/>
  <c r="R18" i="44"/>
  <c r="O14" i="44"/>
  <c r="R11" i="44"/>
  <c r="O10" i="44"/>
  <c r="R17" i="37"/>
  <c r="R21" i="37"/>
  <c r="M23" i="44"/>
  <c r="U22" i="44"/>
  <c r="J22" i="44"/>
  <c r="L22" i="44" s="1"/>
  <c r="Q18" i="44"/>
  <c r="S18" i="44" s="1"/>
  <c r="O7" i="44"/>
  <c r="T6" i="44"/>
  <c r="T19" i="44"/>
  <c r="R23" i="44"/>
  <c r="L23" i="44"/>
  <c r="R15" i="44"/>
  <c r="O11" i="44"/>
  <c r="M7" i="44"/>
  <c r="M16" i="37"/>
  <c r="Q23" i="44"/>
  <c r="U23" i="44" s="1"/>
  <c r="S22" i="44"/>
  <c r="M22" i="44"/>
  <c r="Q19" i="44"/>
  <c r="U19" i="44" s="1"/>
  <c r="O18" i="44"/>
  <c r="O15" i="44"/>
  <c r="J15" i="44"/>
  <c r="N15" i="44" s="1"/>
  <c r="T14" i="44"/>
  <c r="M11" i="44"/>
  <c r="T10" i="44"/>
  <c r="J10" i="44"/>
  <c r="L10" i="44" s="1"/>
  <c r="T7" i="44"/>
  <c r="Q6" i="44"/>
  <c r="S6" i="44" s="1"/>
  <c r="R19" i="37"/>
  <c r="O23" i="44"/>
  <c r="R22" i="44"/>
  <c r="O19" i="44"/>
  <c r="J19" i="44"/>
  <c r="L19" i="44" s="1"/>
  <c r="T18" i="44"/>
  <c r="M18" i="44"/>
  <c r="T15" i="44"/>
  <c r="T11" i="44"/>
  <c r="Q10" i="44"/>
  <c r="S10" i="44" s="1"/>
  <c r="R7" i="44"/>
  <c r="O6" i="44"/>
  <c r="M18" i="37"/>
  <c r="M22" i="37"/>
  <c r="Q24" i="44"/>
  <c r="U24" i="44" s="1"/>
  <c r="L24" i="44"/>
  <c r="R20" i="44"/>
  <c r="M20" i="44"/>
  <c r="J16" i="44"/>
  <c r="L16" i="44" s="1"/>
  <c r="T12" i="44"/>
  <c r="O12" i="44"/>
  <c r="O8" i="44"/>
  <c r="M20" i="37"/>
  <c r="M24" i="37"/>
  <c r="R16" i="37"/>
  <c r="R18" i="37"/>
  <c r="R20" i="37"/>
  <c r="R22" i="37"/>
  <c r="R24" i="37"/>
  <c r="T24" i="44"/>
  <c r="Q20" i="44"/>
  <c r="U20" i="44" s="1"/>
  <c r="R16" i="44"/>
  <c r="N12" i="44"/>
  <c r="T8" i="44"/>
  <c r="M12" i="37"/>
  <c r="M14" i="37"/>
  <c r="J16" i="37"/>
  <c r="L16" i="37" s="1"/>
  <c r="T16" i="37"/>
  <c r="J18" i="37"/>
  <c r="L18" i="37" s="1"/>
  <c r="T18" i="37"/>
  <c r="J20" i="37"/>
  <c r="L20" i="37" s="1"/>
  <c r="N20" i="37"/>
  <c r="T20" i="37"/>
  <c r="J22" i="37"/>
  <c r="N22" i="37" s="1"/>
  <c r="T22" i="37"/>
  <c r="J24" i="37"/>
  <c r="L24" i="37" s="1"/>
  <c r="T24" i="37"/>
  <c r="Q15" i="37"/>
  <c r="U15" i="37" s="1"/>
  <c r="O8" i="37"/>
  <c r="N6" i="44"/>
  <c r="U16" i="37"/>
  <c r="U18" i="37"/>
  <c r="U20" i="37"/>
  <c r="U22" i="37"/>
  <c r="U24" i="37"/>
  <c r="J12" i="37"/>
  <c r="N12" i="37" s="1"/>
  <c r="J14" i="37"/>
  <c r="N14" i="37" s="1"/>
  <c r="R12" i="37"/>
  <c r="R14" i="37"/>
  <c r="M9" i="37"/>
  <c r="Q8" i="37"/>
  <c r="S8" i="37" s="1"/>
  <c r="J8" i="37"/>
  <c r="N8" i="37" s="1"/>
  <c r="S23" i="44"/>
  <c r="N23" i="44"/>
  <c r="T22" i="44"/>
  <c r="Q21" i="44"/>
  <c r="S21" i="44" s="1"/>
  <c r="R19" i="44"/>
  <c r="N18" i="44"/>
  <c r="Q15" i="44"/>
  <c r="S15" i="44" s="1"/>
  <c r="R14" i="44"/>
  <c r="Q11" i="44"/>
  <c r="S11" i="44" s="1"/>
  <c r="R10" i="44"/>
  <c r="Q7" i="44"/>
  <c r="S7" i="44" s="1"/>
  <c r="R6" i="44"/>
  <c r="M13" i="37"/>
  <c r="J13" i="37"/>
  <c r="L13" i="37" s="1"/>
  <c r="Q10" i="37"/>
  <c r="U10" i="37" s="1"/>
  <c r="Q9" i="37"/>
  <c r="U9" i="37" s="1"/>
  <c r="R13" i="37"/>
  <c r="R9" i="37"/>
  <c r="J9" i="37"/>
  <c r="N9" i="37" s="1"/>
  <c r="Q7" i="37"/>
  <c r="U7" i="37" s="1"/>
  <c r="M7" i="37"/>
  <c r="N11" i="44"/>
  <c r="U12" i="37"/>
  <c r="U13" i="37"/>
  <c r="U14" i="37"/>
  <c r="J17" i="37"/>
  <c r="L17" i="37" s="1"/>
  <c r="N17" i="37"/>
  <c r="T17" i="37"/>
  <c r="J19" i="37"/>
  <c r="L19" i="37" s="1"/>
  <c r="N19" i="37"/>
  <c r="T19" i="37"/>
  <c r="J21" i="37"/>
  <c r="N21" i="37" s="1"/>
  <c r="T21" i="37"/>
  <c r="J23" i="37"/>
  <c r="L23" i="37" s="1"/>
  <c r="N23" i="37"/>
  <c r="T23" i="37"/>
  <c r="M15" i="37"/>
  <c r="T11" i="37"/>
  <c r="L11" i="37"/>
  <c r="M10" i="37"/>
  <c r="T7" i="37"/>
  <c r="L7" i="37"/>
  <c r="M21" i="44"/>
  <c r="Q17" i="44"/>
  <c r="S17" i="44" s="1"/>
  <c r="Q11" i="37"/>
  <c r="S11" i="37" s="1"/>
  <c r="M11" i="37"/>
  <c r="U17" i="37"/>
  <c r="U19" i="37"/>
  <c r="U21" i="37"/>
  <c r="U23" i="37"/>
  <c r="O11" i="37"/>
  <c r="O7" i="37"/>
  <c r="M17" i="44"/>
  <c r="Q13" i="44"/>
  <c r="S13" i="44" s="1"/>
  <c r="Q9" i="44"/>
  <c r="S9" i="44" s="1"/>
  <c r="N7" i="44"/>
  <c r="R11" i="37"/>
  <c r="N11" i="37"/>
  <c r="R7" i="37"/>
  <c r="N7" i="37"/>
  <c r="M13" i="44"/>
  <c r="M9" i="44"/>
  <c r="Q6" i="37"/>
  <c r="S6" i="37" s="1"/>
  <c r="M6" i="37"/>
  <c r="T15" i="37"/>
  <c r="L15" i="37"/>
  <c r="T10" i="37"/>
  <c r="L10" i="37"/>
  <c r="T6" i="37"/>
  <c r="L6" i="37"/>
  <c r="T21" i="44"/>
  <c r="L21" i="44"/>
  <c r="T17" i="44"/>
  <c r="L17" i="44"/>
  <c r="T13" i="44"/>
  <c r="L13" i="44"/>
  <c r="T9" i="44"/>
  <c r="L9" i="44"/>
  <c r="O12" i="37"/>
  <c r="S12" i="37"/>
  <c r="O13" i="37"/>
  <c r="S13" i="37"/>
  <c r="O14" i="37"/>
  <c r="S14" i="37"/>
  <c r="O15" i="37"/>
  <c r="O10" i="37"/>
  <c r="T9" i="37"/>
  <c r="O6" i="37"/>
  <c r="O21" i="44"/>
  <c r="O17" i="44"/>
  <c r="O13" i="44"/>
  <c r="O9" i="44"/>
  <c r="L12" i="37"/>
  <c r="O16" i="37"/>
  <c r="O17" i="37"/>
  <c r="O18" i="37"/>
  <c r="O19" i="37"/>
  <c r="O20" i="37"/>
  <c r="O21" i="37"/>
  <c r="O22" i="37"/>
  <c r="O23" i="37"/>
  <c r="O24" i="37"/>
  <c r="R15" i="37"/>
  <c r="N15" i="37"/>
  <c r="R10" i="37"/>
  <c r="N10" i="37"/>
  <c r="T8" i="37"/>
  <c r="R6" i="37"/>
  <c r="N6" i="37"/>
  <c r="R21" i="44"/>
  <c r="N21" i="44"/>
  <c r="R17" i="44"/>
  <c r="N17" i="44"/>
  <c r="R13" i="44"/>
  <c r="N13" i="44"/>
  <c r="R9" i="44"/>
  <c r="N9" i="44"/>
  <c r="E19" i="1"/>
  <c r="I19" i="1" s="1"/>
  <c r="G15" i="20"/>
  <c r="W12" i="37" l="1"/>
  <c r="W22" i="37"/>
  <c r="G34" i="19"/>
  <c r="U21" i="44"/>
  <c r="W21" i="44" s="1"/>
  <c r="U17" i="44"/>
  <c r="S19" i="44"/>
  <c r="W19" i="44" s="1"/>
  <c r="S24" i="44"/>
  <c r="W24" i="44" s="1"/>
  <c r="N22" i="44"/>
  <c r="L20" i="44"/>
  <c r="S20" i="44"/>
  <c r="W20" i="44" s="1"/>
  <c r="N19" i="44"/>
  <c r="U18" i="44"/>
  <c r="W18" i="44" s="1"/>
  <c r="N16" i="44"/>
  <c r="U16" i="44"/>
  <c r="S14" i="44"/>
  <c r="W14" i="44" s="1"/>
  <c r="W18" i="37"/>
  <c r="W21" i="37"/>
  <c r="W17" i="37"/>
  <c r="W13" i="37"/>
  <c r="P23" i="37"/>
  <c r="P20" i="37"/>
  <c r="W23" i="37"/>
  <c r="W14" i="37"/>
  <c r="W24" i="37"/>
  <c r="P12" i="37"/>
  <c r="AA12" i="37" s="1"/>
  <c r="P17" i="37"/>
  <c r="AA17" i="37" s="1"/>
  <c r="W20" i="37"/>
  <c r="AA20" i="37" s="1"/>
  <c r="P19" i="37"/>
  <c r="W19" i="37"/>
  <c r="W16" i="37"/>
  <c r="N24" i="37"/>
  <c r="P24" i="37" s="1"/>
  <c r="L22" i="37"/>
  <c r="P22" i="37" s="1"/>
  <c r="AA22" i="37" s="1"/>
  <c r="L21" i="37"/>
  <c r="P21" i="37" s="1"/>
  <c r="N18" i="37"/>
  <c r="P18" i="37" s="1"/>
  <c r="AA18" i="37" s="1"/>
  <c r="N16" i="37"/>
  <c r="P16" i="37" s="1"/>
  <c r="L14" i="37"/>
  <c r="P14" i="37" s="1"/>
  <c r="AA14" i="37" s="1"/>
  <c r="N13" i="37"/>
  <c r="P13" i="37" s="1"/>
  <c r="G22" i="35"/>
  <c r="G38" i="20"/>
  <c r="N10" i="44"/>
  <c r="N8" i="44"/>
  <c r="P8" i="44" s="1"/>
  <c r="U15" i="44"/>
  <c r="W15" i="44" s="1"/>
  <c r="L15" i="44"/>
  <c r="L14" i="44"/>
  <c r="P6" i="44"/>
  <c r="U13" i="44"/>
  <c r="W13" i="44" s="1"/>
  <c r="U12" i="44"/>
  <c r="W12" i="44" s="1"/>
  <c r="P14" i="44"/>
  <c r="U8" i="44"/>
  <c r="W8" i="44" s="1"/>
  <c r="U10" i="44"/>
  <c r="W10" i="44" s="1"/>
  <c r="P24" i="44"/>
  <c r="P10" i="44"/>
  <c r="P20" i="44"/>
  <c r="U7" i="44"/>
  <c r="W7" i="44" s="1"/>
  <c r="S10" i="37"/>
  <c r="W10" i="37" s="1"/>
  <c r="P18" i="44"/>
  <c r="W16" i="44"/>
  <c r="S9" i="37"/>
  <c r="W9" i="37" s="1"/>
  <c r="P22" i="44"/>
  <c r="W23" i="44"/>
  <c r="P23" i="44"/>
  <c r="W22" i="44"/>
  <c r="P16" i="44"/>
  <c r="P19" i="44"/>
  <c r="P15" i="44"/>
  <c r="S15" i="37"/>
  <c r="W15" i="37" s="1"/>
  <c r="P12" i="44"/>
  <c r="L9" i="37"/>
  <c r="P9" i="37" s="1"/>
  <c r="P11" i="44"/>
  <c r="U6" i="37"/>
  <c r="W6" i="37" s="1"/>
  <c r="U6" i="44"/>
  <c r="W6" i="44" s="1"/>
  <c r="U11" i="44"/>
  <c r="W11" i="44" s="1"/>
  <c r="P7" i="44"/>
  <c r="S7" i="37"/>
  <c r="W7" i="37" s="1"/>
  <c r="U9" i="44"/>
  <c r="W9" i="44" s="1"/>
  <c r="U11" i="37"/>
  <c r="W11" i="37" s="1"/>
  <c r="P13" i="44"/>
  <c r="P21" i="44"/>
  <c r="L8" i="37"/>
  <c r="P8" i="37" s="1"/>
  <c r="P17" i="44"/>
  <c r="W17" i="44"/>
  <c r="P9" i="44"/>
  <c r="P7" i="37"/>
  <c r="U8" i="37"/>
  <c r="W8" i="37" s="1"/>
  <c r="P11" i="37"/>
  <c r="P10" i="37"/>
  <c r="P6" i="37"/>
  <c r="P15" i="37"/>
  <c r="AA13" i="37" l="1"/>
  <c r="AA21" i="37"/>
  <c r="AA16" i="44"/>
  <c r="AA24" i="37"/>
  <c r="AA23" i="37"/>
  <c r="AA19" i="37"/>
  <c r="AA16" i="37"/>
  <c r="AA6" i="44"/>
  <c r="AA14" i="44"/>
  <c r="AA15" i="44"/>
  <c r="AA24" i="44"/>
  <c r="AA23" i="44"/>
  <c r="AA10" i="44"/>
  <c r="AA20" i="44"/>
  <c r="AA19" i="44"/>
  <c r="AA18" i="44"/>
  <c r="AA9" i="37"/>
  <c r="AA7" i="44"/>
  <c r="AA12" i="44"/>
  <c r="AA22" i="44"/>
  <c r="AA8" i="44"/>
  <c r="AA13" i="44"/>
  <c r="AA11" i="44"/>
  <c r="AA15" i="37"/>
  <c r="AA6" i="37"/>
  <c r="AA11" i="37"/>
  <c r="AA17" i="44"/>
  <c r="AA7" i="37"/>
  <c r="AA21" i="44"/>
  <c r="AA9" i="44"/>
  <c r="AA8" i="37"/>
  <c r="AA10" i="37"/>
  <c r="AA25" i="44" l="1"/>
  <c r="AA2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CA713F0D-4AB5-4737-8345-6849502D2676}">
      <text>
        <r>
          <rPr>
            <b/>
            <sz val="10"/>
            <rFont val="ＭＳ Ｐゴシック"/>
            <family val="3"/>
            <charset val="128"/>
          </rPr>
          <t>最初に「従事者基礎情報シート」の従事者キーを入力願います。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500-000001000000}">
      <text>
        <r>
          <rPr>
            <b/>
            <sz val="10"/>
            <rFont val="ＭＳ Ｐゴシック"/>
            <family val="3"/>
            <charset val="128"/>
          </rPr>
          <t>最初に「従事者基礎情報シート」の従事者キーを入力願います。同一人複数回の渡航回数まで同一の従事者キーを入力して増やしてください。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600-000001000000}">
      <text>
        <r>
          <rPr>
            <b/>
            <sz val="10"/>
            <rFont val="ＭＳ Ｐゴシック"/>
            <family val="3"/>
            <charset val="128"/>
          </rPr>
          <t>最初に「従事者基礎情報シート」の従事者キーを入力願います。同一人複数回の渡航回数まで同一の従事者キーを入力して増やしてください。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800-00000100000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xr:uid="{00000000-0006-0000-08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B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B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契約第1課</author>
  </authors>
  <commentList>
    <comment ref="F6" authorId="0" shapeId="0" xr:uid="{00000000-0006-0000-0D00-000001000000}">
      <text>
        <r>
          <rPr>
            <b/>
            <sz val="9"/>
            <color indexed="81"/>
            <rFont val="MS P ゴシック"/>
            <family val="3"/>
            <charset val="128"/>
          </rPr>
          <t xml:space="preserve">プルダウンから選択してください。
</t>
        </r>
      </text>
    </comment>
    <comment ref="G6" authorId="0" shapeId="0" xr:uid="{00000000-0006-0000-0D00-00000200000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<sst xmlns="http://schemas.openxmlformats.org/spreadsheetml/2006/main" count="523" uniqueCount="343">
  <si>
    <t>従事者基礎情報</t>
  </si>
  <si>
    <t>最初に入力してください。</t>
  </si>
  <si>
    <t>従事者キー</t>
  </si>
  <si>
    <t>担当業務</t>
  </si>
  <si>
    <t>従事者名</t>
  </si>
  <si>
    <t>所属先</t>
  </si>
  <si>
    <t>格付</t>
  </si>
  <si>
    <t>契約設定単価（報酬、日当、宿泊料）</t>
  </si>
  <si>
    <t>交差点設計</t>
  </si>
  <si>
    <t>□原　×子</t>
  </si>
  <si>
    <t>新宿プラニング</t>
  </si>
  <si>
    <t>交通計画Ⅱ</t>
  </si>
  <si>
    <t>○山　△男</t>
  </si>
  <si>
    <t>麹町設計(補強：○×企画)</t>
  </si>
  <si>
    <t>号数</t>
  </si>
  <si>
    <t>月額単価</t>
  </si>
  <si>
    <r>
      <rPr>
        <sz val="12"/>
        <color theme="1"/>
        <rFont val="ＭＳ ゴシック"/>
        <family val="3"/>
        <charset val="128"/>
      </rPr>
      <t>日当</t>
    </r>
  </si>
  <si>
    <r>
      <rPr>
        <sz val="12"/>
        <color theme="1"/>
        <rFont val="ＭＳ ゴシック"/>
        <family val="3"/>
        <charset val="128"/>
      </rPr>
      <t>宿泊費</t>
    </r>
  </si>
  <si>
    <t>ジェンダー分析</t>
  </si>
  <si>
    <t>○野　△子（前任）</t>
  </si>
  <si>
    <t>３Ｊコンサルタンツ（株）</t>
  </si>
  <si>
    <t>▽田　□美（後任）</t>
  </si>
  <si>
    <t>道路計画</t>
    <phoneticPr fontId="56"/>
  </si>
  <si>
    <t>×木　〇子</t>
    <phoneticPr fontId="56"/>
  </si>
  <si>
    <t>新宿プラニング</t>
    <phoneticPr fontId="56"/>
  </si>
  <si>
    <t>道路計画（D枠）</t>
  </si>
  <si>
    <t>□川　×代</t>
    <phoneticPr fontId="56"/>
  </si>
  <si>
    <r>
      <t>このシートは様式６直接人件費、様式８航空賃の入力を省略するものであり、</t>
    </r>
    <r>
      <rPr>
        <u/>
        <sz val="14"/>
        <color rgb="FFFF0000"/>
        <rFont val="ＭＳ ゴシック"/>
        <family val="3"/>
        <charset val="128"/>
      </rPr>
      <t>印刷は不要</t>
    </r>
    <r>
      <rPr>
        <sz val="14"/>
        <color rgb="FFFF0000"/>
        <rFont val="ＭＳ ゴシック"/>
        <family val="3"/>
        <charset val="128"/>
      </rPr>
      <t>です。</t>
    </r>
    <rPh sb="6" eb="8">
      <t>ヨウシキ</t>
    </rPh>
    <rPh sb="9" eb="11">
      <t>チョクセツ</t>
    </rPh>
    <rPh sb="11" eb="14">
      <t>ジンケンヒ</t>
    </rPh>
    <rPh sb="15" eb="17">
      <t>ヨウシキ</t>
    </rPh>
    <rPh sb="18" eb="20">
      <t>コウクウ</t>
    </rPh>
    <rPh sb="20" eb="21">
      <t>チン</t>
    </rPh>
    <rPh sb="22" eb="24">
      <t>ニュウリョク</t>
    </rPh>
    <rPh sb="25" eb="27">
      <t>ショウリャク</t>
    </rPh>
    <rPh sb="35" eb="37">
      <t>インサツ</t>
    </rPh>
    <rPh sb="38" eb="40">
      <t>フヨウ</t>
    </rPh>
    <phoneticPr fontId="56"/>
  </si>
  <si>
    <t>様式４</t>
  </si>
  <si>
    <t>契約金額精算報告内訳書</t>
  </si>
  <si>
    <t>（単位：円）</t>
  </si>
  <si>
    <r>
      <t>費　目</t>
    </r>
    <r>
      <rPr>
        <vertAlign val="superscript"/>
        <sz val="10.5"/>
        <color rgb="FFFF0000"/>
        <rFont val="ＭＳ ゴシック"/>
        <family val="3"/>
        <charset val="128"/>
      </rPr>
      <t>注９</t>
    </r>
    <rPh sb="3" eb="4">
      <t>チュウ</t>
    </rPh>
    <phoneticPr fontId="56"/>
  </si>
  <si>
    <r>
      <rPr>
        <sz val="10.5"/>
        <color theme="1"/>
        <rFont val="ＭＳ ゴシック"/>
        <family val="3"/>
        <charset val="128"/>
      </rPr>
      <t>契約金額</t>
    </r>
    <r>
      <rPr>
        <vertAlign val="superscript"/>
        <sz val="10.5"/>
        <color rgb="FF000000"/>
        <rFont val="ＭＳ ゴシック"/>
        <family val="3"/>
        <charset val="128"/>
      </rPr>
      <t>注１</t>
    </r>
  </si>
  <si>
    <r>
      <rPr>
        <sz val="10.5"/>
        <color theme="1"/>
        <rFont val="ＭＳ ゴシック"/>
        <family val="3"/>
        <charset val="128"/>
      </rPr>
      <t>契約金額
（流用後）</t>
    </r>
    <r>
      <rPr>
        <vertAlign val="superscript"/>
        <sz val="10.5"/>
        <color rgb="FF000000"/>
        <rFont val="ＭＳ ゴシック"/>
        <family val="3"/>
        <charset val="128"/>
      </rPr>
      <t>注２</t>
    </r>
  </si>
  <si>
    <r>
      <rPr>
        <sz val="10.5"/>
        <color theme="1"/>
        <rFont val="ＭＳ ゴシック"/>
        <family val="3"/>
        <charset val="128"/>
      </rPr>
      <t>確定額</t>
    </r>
    <r>
      <rPr>
        <vertAlign val="superscript"/>
        <sz val="10.5"/>
        <color theme="1"/>
        <rFont val="ＭＳ ゴシック"/>
        <family val="3"/>
        <charset val="128"/>
      </rPr>
      <t>注３</t>
    </r>
    <r>
      <rPr>
        <sz val="10.5"/>
        <color theme="1"/>
        <rFont val="ＭＳ ゴシック"/>
        <family val="3"/>
        <charset val="128"/>
      </rPr>
      <t>／
精算額</t>
    </r>
    <r>
      <rPr>
        <vertAlign val="superscript"/>
        <sz val="10.5"/>
        <color rgb="FF000000"/>
        <rFont val="ＭＳ ゴシック"/>
        <family val="3"/>
        <charset val="128"/>
      </rPr>
      <t>注４</t>
    </r>
  </si>
  <si>
    <t>前払額</t>
  </si>
  <si>
    <r>
      <rPr>
        <sz val="10.5"/>
        <color theme="1"/>
        <rFont val="ＭＳ ゴシック"/>
        <family val="3"/>
        <charset val="128"/>
      </rPr>
      <t>部分払額</t>
    </r>
    <r>
      <rPr>
        <vertAlign val="superscript"/>
        <sz val="10.5"/>
        <color rgb="FF000000"/>
        <rFont val="ＭＳ ゴシック"/>
        <family val="3"/>
        <charset val="128"/>
      </rPr>
      <t>注５</t>
    </r>
  </si>
  <si>
    <t>概算払額</t>
  </si>
  <si>
    <r>
      <rPr>
        <sz val="10.5"/>
        <color theme="1"/>
        <rFont val="ＭＳ ゴシック"/>
        <family val="3"/>
        <charset val="128"/>
      </rPr>
      <t>請求額</t>
    </r>
    <r>
      <rPr>
        <vertAlign val="superscript"/>
        <sz val="10.5"/>
        <color rgb="FF000000"/>
        <rFont val="ＭＳ ゴシック"/>
        <family val="3"/>
        <charset val="128"/>
      </rPr>
      <t>注６</t>
    </r>
  </si>
  <si>
    <t>Ⅰ．報酬</t>
  </si>
  <si>
    <t>Ⅱ．直接経費</t>
  </si>
  <si>
    <t>１　旅費（航空賃）</t>
  </si>
  <si>
    <t>２　旅費（その他）</t>
  </si>
  <si>
    <t>３　一般業務費</t>
  </si>
  <si>
    <t>４　通訳傭上費</t>
  </si>
  <si>
    <t>５　報告書作成費</t>
  </si>
  <si>
    <t>６　機材費</t>
  </si>
  <si>
    <t>７　再委託費</t>
  </si>
  <si>
    <t>８　国内業務費</t>
  </si>
  <si>
    <r>
      <t>９　現地一時隔離関連費</t>
    </r>
    <r>
      <rPr>
        <vertAlign val="superscript"/>
        <sz val="10.5"/>
        <rFont val="ＭＳ ゴシック"/>
        <family val="3"/>
        <charset val="128"/>
      </rPr>
      <t>注７</t>
    </r>
    <rPh sb="2" eb="4">
      <t>ゲンチ</t>
    </rPh>
    <rPh sb="4" eb="6">
      <t>イチジ</t>
    </rPh>
    <rPh sb="6" eb="8">
      <t>カクリ</t>
    </rPh>
    <rPh sb="8" eb="10">
      <t>カンレン</t>
    </rPh>
    <rPh sb="10" eb="11">
      <t>ヒ</t>
    </rPh>
    <rPh sb="11" eb="12">
      <t>チュウ</t>
    </rPh>
    <phoneticPr fontId="56"/>
  </si>
  <si>
    <t>１０　本邦一時隔離関連費</t>
    <rPh sb="3" eb="5">
      <t>ホンポウ</t>
    </rPh>
    <rPh sb="5" eb="7">
      <t>イチジ</t>
    </rPh>
    <rPh sb="7" eb="9">
      <t>カクリ</t>
    </rPh>
    <rPh sb="9" eb="11">
      <t>カンレン</t>
    </rPh>
    <rPh sb="11" eb="12">
      <t>ヒ</t>
    </rPh>
    <phoneticPr fontId="56"/>
  </si>
  <si>
    <t>Ⅲ．小計(Ⅰ＋Ⅱ)</t>
  </si>
  <si>
    <r>
      <t>Ⅳ．消費税及び地方消費税の合計額</t>
    </r>
    <r>
      <rPr>
        <vertAlign val="superscript"/>
        <sz val="10.5"/>
        <color rgb="FFFF0000"/>
        <rFont val="ＭＳ ゴシック"/>
        <family val="3"/>
        <charset val="128"/>
      </rPr>
      <t>注８</t>
    </r>
    <rPh sb="16" eb="17">
      <t>チュウ</t>
    </rPh>
    <phoneticPr fontId="56"/>
  </si>
  <si>
    <t>合　計(Ⅲ.＋Ⅳ.)</t>
  </si>
  <si>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rPh sb="34" eb="38">
      <t>カンレンケイヒ</t>
    </rPh>
    <rPh sb="41" eb="42">
      <t>フク</t>
    </rPh>
    <rPh sb="48" eb="52">
      <t>ケイヤクキンガク</t>
    </rPh>
    <rPh sb="54" eb="55">
      <t>コ</t>
    </rPh>
    <rPh sb="144" eb="145">
      <t>アラカジ</t>
    </rPh>
    <rPh sb="147" eb="149">
      <t>チュウイ</t>
    </rPh>
    <phoneticPr fontId="56"/>
  </si>
  <si>
    <r>
      <t>注１）契約変更している場合は、最終契約変更後の契約金額内訳を記載してください。
注２）費目間流用を行った後の契約金額内訳を記載してください。また、費目間流用に係る打合簿（写）を添付してください。</t>
    </r>
    <r>
      <rPr>
        <sz val="9"/>
        <color rgb="FFFF0000"/>
        <rFont val="ＭＳ ゴシック"/>
        <family val="3"/>
        <charset val="128"/>
      </rPr>
      <t>但し、2023/10版以降の契約管理ガイドラインを適用の場合は記載不要。</t>
    </r>
    <r>
      <rPr>
        <sz val="9"/>
        <rFont val="ＭＳ ゴシック"/>
        <family val="3"/>
        <charset val="128"/>
      </rPr>
      <t xml:space="preserve">
注３）報酬にかかる確定額は、報酬額確認表（様式６）で確認した額を記載してください。
注４）支出実績中間確認を行った場合は、確認済みの経費も精算額に含め、「支出実績中間確認通知書」（写）を添付ください。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
注７）現地と本邦を一つの費目としている場合は、「９．一時隔離関連費」とし「１０.本邦一時隔離関連費」の記載を削除してください。
</t>
    </r>
    <r>
      <rPr>
        <sz val="9"/>
        <color rgb="FFFF0000"/>
        <rFont val="ＭＳ ゴシック"/>
        <family val="3"/>
        <charset val="128"/>
      </rPr>
      <t>注８）１円未満の端数は切捨てしてください。</t>
    </r>
    <r>
      <rPr>
        <sz val="9"/>
        <rFont val="ＭＳ ゴシック"/>
        <family val="3"/>
        <charset val="128"/>
      </rPr>
      <t xml:space="preserve">
</t>
    </r>
    <r>
      <rPr>
        <sz val="9"/>
        <color rgb="FFFF0000"/>
        <rFont val="ＭＳ ゴシック"/>
        <family val="3"/>
        <charset val="128"/>
      </rPr>
      <t>注９）定額計上経費を打合簿にてランプサムとした費目は該当費目欄に（ランプサム金額分）を追加して計上して下さい。併せて打合簿（写）を添付してください。</t>
    </r>
    <rPh sb="97" eb="98">
      <t>タダ</t>
    </rPh>
    <rPh sb="107" eb="108">
      <t>バン</t>
    </rPh>
    <rPh sb="108" eb="110">
      <t>イコウ</t>
    </rPh>
    <rPh sb="111" eb="113">
      <t>ケイヤク</t>
    </rPh>
    <rPh sb="113" eb="115">
      <t>カンリ</t>
    </rPh>
    <rPh sb="122" eb="124">
      <t>テキヨウ</t>
    </rPh>
    <rPh sb="125" eb="127">
      <t>バアイ</t>
    </rPh>
    <rPh sb="128" eb="130">
      <t>キサイ</t>
    </rPh>
    <rPh sb="130" eb="132">
      <t>フヨウ</t>
    </rPh>
    <rPh sb="340" eb="342">
      <t>ゲンチ</t>
    </rPh>
    <rPh sb="343" eb="345">
      <t>ホンポウ</t>
    </rPh>
    <rPh sb="346" eb="347">
      <t>ヒト</t>
    </rPh>
    <rPh sb="349" eb="351">
      <t>ヒモク</t>
    </rPh>
    <rPh sb="356" eb="358">
      <t>バアイ</t>
    </rPh>
    <rPh sb="363" eb="365">
      <t>イチジ</t>
    </rPh>
    <rPh sb="365" eb="367">
      <t>カクリ</t>
    </rPh>
    <rPh sb="367" eb="369">
      <t>カンレン</t>
    </rPh>
    <rPh sb="369" eb="370">
      <t>ヒ</t>
    </rPh>
    <rPh sb="377" eb="379">
      <t>ホンポウ</t>
    </rPh>
    <rPh sb="379" eb="381">
      <t>イチジ</t>
    </rPh>
    <rPh sb="381" eb="383">
      <t>カクリ</t>
    </rPh>
    <rPh sb="383" eb="385">
      <t>カンレン</t>
    </rPh>
    <rPh sb="385" eb="386">
      <t>ヒ</t>
    </rPh>
    <rPh sb="388" eb="390">
      <t>キサイ</t>
    </rPh>
    <rPh sb="391" eb="393">
      <t>サクジョ</t>
    </rPh>
    <rPh sb="401" eb="402">
      <t>チュウ</t>
    </rPh>
    <rPh sb="405" eb="406">
      <t>エン</t>
    </rPh>
    <rPh sb="406" eb="408">
      <t>ミマン</t>
    </rPh>
    <rPh sb="409" eb="411">
      <t>ハスウ</t>
    </rPh>
    <rPh sb="412" eb="414">
      <t>キリス</t>
    </rPh>
    <phoneticPr fontId="56"/>
  </si>
  <si>
    <t>契約金額精算報告内訳書</t>
    <phoneticPr fontId="56"/>
  </si>
  <si>
    <t>３　一般業務費</t>
    <phoneticPr fontId="56"/>
  </si>
  <si>
    <r>
      <t>　（実支出補填</t>
    </r>
    <r>
      <rPr>
        <sz val="10.5"/>
        <color theme="1"/>
        <rFont val="ＭＳ ゴシック"/>
        <family val="3"/>
        <charset val="128"/>
      </rPr>
      <t>分）</t>
    </r>
    <rPh sb="7" eb="8">
      <t>ブン</t>
    </rPh>
    <phoneticPr fontId="56"/>
  </si>
  <si>
    <t>　（合意単価適用分）</t>
    <rPh sb="2" eb="4">
      <t>ゴウイ</t>
    </rPh>
    <rPh sb="4" eb="6">
      <t>タンカ</t>
    </rPh>
    <rPh sb="6" eb="8">
      <t>テキヨウ</t>
    </rPh>
    <rPh sb="8" eb="9">
      <t>ブン</t>
    </rPh>
    <phoneticPr fontId="56"/>
  </si>
  <si>
    <t xml:space="preserve">  （実支出補填分）</t>
    <phoneticPr fontId="56"/>
  </si>
  <si>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phoneticPr fontId="56"/>
  </si>
  <si>
    <r>
      <t>注１）契約変更している場合は、最終契約変更後の契約金額内訳を記載してください。
注２）費目間流用を行った後の契約金額内訳を記載してください。また、費目間流用に係る打合簿（写）を添付してください。</t>
    </r>
    <r>
      <rPr>
        <sz val="9"/>
        <color rgb="FFFF0000"/>
        <rFont val="ＭＳ ゴシック"/>
        <family val="3"/>
        <charset val="128"/>
      </rPr>
      <t>但し、2023/10版以降の契約管理ガイドラインを適用の場合は記載不要。</t>
    </r>
    <r>
      <rPr>
        <sz val="9"/>
        <rFont val="ＭＳ ゴシック"/>
        <family val="3"/>
        <charset val="128"/>
      </rPr>
      <t xml:space="preserve">
注３）報酬にかかる確定額は、報酬額確認表（様式６）で確認した額を記載してください。ただし、契約金額を超えることはできません。
注４）支出実績中間確認を行った場合は、確認済みの経費も精算額に含め、「支出実績中間確認通知書」（写）を添付ください。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
注７）現地と本邦を一つの費目としている場合は、「９．一時隔離関連費」とし「１０.本邦一時隔離関連費」の記載を削除してください。
</t>
    </r>
    <r>
      <rPr>
        <sz val="9"/>
        <color rgb="FFFF0000"/>
        <rFont val="ＭＳ ゴシック"/>
        <family val="3"/>
        <charset val="128"/>
      </rPr>
      <t>注８）1円未満の端数は切捨てしてください。
注９）定額計上経費を打合簿にてランプサムとした費目は該当費目欄に（ランプサム金額分）を追加して計上して下さい。併せて打合簿（写）を添付してください。</t>
    </r>
    <rPh sb="426" eb="427">
      <t>エン</t>
    </rPh>
    <rPh sb="427" eb="429">
      <t>ミマン</t>
    </rPh>
    <rPh sb="447" eb="451">
      <t>テイガクケイジョウ</t>
    </rPh>
    <rPh sb="451" eb="453">
      <t>ケイヒ</t>
    </rPh>
    <rPh sb="454" eb="456">
      <t>ウチアワ</t>
    </rPh>
    <rPh sb="456" eb="457">
      <t>ボ</t>
    </rPh>
    <rPh sb="467" eb="469">
      <t>ヒモク</t>
    </rPh>
    <rPh sb="470" eb="472">
      <t>ガイトウ</t>
    </rPh>
    <rPh sb="472" eb="475">
      <t>ヒモクラン</t>
    </rPh>
    <rPh sb="482" eb="485">
      <t>キンガクブン</t>
    </rPh>
    <rPh sb="487" eb="489">
      <t>ツイカ</t>
    </rPh>
    <rPh sb="491" eb="493">
      <t>ケイジョウ</t>
    </rPh>
    <rPh sb="495" eb="496">
      <t>クダ</t>
    </rPh>
    <rPh sb="499" eb="500">
      <t>アワ</t>
    </rPh>
    <rPh sb="502" eb="504">
      <t>ウチアワ</t>
    </rPh>
    <rPh sb="504" eb="505">
      <t>ボ</t>
    </rPh>
    <rPh sb="506" eb="507">
      <t>ウツ</t>
    </rPh>
    <rPh sb="509" eb="511">
      <t>テンプ</t>
    </rPh>
    <phoneticPr fontId="56"/>
  </si>
  <si>
    <t>（単位： 円）</t>
    <rPh sb="1" eb="3">
      <t>タンイ</t>
    </rPh>
    <rPh sb="5" eb="6">
      <t>エン</t>
    </rPh>
    <phoneticPr fontId="56"/>
  </si>
  <si>
    <t>費　目</t>
    <phoneticPr fontId="56"/>
  </si>
  <si>
    <r>
      <t>契約金額</t>
    </r>
    <r>
      <rPr>
        <vertAlign val="superscript"/>
        <sz val="12"/>
        <color indexed="8"/>
        <rFont val="ＭＳ Ｐゴシック"/>
        <family val="3"/>
        <charset val="128"/>
      </rPr>
      <t>注１</t>
    </r>
    <phoneticPr fontId="56"/>
  </si>
  <si>
    <r>
      <t>契約金額
（流用後）</t>
    </r>
    <r>
      <rPr>
        <vertAlign val="superscript"/>
        <sz val="12"/>
        <color indexed="8"/>
        <rFont val="ＭＳ Ｐゴシック"/>
        <family val="3"/>
        <charset val="128"/>
      </rPr>
      <t>注２</t>
    </r>
    <phoneticPr fontId="56"/>
  </si>
  <si>
    <t>確定（精算）額</t>
    <rPh sb="0" eb="2">
      <t>カクテイ</t>
    </rPh>
    <phoneticPr fontId="56"/>
  </si>
  <si>
    <r>
      <rPr>
        <sz val="12"/>
        <color indexed="8"/>
        <rFont val="ＭＳ Ｐゴシック"/>
        <family val="3"/>
        <charset val="128"/>
      </rPr>
      <t>前払額</t>
    </r>
  </si>
  <si>
    <r>
      <t>部分払額</t>
    </r>
    <r>
      <rPr>
        <vertAlign val="superscript"/>
        <sz val="12"/>
        <color indexed="8"/>
        <rFont val="ＭＳ Ｐゴシック"/>
        <family val="3"/>
        <charset val="128"/>
      </rPr>
      <t>注３</t>
    </r>
    <phoneticPr fontId="56"/>
  </si>
  <si>
    <t>概算払額</t>
    <rPh sb="0" eb="2">
      <t>ガイサン</t>
    </rPh>
    <rPh sb="2" eb="3">
      <t>ハラ</t>
    </rPh>
    <rPh sb="3" eb="4">
      <t>ガク</t>
    </rPh>
    <phoneticPr fontId="56"/>
  </si>
  <si>
    <r>
      <t>請求額</t>
    </r>
    <r>
      <rPr>
        <vertAlign val="superscript"/>
        <sz val="12"/>
        <color indexed="8"/>
        <rFont val="ＭＳ Ｐゴシック"/>
        <family val="3"/>
        <charset val="128"/>
      </rPr>
      <t>注４</t>
    </r>
    <phoneticPr fontId="56"/>
  </si>
  <si>
    <t xml:space="preserve">【 ランプサム金額】
</t>
    <rPh sb="7" eb="9">
      <t>キンガク</t>
    </rPh>
    <phoneticPr fontId="56"/>
  </si>
  <si>
    <r>
      <t>【実費精算金額】</t>
    </r>
    <r>
      <rPr>
        <b/>
        <vertAlign val="superscript"/>
        <sz val="12"/>
        <color rgb="FF000000"/>
        <rFont val="ＭＳ Ｐゴシック"/>
        <family val="3"/>
        <charset val="128"/>
      </rPr>
      <t>注5</t>
    </r>
    <rPh sb="8" eb="9">
      <t>チュウ</t>
    </rPh>
    <phoneticPr fontId="56"/>
  </si>
  <si>
    <t>　１　定額計上費</t>
    <rPh sb="3" eb="8">
      <t>テイガクケイジョウヒ</t>
    </rPh>
    <phoneticPr fontId="79"/>
  </si>
  <si>
    <t>○○○○費</t>
    <rPh sb="4" eb="5">
      <t>ヒ</t>
    </rPh>
    <phoneticPr fontId="80"/>
  </si>
  <si>
    <t xml:space="preserve"> ２　○○○○費</t>
    <rPh sb="7" eb="8">
      <t>ヒ</t>
    </rPh>
    <phoneticPr fontId="56"/>
  </si>
  <si>
    <t>　３　　○○○○費</t>
    <phoneticPr fontId="56"/>
  </si>
  <si>
    <t>Ⅲ．小計（ランプサム金額+実費精算金額）</t>
    <rPh sb="10" eb="12">
      <t>キンガク</t>
    </rPh>
    <rPh sb="13" eb="17">
      <t>ジッピセイサン</t>
    </rPh>
    <rPh sb="17" eb="19">
      <t>キンガク</t>
    </rPh>
    <phoneticPr fontId="56"/>
  </si>
  <si>
    <r>
      <t>Ⅳ．消費税及び地方消費税の合計額</t>
    </r>
    <r>
      <rPr>
        <b/>
        <vertAlign val="superscript"/>
        <sz val="12"/>
        <color rgb="FFFF0000"/>
        <rFont val="ＭＳ Ｐゴシック"/>
        <family val="3"/>
        <charset val="128"/>
      </rPr>
      <t>注6</t>
    </r>
    <phoneticPr fontId="56"/>
  </si>
  <si>
    <t>注６</t>
    <phoneticPr fontId="56"/>
  </si>
  <si>
    <t>Ⅴ.合　計</t>
    <phoneticPr fontId="56"/>
  </si>
  <si>
    <r>
      <t>※黄色のセルを手入力してください。
※実費精算金額がある場合のみ、契約金額精算報告内訳書を提出します。
注１）契約変更している場合は、最終契約変更後の契約金額内訳を記載してください。
注２）費目間流用を行った後の契約金額内訳を記載願います。また、費目間流用に係る打合簿（写）を添付してください。</t>
    </r>
    <r>
      <rPr>
        <sz val="12"/>
        <color rgb="FFFF0000"/>
        <rFont val="ＭＳ Ｐゴシック"/>
        <family val="3"/>
        <charset val="128"/>
      </rPr>
      <t>但し、2023/10版以降の契約管理ガイドラインを適用の場合は記載不要。</t>
    </r>
    <r>
      <rPr>
        <sz val="12"/>
        <color theme="1"/>
        <rFont val="ＭＳ Ｐゴシック"/>
        <family val="3"/>
        <charset val="128"/>
      </rPr>
      <t xml:space="preserve">
注３）複数の部分払がある場合はその合計額を記載願います。
注４）請求額には、確定（精算）額から前払額、及び部分払額を控除した数字を記載願います。
注５）実費精算する契約については、証憑書類に基づき該当する費目の様式を併せて精算します。
</t>
    </r>
    <r>
      <rPr>
        <sz val="12"/>
        <color rgb="FFFF0000"/>
        <rFont val="ＭＳ Ｐゴシック"/>
        <family val="3"/>
        <charset val="128"/>
      </rPr>
      <t>注６）1円未満の端数は切捨てしてください。</t>
    </r>
    <rPh sb="1" eb="3">
      <t>キイロ</t>
    </rPh>
    <rPh sb="45" eb="47">
      <t>テイシュツ</t>
    </rPh>
    <rPh sb="223" eb="225">
      <t>カクテイ</t>
    </rPh>
    <rPh sb="236" eb="237">
      <t>オヨ</t>
    </rPh>
    <rPh sb="283" eb="285">
      <t>ガイトウ</t>
    </rPh>
    <rPh sb="287" eb="289">
      <t>ヒモク</t>
    </rPh>
    <rPh sb="290" eb="292">
      <t>ヨウシキ</t>
    </rPh>
    <rPh sb="293" eb="294">
      <t>アワ</t>
    </rPh>
    <rPh sb="307" eb="308">
      <t>エン</t>
    </rPh>
    <rPh sb="308" eb="310">
      <t>ミマン</t>
    </rPh>
    <phoneticPr fontId="56"/>
  </si>
  <si>
    <t>様式５</t>
  </si>
  <si>
    <t>直接経費費目間流用計算表
（打合簿なしの費目間流用に関する計算表）</t>
  </si>
  <si>
    <t>費目（中項目）</t>
  </si>
  <si>
    <r>
      <rPr>
        <sz val="10.5"/>
        <color theme="1"/>
        <rFont val="ＭＳ ゴシック"/>
        <family val="3"/>
        <charset val="128"/>
      </rPr>
      <t>契約金額
（流用後）</t>
    </r>
    <r>
      <rPr>
        <vertAlign val="superscript"/>
        <sz val="10.5"/>
        <color rgb="FF000000"/>
        <rFont val="ＭＳ ゴシック"/>
        <family val="3"/>
        <charset val="128"/>
      </rPr>
      <t>注１</t>
    </r>
  </si>
  <si>
    <r>
      <rPr>
        <sz val="10.5"/>
        <color theme="1"/>
        <rFont val="ＭＳ ゴシック"/>
        <family val="3"/>
        <charset val="128"/>
      </rPr>
      <t>支出額</t>
    </r>
    <r>
      <rPr>
        <vertAlign val="superscript"/>
        <sz val="10.5"/>
        <color rgb="FF000000"/>
        <rFont val="ＭＳ ゴシック"/>
        <family val="3"/>
        <charset val="128"/>
      </rPr>
      <t>注２</t>
    </r>
  </si>
  <si>
    <r>
      <rPr>
        <sz val="10.5"/>
        <color theme="1"/>
        <rFont val="ＭＳ ゴシック"/>
        <family val="3"/>
        <charset val="128"/>
      </rPr>
      <t>精算額</t>
    </r>
    <r>
      <rPr>
        <vertAlign val="superscript"/>
        <sz val="10.5"/>
        <color rgb="FF000000"/>
        <rFont val="ＭＳ ゴシック"/>
        <family val="3"/>
        <charset val="128"/>
      </rPr>
      <t>注３</t>
    </r>
  </si>
  <si>
    <r>
      <rPr>
        <sz val="10.5"/>
        <color theme="1"/>
        <rFont val="ＭＳ ゴシック"/>
        <family val="3"/>
        <charset val="128"/>
      </rPr>
      <t>差額</t>
    </r>
    <r>
      <rPr>
        <vertAlign val="superscript"/>
        <sz val="10.5"/>
        <color rgb="FF000000"/>
        <rFont val="ＭＳ ゴシック"/>
        <family val="3"/>
        <charset val="128"/>
      </rPr>
      <t>注４</t>
    </r>
  </si>
  <si>
    <r>
      <rPr>
        <sz val="10.5"/>
        <color theme="1"/>
        <rFont val="ＭＳ ゴシック"/>
        <family val="3"/>
        <charset val="128"/>
      </rPr>
      <t>参考上限値</t>
    </r>
    <r>
      <rPr>
        <vertAlign val="superscript"/>
        <sz val="10.5"/>
        <color rgb="FF000000"/>
        <rFont val="ＭＳ ゴシック"/>
        <family val="3"/>
        <charset val="128"/>
      </rPr>
      <t>注５</t>
    </r>
  </si>
  <si>
    <r>
      <rPr>
        <sz val="10.5"/>
        <color theme="1"/>
        <rFont val="ＭＳ ゴシック"/>
        <family val="3"/>
        <charset val="128"/>
      </rPr>
      <t>備　考</t>
    </r>
    <r>
      <rPr>
        <vertAlign val="superscript"/>
        <sz val="10.5"/>
        <color rgb="FF000000"/>
        <rFont val="ＭＳ ゴシック"/>
        <family val="3"/>
        <charset val="128"/>
      </rPr>
      <t>注６</t>
    </r>
  </si>
  <si>
    <t>(A)</t>
  </si>
  <si>
    <t>(B)</t>
  </si>
  <si>
    <t>(C)</t>
  </si>
  <si>
    <t>(A)-(C)</t>
  </si>
  <si>
    <t>(A)×5%</t>
  </si>
  <si>
    <r>
      <t>９　現地一時隔離関連費</t>
    </r>
    <r>
      <rPr>
        <vertAlign val="superscript"/>
        <sz val="11"/>
        <rFont val="ＭＳ ゴシック"/>
        <family val="3"/>
        <charset val="128"/>
      </rPr>
      <t>注７</t>
    </r>
    <rPh sb="2" eb="4">
      <t>ゲンチ</t>
    </rPh>
    <rPh sb="4" eb="6">
      <t>イチジ</t>
    </rPh>
    <rPh sb="6" eb="8">
      <t>カクリ</t>
    </rPh>
    <rPh sb="8" eb="10">
      <t>カンレン</t>
    </rPh>
    <rPh sb="10" eb="11">
      <t>ヒ</t>
    </rPh>
    <rPh sb="11" eb="12">
      <t>チュウ</t>
    </rPh>
    <phoneticPr fontId="56"/>
  </si>
  <si>
    <r>
      <t>１０　本邦一時隔離関連費</t>
    </r>
    <r>
      <rPr>
        <vertAlign val="superscript"/>
        <sz val="10.5"/>
        <rFont val="ＭＳ ゴシック"/>
        <family val="3"/>
        <charset val="128"/>
      </rPr>
      <t>注７</t>
    </r>
    <rPh sb="3" eb="5">
      <t>ホンポウ</t>
    </rPh>
    <rPh sb="5" eb="7">
      <t>イチジ</t>
    </rPh>
    <rPh sb="7" eb="9">
      <t>カクリ</t>
    </rPh>
    <rPh sb="9" eb="11">
      <t>カンレン</t>
    </rPh>
    <rPh sb="11" eb="12">
      <t>ヒ</t>
    </rPh>
    <rPh sb="12" eb="13">
      <t>チュウ</t>
    </rPh>
    <phoneticPr fontId="56"/>
  </si>
  <si>
    <t>直接経費合計額</t>
  </si>
  <si>
    <t>注）打合簿なしの費目間流用が発生した場合のみ添付してください。</t>
  </si>
  <si>
    <r>
      <t>注１）「打合簿あり」での費目間流用を行った後の契約金額内訳を記載してください。
注２）それぞれの費目の「精算報告明細書」に記載されている支出実績をそのまま記載してください。
注３）精算額の確定に当たっては、当該費目の契約金額（流用後）の5％か50万円のいずれか低い金額の範囲内まで、「打合簿なし」の流用を認めています。
　　この運用を反映して、精算額を記載してください。なお、直接経費精算額の合計額は、契約金額（流用後）の合計額を超えることは認められませんので、契約金額
　　（流用後）の合計額の範囲内で、「打合簿なし」の流用をしてください。
注４）契約金額（流用後）と精算額の差額を記載してください。この差額が50万円か次欄の参考上限値のいずれか低い金額以下であれば、打合簿なしの流用が可能です。
注５）差額と比較するための参考値として、「(A)×5%」の計算結果を記載してください。差額が０である場合は、記載の必要はありません。
注６）流用の理由の記載は不要です。特記すべき事項がありましたら、記載ください。
注７）新型コロナウィルス対策にかかる費用（PCR検査関連費用、コロナ対策関連経費、一時隔離関連経費）については、特例措置のため</t>
    </r>
    <r>
      <rPr>
        <u/>
        <sz val="10"/>
        <rFont val="ＭＳ ゴシック"/>
        <family val="3"/>
        <charset val="128"/>
      </rPr>
      <t>他の目的への費目間流用は認められません。</t>
    </r>
    <rPh sb="457" eb="458">
      <t>チュウ</t>
    </rPh>
    <rPh sb="460" eb="462">
      <t>シンガタ</t>
    </rPh>
    <rPh sb="469" eb="471">
      <t>タイサク</t>
    </rPh>
    <rPh sb="475" eb="477">
      <t>ヒヨウ</t>
    </rPh>
    <rPh sb="481" eb="483">
      <t>ケンサ</t>
    </rPh>
    <rPh sb="483" eb="485">
      <t>カンレン</t>
    </rPh>
    <rPh sb="485" eb="486">
      <t>ヒ</t>
    </rPh>
    <rPh sb="486" eb="487">
      <t>ヨウ</t>
    </rPh>
    <rPh sb="513" eb="515">
      <t>トクレイ</t>
    </rPh>
    <rPh sb="515" eb="517">
      <t>ソチ</t>
    </rPh>
    <rPh sb="520" eb="521">
      <t>ホカ</t>
    </rPh>
    <rPh sb="522" eb="524">
      <t>モクテキ</t>
    </rPh>
    <rPh sb="526" eb="528">
      <t>ヒモク</t>
    </rPh>
    <rPh sb="528" eb="531">
      <t>カンリュウヨウ</t>
    </rPh>
    <rPh sb="532" eb="533">
      <t>ミト</t>
    </rPh>
    <phoneticPr fontId="56"/>
  </si>
  <si>
    <t>様式６</t>
  </si>
  <si>
    <t>報酬額確認表</t>
  </si>
  <si>
    <t>担当分野</t>
  </si>
  <si>
    <t>氏　名</t>
  </si>
  <si>
    <t>業務人月</t>
    <phoneticPr fontId="56"/>
  </si>
  <si>
    <t>合計金額</t>
  </si>
  <si>
    <t>総計</t>
    <rPh sb="0" eb="2">
      <t>ソウケイ</t>
    </rPh>
    <phoneticPr fontId="56"/>
  </si>
  <si>
    <t>様式７</t>
  </si>
  <si>
    <t>業務従事者名簿</t>
  </si>
  <si>
    <t>様式８</t>
  </si>
  <si>
    <t>精算報告明細書（旅費（航空賃、日当・宿泊料等、特別手当）)</t>
    <phoneticPr fontId="56"/>
  </si>
  <si>
    <t>氏名</t>
  </si>
  <si>
    <t>現地業務期間</t>
    <rPh sb="2" eb="4">
      <t>ギョウム</t>
    </rPh>
    <phoneticPr fontId="56"/>
  </si>
  <si>
    <t>航空賃</t>
    <rPh sb="0" eb="2">
      <t>コウクウ</t>
    </rPh>
    <rPh sb="2" eb="3">
      <t>チン</t>
    </rPh>
    <phoneticPr fontId="56"/>
  </si>
  <si>
    <t>証書
番号</t>
    <rPh sb="0" eb="2">
      <t>ショウショ</t>
    </rPh>
    <rPh sb="3" eb="5">
      <t>バンゴウ</t>
    </rPh>
    <phoneticPr fontId="56"/>
  </si>
  <si>
    <t>旅費（その他）</t>
  </si>
  <si>
    <t>合　計</t>
  </si>
  <si>
    <t>備　考</t>
  </si>
  <si>
    <t>出発日</t>
  </si>
  <si>
    <t>帰国日</t>
  </si>
  <si>
    <t>日数</t>
  </si>
  <si>
    <t>精算額</t>
  </si>
  <si>
    <t>　日　当</t>
  </si>
  <si>
    <r>
      <t>宿泊料</t>
    </r>
    <r>
      <rPr>
        <vertAlign val="superscript"/>
        <sz val="12"/>
        <color indexed="8"/>
        <rFont val="ＭＳ ゴシック"/>
        <family val="3"/>
        <charset val="128"/>
      </rPr>
      <t>注３、注４、注５</t>
    </r>
    <rPh sb="3" eb="4">
      <t>チュウ</t>
    </rPh>
    <rPh sb="6" eb="7">
      <t>チュウ</t>
    </rPh>
    <rPh sb="9" eb="10">
      <t>チュウ</t>
    </rPh>
    <phoneticPr fontId="56"/>
  </si>
  <si>
    <r>
      <rPr>
        <sz val="12"/>
        <color theme="1"/>
        <rFont val="ＭＳ ゴシック"/>
        <family val="3"/>
        <charset val="128"/>
      </rPr>
      <t>特別手当</t>
    </r>
    <r>
      <rPr>
        <vertAlign val="superscript"/>
        <sz val="12"/>
        <color theme="1"/>
        <rFont val="ＭＳ ゴシック"/>
        <family val="3"/>
        <charset val="128"/>
      </rPr>
      <t>注４</t>
    </r>
  </si>
  <si>
    <t>合計額（航空賃）</t>
    <rPh sb="4" eb="6">
      <t>コウクウ</t>
    </rPh>
    <rPh sb="6" eb="7">
      <t>チン</t>
    </rPh>
    <phoneticPr fontId="56"/>
  </si>
  <si>
    <t>合計額（旅費（その他））</t>
    <phoneticPr fontId="56"/>
  </si>
  <si>
    <t xml:space="preserve">
注１）出発日、帰国日は航空券の出発日と帰国日と一致させてください。ただし、別案件国業務との継続従事の場合は、別国から/別国への移動日を記入することも可とします。
注２）日当及び宿泊費の計算欄への記載方式については、変更可能です。（例：3,800×（30+0.9×2）＝120,840)
注３）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ものを別途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200円を発注者として負担します。本経費の計上については、打合簿の作成は不要です。この費用は、精算・検算の簡素化のため、日当単価に200円を加算して、旅費（その他）に計上・精算してください（日当単価が4,500円の場合4,700円として計上、30 日等を超える場合の日当については低減させた額に200円を加算し、4,050円の場合4,250円として計上）。精算報告書提出時においては、加入している旅行保険の付保期間及び緊急移送が当該保険に含まれていることが分かる内訳書等を明示してください。
注９）QCBS案件にて、旅費（航空賃）を合意単価を適用している場合は、原則、「契約額」＝「精算額」として精算しますので証書番号は「ー」としてください。
注１０）合意された渡航経路と実際の経路が異なった場合等において、実費精算となる場合は、精算額を実費で記入し、備考に実費精算となった経緯を記載します。また、その場合、必要な証拠書類等を従来の精算報告書様式を参考に添付してください。</t>
  </si>
  <si>
    <t>精算報告明細書（旅費（航空賃、日当・宿泊料等、特別手当））</t>
    <phoneticPr fontId="56"/>
  </si>
  <si>
    <t>注）本シートは、宿泊数を「現地業務期間－「１」」泊として計算する関数が設定されています。主に、中国、韓国、モンゴル、フィリピン、ブルネイ、ミクロネシア、マーシャル諸島を対象としたものです。ご注意ください。
注１）出発日、帰国日は航空券の出発日と帰国日と一致させてください。ただし、別案件国業務との継続従事の場合は、別国から/別国への移動日を記入することも可とします。
注２）日当及び宿泊費の計算欄への記載方式については、変更可能です。（例：3,800×（30+0.9×2）＝120,840)
注３）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注４）特別宿泊単価が設定されている場合はセルの関数を削除し、単価を直接入力してください。特別宿泊単価の場合、30泊超、60泊超の場合の逓減率は適用されません。
注５）宿泊数は現地業務期間から「１」を引いた泊数を計上するよう関数が設定されています。主に、中国、韓国、モンゴル、フィリピン、ブルネイ、ミクロネシア、マーシャル諸島を対象としたものです。このため、これら以外の対象国への渡航の場合や宿泊料が折半される場合等については、泊数等を直接入力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200円を発注者として負担します。本経費の計上については、打合簿の作成は不要です。この費用は、精算・検算の簡素化のため、日当単価に200円を加算して、旅費（その他）に計上・精算してください（日当単価が4,500円の場合4,700円として計上、30 日等を超える場合の日当については低減させた額に200円を加算し、4,050円の場合4,250円として計上）。精算報告書提出時においては、加入している旅行保険の付保期間及び緊急移送が当該保険に含まれていることが分かる内訳書等を明示してください。
注９）QCBS案件にて、旅費（航空賃）を合意単価を適用している場合は、原則、「契約額」＝「精算額」として精算しますので証書番号は「ー」としてください。
注１０）合意された渡航経路と実際の経路が異なった場合等において、実費精算となる場合は、精算額を実費で記入し、備考に実費精算となった経緯を記載します。また、その場合、必要な証拠書類等を従来の精算報告書様式を参考に添付してください。</t>
  </si>
  <si>
    <t>様式9</t>
    <phoneticPr fontId="56"/>
  </si>
  <si>
    <t>精算報告明細書（合意単価適用分）</t>
    <phoneticPr fontId="56"/>
  </si>
  <si>
    <t>２　旅費（その他）</t>
    <phoneticPr fontId="56"/>
  </si>
  <si>
    <t>費　　目</t>
  </si>
  <si>
    <t>合意単価</t>
  </si>
  <si>
    <t>実績</t>
  </si>
  <si>
    <t>合計</t>
    <rPh sb="0" eb="2">
      <t>ゴウケイ</t>
    </rPh>
    <phoneticPr fontId="56"/>
  </si>
  <si>
    <r>
      <t xml:space="preserve">３　一般業務費 </t>
    </r>
    <r>
      <rPr>
        <vertAlign val="superscript"/>
        <sz val="12"/>
        <color rgb="FFFF0000"/>
        <rFont val="ＭＳ ゴシック"/>
        <family val="3"/>
        <charset val="128"/>
      </rPr>
      <t xml:space="preserve"> </t>
    </r>
    <phoneticPr fontId="56"/>
  </si>
  <si>
    <t>４　通訳傭上費</t>
    <phoneticPr fontId="56"/>
  </si>
  <si>
    <r>
      <t>５　報告書作成費</t>
    </r>
    <r>
      <rPr>
        <vertAlign val="superscript"/>
        <sz val="12"/>
        <color rgb="FFFF0000"/>
        <rFont val="ＭＳ ゴシック"/>
        <family val="3"/>
        <charset val="128"/>
      </rPr>
      <t>　</t>
    </r>
    <phoneticPr fontId="56"/>
  </si>
  <si>
    <t>精算合計額</t>
    <rPh sb="2" eb="4">
      <t>ゴウケイ</t>
    </rPh>
    <phoneticPr fontId="56"/>
  </si>
  <si>
    <t>様式10</t>
    <rPh sb="0" eb="2">
      <t>ヨウシキ</t>
    </rPh>
    <phoneticPr fontId="56"/>
  </si>
  <si>
    <t>証拠書類附属書（航空費）</t>
    <rPh sb="0" eb="2">
      <t>ショウコ</t>
    </rPh>
    <rPh sb="2" eb="4">
      <t>ショルイ</t>
    </rPh>
    <rPh sb="4" eb="7">
      <t>フゾクショ</t>
    </rPh>
    <phoneticPr fontId="56"/>
  </si>
  <si>
    <t>証書番号</t>
    <rPh sb="0" eb="2">
      <t>ショウショ</t>
    </rPh>
    <rPh sb="2" eb="4">
      <t>バンゴウ</t>
    </rPh>
    <phoneticPr fontId="56"/>
  </si>
  <si>
    <r>
      <t>航空賃精算額（税抜）</t>
    </r>
    <r>
      <rPr>
        <vertAlign val="superscript"/>
        <sz val="12"/>
        <color indexed="8"/>
        <rFont val="ＭＳ ゴシック"/>
        <family val="3"/>
        <charset val="128"/>
      </rPr>
      <t>注１</t>
    </r>
    <rPh sb="0" eb="2">
      <t>コウクウ</t>
    </rPh>
    <rPh sb="2" eb="3">
      <t>チン</t>
    </rPh>
    <rPh sb="3" eb="5">
      <t>セイサン</t>
    </rPh>
    <rPh sb="5" eb="6">
      <t>ガク</t>
    </rPh>
    <rPh sb="7" eb="9">
      <t>ゼイヌキ</t>
    </rPh>
    <rPh sb="10" eb="11">
      <t>チュウ</t>
    </rPh>
    <phoneticPr fontId="56"/>
  </si>
  <si>
    <r>
      <t xml:space="preserve">税抜対象額内訳 </t>
    </r>
    <r>
      <rPr>
        <vertAlign val="superscript"/>
        <sz val="12"/>
        <color indexed="8"/>
        <rFont val="ＭＳ ゴシック"/>
        <family val="3"/>
        <charset val="128"/>
      </rPr>
      <t>注２</t>
    </r>
    <rPh sb="0" eb="1">
      <t>ゼイ</t>
    </rPh>
    <rPh sb="1" eb="2">
      <t>ヌ</t>
    </rPh>
    <rPh sb="2" eb="4">
      <t>タイショウ</t>
    </rPh>
    <rPh sb="4" eb="5">
      <t>ガク</t>
    </rPh>
    <rPh sb="5" eb="7">
      <t>ウチワケ</t>
    </rPh>
    <rPh sb="8" eb="9">
      <t>チュウ</t>
    </rPh>
    <phoneticPr fontId="56"/>
  </si>
  <si>
    <t xml:space="preserve"> 旅客サービス施設使用料（税抜）</t>
  </si>
  <si>
    <t>旅客サービス保安料（税抜）</t>
  </si>
  <si>
    <t>発券手数料（税抜）</t>
  </si>
  <si>
    <r>
      <t>支払年月日</t>
    </r>
    <r>
      <rPr>
        <vertAlign val="superscript"/>
        <sz val="12"/>
        <color indexed="8"/>
        <rFont val="ＭＳ ゴシック"/>
        <family val="3"/>
        <charset val="128"/>
      </rPr>
      <t>注３</t>
    </r>
    <rPh sb="5" eb="6">
      <t>チュウ</t>
    </rPh>
    <phoneticPr fontId="56"/>
  </si>
  <si>
    <t>20○○年○○月○○日</t>
    <rPh sb="4" eb="5">
      <t>ネン</t>
    </rPh>
    <rPh sb="7" eb="8">
      <t>ガツ</t>
    </rPh>
    <rPh sb="10" eb="11">
      <t>ニチ</t>
    </rPh>
    <phoneticPr fontId="56"/>
  </si>
  <si>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56"/>
  </si>
  <si>
    <t>（20○○年○月○○日</t>
    <phoneticPr fontId="56"/>
  </si>
  <si>
    <t>～</t>
    <phoneticPr fontId="56"/>
  </si>
  <si>
    <t>20○○年○○月○○日）</t>
    <phoneticPr fontId="56"/>
  </si>
  <si>
    <t>経路変更の有無
（出発地／帰着地 の変更を含む）</t>
    <rPh sb="0" eb="2">
      <t>ケイロ</t>
    </rPh>
    <rPh sb="2" eb="4">
      <t>ヘンコウ</t>
    </rPh>
    <rPh sb="5" eb="7">
      <t>ウム</t>
    </rPh>
    <rPh sb="13" eb="15">
      <t>キチャク</t>
    </rPh>
    <phoneticPr fontId="56"/>
  </si>
  <si>
    <t>有</t>
  </si>
  <si>
    <r>
      <t>（有の場合、変更後経路</t>
    </r>
    <r>
      <rPr>
        <vertAlign val="superscript"/>
        <sz val="10"/>
        <color indexed="8"/>
        <rFont val="ＭＳ ゴシック"/>
        <family val="3"/>
        <charset val="128"/>
      </rPr>
      <t>注５</t>
    </r>
    <r>
      <rPr>
        <sz val="12"/>
        <color theme="1"/>
        <rFont val="ＭＳ ゴシック"/>
        <family val="3"/>
        <charset val="128"/>
      </rPr>
      <t>および変更理由）</t>
    </r>
    <rPh sb="11" eb="12">
      <t>チュウ</t>
    </rPh>
    <phoneticPr fontId="56"/>
  </si>
  <si>
    <t>予約変更による
追加経費発生の有無</t>
    <phoneticPr fontId="56"/>
  </si>
  <si>
    <t>なし</t>
  </si>
  <si>
    <t>（有の場合、変更理由）</t>
    <phoneticPr fontId="56"/>
  </si>
  <si>
    <t>他業務との
航空賃分担の有無</t>
    <phoneticPr fontId="56"/>
  </si>
  <si>
    <t>（有の場合、打合簿を添付）</t>
    <rPh sb="1" eb="2">
      <t>アリ</t>
    </rPh>
    <rPh sb="3" eb="5">
      <t>バアイ</t>
    </rPh>
    <rPh sb="6" eb="8">
      <t>ウチアワ</t>
    </rPh>
    <rPh sb="8" eb="9">
      <t>ボ</t>
    </rPh>
    <rPh sb="10" eb="12">
      <t>テンプ</t>
    </rPh>
    <phoneticPr fontId="56"/>
  </si>
  <si>
    <t>受注者による経費の
一部／差額負担の有無</t>
    <phoneticPr fontId="56"/>
  </si>
  <si>
    <t>（有の場合、全体金額が確認できる運賃証明書を添付）</t>
    <phoneticPr fontId="56"/>
  </si>
  <si>
    <r>
      <t xml:space="preserve">（有の場合、その内容）　
</t>
    </r>
    <r>
      <rPr>
        <i/>
        <sz val="12"/>
        <color indexed="8"/>
        <rFont val="ＭＳ ゴシック"/>
        <family val="3"/>
        <charset val="128"/>
      </rPr>
      <t>例：社内規定によるビジネスクラスの利用　</t>
    </r>
    <r>
      <rPr>
        <sz val="12"/>
        <color theme="1"/>
        <rFont val="ＭＳ ゴシック"/>
        <family val="3"/>
        <charset val="128"/>
      </rPr>
      <t>　　</t>
    </r>
    <phoneticPr fontId="56"/>
  </si>
  <si>
    <r>
      <t>備考</t>
    </r>
    <r>
      <rPr>
        <vertAlign val="superscript"/>
        <sz val="12"/>
        <color indexed="8"/>
        <rFont val="ＭＳ ゴシック"/>
        <family val="3"/>
        <charset val="128"/>
      </rPr>
      <t>注６</t>
    </r>
    <rPh sb="0" eb="2">
      <t>ビコウ</t>
    </rPh>
    <rPh sb="2" eb="3">
      <t>チュウ</t>
    </rPh>
    <phoneticPr fontId="56"/>
  </si>
  <si>
    <r>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t>
    </r>
    <r>
      <rPr>
        <sz val="10"/>
        <color rgb="FF0000FF"/>
        <rFont val="ＭＳ ゴシック"/>
        <family val="3"/>
        <charset val="128"/>
      </rPr>
      <t>当該経費の消費税額算出にあたり、端数処理によって領収書に記載している消費税額と1円単位で異なる場合がありますが、表示された税抜額の変更はおこないません。</t>
    </r>
    <r>
      <rPr>
        <sz val="10"/>
        <rFont val="ＭＳ ゴシック"/>
        <family val="3"/>
        <charset val="128"/>
      </rPr>
      <t xml:space="preserve">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
注７）円貨換算額は小数点第一位を切り捨てしてください。</t>
    </r>
    <rPh sb="216" eb="217">
      <t>チュウ</t>
    </rPh>
    <rPh sb="259" eb="261">
      <t>トウガイ</t>
    </rPh>
    <rPh sb="261" eb="263">
      <t>ケイヒ</t>
    </rPh>
    <rPh sb="264" eb="267">
      <t>ショウヒゼイ</t>
    </rPh>
    <rPh sb="267" eb="268">
      <t>ガク</t>
    </rPh>
    <rPh sb="268" eb="270">
      <t>サンシュツ</t>
    </rPh>
    <rPh sb="275" eb="279">
      <t>ハスウショリ</t>
    </rPh>
    <rPh sb="283" eb="285">
      <t>リョウシュウ</t>
    </rPh>
    <rPh sb="285" eb="286">
      <t>ショ</t>
    </rPh>
    <rPh sb="287" eb="289">
      <t>キサイ</t>
    </rPh>
    <rPh sb="293" eb="297">
      <t>ショウヒゼイガク</t>
    </rPh>
    <rPh sb="299" eb="302">
      <t>エンタンイ</t>
    </rPh>
    <rPh sb="303" eb="304">
      <t>コト</t>
    </rPh>
    <rPh sb="306" eb="308">
      <t>バアイ</t>
    </rPh>
    <rPh sb="336" eb="337">
      <t>チュウ</t>
    </rPh>
    <rPh sb="367" eb="369">
      <t>ゲンソク</t>
    </rPh>
    <rPh sb="395" eb="396">
      <t>チュウ</t>
    </rPh>
    <rPh sb="451" eb="452">
      <t>ベツ</t>
    </rPh>
    <rPh sb="452" eb="454">
      <t>アンケン</t>
    </rPh>
    <rPh sb="454" eb="455">
      <t>コク</t>
    </rPh>
    <rPh sb="455" eb="457">
      <t>ギョウム</t>
    </rPh>
    <rPh sb="459" eb="461">
      <t>ケイゾク</t>
    </rPh>
    <rPh sb="461" eb="463">
      <t>ジュウジ</t>
    </rPh>
    <rPh sb="464" eb="466">
      <t>バアイ</t>
    </rPh>
    <rPh sb="468" eb="469">
      <t>ベツ</t>
    </rPh>
    <rPh sb="469" eb="470">
      <t>クニ</t>
    </rPh>
    <rPh sb="477" eb="479">
      <t>イドウ</t>
    </rPh>
    <rPh sb="479" eb="480">
      <t>ビ</t>
    </rPh>
    <rPh sb="481" eb="483">
      <t>キニュウ</t>
    </rPh>
    <rPh sb="488" eb="489">
      <t>カ</t>
    </rPh>
    <rPh sb="495" eb="496">
      <t>チュウ</t>
    </rPh>
    <rPh sb="517" eb="518">
      <t>チュウ</t>
    </rPh>
    <rPh sb="589" eb="591">
      <t>エンカ</t>
    </rPh>
    <phoneticPr fontId="56"/>
  </si>
  <si>
    <t>様式11</t>
    <phoneticPr fontId="56"/>
  </si>
  <si>
    <t>精算報告明細書（戦争特約保険料）</t>
    <phoneticPr fontId="56"/>
  </si>
  <si>
    <t>細目</t>
  </si>
  <si>
    <t>単価</t>
    <rPh sb="0" eb="2">
      <t>タンカ</t>
    </rPh>
    <phoneticPr fontId="56"/>
  </si>
  <si>
    <t>数量
（現地業務人月）</t>
    <rPh sb="0" eb="2">
      <t>スウリョウ</t>
    </rPh>
    <rPh sb="4" eb="6">
      <t>ゲンチ</t>
    </rPh>
    <rPh sb="6" eb="8">
      <t>ギョウム</t>
    </rPh>
    <rPh sb="8" eb="10">
      <t>ニンゲツ</t>
    </rPh>
    <phoneticPr fontId="56"/>
  </si>
  <si>
    <t>支出金額</t>
  </si>
  <si>
    <t>備　　考</t>
    <phoneticPr fontId="56"/>
  </si>
  <si>
    <t>戦争特約保険料</t>
    <phoneticPr fontId="56"/>
  </si>
  <si>
    <t>合　計（税抜）</t>
    <rPh sb="0" eb="2">
      <t>ゴウケイ</t>
    </rPh>
    <rPh sb="2" eb="3">
      <t>ケイ</t>
    </rPh>
    <phoneticPr fontId="58"/>
  </si>
  <si>
    <t>様式12</t>
    <phoneticPr fontId="56"/>
  </si>
  <si>
    <t>精算報告明細書（一般業務費）</t>
  </si>
  <si>
    <t>費目（小項目）</t>
  </si>
  <si>
    <t>精算額（月額）</t>
  </si>
  <si>
    <t>小計額</t>
  </si>
  <si>
    <t xml:space="preserve"> 特殊傭人費</t>
  </si>
  <si>
    <t xml:space="preserve"> 車両関連費</t>
  </si>
  <si>
    <t>セミナー等実施関連費</t>
    <rPh sb="4" eb="5">
      <t>ナド</t>
    </rPh>
    <rPh sb="5" eb="7">
      <t>ジッシ</t>
    </rPh>
    <rPh sb="7" eb="9">
      <t>カンレン</t>
    </rPh>
    <rPh sb="9" eb="10">
      <t>ヒ</t>
    </rPh>
    <phoneticPr fontId="56"/>
  </si>
  <si>
    <t>事務所関連費</t>
    <rPh sb="0" eb="2">
      <t>ジム</t>
    </rPh>
    <rPh sb="2" eb="3">
      <t>ショ</t>
    </rPh>
    <rPh sb="3" eb="5">
      <t>カンレン</t>
    </rPh>
    <rPh sb="5" eb="6">
      <t>ヒ</t>
    </rPh>
    <phoneticPr fontId="56"/>
  </si>
  <si>
    <t xml:space="preserve"> 旅費・交通費</t>
  </si>
  <si>
    <t xml:space="preserve"> 施設・設備等関連費</t>
    <rPh sb="1" eb="3">
      <t>シセツ</t>
    </rPh>
    <rPh sb="4" eb="6">
      <t>セツビ</t>
    </rPh>
    <rPh sb="6" eb="7">
      <t>ナド</t>
    </rPh>
    <rPh sb="7" eb="9">
      <t>カンレン</t>
    </rPh>
    <rPh sb="9" eb="10">
      <t>ヒ</t>
    </rPh>
    <phoneticPr fontId="56"/>
  </si>
  <si>
    <t xml:space="preserve"> 資料等作成費</t>
  </si>
  <si>
    <t xml:space="preserve"> 雑費</t>
  </si>
  <si>
    <t>合計</t>
  </si>
  <si>
    <t>様式13</t>
    <phoneticPr fontId="56"/>
  </si>
  <si>
    <t>一般業務費出納簿</t>
    <rPh sb="0" eb="2">
      <t>イッパン</t>
    </rPh>
    <rPh sb="2" eb="4">
      <t>ギョウム</t>
    </rPh>
    <rPh sb="4" eb="5">
      <t>ヒ</t>
    </rPh>
    <rPh sb="5" eb="8">
      <t>スイトウボ</t>
    </rPh>
    <phoneticPr fontId="58"/>
  </si>
  <si>
    <t>費目（小項目）名：　　　　　　　　　　</t>
    <rPh sb="0" eb="2">
      <t>ヒモク</t>
    </rPh>
    <rPh sb="3" eb="6">
      <t>ショウコウモク</t>
    </rPh>
    <rPh sb="7" eb="8">
      <t>メイ</t>
    </rPh>
    <phoneticPr fontId="56"/>
  </si>
  <si>
    <t>日付</t>
    <rPh sb="0" eb="2">
      <t>ヒヅケ</t>
    </rPh>
    <phoneticPr fontId="58"/>
  </si>
  <si>
    <t>細　目</t>
    <rPh sb="0" eb="1">
      <t>ホソ</t>
    </rPh>
    <rPh sb="2" eb="3">
      <t>メ</t>
    </rPh>
    <phoneticPr fontId="58"/>
  </si>
  <si>
    <t>証憑
番号</t>
    <rPh sb="0" eb="2">
      <t>ショウヒョウ</t>
    </rPh>
    <rPh sb="3" eb="5">
      <t>バンゴウ</t>
    </rPh>
    <phoneticPr fontId="58"/>
  </si>
  <si>
    <t>支出金額</t>
    <rPh sb="0" eb="2">
      <t>シシュツ</t>
    </rPh>
    <rPh sb="2" eb="4">
      <t>キンガク</t>
    </rPh>
    <phoneticPr fontId="58"/>
  </si>
  <si>
    <t>備　　考</t>
    <rPh sb="0" eb="4">
      <t>ビコウ</t>
    </rPh>
    <phoneticPr fontId="58"/>
  </si>
  <si>
    <t>US$</t>
    <phoneticPr fontId="58"/>
  </si>
  <si>
    <r>
      <t>現地通貨</t>
    </r>
    <r>
      <rPr>
        <i/>
        <vertAlign val="superscript"/>
        <sz val="11"/>
        <rFont val="ＭＳ ゴシック"/>
        <family val="3"/>
        <charset val="128"/>
      </rPr>
      <t>注４</t>
    </r>
    <rPh sb="0" eb="2">
      <t>ゲンチ</t>
    </rPh>
    <rPh sb="2" eb="4">
      <t>ツウカ</t>
    </rPh>
    <rPh sb="4" eb="5">
      <t>チュウ</t>
    </rPh>
    <phoneticPr fontId="58"/>
  </si>
  <si>
    <t>円貨</t>
    <rPh sb="0" eb="2">
      <t>エンカ</t>
    </rPh>
    <phoneticPr fontId="58"/>
  </si>
  <si>
    <t>月額合計</t>
    <rPh sb="0" eb="1">
      <t>ガツ</t>
    </rPh>
    <rPh sb="1" eb="2">
      <t>ガク</t>
    </rPh>
    <rPh sb="2" eb="4">
      <t>ゴウケイ</t>
    </rPh>
    <rPh sb="3" eb="4">
      <t>ケイ</t>
    </rPh>
    <phoneticPr fontId="58"/>
  </si>
  <si>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58"/>
  </si>
  <si>
    <t>円貨換算支出合計額</t>
    <rPh sb="0" eb="2">
      <t>エンカ</t>
    </rPh>
    <rPh sb="2" eb="4">
      <t>カンザン</t>
    </rPh>
    <rPh sb="4" eb="6">
      <t>シシュツ</t>
    </rPh>
    <rPh sb="6" eb="8">
      <t>ゴウケイ</t>
    </rPh>
    <rPh sb="8" eb="9">
      <t>ガク</t>
    </rPh>
    <phoneticPr fontId="58"/>
  </si>
  <si>
    <t>＝</t>
    <phoneticPr fontId="59"/>
  </si>
  <si>
    <t>円</t>
    <rPh sb="0" eb="1">
      <t>エン</t>
    </rPh>
    <phoneticPr fontId="59"/>
  </si>
  <si>
    <t>JICA指定レート</t>
    <rPh sb="4" eb="6">
      <t>シテイ</t>
    </rPh>
    <phoneticPr fontId="59"/>
  </si>
  <si>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</si>
  <si>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56"/>
  </si>
  <si>
    <t>様式14</t>
    <rPh sb="0" eb="2">
      <t>ヨウシキ</t>
    </rPh>
    <phoneticPr fontId="56"/>
  </si>
  <si>
    <t>精算報告明細書（通訳傭上費）</t>
    <rPh sb="0" eb="2">
      <t>セイサン</t>
    </rPh>
    <rPh sb="2" eb="4">
      <t>ホウコク</t>
    </rPh>
    <rPh sb="4" eb="7">
      <t>メイサイショ</t>
    </rPh>
    <rPh sb="8" eb="10">
      <t>ツウヤク</t>
    </rPh>
    <rPh sb="10" eb="12">
      <t>ヨウジョウ</t>
    </rPh>
    <rPh sb="12" eb="13">
      <t>ヒ</t>
    </rPh>
    <phoneticPr fontId="58"/>
  </si>
  <si>
    <t>数量（日）</t>
    <rPh sb="0" eb="2">
      <t>スウリョウ</t>
    </rPh>
    <rPh sb="3" eb="4">
      <t>ヒ</t>
    </rPh>
    <phoneticPr fontId="58"/>
  </si>
  <si>
    <r>
      <t>支出金額</t>
    </r>
    <r>
      <rPr>
        <vertAlign val="superscript"/>
        <sz val="11"/>
        <rFont val="ＭＳ ゴシック"/>
        <family val="3"/>
        <charset val="128"/>
      </rPr>
      <t>注１</t>
    </r>
    <rPh sb="0" eb="2">
      <t>シシュツ</t>
    </rPh>
    <rPh sb="2" eb="4">
      <t>キンガク</t>
    </rPh>
    <rPh sb="4" eb="5">
      <t>チュウ</t>
    </rPh>
    <phoneticPr fontId="58"/>
  </si>
  <si>
    <r>
      <t>合計（税込）</t>
    </r>
    <r>
      <rPr>
        <vertAlign val="superscript"/>
        <sz val="12"/>
        <rFont val="ＭＳ ゴシック"/>
        <family val="3"/>
        <charset val="128"/>
      </rPr>
      <t>注２</t>
    </r>
    <rPh sb="0" eb="2">
      <t>ゴウケイ</t>
    </rPh>
    <rPh sb="1" eb="2">
      <t>ケイ</t>
    </rPh>
    <rPh sb="3" eb="5">
      <t>ゼイコミ</t>
    </rPh>
    <rPh sb="6" eb="7">
      <t>チュウ</t>
    </rPh>
    <phoneticPr fontId="58"/>
  </si>
  <si>
    <r>
      <t>合計（税抜）</t>
    </r>
    <r>
      <rPr>
        <vertAlign val="superscript"/>
        <sz val="12"/>
        <rFont val="ＭＳ ゴシック"/>
        <family val="3"/>
        <charset val="128"/>
      </rPr>
      <t>注３</t>
    </r>
    <rPh sb="0" eb="2">
      <t>ゴウケイ</t>
    </rPh>
    <rPh sb="1" eb="2">
      <t>ケイ</t>
    </rPh>
    <rPh sb="3" eb="5">
      <t>ゼイヌキ</t>
    </rPh>
    <rPh sb="6" eb="7">
      <t>チュウ</t>
    </rPh>
    <phoneticPr fontId="58"/>
  </si>
  <si>
    <t>精算報告明細書（報告書作成費）</t>
    <rPh sb="0" eb="2">
      <t>セイサン</t>
    </rPh>
    <rPh sb="2" eb="4">
      <t>ホウコク</t>
    </rPh>
    <rPh sb="4" eb="7">
      <t>メイサイショ</t>
    </rPh>
    <rPh sb="8" eb="11">
      <t>ホウコクショ</t>
    </rPh>
    <rPh sb="11" eb="13">
      <t>サクセイ</t>
    </rPh>
    <rPh sb="13" eb="14">
      <t>ヒ</t>
    </rPh>
    <phoneticPr fontId="58"/>
  </si>
  <si>
    <t xml:space="preserve">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報告書作成費はすべて日本国内で支出され、消費税課税対象取引であることを前提に、税込合計金額に100/110を乗じて税抜金額とする設定となっています。また、海外で支出される経費等（消費税の対象取引ではない場合）については、この税額控除手続きが不要ですので、100/110を乗じる必要はありません。
</t>
    <rPh sb="6" eb="8">
      <t>ニホン</t>
    </rPh>
    <rPh sb="8" eb="10">
      <t>コクナイ</t>
    </rPh>
    <rPh sb="17" eb="19">
      <t>シシュツ</t>
    </rPh>
    <rPh sb="24" eb="26">
      <t>ソウテイ</t>
    </rPh>
    <rPh sb="172" eb="173">
      <t>チュウ</t>
    </rPh>
    <rPh sb="175" eb="176">
      <t>ホン</t>
    </rPh>
    <rPh sb="182" eb="185">
      <t>ホウコクショ</t>
    </rPh>
    <rPh sb="185" eb="187">
      <t>サクセイ</t>
    </rPh>
    <rPh sb="192" eb="194">
      <t>ニホン</t>
    </rPh>
    <rPh sb="194" eb="196">
      <t>コクナイ</t>
    </rPh>
    <rPh sb="197" eb="199">
      <t>シシュツ</t>
    </rPh>
    <rPh sb="202" eb="205">
      <t>ショウヒゼイ</t>
    </rPh>
    <rPh sb="205" eb="207">
      <t>カゼイ</t>
    </rPh>
    <rPh sb="207" eb="209">
      <t>タイショウ</t>
    </rPh>
    <rPh sb="209" eb="211">
      <t>トリヒキ</t>
    </rPh>
    <rPh sb="217" eb="219">
      <t>ゼンテイ</t>
    </rPh>
    <rPh sb="221" eb="223">
      <t>ゼイコミ</t>
    </rPh>
    <rPh sb="223" eb="225">
      <t>ゴウケイ</t>
    </rPh>
    <rPh sb="225" eb="227">
      <t>キンガク</t>
    </rPh>
    <rPh sb="236" eb="237">
      <t>ジョウ</t>
    </rPh>
    <rPh sb="239" eb="241">
      <t>ゼイヌキ</t>
    </rPh>
    <rPh sb="241" eb="243">
      <t>キンガク</t>
    </rPh>
    <rPh sb="246" eb="248">
      <t>セッテイ</t>
    </rPh>
    <rPh sb="259" eb="261">
      <t>カイガイ</t>
    </rPh>
    <rPh sb="262" eb="264">
      <t>シシュツ</t>
    </rPh>
    <rPh sb="267" eb="269">
      <t>ケイヒ</t>
    </rPh>
    <rPh sb="269" eb="270">
      <t>トウ</t>
    </rPh>
    <rPh sb="271" eb="274">
      <t>ショウヒゼイ</t>
    </rPh>
    <rPh sb="275" eb="277">
      <t>タイショウ</t>
    </rPh>
    <rPh sb="277" eb="279">
      <t>トリヒキ</t>
    </rPh>
    <rPh sb="283" eb="285">
      <t>バアイ</t>
    </rPh>
    <rPh sb="294" eb="296">
      <t>ゼイガク</t>
    </rPh>
    <rPh sb="296" eb="298">
      <t>コウジョ</t>
    </rPh>
    <rPh sb="298" eb="300">
      <t>テツヅ</t>
    </rPh>
    <rPh sb="302" eb="304">
      <t>フヨウ</t>
    </rPh>
    <rPh sb="317" eb="318">
      <t>ジョウ</t>
    </rPh>
    <rPh sb="320" eb="322">
      <t>ヒツヨウ</t>
    </rPh>
    <phoneticPr fontId="56"/>
  </si>
  <si>
    <t>様式15</t>
    <phoneticPr fontId="56"/>
  </si>
  <si>
    <t>精算報告明細書（機材費）</t>
  </si>
  <si>
    <t>（１）機材購入費</t>
  </si>
  <si>
    <t>日付</t>
  </si>
  <si>
    <t>証憑
番号</t>
  </si>
  <si>
    <r>
      <t>支出金額</t>
    </r>
    <r>
      <rPr>
        <vertAlign val="superscript"/>
        <sz val="11"/>
        <rFont val="ＭＳ ゴシック"/>
        <family val="3"/>
        <charset val="128"/>
      </rPr>
      <t>注１</t>
    </r>
  </si>
  <si>
    <t>打合簿の
添付有無</t>
  </si>
  <si>
    <r>
      <t>調達地</t>
    </r>
    <r>
      <rPr>
        <vertAlign val="superscript"/>
        <sz val="11"/>
        <rFont val="ＭＳ ゴシック"/>
        <family val="3"/>
        <charset val="128"/>
      </rPr>
      <t>注２</t>
    </r>
  </si>
  <si>
    <t>備　　考</t>
  </si>
  <si>
    <t>本邦調達</t>
  </si>
  <si>
    <t>現地調達</t>
  </si>
  <si>
    <t>第三国調達</t>
  </si>
  <si>
    <r>
      <t>合　計（税抜）</t>
    </r>
    <r>
      <rPr>
        <b/>
        <vertAlign val="superscript"/>
        <sz val="12"/>
        <rFont val="ＭＳ ゴシック"/>
        <family val="3"/>
        <charset val="128"/>
      </rPr>
      <t>注３</t>
    </r>
    <rPh sb="0" eb="2">
      <t>ゴウケイ</t>
    </rPh>
    <rPh sb="2" eb="3">
      <t>ケイ</t>
    </rPh>
    <rPh sb="7" eb="8">
      <t>チュウ</t>
    </rPh>
    <phoneticPr fontId="58"/>
  </si>
  <si>
    <r>
      <t>（２）機材損料・借料</t>
    </r>
    <r>
      <rPr>
        <vertAlign val="superscript"/>
        <sz val="12"/>
        <rFont val="ＭＳ ゴシック"/>
        <family val="3"/>
        <charset val="128"/>
      </rPr>
      <t>注５</t>
    </r>
    <rPh sb="10" eb="11">
      <t>チュウ</t>
    </rPh>
    <phoneticPr fontId="56"/>
  </si>
  <si>
    <t>数量</t>
    <rPh sb="0" eb="2">
      <t>スウリョウ</t>
    </rPh>
    <phoneticPr fontId="56"/>
  </si>
  <si>
    <t>（３）機材送料</t>
  </si>
  <si>
    <t>機材費合計</t>
  </si>
  <si>
    <t>注１）支出額の表示は円貨（又は円貨相当）で統一してください。円貨以外の通貨で支出されている場合は、
　　「備考」欄または証書貼付台紙に換算式を記入してください。その際、交換レート（JICA指定レート／
　　　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
注５）損料は単価×数量を記載して下さい。</t>
    <rPh sb="5" eb="6">
      <t>ガク</t>
    </rPh>
    <rPh sb="7" eb="9">
      <t>ヒョウジ</t>
    </rPh>
    <rPh sb="13" eb="14">
      <t>マタ</t>
    </rPh>
    <rPh sb="15" eb="17">
      <t>エンカ</t>
    </rPh>
    <rPh sb="17" eb="19">
      <t>ソウトウ</t>
    </rPh>
    <rPh sb="21" eb="23">
      <t>トウイツ</t>
    </rPh>
    <rPh sb="121" eb="123">
      <t>カイガイ</t>
    </rPh>
    <rPh sb="123" eb="125">
      <t>ソウキン</t>
    </rPh>
    <rPh sb="140" eb="141">
      <t>チュウ</t>
    </rPh>
    <rPh sb="187" eb="188">
      <t>チュウ</t>
    </rPh>
    <rPh sb="190" eb="192">
      <t>チョウタツ</t>
    </rPh>
    <rPh sb="192" eb="193">
      <t>チ</t>
    </rPh>
    <rPh sb="195" eb="197">
      <t>ホンポウ</t>
    </rPh>
    <rPh sb="197" eb="199">
      <t>チョウタツ</t>
    </rPh>
    <rPh sb="201" eb="203">
      <t>バアイ</t>
    </rPh>
    <rPh sb="204" eb="206">
      <t>テキセツ</t>
    </rPh>
    <rPh sb="207" eb="210">
      <t>ショウヒゼイ</t>
    </rPh>
    <rPh sb="210" eb="211">
      <t>ガク</t>
    </rPh>
    <rPh sb="212" eb="214">
      <t>コウジョ</t>
    </rPh>
    <rPh sb="217" eb="219">
      <t>ゼイヌキ</t>
    </rPh>
    <rPh sb="219" eb="221">
      <t>カカク</t>
    </rPh>
    <rPh sb="280" eb="282">
      <t>ソンリョウ</t>
    </rPh>
    <rPh sb="283" eb="285">
      <t>タンカ</t>
    </rPh>
    <rPh sb="286" eb="288">
      <t>スウリョウ</t>
    </rPh>
    <rPh sb="289" eb="291">
      <t>キサイ</t>
    </rPh>
    <rPh sb="293" eb="294">
      <t>クダ</t>
    </rPh>
    <phoneticPr fontId="56"/>
  </si>
  <si>
    <t>様式16</t>
    <phoneticPr fontId="56"/>
  </si>
  <si>
    <t>精算報告明細書（再委託費）</t>
  </si>
  <si>
    <t>（１）再委託費（現地再委託費）</t>
  </si>
  <si>
    <t>細　目</t>
  </si>
  <si>
    <r>
      <rPr>
        <sz val="11"/>
        <rFont val="ＭＳ ゴシック"/>
        <family val="3"/>
        <charset val="128"/>
      </rPr>
      <t>支出金額</t>
    </r>
    <r>
      <rPr>
        <vertAlign val="superscript"/>
        <sz val="11"/>
        <rFont val="ＭＳ ゴシック"/>
        <family val="3"/>
        <charset val="128"/>
      </rPr>
      <t>注１</t>
    </r>
  </si>
  <si>
    <t>US$</t>
  </si>
  <si>
    <t>現地通貨</t>
  </si>
  <si>
    <t>円貨</t>
  </si>
  <si>
    <t>円貨換算</t>
  </si>
  <si>
    <t>小計</t>
  </si>
  <si>
    <t>（２）再委託費（国内再委託費）</t>
  </si>
  <si>
    <t>支出金額
（円）</t>
  </si>
  <si>
    <r>
      <t>合計（税込）</t>
    </r>
    <r>
      <rPr>
        <vertAlign val="superscript"/>
        <sz val="12"/>
        <rFont val="ＭＳ ゴシック"/>
        <family val="3"/>
        <charset val="128"/>
      </rPr>
      <t>注３</t>
    </r>
    <rPh sb="3" eb="5">
      <t>ゼイコミ</t>
    </rPh>
    <rPh sb="6" eb="7">
      <t>チュウ</t>
    </rPh>
    <phoneticPr fontId="56"/>
  </si>
  <si>
    <r>
      <t>合計（税抜）</t>
    </r>
    <r>
      <rPr>
        <vertAlign val="superscript"/>
        <sz val="12"/>
        <rFont val="ＭＳ ゴシック"/>
        <family val="3"/>
        <charset val="128"/>
      </rPr>
      <t>注4</t>
    </r>
    <rPh sb="0" eb="2">
      <t>ゴウケイ</t>
    </rPh>
    <rPh sb="3" eb="5">
      <t>ゼイヌキ</t>
    </rPh>
    <rPh sb="6" eb="7">
      <t>チュウ</t>
    </rPh>
    <phoneticPr fontId="56"/>
  </si>
  <si>
    <t>再委託費合計額</t>
  </si>
  <si>
    <t>（１）再委託費（現地再委託費）と（２）再委託費（国内再委託費）の合計額</t>
    <phoneticPr fontId="56"/>
  </si>
  <si>
    <t>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注３）支出金額に税抜金額を記載する場合は、「合計（税込）」の金額に斜線を入れてください。
注４）再委託費（国内再委託費）では、経費はすべて日本国内で支出され、消費税課税対象取引であることを前提に、税込合計金額に100/110を乗じて税抜金額とする設定となっています。</t>
    <rPh sb="0" eb="1">
      <t>チュウ</t>
    </rPh>
    <rPh sb="41" eb="43">
      <t>キサイ</t>
    </rPh>
    <rPh sb="106" eb="107">
      <t>チュウ</t>
    </rPh>
    <rPh sb="150" eb="151">
      <t>チュウ</t>
    </rPh>
    <rPh sb="195" eb="196">
      <t>チュウ</t>
    </rPh>
    <rPh sb="198" eb="201">
      <t>サイイタク</t>
    </rPh>
    <rPh sb="201" eb="202">
      <t>ヒ</t>
    </rPh>
    <rPh sb="203" eb="205">
      <t>コクナイ</t>
    </rPh>
    <rPh sb="205" eb="208">
      <t>サイイタク</t>
    </rPh>
    <rPh sb="208" eb="209">
      <t>ヒ</t>
    </rPh>
    <rPh sb="213" eb="215">
      <t>ケイヒ</t>
    </rPh>
    <phoneticPr fontId="1"/>
  </si>
  <si>
    <t>様式17</t>
    <phoneticPr fontId="56"/>
  </si>
  <si>
    <t>精算報告明細書（国内業務費）</t>
  </si>
  <si>
    <r>
      <rPr>
        <sz val="12"/>
        <rFont val="ＭＳ ゴシック"/>
        <family val="3"/>
        <charset val="128"/>
      </rPr>
      <t>（１）技術研修費／招へい費</t>
    </r>
    <r>
      <rPr>
        <vertAlign val="superscript"/>
        <sz val="12"/>
        <rFont val="ＭＳ ゴシック"/>
        <family val="3"/>
        <charset val="128"/>
      </rPr>
      <t>注１</t>
    </r>
  </si>
  <si>
    <t>諸謝金</t>
  </si>
  <si>
    <t>講師謝金</t>
  </si>
  <si>
    <t>検討会等参加謝金</t>
  </si>
  <si>
    <t>原稿謝金</t>
  </si>
  <si>
    <t>見学謝金</t>
  </si>
  <si>
    <t>実施諸費</t>
  </si>
  <si>
    <t>翻訳費</t>
  </si>
  <si>
    <t>会場借上費</t>
  </si>
  <si>
    <t>参考資料等作成・購入費</t>
  </si>
  <si>
    <t>機材借料・損料</t>
  </si>
  <si>
    <t>消耗品等購入費</t>
  </si>
  <si>
    <t>同行者等旅費</t>
  </si>
  <si>
    <t>再委託費</t>
  </si>
  <si>
    <r>
      <t>合計（税抜）</t>
    </r>
    <r>
      <rPr>
        <b/>
        <vertAlign val="superscript"/>
        <sz val="12"/>
        <rFont val="ＭＳ ゴシック"/>
        <family val="3"/>
        <charset val="128"/>
      </rPr>
      <t>注２</t>
    </r>
    <rPh sb="0" eb="2">
      <t>ゴウケイ</t>
    </rPh>
    <rPh sb="3" eb="5">
      <t>ゼイヌキ</t>
    </rPh>
    <rPh sb="6" eb="7">
      <t>チュウ</t>
    </rPh>
    <phoneticPr fontId="56"/>
  </si>
  <si>
    <t>（２）諸雑費</t>
    <rPh sb="3" eb="4">
      <t>ショ</t>
    </rPh>
    <rPh sb="4" eb="6">
      <t>ザッピ</t>
    </rPh>
    <phoneticPr fontId="56"/>
  </si>
  <si>
    <t>細　目</t>
    <rPh sb="0" eb="1">
      <t>ホソ</t>
    </rPh>
    <rPh sb="2" eb="3">
      <t>メ</t>
    </rPh>
    <phoneticPr fontId="56"/>
  </si>
  <si>
    <t>支出金額</t>
    <phoneticPr fontId="56"/>
  </si>
  <si>
    <t>備考</t>
    <rPh sb="0" eb="2">
      <t>ビコウ</t>
    </rPh>
    <phoneticPr fontId="56"/>
  </si>
  <si>
    <t>証憑
番号</t>
    <rPh sb="0" eb="2">
      <t>ショウヒョウ</t>
    </rPh>
    <rPh sb="3" eb="5">
      <t>バンゴウ</t>
    </rPh>
    <phoneticPr fontId="56"/>
  </si>
  <si>
    <t>国内業務費合計額</t>
  </si>
  <si>
    <t>注１）国内業務費は、「技術研修費」、「招へい費」及び「諸雑費」の合計額となります。「招へい費」については、別の精算報告明細書にまとめられていますので、適切に合算してください。
注２）国内業務費明細書の税抜金額を記入してください。
注３）複数の研修コースを実施した場合、コース毎に精算報告明細書を作成してください。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88" eb="89">
      <t>チュウ</t>
    </rPh>
    <rPh sb="115" eb="116">
      <t>チュウ</t>
    </rPh>
    <rPh sb="118" eb="120">
      <t>フクスウ</t>
    </rPh>
    <rPh sb="121" eb="123">
      <t>ケンシュウ</t>
    </rPh>
    <rPh sb="127" eb="129">
      <t>ジッシ</t>
    </rPh>
    <rPh sb="131" eb="133">
      <t>バアイ</t>
    </rPh>
    <rPh sb="137" eb="138">
      <t>ゴト</t>
    </rPh>
    <rPh sb="139" eb="141">
      <t>セイサン</t>
    </rPh>
    <rPh sb="141" eb="143">
      <t>ホウコク</t>
    </rPh>
    <rPh sb="143" eb="146">
      <t>メイサイショ</t>
    </rPh>
    <rPh sb="147" eb="149">
      <t>サクセイ</t>
    </rPh>
    <rPh sb="157" eb="158">
      <t>チュウ</t>
    </rPh>
    <rPh sb="160" eb="161">
      <t>ショ</t>
    </rPh>
    <rPh sb="161" eb="163">
      <t>ザッピ</t>
    </rPh>
    <rPh sb="164" eb="166">
      <t>ケイジョウ</t>
    </rPh>
    <rPh sb="169" eb="171">
      <t>バアイ</t>
    </rPh>
    <rPh sb="179" eb="181">
      <t>サクジョ</t>
    </rPh>
    <rPh sb="184" eb="185">
      <t>カマ</t>
    </rPh>
    <phoneticPr fontId="56"/>
  </si>
  <si>
    <t>様式18</t>
    <phoneticPr fontId="56"/>
  </si>
  <si>
    <t>精算報告明細書（現地一時隔離関連費）</t>
    <rPh sb="8" eb="10">
      <t>ゲンチ</t>
    </rPh>
    <rPh sb="10" eb="12">
      <t>イチジ</t>
    </rPh>
    <rPh sb="12" eb="14">
      <t>カクリ</t>
    </rPh>
    <rPh sb="14" eb="16">
      <t>カンレン</t>
    </rPh>
    <rPh sb="16" eb="17">
      <t>ヒ</t>
    </rPh>
    <phoneticPr fontId="56"/>
  </si>
  <si>
    <t>（１）直接人件費相当額の待機費用</t>
    <phoneticPr fontId="56"/>
  </si>
  <si>
    <t>月額単価</t>
    <rPh sb="0" eb="2">
      <t>ゲツガク</t>
    </rPh>
    <phoneticPr fontId="56"/>
  </si>
  <si>
    <t>業務人月</t>
  </si>
  <si>
    <t>現地</t>
  </si>
  <si>
    <r>
      <t>参考（報酬月額）</t>
    </r>
    <r>
      <rPr>
        <vertAlign val="superscript"/>
        <sz val="12"/>
        <color rgb="FFFF0000"/>
        <rFont val="ＭＳ ゴシック"/>
        <family val="3"/>
        <charset val="128"/>
      </rPr>
      <t>注１</t>
    </r>
    <rPh sb="0" eb="2">
      <t>サンコウ</t>
    </rPh>
    <rPh sb="3" eb="5">
      <t>ホウシュウ</t>
    </rPh>
    <rPh sb="5" eb="7">
      <t>ゲツガク</t>
    </rPh>
    <rPh sb="8" eb="9">
      <t>チュウ</t>
    </rPh>
    <phoneticPr fontId="56"/>
  </si>
  <si>
    <t>合計</t>
    <rPh sb="0" eb="1">
      <t>ゴウ</t>
    </rPh>
    <phoneticPr fontId="56"/>
  </si>
  <si>
    <t>注１）待機費用の月額単価は報酬額（月額単価）を3.08で除した金額にて計算式を入れています。契約で定めた月額単価と異なる場合は、参考（報酬月額）欄は使用せず、直接入力してください。</t>
    <rPh sb="0" eb="1">
      <t>チュウ</t>
    </rPh>
    <rPh sb="31" eb="33">
      <t>キンガク</t>
    </rPh>
    <rPh sb="35" eb="38">
      <t>ケイサンシキ</t>
    </rPh>
    <rPh sb="39" eb="40">
      <t>イ</t>
    </rPh>
    <rPh sb="46" eb="48">
      <t>ケイヤク</t>
    </rPh>
    <rPh sb="49" eb="50">
      <t>サダ</t>
    </rPh>
    <rPh sb="52" eb="53">
      <t>ツキ</t>
    </rPh>
    <rPh sb="53" eb="54">
      <t>ガク</t>
    </rPh>
    <rPh sb="54" eb="56">
      <t>タンカ</t>
    </rPh>
    <rPh sb="57" eb="58">
      <t>コト</t>
    </rPh>
    <rPh sb="60" eb="62">
      <t>バアイ</t>
    </rPh>
    <rPh sb="64" eb="66">
      <t>サンコウ</t>
    </rPh>
    <rPh sb="72" eb="73">
      <t>ラン</t>
    </rPh>
    <rPh sb="74" eb="76">
      <t>シヨウ</t>
    </rPh>
    <rPh sb="79" eb="81">
      <t>チョクセツ</t>
    </rPh>
    <rPh sb="81" eb="83">
      <t>ニュウリョク</t>
    </rPh>
    <phoneticPr fontId="56"/>
  </si>
  <si>
    <t>（２）隔離施設までのタクシー代等の経費</t>
    <rPh sb="3" eb="5">
      <t>カクリ</t>
    </rPh>
    <rPh sb="5" eb="7">
      <t>シセツ</t>
    </rPh>
    <rPh sb="14" eb="15">
      <t>ダイ</t>
    </rPh>
    <rPh sb="15" eb="16">
      <t>ナド</t>
    </rPh>
    <rPh sb="17" eb="19">
      <t>ケイヒ</t>
    </rPh>
    <phoneticPr fontId="56"/>
  </si>
  <si>
    <t>合　計</t>
    <rPh sb="0" eb="2">
      <t>ゴウケイ</t>
    </rPh>
    <rPh sb="2" eb="3">
      <t>ケイ</t>
    </rPh>
    <phoneticPr fontId="5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</si>
  <si>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56"/>
  </si>
  <si>
    <t>従事期間</t>
    <phoneticPr fontId="56"/>
  </si>
  <si>
    <t>氏　名</t>
    <phoneticPr fontId="56"/>
  </si>
  <si>
    <t>日当</t>
    <rPh sb="0" eb="2">
      <t>ニットウ</t>
    </rPh>
    <phoneticPr fontId="56"/>
  </si>
  <si>
    <t>宿泊費</t>
    <rPh sb="0" eb="3">
      <t>シュクハクヒ</t>
    </rPh>
    <phoneticPr fontId="56"/>
  </si>
  <si>
    <t>日数</t>
    <rPh sb="0" eb="2">
      <t>ニッスウ</t>
    </rPh>
    <phoneticPr fontId="56"/>
  </si>
  <si>
    <t>2021/〇/〇～2021/〇/〇</t>
    <phoneticPr fontId="56"/>
  </si>
  <si>
    <t>現地一時隔離費合計　　　　　　</t>
    <rPh sb="0" eb="2">
      <t>ゲンチ</t>
    </rPh>
    <rPh sb="2" eb="4">
      <t>イチジ</t>
    </rPh>
    <rPh sb="4" eb="6">
      <t>カクリ</t>
    </rPh>
    <rPh sb="6" eb="7">
      <t>ヒ</t>
    </rPh>
    <rPh sb="7" eb="9">
      <t>ゴウケイ</t>
    </rPh>
    <phoneticPr fontId="56"/>
  </si>
  <si>
    <t>注１）本費目について、契約書に計上していない場合は、打合簿を添付してください。
注２）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3" eb="4">
      <t>ホン</t>
    </rPh>
    <rPh sb="4" eb="6">
      <t>ヒモク</t>
    </rPh>
    <rPh sb="11" eb="13">
      <t>ケイヤク</t>
    </rPh>
    <rPh sb="13" eb="14">
      <t>ショ</t>
    </rPh>
    <rPh sb="15" eb="17">
      <t>ケイジョウ</t>
    </rPh>
    <rPh sb="22" eb="24">
      <t>バアイ</t>
    </rPh>
    <rPh sb="26" eb="28">
      <t>ウチアワ</t>
    </rPh>
    <rPh sb="28" eb="29">
      <t>ボ</t>
    </rPh>
    <rPh sb="30" eb="32">
      <t>テンプ</t>
    </rPh>
    <phoneticPr fontId="56"/>
  </si>
  <si>
    <t>様式19</t>
    <phoneticPr fontId="56"/>
  </si>
  <si>
    <t>精算報告明細書（本邦一時隔離関連費）</t>
    <rPh sb="8" eb="10">
      <t>ホンポウ</t>
    </rPh>
    <rPh sb="10" eb="12">
      <t>イチジ</t>
    </rPh>
    <rPh sb="12" eb="14">
      <t>カクリ</t>
    </rPh>
    <rPh sb="14" eb="16">
      <t>カンレン</t>
    </rPh>
    <rPh sb="16" eb="17">
      <t>ヒ</t>
    </rPh>
    <phoneticPr fontId="56"/>
  </si>
  <si>
    <t>（１）隔離施設までのハイヤー代等の経費</t>
    <rPh sb="3" eb="5">
      <t>カクリ</t>
    </rPh>
    <rPh sb="5" eb="7">
      <t>シセツ</t>
    </rPh>
    <rPh sb="14" eb="15">
      <t>ダイ</t>
    </rPh>
    <rPh sb="15" eb="16">
      <t>ナド</t>
    </rPh>
    <rPh sb="17" eb="19">
      <t>ケイヒ</t>
    </rPh>
    <phoneticPr fontId="56"/>
  </si>
  <si>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56"/>
  </si>
  <si>
    <t>期間</t>
    <phoneticPr fontId="56"/>
  </si>
  <si>
    <t>合計金額</t>
    <phoneticPr fontId="56"/>
  </si>
  <si>
    <r>
      <t xml:space="preserve">証憑
番号 </t>
    </r>
    <r>
      <rPr>
        <sz val="8"/>
        <rFont val="ＭＳ ゴシック"/>
        <family val="3"/>
        <charset val="128"/>
      </rPr>
      <t>注1</t>
    </r>
    <rPh sb="6" eb="7">
      <t>チュウ</t>
    </rPh>
    <phoneticPr fontId="56"/>
  </si>
  <si>
    <t>本邦一時隔離費合計　　　　　　</t>
    <rPh sb="0" eb="2">
      <t>ホンポウ</t>
    </rPh>
    <rPh sb="2" eb="4">
      <t>イチジ</t>
    </rPh>
    <rPh sb="4" eb="6">
      <t>カクリ</t>
    </rPh>
    <rPh sb="6" eb="7">
      <t>ヒ</t>
    </rPh>
    <rPh sb="7" eb="9">
      <t>ゴウケイ</t>
    </rPh>
    <phoneticPr fontId="56"/>
  </si>
  <si>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56"/>
  </si>
  <si>
    <t>様式20</t>
    <phoneticPr fontId="56"/>
  </si>
  <si>
    <t>証拠書類附属書</t>
    <rPh sb="0" eb="7">
      <t>ショウコショルイフゾクショ</t>
    </rPh>
    <phoneticPr fontId="56"/>
  </si>
  <si>
    <r>
      <t>証書番号</t>
    </r>
    <r>
      <rPr>
        <vertAlign val="superscript"/>
        <sz val="12"/>
        <rFont val="ＭＳ ゴシック"/>
        <family val="3"/>
        <charset val="128"/>
      </rPr>
      <t>(注1)</t>
    </r>
    <rPh sb="5" eb="6">
      <t>チュウ</t>
    </rPh>
    <phoneticPr fontId="56"/>
  </si>
  <si>
    <r>
      <t>【備考　</t>
    </r>
    <r>
      <rPr>
        <vertAlign val="superscript"/>
        <sz val="12"/>
        <rFont val="ＭＳ ゴシック"/>
        <family val="3"/>
        <charset val="128"/>
      </rPr>
      <t>注2</t>
    </r>
    <r>
      <rPr>
        <sz val="12"/>
        <rFont val="ＭＳ ゴシック"/>
        <family val="3"/>
        <charset val="128"/>
      </rPr>
      <t>】</t>
    </r>
    <rPh sb="1" eb="3">
      <t>ビコウ</t>
    </rPh>
    <phoneticPr fontId="56"/>
  </si>
  <si>
    <t>注意事項</t>
    <rPh sb="0" eb="2">
      <t>チュウイ</t>
    </rPh>
    <rPh sb="2" eb="4">
      <t>ジコウ</t>
    </rPh>
    <phoneticPr fontId="56"/>
  </si>
  <si>
    <t>注1）本台紙を使用しないA4サイズの領収書の場合にも証書番号を記載して下さい。</t>
    <phoneticPr fontId="56"/>
  </si>
  <si>
    <t>注2）以下の場合は証憑添付台紙の備考に理由を補記してください。
　  ①領収書の要件（日付 ・宛名・発行者・支出内容・領収書印又はサイン）を満たさない場合。
  　②履行期限外の場合。</t>
    <rPh sb="19" eb="21">
      <t>リユウ</t>
    </rPh>
    <phoneticPr fontId="56"/>
  </si>
  <si>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56"/>
  </si>
  <si>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56"/>
  </si>
  <si>
    <t>様式21</t>
    <rPh sb="0" eb="2">
      <t>ヨウシキ</t>
    </rPh>
    <phoneticPr fontId="56"/>
  </si>
  <si>
    <t>精算に必要な打合簿は以下一覧表に記してください。（精算書類添付分、及びプラットフォーム（以下PF）格納分）</t>
    <rPh sb="0" eb="2">
      <t>セイサン</t>
    </rPh>
    <rPh sb="3" eb="5">
      <t>ヒツヨウ</t>
    </rPh>
    <rPh sb="6" eb="8">
      <t>ウチアワ</t>
    </rPh>
    <rPh sb="8" eb="9">
      <t>ボ</t>
    </rPh>
    <rPh sb="10" eb="12">
      <t>イカ</t>
    </rPh>
    <rPh sb="12" eb="15">
      <t>イチランヒョウ</t>
    </rPh>
    <rPh sb="16" eb="17">
      <t>シル</t>
    </rPh>
    <rPh sb="25" eb="29">
      <t>セイサンショルイ</t>
    </rPh>
    <rPh sb="29" eb="32">
      <t>テンプブン</t>
    </rPh>
    <rPh sb="33" eb="34">
      <t>オヨ</t>
    </rPh>
    <rPh sb="44" eb="46">
      <t>イカ</t>
    </rPh>
    <rPh sb="49" eb="52">
      <t>カクノウブン</t>
    </rPh>
    <phoneticPr fontId="56"/>
  </si>
  <si>
    <t>関連証憑</t>
    <rPh sb="0" eb="4">
      <t>カンレンショウヒョウ</t>
    </rPh>
    <phoneticPr fontId="56"/>
  </si>
  <si>
    <t>費目</t>
    <rPh sb="0" eb="2">
      <t>ヒモク</t>
    </rPh>
    <phoneticPr fontId="56"/>
  </si>
  <si>
    <t>提出方法
PF格納/精算報告書添付</t>
    <rPh sb="0" eb="4">
      <t>テイシュツホウホウ</t>
    </rPh>
    <rPh sb="7" eb="9">
      <t>カクノウ</t>
    </rPh>
    <rPh sb="10" eb="17">
      <t>セイサンホウコクショテンプ</t>
    </rPh>
    <phoneticPr fontId="56"/>
  </si>
  <si>
    <t>PF
打合簿番号</t>
    <rPh sb="3" eb="5">
      <t>ウチアワ</t>
    </rPh>
    <rPh sb="5" eb="6">
      <t>ボ</t>
    </rPh>
    <rPh sb="6" eb="8">
      <t>バンゴウ</t>
    </rPh>
    <phoneticPr fontId="56"/>
  </si>
  <si>
    <t>PDF添付の場合
ファイル名とページ</t>
  </si>
  <si>
    <t>その他</t>
    <rPh sb="2" eb="3">
      <t>タ</t>
    </rPh>
    <phoneticPr fontId="56"/>
  </si>
  <si>
    <t>ファイル名</t>
    <rPh sb="4" eb="5">
      <t>メイ</t>
    </rPh>
    <phoneticPr fontId="56"/>
  </si>
  <si>
    <t>証憑番号</t>
    <rPh sb="0" eb="4">
      <t>ショウヒョウバンゴウ</t>
    </rPh>
    <phoneticPr fontId="56"/>
  </si>
  <si>
    <t>⑥その他</t>
  </si>
  <si>
    <t>再―1</t>
  </si>
  <si>
    <t>PF格納</t>
  </si>
  <si>
    <t>　</t>
  </si>
  <si>
    <t>調達選定経緯</t>
  </si>
  <si>
    <t>記載例</t>
  </si>
  <si>
    <t>⑤機材費</t>
  </si>
  <si>
    <t>機―1</t>
  </si>
  <si>
    <t>報告書添付</t>
  </si>
  <si>
    <t>-</t>
  </si>
  <si>
    <t xml:space="preserve">②打合簿P50 </t>
  </si>
  <si>
    <t>定額計上の残高の確定</t>
  </si>
  <si>
    <t>報酬</t>
  </si>
  <si>
    <t>機材費</t>
  </si>
  <si>
    <t>PF上で打合簿のやり取りをしている場合はF列に、PF導入前にやり取りをしていた打合簿は、そのファイル名と該当のページ数をE列に記載ください。</t>
    <phoneticPr fontId="56"/>
  </si>
  <si>
    <t>内容（打合簿名等）</t>
    <rPh sb="0" eb="2">
      <t>ナイヨウ</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</si>
</sst>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Red]\-#,##0"/>
    <numFmt numFmtId="177" formatCode="[$-F800]dddd\,\ mmmm\ dd\,\ yyyy"/>
    <numFmt numFmtId="178" formatCode="#,##0\="/>
    <numFmt numFmtId="179" formatCode="yyyy&quot;年&quot;m&quot;月&quot;d&quot;日&quot;;@"/>
    <numFmt numFmtId="180" formatCode="yy&quot;年&quot;m&quot;月&quot;;@"/>
    <numFmt numFmtId="181" formatCode="#,##0_ &quot;円&quot;"/>
    <numFmt numFmtId="182" formatCode="#,##0_ "/>
    <numFmt numFmtId="183" formatCode="\x#,##0\=;[Red]\-#,##0"/>
    <numFmt numFmtId="184" formatCode="#,##0.00_ "/>
    <numFmt numFmtId="185" formatCode="\x#,##0;[Red]\-#,##0"/>
    <numFmt numFmtId="186" formatCode="\+#,##0\x;[Red]\+\-#,##0\x"/>
    <numFmt numFmtId="187" formatCode="0.00;;;@"/>
    <numFmt numFmtId="188" formatCode="yyyy&quot;年&quot;m&quot;月&quot;&quot;分&quot;"/>
    <numFmt numFmtId="189" formatCode="#,##0_);[Red]\(#,##0\)"/>
    <numFmt numFmtId="190" formatCode="_ * #,##0_ ;_ * \-#,##0_ ;_ * &quot;-&quot;??_ ;_ @_ "/>
    <numFmt numFmtId="191" formatCode="0&quot;式&quot;"/>
    <numFmt numFmtId="192" formatCode="0_ "/>
    <numFmt numFmtId="193" formatCode="0;;;@"/>
  </numFmts>
  <fonts count="96">
    <font>
      <sz val="12"/>
      <color theme="1"/>
      <name val="ＭＳ ゴシック"/>
      <charset val="128"/>
    </font>
    <font>
      <b/>
      <sz val="14"/>
      <color theme="1"/>
      <name val="ＭＳ ゴシック"/>
      <family val="3"/>
      <charset val="128"/>
    </font>
    <font>
      <sz val="10"/>
      <color theme="1"/>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
      <sz val="11"/>
      <name val="ＭＳ ゴシック"/>
      <family val="3"/>
      <charset val="128"/>
    </font>
    <font>
      <sz val="14"/>
      <color theme="1"/>
      <name val="ＭＳ ゴシック"/>
      <family val="3"/>
      <charset val="128"/>
    </font>
    <font>
      <b/>
      <sz val="16"/>
      <name val="ＭＳ ゴシック"/>
      <family val="3"/>
      <charset val="128"/>
    </font>
    <font>
      <sz val="9"/>
      <name val="ＭＳ ゴシック"/>
      <family val="3"/>
      <charset val="128"/>
    </font>
    <font>
      <u val="double"/>
      <sz val="12"/>
      <name val="ＭＳ ゴシック"/>
      <family val="3"/>
      <charset val="128"/>
    </font>
    <font>
      <i/>
      <sz val="11"/>
      <name val="ＭＳ ゴシック"/>
      <family val="3"/>
      <charset val="128"/>
    </font>
    <font>
      <sz val="12"/>
      <color rgb="FFFF0000"/>
      <name val="ＭＳ ゴシック"/>
      <family val="3"/>
      <charset val="128"/>
    </font>
    <font>
      <b/>
      <sz val="12"/>
      <color theme="1"/>
      <name val="ＭＳ ゴシック"/>
      <family val="3"/>
      <charset val="128"/>
    </font>
    <font>
      <u/>
      <sz val="12"/>
      <name val="ＭＳ ゴシック"/>
      <family val="3"/>
      <charset val="128"/>
    </font>
    <font>
      <sz val="12"/>
      <color theme="1"/>
      <name val="ＭＳ ゴシック"/>
      <family val="3"/>
      <charset val="128"/>
    </font>
    <font>
      <b/>
      <sz val="16"/>
      <color theme="1"/>
      <name val="ＭＳ ゴシック"/>
      <family val="3"/>
      <charset val="128"/>
    </font>
    <font>
      <b/>
      <sz val="14"/>
      <color indexed="8"/>
      <name val="ＭＳ ゴシック"/>
      <family val="3"/>
      <charset val="128"/>
    </font>
    <font>
      <sz val="16"/>
      <color theme="1"/>
      <name val="ＭＳ ゴシック"/>
      <family val="3"/>
      <charset val="128"/>
    </font>
    <font>
      <sz val="10.5"/>
      <color rgb="FFFF0000"/>
      <name val="ＭＳ ゴシック"/>
      <family val="3"/>
      <charset val="128"/>
    </font>
    <font>
      <b/>
      <sz val="18"/>
      <color theme="1"/>
      <name val="ＭＳ ゴシック"/>
      <family val="3"/>
      <charset val="128"/>
    </font>
    <font>
      <sz val="10.5"/>
      <color theme="1"/>
      <name val="ＭＳ ゴシック"/>
      <family val="3"/>
      <charset val="128"/>
    </font>
    <font>
      <sz val="10.5"/>
      <name val="ＭＳ ゴシック"/>
      <family val="3"/>
      <charset val="128"/>
    </font>
    <font>
      <b/>
      <sz val="10.5"/>
      <color theme="1"/>
      <name val="ＭＳ ゴシック"/>
      <family val="3"/>
      <charset val="128"/>
    </font>
    <font>
      <sz val="9"/>
      <color theme="1"/>
      <name val="ＭＳ ゴシック"/>
      <family val="3"/>
      <charset val="128"/>
    </font>
    <font>
      <sz val="12"/>
      <color rgb="FFFF0000"/>
      <name val="Osaka"/>
      <charset val="128"/>
    </font>
    <font>
      <sz val="12"/>
      <name val="Osaka"/>
      <charset val="128"/>
    </font>
    <font>
      <sz val="12"/>
      <color rgb="FF00CC00"/>
      <name val="Osaka"/>
      <charset val="128"/>
    </font>
    <font>
      <sz val="12"/>
      <color rgb="FF00CC00"/>
      <name val="ＭＳ ゴシック"/>
      <family val="3"/>
      <charset val="128"/>
    </font>
    <font>
      <sz val="16"/>
      <color rgb="FFFF0000"/>
      <name val="ＭＳ ゴシック"/>
      <family val="3"/>
      <charset val="128"/>
    </font>
    <font>
      <sz val="12"/>
      <color theme="1"/>
      <name val="Arial"/>
      <family val="2"/>
    </font>
    <font>
      <sz val="12"/>
      <name val="ＭＳ Ｐゴシック"/>
      <family val="3"/>
      <charset val="128"/>
      <scheme val="major"/>
    </font>
    <font>
      <u/>
      <sz val="12"/>
      <color indexed="12"/>
      <name val="ＭＳ ゴシック"/>
      <family val="3"/>
      <charset val="128"/>
    </font>
    <font>
      <sz val="11"/>
      <name val="ＭＳ 明朝"/>
      <family val="1"/>
      <charset val="128"/>
    </font>
    <font>
      <b/>
      <sz val="12"/>
      <color rgb="FFFF00FF"/>
      <name val="ＭＳ ゴシック"/>
      <family val="3"/>
      <charset val="128"/>
    </font>
    <font>
      <u/>
      <sz val="12"/>
      <color indexed="20"/>
      <name val="ＭＳ Ｐゴシック"/>
      <family val="3"/>
      <charset val="128"/>
      <scheme val="minor"/>
    </font>
    <font>
      <u/>
      <sz val="12"/>
      <color indexed="20"/>
      <name val="ＭＳ ゴシック"/>
      <family val="3"/>
      <charset val="128"/>
    </font>
    <font>
      <sz val="11"/>
      <color theme="1"/>
      <name val="ＭＳ Ｐゴシック"/>
      <family val="3"/>
      <charset val="128"/>
      <scheme val="minor"/>
    </font>
    <font>
      <sz val="12"/>
      <name val="細明朝体"/>
      <charset val="128"/>
    </font>
    <font>
      <sz val="12"/>
      <name val="平成明朝"/>
      <charset val="128"/>
    </font>
    <font>
      <u/>
      <sz val="12"/>
      <color indexed="12"/>
      <name val="ＭＳ Ｐゴシック"/>
      <family val="3"/>
      <charset val="128"/>
      <scheme val="minor"/>
    </font>
    <font>
      <vertAlign val="superscript"/>
      <sz val="12"/>
      <color indexed="8"/>
      <name val="ＭＳ ゴシック"/>
      <family val="3"/>
      <charset val="128"/>
    </font>
    <font>
      <vertAlign val="superscript"/>
      <sz val="10"/>
      <color indexed="8"/>
      <name val="ＭＳ ゴシック"/>
      <family val="3"/>
      <charset val="128"/>
    </font>
    <font>
      <i/>
      <sz val="12"/>
      <color indexed="8"/>
      <name val="ＭＳ ゴシック"/>
      <family val="3"/>
      <charset val="128"/>
    </font>
    <font>
      <vertAlign val="superscript"/>
      <sz val="12"/>
      <name val="ＭＳ ゴシック"/>
      <family val="3"/>
      <charset val="128"/>
    </font>
    <font>
      <vertAlign val="superscript"/>
      <sz val="11"/>
      <name val="ＭＳ ゴシック"/>
      <family val="3"/>
      <charset val="128"/>
    </font>
    <font>
      <i/>
      <vertAlign val="superscript"/>
      <sz val="11"/>
      <name val="ＭＳ ゴシック"/>
      <family val="3"/>
      <charset val="128"/>
    </font>
    <font>
      <vertAlign val="superscript"/>
      <sz val="12"/>
      <color theme="1"/>
      <name val="ＭＳ ゴシック"/>
      <family val="3"/>
      <charset val="128"/>
    </font>
    <font>
      <vertAlign val="superscript"/>
      <sz val="10.5"/>
      <color rgb="FF000000"/>
      <name val="ＭＳ ゴシック"/>
      <family val="3"/>
      <charset val="128"/>
    </font>
    <font>
      <vertAlign val="superscript"/>
      <sz val="10.5"/>
      <color theme="1"/>
      <name val="ＭＳ ゴシック"/>
      <family val="3"/>
      <charset val="128"/>
    </font>
    <font>
      <sz val="12"/>
      <color theme="1"/>
      <name val="ＭＳ ゴシック"/>
      <family val="3"/>
      <charset val="128"/>
    </font>
    <font>
      <b/>
      <sz val="10"/>
      <name val="ＭＳ Ｐゴシック"/>
      <family val="3"/>
      <charset val="128"/>
    </font>
    <font>
      <sz val="6"/>
      <name val="ＭＳ ゴシック"/>
      <family val="3"/>
      <charset val="128"/>
    </font>
    <font>
      <sz val="12"/>
      <name val="Osaka"/>
      <family val="3"/>
      <charset val="128"/>
    </font>
    <font>
      <sz val="6"/>
      <name val="Osaka"/>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vertAlign val="superscript"/>
      <sz val="12"/>
      <color rgb="FFFF0000"/>
      <name val="ＭＳ ゴシック"/>
      <family val="3"/>
      <charset val="128"/>
    </font>
    <font>
      <b/>
      <sz val="10"/>
      <color indexed="81"/>
      <name val="ＭＳ Ｐゴシック"/>
      <family val="3"/>
      <charset val="128"/>
    </font>
    <font>
      <b/>
      <sz val="14"/>
      <color rgb="FFFF0000"/>
      <name val="ＭＳ ゴシック"/>
      <family val="3"/>
      <charset val="128"/>
    </font>
    <font>
      <b/>
      <vertAlign val="superscript"/>
      <sz val="12"/>
      <name val="ＭＳ ゴシック"/>
      <family val="3"/>
      <charset val="128"/>
    </font>
    <font>
      <sz val="8"/>
      <name val="ＭＳ ゴシック"/>
      <family val="3"/>
      <charset val="128"/>
    </font>
    <font>
      <vertAlign val="superscript"/>
      <sz val="10.5"/>
      <name val="ＭＳ ゴシック"/>
      <family val="3"/>
      <charset val="128"/>
    </font>
    <font>
      <u/>
      <sz val="10"/>
      <name val="ＭＳ ゴシック"/>
      <family val="3"/>
      <charset val="128"/>
    </font>
    <font>
      <b/>
      <sz val="10.5"/>
      <name val="ＭＳ ゴシック"/>
      <family val="3"/>
      <charset val="128"/>
    </font>
    <font>
      <sz val="12"/>
      <color theme="1"/>
      <name val="ＭＳ Ｐゴシック"/>
      <family val="3"/>
      <charset val="128"/>
      <scheme val="minor"/>
    </font>
    <font>
      <sz val="9"/>
      <color rgb="FFFF0000"/>
      <name val="ＭＳ ゴシック"/>
      <family val="3"/>
      <charset val="128"/>
    </font>
    <font>
      <sz val="11"/>
      <color theme="1"/>
      <name val="ＭＳ Ｐゴシック"/>
      <family val="2"/>
      <scheme val="minor"/>
    </font>
    <font>
      <sz val="12"/>
      <name val="平成明朝"/>
      <family val="3"/>
      <charset val="128"/>
    </font>
    <font>
      <b/>
      <sz val="12"/>
      <color indexed="8"/>
      <name val="ＭＳ Ｐゴシック"/>
      <family val="3"/>
      <charset val="128"/>
    </font>
    <font>
      <sz val="12"/>
      <color theme="1"/>
      <name val="ＭＳ Ｐゴシック"/>
      <family val="3"/>
      <charset val="128"/>
    </font>
    <font>
      <sz val="12"/>
      <color indexed="8"/>
      <name val="ＭＳ Ｐゴシック"/>
      <family val="3"/>
      <charset val="128"/>
    </font>
    <font>
      <vertAlign val="superscript"/>
      <sz val="12"/>
      <color indexed="8"/>
      <name val="ＭＳ Ｐゴシック"/>
      <family val="3"/>
      <charset val="128"/>
    </font>
    <font>
      <sz val="12"/>
      <name val="ＭＳ Ｐゴシック"/>
      <family val="3"/>
      <charset val="128"/>
    </font>
    <font>
      <sz val="6"/>
      <name val="Osaka"/>
      <charset val="128"/>
    </font>
    <font>
      <sz val="6"/>
      <name val="ＭＳ ゴシック"/>
      <family val="2"/>
      <charset val="128"/>
    </font>
    <font>
      <sz val="12"/>
      <color indexed="8"/>
      <name val="ＭＳ ゴシック"/>
      <family val="3"/>
      <charset val="128"/>
    </font>
    <font>
      <b/>
      <vertAlign val="superscript"/>
      <sz val="12"/>
      <color rgb="FF000000"/>
      <name val="ＭＳ Ｐゴシック"/>
      <family val="3"/>
      <charset val="128"/>
    </font>
    <font>
      <b/>
      <sz val="14"/>
      <color indexed="8"/>
      <name val="ＭＳ Ｐゴシック"/>
      <family val="3"/>
      <charset val="128"/>
    </font>
    <font>
      <sz val="14"/>
      <color theme="1"/>
      <name val="Arial"/>
      <family val="2"/>
    </font>
    <font>
      <sz val="10"/>
      <color rgb="FF0000FF"/>
      <name val="ＭＳ ゴシック"/>
      <family val="3"/>
      <charset val="128"/>
    </font>
    <font>
      <sz val="10"/>
      <color rgb="FF000000"/>
      <name val="Times New Roman"/>
      <family val="1"/>
    </font>
    <font>
      <sz val="14"/>
      <color rgb="FFFF0000"/>
      <name val="ＭＳ ゴシック"/>
      <family val="3"/>
      <charset val="128"/>
    </font>
    <font>
      <u/>
      <sz val="14"/>
      <color rgb="FFFF0000"/>
      <name val="ＭＳ ゴシック"/>
      <family val="3"/>
      <charset val="128"/>
    </font>
    <font>
      <sz val="12"/>
      <color rgb="FFFF0000"/>
      <name val="ＭＳ Ｐゴシック"/>
      <family val="3"/>
      <charset val="128"/>
    </font>
    <font>
      <b/>
      <sz val="10"/>
      <name val="ＭＳ ゴシック"/>
      <family val="3"/>
      <charset val="128"/>
    </font>
    <font>
      <vertAlign val="superscript"/>
      <sz val="10.5"/>
      <color rgb="FFFF0000"/>
      <name val="ＭＳ ゴシック"/>
      <family val="3"/>
      <charset val="128"/>
    </font>
    <font>
      <b/>
      <vertAlign val="superscript"/>
      <sz val="12"/>
      <color rgb="FFFF0000"/>
      <name val="ＭＳ Ｐゴシック"/>
      <family val="3"/>
      <charset val="128"/>
    </font>
    <font>
      <sz val="12"/>
      <color rgb="FF000000"/>
      <name val="ＭＳ ゴシック"/>
      <family val="3"/>
      <charset val="128"/>
    </font>
    <font>
      <sz val="11"/>
      <color rgb="FFFF0000"/>
      <name val="ＭＳ ゴシック"/>
      <family val="3"/>
      <charset val="128"/>
    </font>
    <font>
      <sz val="11"/>
      <color rgb="FF00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749992370372631"/>
        <bgColor indexed="64"/>
      </patternFill>
    </fill>
    <fill>
      <patternFill patternType="solid">
        <fgColor rgb="FF92D050"/>
        <bgColor indexed="64"/>
      </patternFill>
    </fill>
    <fill>
      <patternFill patternType="solid">
        <fgColor rgb="FF92D050"/>
        <bgColor rgb="FF000000"/>
      </patternFill>
    </fill>
  </fills>
  <borders count="16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style="double">
        <color auto="1"/>
      </top>
      <bottom/>
      <diagonal/>
    </border>
    <border>
      <left style="medium">
        <color auto="1"/>
      </left>
      <right style="medium">
        <color auto="1"/>
      </right>
      <top style="double">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double">
        <color auto="1"/>
      </bottom>
      <diagonal/>
    </border>
    <border>
      <left style="medium">
        <color auto="1"/>
      </left>
      <right style="thin">
        <color auto="1"/>
      </right>
      <top style="double">
        <color auto="1"/>
      </top>
      <bottom/>
      <diagonal/>
    </border>
    <border>
      <left style="thin">
        <color auto="1"/>
      </left>
      <right/>
      <top style="double">
        <color auto="1"/>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medium">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double">
        <color auto="1"/>
      </right>
      <top style="thin">
        <color auto="1"/>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thin">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style="double">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medium">
        <color auto="1"/>
      </right>
      <top style="thin">
        <color auto="1"/>
      </top>
      <bottom/>
      <diagonal/>
    </border>
    <border diagonalUp="1">
      <left style="medium">
        <color auto="1"/>
      </left>
      <right style="thin">
        <color auto="1"/>
      </right>
      <top style="thin">
        <color auto="1"/>
      </top>
      <bottom style="medium">
        <color auto="1"/>
      </bottom>
      <diagonal style="thin">
        <color auto="1"/>
      </diagonal>
    </border>
    <border>
      <left/>
      <right style="thin">
        <color auto="1"/>
      </right>
      <top/>
      <bottom style="medium">
        <color auto="1"/>
      </bottom>
      <diagonal/>
    </border>
    <border diagonalUp="1">
      <left/>
      <right style="medium">
        <color auto="1"/>
      </right>
      <top style="thin">
        <color auto="1"/>
      </top>
      <bottom style="medium">
        <color auto="1"/>
      </bottom>
      <diagonal style="thin">
        <color auto="1"/>
      </diagonal>
    </border>
    <border>
      <left/>
      <right/>
      <top style="thin">
        <color auto="1"/>
      </top>
      <bottom style="medium">
        <color auto="1"/>
      </bottom>
      <diagonal/>
    </border>
    <border>
      <left/>
      <right style="double">
        <color auto="1"/>
      </right>
      <top style="thin">
        <color auto="1"/>
      </top>
      <bottom style="medium">
        <color auto="1"/>
      </bottom>
      <diagonal/>
    </border>
    <border>
      <left style="double">
        <color auto="1"/>
      </left>
      <right style="medium">
        <color auto="1"/>
      </right>
      <top style="thin">
        <color auto="1"/>
      </top>
      <bottom style="medium">
        <color auto="1"/>
      </bottom>
      <diagonal/>
    </border>
    <border>
      <left style="double">
        <color auto="1"/>
      </left>
      <right style="medium">
        <color auto="1"/>
      </right>
      <top style="thin">
        <color auto="1"/>
      </top>
      <bottom style="thin">
        <color auto="1"/>
      </bottom>
      <diagonal/>
    </border>
    <border>
      <left/>
      <right style="medium">
        <color auto="1"/>
      </right>
      <top/>
      <bottom style="medium">
        <color auto="1"/>
      </bottom>
      <diagonal/>
    </border>
    <border>
      <left style="double">
        <color auto="1"/>
      </left>
      <right style="medium">
        <color auto="1"/>
      </right>
      <top/>
      <bottom style="thin">
        <color auto="1"/>
      </bottom>
      <diagonal/>
    </border>
    <border diagonalUp="1">
      <left style="thin">
        <color auto="1"/>
      </left>
      <right style="medium">
        <color auto="1"/>
      </right>
      <top style="thin">
        <color auto="1"/>
      </top>
      <bottom style="medium">
        <color auto="1"/>
      </bottom>
      <diagonal style="thin">
        <color auto="1"/>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style="double">
        <color auto="1"/>
      </bottom>
      <diagonal/>
    </border>
    <border>
      <left style="medium">
        <color auto="1"/>
      </left>
      <right/>
      <top/>
      <bottom style="double">
        <color auto="1"/>
      </bottom>
      <diagonal/>
    </border>
    <border>
      <left/>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right/>
      <top style="double">
        <color auto="1"/>
      </top>
      <bottom/>
      <diagonal/>
    </border>
    <border>
      <left/>
      <right style="medium">
        <color auto="1"/>
      </right>
      <top style="double">
        <color auto="1"/>
      </top>
      <bottom/>
      <diagonal/>
    </border>
    <border>
      <left style="thin">
        <color auto="1"/>
      </left>
      <right style="thin">
        <color auto="1"/>
      </right>
      <top/>
      <bottom/>
      <diagonal/>
    </border>
    <border>
      <left style="thin">
        <color auto="1"/>
      </left>
      <right style="medium">
        <color auto="1"/>
      </right>
      <top/>
      <bottom style="thin">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medium">
        <color auto="1"/>
      </left>
      <right/>
      <top style="double">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top style="double">
        <color auto="1"/>
      </top>
      <bottom style="thin">
        <color auto="1"/>
      </bottom>
      <diagonal/>
    </border>
    <border diagonalUp="1">
      <left style="medium">
        <color auto="1"/>
      </left>
      <right style="medium">
        <color auto="1"/>
      </right>
      <top style="double">
        <color auto="1"/>
      </top>
      <bottom style="thin">
        <color auto="1"/>
      </bottom>
      <diagonal style="thin">
        <color auto="1"/>
      </diagonal>
    </border>
    <border>
      <left style="medium">
        <color auto="1"/>
      </left>
      <right style="thin">
        <color auto="1"/>
      </right>
      <top style="thin">
        <color auto="1"/>
      </top>
      <bottom/>
      <diagonal/>
    </border>
    <border>
      <left style="thin">
        <color auto="1"/>
      </left>
      <right style="thin">
        <color auto="1"/>
      </right>
      <top style="thin">
        <color auto="1"/>
      </top>
      <bottom/>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style="medium">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double">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double">
        <color auto="1"/>
      </bottom>
      <diagonal/>
    </border>
    <border diagonalUp="1">
      <left style="thin">
        <color auto="1"/>
      </left>
      <right style="thin">
        <color auto="1"/>
      </right>
      <top style="thin">
        <color auto="1"/>
      </top>
      <bottom style="medium">
        <color auto="1"/>
      </bottom>
      <diagonal style="thin">
        <color auto="1"/>
      </diagonal>
    </border>
    <border>
      <left/>
      <right style="thin">
        <color auto="1"/>
      </right>
      <top style="medium">
        <color auto="1"/>
      </top>
      <bottom style="double">
        <color auto="1"/>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rgb="FF7F7F7F"/>
      </left>
      <right style="thin">
        <color rgb="FF7F7F7F"/>
      </right>
      <top style="thin">
        <color rgb="FF7F7F7F"/>
      </top>
      <bottom style="thin">
        <color rgb="FF7F7F7F"/>
      </bottom>
      <diagonal/>
    </border>
    <border diagonalUp="1">
      <left style="thin">
        <color auto="1"/>
      </left>
      <right style="thin">
        <color auto="1"/>
      </right>
      <top/>
      <bottom/>
      <diagonal style="thin">
        <color auto="1"/>
      </diagonal>
    </border>
    <border diagonalUp="1">
      <left style="thin">
        <color auto="1"/>
      </left>
      <right style="medium">
        <color auto="1"/>
      </right>
      <top/>
      <bottom/>
      <diagonal style="thin">
        <color auto="1"/>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style="medium">
        <color auto="1"/>
      </right>
      <top/>
      <bottom style="medium">
        <color rgb="FF000000"/>
      </bottom>
      <diagonal/>
    </border>
    <border>
      <left style="medium">
        <color rgb="FF000000"/>
      </left>
      <right style="medium">
        <color rgb="FF000000"/>
      </right>
      <top style="medium">
        <color rgb="FF000000"/>
      </top>
      <bottom style="medium">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diagonalUp="1">
      <left style="thin">
        <color auto="1"/>
      </left>
      <right/>
      <top style="medium">
        <color auto="1"/>
      </top>
      <bottom style="medium">
        <color auto="1"/>
      </bottom>
      <diagonal style="thin">
        <color auto="1"/>
      </diagonal>
    </border>
    <border>
      <left style="thin">
        <color indexed="64"/>
      </left>
      <right style="thin">
        <color indexed="64"/>
      </right>
      <top/>
      <bottom style="thin">
        <color rgb="FF000000"/>
      </bottom>
      <diagonal/>
    </border>
  </borders>
  <cellStyleXfs count="111">
    <xf numFmtId="0" fontId="0" fillId="0" borderId="0">
      <alignment vertical="center"/>
    </xf>
    <xf numFmtId="38" fontId="38" fillId="0" borderId="139" applyFill="0">
      <alignment horizontal="center"/>
    </xf>
    <xf numFmtId="38" fontId="54" fillId="0" borderId="0" applyFont="0" applyFill="0" applyBorder="0" applyAlignment="0" applyProtection="0">
      <alignment vertical="center"/>
    </xf>
    <xf numFmtId="0" fontId="37" fillId="0" borderId="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4"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xf numFmtId="0" fontId="36" fillId="0" borderId="0" applyNumberFormat="0" applyFill="0" applyBorder="0" applyAlignment="0" applyProtection="0">
      <alignment vertical="center"/>
    </xf>
    <xf numFmtId="0" fontId="39" fillId="0" borderId="0" applyNumberFormat="0" applyFill="0" applyBorder="0" applyAlignment="0" applyProtection="0"/>
    <xf numFmtId="0" fontId="36" fillId="0" borderId="0" applyNumberFormat="0" applyFill="0" applyBorder="0" applyAlignment="0" applyProtection="0">
      <alignment vertical="center"/>
    </xf>
    <xf numFmtId="9" fontId="30" fillId="0" borderId="0" applyFont="0" applyFill="0" applyBorder="0" applyAlignment="0" applyProtection="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xf numFmtId="0" fontId="44" fillId="0" borderId="0" applyNumberFormat="0" applyFill="0" applyBorder="0" applyAlignment="0" applyProtection="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xf numFmtId="38" fontId="4" fillId="0" borderId="0" applyFont="0" applyFill="0" applyBorder="0" applyAlignment="0" applyProtection="0">
      <alignment vertical="center"/>
    </xf>
    <xf numFmtId="0" fontId="30" fillId="0" borderId="0"/>
    <xf numFmtId="0" fontId="4" fillId="0" borderId="0">
      <alignment vertical="center"/>
    </xf>
    <xf numFmtId="0" fontId="54" fillId="0" borderId="0">
      <alignment vertical="center"/>
    </xf>
    <xf numFmtId="0" fontId="41" fillId="0" borderId="0">
      <alignment vertical="center"/>
    </xf>
    <xf numFmtId="0" fontId="41" fillId="0" borderId="0">
      <alignment vertical="center"/>
    </xf>
    <xf numFmtId="0" fontId="43" fillId="0" borderId="0"/>
    <xf numFmtId="0" fontId="4" fillId="0" borderId="0">
      <alignment vertical="center"/>
    </xf>
    <xf numFmtId="0" fontId="54" fillId="0" borderId="0">
      <alignment vertical="center"/>
    </xf>
    <xf numFmtId="0" fontId="54" fillId="0" borderId="0">
      <alignment vertical="center"/>
    </xf>
    <xf numFmtId="0" fontId="30" fillId="0" borderId="0"/>
    <xf numFmtId="0" fontId="42" fillId="0" borderId="0"/>
    <xf numFmtId="0" fontId="30"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0">
      <alignment vertical="center"/>
    </xf>
    <xf numFmtId="0" fontId="57" fillId="0" borderId="0"/>
    <xf numFmtId="0" fontId="57" fillId="0" borderId="0"/>
    <xf numFmtId="38" fontId="19" fillId="0" borderId="0" applyFont="0" applyFill="0" applyBorder="0" applyAlignment="0" applyProtection="0">
      <alignment vertical="center"/>
    </xf>
    <xf numFmtId="0" fontId="19" fillId="0" borderId="0">
      <alignment vertical="center"/>
    </xf>
    <xf numFmtId="0" fontId="19" fillId="0" borderId="0">
      <alignment vertical="center"/>
    </xf>
    <xf numFmtId="38" fontId="19" fillId="0" borderId="0" applyFont="0" applyFill="0" applyBorder="0" applyAlignment="0" applyProtection="0">
      <alignment vertical="center"/>
    </xf>
    <xf numFmtId="190" fontId="70" fillId="0" borderId="0" applyFont="0" applyFill="0" applyBorder="0" applyAlignment="0" applyProtection="0">
      <alignment vertical="center"/>
    </xf>
    <xf numFmtId="0" fontId="19" fillId="0" borderId="0">
      <alignment vertical="center"/>
    </xf>
    <xf numFmtId="0" fontId="73" fillId="0" borderId="0"/>
    <xf numFmtId="0" fontId="72" fillId="0" borderId="0"/>
    <xf numFmtId="0" fontId="86" fillId="0" borderId="0"/>
  </cellStyleXfs>
  <cellXfs count="1070">
    <xf numFmtId="0" fontId="0" fillId="0" borderId="0" xfId="0">
      <alignment vertical="center"/>
    </xf>
    <xf numFmtId="0" fontId="0" fillId="0" borderId="0" xfId="0" applyAlignment="1">
      <alignment horizontal="right" vertical="center"/>
    </xf>
    <xf numFmtId="0" fontId="54" fillId="0" borderId="0" xfId="9">
      <alignment vertical="center"/>
    </xf>
    <xf numFmtId="0" fontId="4" fillId="0" borderId="0" xfId="9" applyFont="1">
      <alignment vertical="center"/>
    </xf>
    <xf numFmtId="0" fontId="4" fillId="0" borderId="0" xfId="62" applyFont="1" applyAlignment="1">
      <alignment horizontal="left" vertical="center"/>
    </xf>
    <xf numFmtId="0" fontId="0" fillId="0" borderId="0" xfId="9" applyFont="1">
      <alignment vertical="center"/>
    </xf>
    <xf numFmtId="0" fontId="11" fillId="0" borderId="0" xfId="9" applyFont="1" applyAlignment="1">
      <alignment horizontal="right" vertical="center"/>
    </xf>
    <xf numFmtId="0" fontId="13" fillId="0" borderId="0" xfId="62" applyFont="1"/>
    <xf numFmtId="0" fontId="14" fillId="0" borderId="0" xfId="62" applyFont="1" applyAlignment="1">
      <alignment horizontal="right" vertical="center"/>
    </xf>
    <xf numFmtId="0" fontId="10" fillId="0" borderId="53" xfId="62" applyFont="1" applyBorder="1" applyAlignment="1">
      <alignment horizontal="center" vertical="center"/>
    </xf>
    <xf numFmtId="0" fontId="13" fillId="0" borderId="55" xfId="62" applyFont="1" applyBorder="1" applyAlignment="1">
      <alignment horizontal="left" vertical="center"/>
    </xf>
    <xf numFmtId="0" fontId="13" fillId="0" borderId="56" xfId="62" applyFont="1" applyBorder="1" applyAlignment="1">
      <alignment horizontal="left" vertical="center"/>
    </xf>
    <xf numFmtId="0" fontId="13" fillId="0" borderId="55" xfId="62" applyFont="1" applyBorder="1" applyAlignment="1">
      <alignment horizontal="right" vertical="center"/>
    </xf>
    <xf numFmtId="0" fontId="13" fillId="0" borderId="57" xfId="62" applyFont="1" applyBorder="1" applyAlignment="1">
      <alignment horizontal="right" vertical="center"/>
    </xf>
    <xf numFmtId="0" fontId="13" fillId="0" borderId="58" xfId="62" applyFont="1" applyBorder="1" applyAlignment="1">
      <alignment horizontal="right" vertical="center"/>
    </xf>
    <xf numFmtId="182" fontId="4" fillId="0" borderId="59" xfId="62" applyNumberFormat="1" applyFont="1" applyBorder="1" applyAlignment="1">
      <alignment horizontal="right" vertical="center"/>
    </xf>
    <xf numFmtId="0" fontId="13" fillId="0" borderId="60" xfId="62" applyFont="1" applyBorder="1" applyAlignment="1">
      <alignment vertical="center"/>
    </xf>
    <xf numFmtId="0" fontId="13" fillId="0" borderId="61" xfId="62" applyFont="1" applyBorder="1" applyAlignment="1">
      <alignment horizontal="left" vertical="center"/>
    </xf>
    <xf numFmtId="0" fontId="13" fillId="0" borderId="7" xfId="62" applyFont="1" applyBorder="1" applyAlignment="1">
      <alignment horizontal="left" vertical="center"/>
    </xf>
    <xf numFmtId="0" fontId="13" fillId="0" borderId="8" xfId="62" applyFont="1" applyBorder="1" applyAlignment="1">
      <alignment horizontal="center" vertical="center"/>
    </xf>
    <xf numFmtId="0" fontId="13" fillId="0" borderId="61" xfId="62" applyFont="1" applyBorder="1" applyAlignment="1">
      <alignment horizontal="right" vertical="center"/>
    </xf>
    <xf numFmtId="0" fontId="13" fillId="0" borderId="62" xfId="62" applyFont="1" applyBorder="1" applyAlignment="1">
      <alignment horizontal="right" vertical="center"/>
    </xf>
    <xf numFmtId="0" fontId="13" fillId="0" borderId="63" xfId="62" applyFont="1" applyBorder="1" applyAlignment="1">
      <alignment horizontal="right" vertical="center"/>
    </xf>
    <xf numFmtId="182" fontId="4" fillId="0" borderId="64" xfId="62" applyNumberFormat="1" applyFont="1" applyBorder="1" applyAlignment="1">
      <alignment horizontal="right" vertical="center"/>
    </xf>
    <xf numFmtId="0" fontId="13" fillId="0" borderId="37" xfId="62" applyFont="1" applyBorder="1" applyAlignment="1">
      <alignment vertical="center"/>
    </xf>
    <xf numFmtId="0" fontId="13" fillId="0" borderId="65" xfId="62" applyFont="1" applyBorder="1" applyAlignment="1">
      <alignment horizontal="left" vertical="center"/>
    </xf>
    <xf numFmtId="0" fontId="13" fillId="0" borderId="65" xfId="62" applyFont="1" applyBorder="1" applyAlignment="1">
      <alignment horizontal="right" vertical="center"/>
    </xf>
    <xf numFmtId="0" fontId="13" fillId="0" borderId="66" xfId="62" applyFont="1" applyBorder="1" applyAlignment="1">
      <alignment horizontal="right" vertical="center"/>
    </xf>
    <xf numFmtId="0" fontId="13" fillId="0" borderId="67" xfId="62" applyFont="1" applyBorder="1" applyAlignment="1">
      <alignment horizontal="right" vertical="center"/>
    </xf>
    <xf numFmtId="182" fontId="4" fillId="0" borderId="68" xfId="62" applyNumberFormat="1" applyFont="1" applyBorder="1" applyAlignment="1">
      <alignment horizontal="right" vertical="center"/>
    </xf>
    <xf numFmtId="0" fontId="9" fillId="0" borderId="69" xfId="62" applyFont="1" applyBorder="1" applyAlignment="1">
      <alignment vertical="center"/>
    </xf>
    <xf numFmtId="0" fontId="13" fillId="0" borderId="70" xfId="62" applyFont="1" applyBorder="1" applyAlignment="1">
      <alignment horizontal="left" vertical="center"/>
    </xf>
    <xf numFmtId="0" fontId="9" fillId="0" borderId="71" xfId="62" applyFont="1" applyBorder="1" applyAlignment="1">
      <alignment vertical="center"/>
    </xf>
    <xf numFmtId="182" fontId="4" fillId="0" borderId="74" xfId="62" applyNumberFormat="1" applyFont="1" applyBorder="1" applyAlignment="1">
      <alignment horizontal="right" vertical="center"/>
    </xf>
    <xf numFmtId="0" fontId="13" fillId="0" borderId="25" xfId="62" applyFont="1" applyBorder="1" applyAlignment="1">
      <alignment vertical="center"/>
    </xf>
    <xf numFmtId="0" fontId="13" fillId="0" borderId="8" xfId="62" applyFont="1" applyBorder="1" applyAlignment="1">
      <alignment vertical="center"/>
    </xf>
    <xf numFmtId="0" fontId="13" fillId="0" borderId="61" xfId="62" applyFont="1" applyBorder="1" applyAlignment="1">
      <alignment vertical="center"/>
    </xf>
    <xf numFmtId="0" fontId="13" fillId="0" borderId="62" xfId="62" applyFont="1" applyBorder="1" applyAlignment="1">
      <alignment vertical="center"/>
    </xf>
    <xf numFmtId="0" fontId="13" fillId="0" borderId="63" xfId="62" applyFont="1" applyBorder="1" applyAlignment="1">
      <alignment vertical="center"/>
    </xf>
    <xf numFmtId="0" fontId="13" fillId="0" borderId="24" xfId="62" applyFont="1" applyBorder="1" applyAlignment="1">
      <alignment vertical="center"/>
    </xf>
    <xf numFmtId="0" fontId="13" fillId="0" borderId="31" xfId="62" applyFont="1" applyBorder="1" applyAlignment="1">
      <alignment vertical="center"/>
    </xf>
    <xf numFmtId="0" fontId="13" fillId="0" borderId="65" xfId="62" applyFont="1" applyBorder="1" applyAlignment="1">
      <alignment vertical="center"/>
    </xf>
    <xf numFmtId="0" fontId="13" fillId="0" borderId="66" xfId="62" applyFont="1" applyBorder="1" applyAlignment="1">
      <alignment vertical="center"/>
    </xf>
    <xf numFmtId="0" fontId="13" fillId="0" borderId="67" xfId="62" applyFont="1" applyBorder="1" applyAlignment="1">
      <alignment vertical="center"/>
    </xf>
    <xf numFmtId="182" fontId="4" fillId="0" borderId="75" xfId="62" applyNumberFormat="1" applyFont="1" applyBorder="1" applyAlignment="1">
      <alignment horizontal="right" vertical="center"/>
    </xf>
    <xf numFmtId="182" fontId="4" fillId="0" borderId="76" xfId="62" applyNumberFormat="1" applyFont="1" applyBorder="1" applyAlignment="1">
      <alignment horizontal="right" vertical="center"/>
    </xf>
    <xf numFmtId="182" fontId="4" fillId="0" borderId="77" xfId="62" applyNumberFormat="1" applyFont="1" applyBorder="1" applyAlignment="1">
      <alignment horizontal="right" vertical="center"/>
    </xf>
    <xf numFmtId="0" fontId="9" fillId="0" borderId="78" xfId="62" applyFont="1" applyBorder="1" applyAlignment="1">
      <alignment vertical="center"/>
    </xf>
    <xf numFmtId="0" fontId="13" fillId="0" borderId="15" xfId="62" applyFont="1" applyBorder="1" applyAlignment="1">
      <alignment vertical="center"/>
    </xf>
    <xf numFmtId="0" fontId="13" fillId="0" borderId="69" xfId="62" applyFont="1" applyBorder="1" applyAlignment="1">
      <alignment horizontal="left" vertical="center"/>
    </xf>
    <xf numFmtId="0" fontId="13" fillId="0" borderId="78" xfId="62" applyFont="1" applyBorder="1" applyAlignment="1">
      <alignment vertical="center"/>
    </xf>
    <xf numFmtId="0" fontId="13" fillId="0" borderId="0" xfId="62" applyFont="1" applyAlignment="1">
      <alignment horizontal="left" vertical="center"/>
    </xf>
    <xf numFmtId="0" fontId="8" fillId="0" borderId="0" xfId="62" applyFont="1" applyAlignment="1">
      <alignment horizontal="center" vertical="center" wrapText="1"/>
    </xf>
    <xf numFmtId="182" fontId="4" fillId="0" borderId="0" xfId="62" applyNumberFormat="1" applyFont="1" applyAlignment="1">
      <alignment horizontal="right" vertical="center"/>
    </xf>
    <xf numFmtId="0" fontId="13" fillId="0" borderId="28" xfId="62" applyFont="1" applyBorder="1" applyAlignment="1">
      <alignment horizontal="left" vertical="center"/>
    </xf>
    <xf numFmtId="0" fontId="13" fillId="0" borderId="86" xfId="62" applyFont="1" applyBorder="1" applyAlignment="1">
      <alignment horizontal="center" vertical="center"/>
    </xf>
    <xf numFmtId="0" fontId="13" fillId="0" borderId="8" xfId="62" applyFont="1" applyBorder="1" applyAlignment="1">
      <alignment horizontal="left" vertical="center"/>
    </xf>
    <xf numFmtId="0" fontId="13" fillId="0" borderId="90" xfId="62" applyFont="1" applyBorder="1" applyAlignment="1">
      <alignment horizontal="center" vertical="center"/>
    </xf>
    <xf numFmtId="0" fontId="13" fillId="0" borderId="31" xfId="62" applyFont="1" applyBorder="1" applyAlignment="1">
      <alignment horizontal="left" vertical="center"/>
    </xf>
    <xf numFmtId="0" fontId="13" fillId="0" borderId="92" xfId="62" applyFont="1" applyBorder="1" applyAlignment="1">
      <alignment horizontal="center" vertical="center"/>
    </xf>
    <xf numFmtId="0" fontId="9" fillId="0" borderId="93" xfId="62" applyFont="1" applyBorder="1" applyAlignment="1">
      <alignment horizontal="right" vertical="center"/>
    </xf>
    <xf numFmtId="0" fontId="9" fillId="0" borderId="95" xfId="62" applyFont="1" applyBorder="1" applyAlignment="1">
      <alignment horizontal="right" vertical="center"/>
    </xf>
    <xf numFmtId="182" fontId="4" fillId="0" borderId="25" xfId="62" applyNumberFormat="1" applyFont="1" applyBorder="1" applyAlignment="1">
      <alignment horizontal="right" vertical="center"/>
    </xf>
    <xf numFmtId="0" fontId="9" fillId="0" borderId="3" xfId="62" applyFont="1" applyBorder="1" applyAlignment="1">
      <alignment horizontal="right" vertical="center"/>
    </xf>
    <xf numFmtId="0" fontId="9" fillId="0" borderId="68" xfId="62" applyFont="1" applyBorder="1" applyAlignment="1">
      <alignment horizontal="right" vertical="center"/>
    </xf>
    <xf numFmtId="182" fontId="4" fillId="0" borderId="24" xfId="62" applyNumberFormat="1" applyFont="1" applyBorder="1" applyAlignment="1">
      <alignment horizontal="right" vertical="center"/>
    </xf>
    <xf numFmtId="182" fontId="4" fillId="0" borderId="80" xfId="62" applyNumberFormat="1" applyFont="1" applyBorder="1" applyAlignment="1">
      <alignment horizontal="right" vertical="center"/>
    </xf>
    <xf numFmtId="0" fontId="13" fillId="0" borderId="81" xfId="62" applyFont="1" applyBorder="1" applyAlignment="1">
      <alignment horizontal="left" vertical="center"/>
    </xf>
    <xf numFmtId="182" fontId="4" fillId="0" borderId="19" xfId="62" applyNumberFormat="1" applyFont="1" applyBorder="1" applyAlignment="1">
      <alignment horizontal="right" vertical="center"/>
    </xf>
    <xf numFmtId="0" fontId="0" fillId="0" borderId="0" xfId="61" applyFont="1">
      <alignment vertical="center"/>
    </xf>
    <xf numFmtId="0" fontId="3" fillId="0" borderId="0" xfId="61" applyFont="1">
      <alignment vertical="center"/>
    </xf>
    <xf numFmtId="0" fontId="11" fillId="0" borderId="0" xfId="61" applyFont="1" applyAlignment="1">
      <alignment horizontal="right" vertical="center"/>
    </xf>
    <xf numFmtId="182" fontId="4" fillId="0" borderId="13" xfId="62" applyNumberFormat="1" applyFont="1" applyBorder="1" applyAlignment="1">
      <alignment horizontal="right" vertical="center"/>
    </xf>
    <xf numFmtId="182" fontId="4" fillId="0" borderId="15" xfId="62" applyNumberFormat="1" applyFont="1" applyBorder="1" applyAlignment="1">
      <alignment horizontal="right" vertical="center"/>
    </xf>
    <xf numFmtId="182" fontId="4" fillId="0" borderId="30" xfId="62" applyNumberFormat="1" applyFont="1" applyBorder="1" applyAlignment="1">
      <alignment horizontal="right" vertical="center"/>
    </xf>
    <xf numFmtId="182" fontId="4" fillId="0" borderId="97" xfId="62" applyNumberFormat="1" applyFont="1" applyBorder="1" applyAlignment="1">
      <alignment horizontal="right" vertical="center"/>
    </xf>
    <xf numFmtId="0" fontId="13" fillId="0" borderId="98" xfId="62" applyFont="1" applyBorder="1" applyAlignment="1">
      <alignment horizontal="left" vertical="center"/>
    </xf>
    <xf numFmtId="0" fontId="13" fillId="0" borderId="32" xfId="62" applyFont="1" applyBorder="1" applyAlignment="1">
      <alignment horizontal="left" vertical="center"/>
    </xf>
    <xf numFmtId="0" fontId="13" fillId="0" borderId="32" xfId="62" applyFont="1" applyBorder="1" applyAlignment="1">
      <alignment vertical="center"/>
    </xf>
    <xf numFmtId="182" fontId="4" fillId="0" borderId="95" xfId="62" applyNumberFormat="1" applyFont="1" applyBorder="1" applyAlignment="1">
      <alignment horizontal="right" vertical="center"/>
    </xf>
    <xf numFmtId="0" fontId="10" fillId="0" borderId="0" xfId="62" applyFont="1" applyAlignment="1">
      <alignment horizontal="left" vertical="center"/>
    </xf>
    <xf numFmtId="0" fontId="17" fillId="0" borderId="0" xfId="61" applyFont="1" applyAlignment="1">
      <alignment horizontal="right" vertical="center"/>
    </xf>
    <xf numFmtId="182" fontId="0" fillId="0" borderId="0" xfId="61" applyNumberFormat="1" applyFont="1">
      <alignment vertical="center"/>
    </xf>
    <xf numFmtId="0" fontId="54" fillId="0" borderId="0" xfId="60">
      <alignment vertical="center"/>
    </xf>
    <xf numFmtId="180" fontId="2" fillId="0" borderId="54" xfId="60" applyNumberFormat="1" applyFont="1" applyBorder="1" applyAlignment="1">
      <alignment horizontal="center" vertical="center"/>
    </xf>
    <xf numFmtId="0" fontId="0" fillId="0" borderId="30" xfId="60" applyFont="1" applyBorder="1" applyAlignment="1">
      <alignment horizontal="justify" vertical="center"/>
    </xf>
    <xf numFmtId="0" fontId="0" fillId="0" borderId="25" xfId="60" applyFont="1" applyBorder="1">
      <alignment vertical="center"/>
    </xf>
    <xf numFmtId="0" fontId="11" fillId="0" borderId="0" xfId="60" applyFont="1" applyAlignment="1">
      <alignment horizontal="right" vertical="center"/>
    </xf>
    <xf numFmtId="182" fontId="54" fillId="0" borderId="97" xfId="60" applyNumberFormat="1" applyBorder="1" applyAlignment="1">
      <alignment horizontal="right" vertical="center"/>
    </xf>
    <xf numFmtId="182" fontId="54" fillId="0" borderId="95" xfId="60" applyNumberFormat="1" applyBorder="1" applyAlignment="1">
      <alignment horizontal="right" vertical="center"/>
    </xf>
    <xf numFmtId="182" fontId="1" fillId="0" borderId="18" xfId="60" applyNumberFormat="1" applyFont="1" applyBorder="1" applyAlignment="1">
      <alignment horizontal="right" vertical="center"/>
    </xf>
    <xf numFmtId="0" fontId="7" fillId="0" borderId="0" xfId="53" applyFont="1" applyAlignment="1">
      <alignment horizontal="center" vertical="center"/>
    </xf>
    <xf numFmtId="0" fontId="4" fillId="2" borderId="0" xfId="53" applyFont="1" applyFill="1" applyAlignment="1">
      <alignment horizontal="center" vertical="center"/>
    </xf>
    <xf numFmtId="183" fontId="0" fillId="0" borderId="1" xfId="0" applyNumberFormat="1" applyBorder="1">
      <alignment vertical="center"/>
    </xf>
    <xf numFmtId="3" fontId="0" fillId="0" borderId="31" xfId="0" applyNumberFormat="1" applyBorder="1">
      <alignment vertical="center"/>
    </xf>
    <xf numFmtId="0" fontId="11" fillId="0" borderId="0" xfId="0" applyFont="1" applyAlignment="1">
      <alignment horizontal="right" vertical="center"/>
    </xf>
    <xf numFmtId="182" fontId="0" fillId="0" borderId="90" xfId="0" applyNumberFormat="1" applyBorder="1">
      <alignment vertical="center"/>
    </xf>
    <xf numFmtId="182" fontId="19" fillId="0" borderId="24" xfId="0" applyNumberFormat="1" applyFont="1" applyBorder="1">
      <alignment vertical="center"/>
    </xf>
    <xf numFmtId="182" fontId="19" fillId="0" borderId="30" xfId="0" applyNumberFormat="1" applyFont="1" applyBorder="1">
      <alignment vertical="center"/>
    </xf>
    <xf numFmtId="0" fontId="0" fillId="0" borderId="0" xfId="0" applyAlignment="1">
      <alignment horizontal="center" vertical="center"/>
    </xf>
    <xf numFmtId="0" fontId="7" fillId="0" borderId="0" xfId="53" applyFont="1" applyAlignment="1">
      <alignment horizontal="center" vertical="center" wrapText="1"/>
    </xf>
    <xf numFmtId="0" fontId="0" fillId="0" borderId="62" xfId="0" applyBorder="1">
      <alignment vertical="center"/>
    </xf>
    <xf numFmtId="0" fontId="0" fillId="0" borderId="66" xfId="0" applyBorder="1">
      <alignment vertical="center"/>
    </xf>
    <xf numFmtId="182" fontId="1" fillId="0" borderId="0" xfId="0" applyNumberFormat="1" applyFont="1" applyAlignment="1">
      <alignment horizontal="right" vertical="center"/>
    </xf>
    <xf numFmtId="0" fontId="23" fillId="0" borderId="0" xfId="0" applyFont="1" applyAlignment="1">
      <alignment horizontal="center" vertical="center" wrapText="1"/>
    </xf>
    <xf numFmtId="184" fontId="0" fillId="0" borderId="0" xfId="0" applyNumberFormat="1" applyAlignment="1">
      <alignment horizontal="center" vertical="center"/>
    </xf>
    <xf numFmtId="184" fontId="0" fillId="0" borderId="0" xfId="0" applyNumberFormat="1">
      <alignment vertical="center"/>
    </xf>
    <xf numFmtId="187" fontId="0" fillId="0" borderId="0" xfId="0" applyNumberFormat="1">
      <alignment vertical="center"/>
    </xf>
    <xf numFmtId="184" fontId="1" fillId="0" borderId="0" xfId="0" applyNumberFormat="1" applyFont="1">
      <alignment vertical="center"/>
    </xf>
    <xf numFmtId="184" fontId="0" fillId="0" borderId="0" xfId="0" applyNumberFormat="1" applyAlignment="1">
      <alignment horizontal="center" vertical="center" wrapText="1"/>
    </xf>
    <xf numFmtId="187" fontId="0" fillId="0" borderId="83" xfId="0" applyNumberFormat="1" applyBorder="1" applyAlignment="1">
      <alignment horizontal="center" vertical="center"/>
    </xf>
    <xf numFmtId="182" fontId="0" fillId="2" borderId="0" xfId="0" applyNumberFormat="1" applyFill="1" applyAlignment="1">
      <alignment horizontal="center" vertical="center"/>
    </xf>
    <xf numFmtId="184" fontId="0" fillId="0" borderId="61" xfId="0" applyNumberFormat="1" applyBorder="1" applyAlignment="1">
      <alignment horizontal="left" vertical="center" shrinkToFit="1"/>
    </xf>
    <xf numFmtId="184" fontId="0" fillId="0" borderId="8" xfId="0" applyNumberFormat="1" applyBorder="1" applyAlignment="1">
      <alignment horizontal="left" vertical="center"/>
    </xf>
    <xf numFmtId="182" fontId="0" fillId="0" borderId="62" xfId="0" applyNumberFormat="1" applyBorder="1" applyAlignment="1">
      <alignment horizontal="center" vertical="center"/>
    </xf>
    <xf numFmtId="187" fontId="0" fillId="2" borderId="103" xfId="0" applyNumberFormat="1" applyFill="1" applyBorder="1" applyAlignment="1">
      <alignment horizontal="center" vertical="center"/>
    </xf>
    <xf numFmtId="182" fontId="0" fillId="0" borderId="97" xfId="0" applyNumberFormat="1" applyBorder="1" applyAlignment="1">
      <alignment horizontal="right" vertical="center"/>
    </xf>
    <xf numFmtId="184" fontId="0" fillId="0" borderId="65" xfId="0" applyNumberFormat="1" applyBorder="1" applyAlignment="1">
      <alignment horizontal="left" vertical="center" shrinkToFit="1"/>
    </xf>
    <xf numFmtId="184" fontId="0" fillId="0" borderId="31" xfId="0" applyNumberFormat="1" applyBorder="1" applyAlignment="1">
      <alignment horizontal="left" vertical="center"/>
    </xf>
    <xf numFmtId="182" fontId="0" fillId="0" borderId="66" xfId="0" applyNumberFormat="1" applyBorder="1" applyAlignment="1">
      <alignment horizontal="center" vertical="center"/>
    </xf>
    <xf numFmtId="184" fontId="0" fillId="0" borderId="116" xfId="0" applyNumberFormat="1" applyBorder="1" applyAlignment="1">
      <alignment horizontal="left" vertical="center" shrinkToFit="1"/>
    </xf>
    <xf numFmtId="184" fontId="0" fillId="0" borderId="93" xfId="0" applyNumberFormat="1" applyBorder="1" applyAlignment="1">
      <alignment horizontal="left" vertical="center"/>
    </xf>
    <xf numFmtId="182" fontId="0" fillId="0" borderId="117" xfId="0" applyNumberFormat="1" applyBorder="1" applyAlignment="1">
      <alignment horizontal="center" vertical="center"/>
    </xf>
    <xf numFmtId="182" fontId="0" fillId="0" borderId="6" xfId="0" applyNumberFormat="1" applyBorder="1">
      <alignment vertical="center"/>
    </xf>
    <xf numFmtId="184" fontId="0" fillId="0" borderId="0" xfId="0" applyNumberFormat="1" applyAlignment="1">
      <alignment horizontal="centerContinuous" vertical="center" wrapText="1"/>
    </xf>
    <xf numFmtId="184" fontId="11" fillId="0" borderId="0" xfId="0" applyNumberFormat="1" applyFont="1" applyAlignment="1">
      <alignment horizontal="right" vertical="center"/>
    </xf>
    <xf numFmtId="182" fontId="0" fillId="0" borderId="13" xfId="0" applyNumberFormat="1" applyBorder="1">
      <alignment vertical="center"/>
    </xf>
    <xf numFmtId="182" fontId="0" fillId="0" borderId="15" xfId="0" applyNumberFormat="1" applyBorder="1">
      <alignment vertical="center"/>
    </xf>
    <xf numFmtId="182" fontId="17" fillId="0" borderId="18" xfId="0" applyNumberFormat="1" applyFont="1" applyBorder="1" applyAlignment="1">
      <alignment horizontal="right" vertical="center"/>
    </xf>
    <xf numFmtId="0" fontId="25" fillId="0" borderId="0" xfId="0" applyFont="1" applyAlignment="1">
      <alignment horizontal="right" vertical="center"/>
    </xf>
    <xf numFmtId="38" fontId="25" fillId="2" borderId="66" xfId="2" applyFont="1" applyFill="1" applyBorder="1" applyAlignment="1">
      <alignment horizontal="right" vertical="center" wrapText="1"/>
    </xf>
    <xf numFmtId="0" fontId="2" fillId="0" borderId="0" xfId="0" applyFont="1">
      <alignment vertical="center"/>
    </xf>
    <xf numFmtId="0" fontId="28" fillId="0" borderId="0" xfId="0" applyFont="1">
      <alignment vertical="center"/>
    </xf>
    <xf numFmtId="0" fontId="25" fillId="0" borderId="20" xfId="0" applyFont="1" applyBorder="1">
      <alignment vertical="center"/>
    </xf>
    <xf numFmtId="0" fontId="25" fillId="0" borderId="0" xfId="0" applyFont="1">
      <alignment vertical="center"/>
    </xf>
    <xf numFmtId="0" fontId="25" fillId="0" borderId="114" xfId="0" applyFont="1" applyBorder="1" applyAlignment="1">
      <alignment horizontal="center" vertical="center" wrapText="1"/>
    </xf>
    <xf numFmtId="0" fontId="25" fillId="0" borderId="103" xfId="0" applyFont="1" applyBorder="1">
      <alignment vertical="center"/>
    </xf>
    <xf numFmtId="0" fontId="25" fillId="0" borderId="9" xfId="0" applyFont="1" applyBorder="1" applyAlignment="1">
      <alignment horizontal="left" vertical="center" wrapText="1"/>
    </xf>
    <xf numFmtId="38" fontId="25" fillId="2" borderId="62" xfId="2" applyFont="1" applyFill="1" applyBorder="1" applyAlignment="1">
      <alignment horizontal="right" vertical="center" wrapText="1"/>
    </xf>
    <xf numFmtId="182" fontId="25" fillId="0" borderId="130" xfId="0" applyNumberFormat="1" applyFont="1" applyBorder="1" applyAlignment="1">
      <alignment horizontal="right" vertical="center" wrapText="1"/>
    </xf>
    <xf numFmtId="0" fontId="25" fillId="0" borderId="61" xfId="0" applyFont="1" applyBorder="1" applyAlignment="1">
      <alignment horizontal="left" vertical="center"/>
    </xf>
    <xf numFmtId="0" fontId="25" fillId="0" borderId="62" xfId="0" applyFont="1" applyBorder="1" applyAlignment="1">
      <alignment horizontal="left" vertical="center"/>
    </xf>
    <xf numFmtId="182" fontId="25" fillId="0" borderId="62" xfId="0" applyNumberFormat="1" applyFont="1" applyBorder="1" applyAlignment="1">
      <alignment horizontal="right" vertical="center" wrapText="1"/>
    </xf>
    <xf numFmtId="0" fontId="25" fillId="0" borderId="14" xfId="0" applyFont="1" applyBorder="1">
      <alignment vertical="center"/>
    </xf>
    <xf numFmtId="0" fontId="25" fillId="0" borderId="124" xfId="0" applyFont="1" applyBorder="1">
      <alignment vertical="center"/>
    </xf>
    <xf numFmtId="182" fontId="25" fillId="0" borderId="131" xfId="0" applyNumberFormat="1" applyFont="1" applyBorder="1" applyAlignment="1">
      <alignment horizontal="right" vertical="center" wrapText="1"/>
    </xf>
    <xf numFmtId="0" fontId="25" fillId="0" borderId="124" xfId="0" applyFont="1" applyBorder="1" applyAlignment="1">
      <alignment horizontal="left" vertical="center"/>
    </xf>
    <xf numFmtId="0" fontId="25" fillId="0" borderId="124" xfId="0" applyFont="1" applyBorder="1" applyAlignment="1">
      <alignment horizontal="left" vertical="center" wrapText="1"/>
    </xf>
    <xf numFmtId="0" fontId="25" fillId="0" borderId="23" xfId="0" applyFont="1" applyBorder="1">
      <alignment vertical="center"/>
    </xf>
    <xf numFmtId="0" fontId="25" fillId="0" borderId="4" xfId="0" applyFont="1" applyBorder="1" applyAlignment="1">
      <alignment horizontal="left" vertical="center" wrapText="1"/>
    </xf>
    <xf numFmtId="182" fontId="25" fillId="0" borderId="132" xfId="0" applyNumberFormat="1" applyFont="1" applyBorder="1" applyAlignment="1">
      <alignment horizontal="right" vertical="center" wrapText="1"/>
    </xf>
    <xf numFmtId="0" fontId="25" fillId="0" borderId="115" xfId="0" applyFont="1" applyBorder="1" applyAlignment="1">
      <alignment horizontal="center" vertical="center" wrapText="1"/>
    </xf>
    <xf numFmtId="182" fontId="25" fillId="0" borderId="136" xfId="0" applyNumberFormat="1" applyFont="1" applyBorder="1" applyAlignment="1">
      <alignment horizontal="right" vertical="center" wrapText="1"/>
    </xf>
    <xf numFmtId="182" fontId="25" fillId="0" borderId="137" xfId="0" applyNumberFormat="1" applyFont="1" applyBorder="1" applyAlignment="1">
      <alignment horizontal="right" vertical="center" wrapText="1"/>
    </xf>
    <xf numFmtId="182" fontId="25" fillId="0" borderId="110" xfId="0" applyNumberFormat="1" applyFont="1" applyBorder="1" applyAlignment="1">
      <alignment horizontal="right" vertical="center" wrapText="1"/>
    </xf>
    <xf numFmtId="0" fontId="17" fillId="0" borderId="0" xfId="0" applyFont="1">
      <alignment vertical="center"/>
    </xf>
    <xf numFmtId="0" fontId="29" fillId="0" borderId="0" xfId="53" applyFont="1"/>
    <xf numFmtId="0" fontId="30" fillId="0" borderId="0" xfId="53"/>
    <xf numFmtId="0" fontId="30" fillId="0" borderId="0" xfId="53" applyAlignment="1">
      <alignment horizontal="center"/>
    </xf>
    <xf numFmtId="0" fontId="31" fillId="0" borderId="0" xfId="53" applyFont="1" applyAlignment="1">
      <alignment horizontal="center" vertical="center"/>
    </xf>
    <xf numFmtId="0" fontId="2" fillId="2" borderId="0" xfId="0" applyFont="1" applyFill="1">
      <alignment vertical="center"/>
    </xf>
    <xf numFmtId="0" fontId="0" fillId="2" borderId="0" xfId="0" applyFill="1">
      <alignment vertical="center"/>
    </xf>
    <xf numFmtId="0" fontId="2" fillId="2" borderId="0" xfId="0" applyFont="1" applyFill="1" applyAlignment="1">
      <alignment horizontal="center" vertical="center"/>
    </xf>
    <xf numFmtId="0" fontId="0" fillId="2" borderId="0" xfId="0" applyFill="1" applyAlignment="1">
      <alignment vertical="center" wrapText="1"/>
    </xf>
    <xf numFmtId="0" fontId="33" fillId="0" borderId="0" xfId="0" applyFont="1" applyAlignment="1">
      <alignment vertical="center" wrapText="1"/>
    </xf>
    <xf numFmtId="0" fontId="34" fillId="0" borderId="0" xfId="0" applyFont="1">
      <alignment vertical="center"/>
    </xf>
    <xf numFmtId="0" fontId="35" fillId="0" borderId="66" xfId="63" applyFont="1" applyBorder="1" applyAlignment="1">
      <alignment horizontal="center"/>
    </xf>
    <xf numFmtId="38" fontId="34" fillId="0" borderId="66" xfId="50" applyFont="1" applyBorder="1" applyAlignment="1">
      <alignment horizontal="center"/>
    </xf>
    <xf numFmtId="3" fontId="0" fillId="0" borderId="0" xfId="0" applyNumberFormat="1" applyAlignment="1">
      <alignment horizontal="right" vertical="center"/>
    </xf>
    <xf numFmtId="38" fontId="19" fillId="0" borderId="66" xfId="50" applyFont="1" applyFill="1" applyBorder="1" applyAlignment="1">
      <alignment vertical="center"/>
    </xf>
    <xf numFmtId="0" fontId="19" fillId="0" borderId="0" xfId="99">
      <alignment vertical="center"/>
    </xf>
    <xf numFmtId="0" fontId="18" fillId="0" borderId="0" xfId="100" applyFont="1" applyAlignment="1">
      <alignment horizontal="left" vertical="center"/>
    </xf>
    <xf numFmtId="0" fontId="13" fillId="0" borderId="0" xfId="100" applyFont="1"/>
    <xf numFmtId="0" fontId="10" fillId="0" borderId="98" xfId="100" applyFont="1" applyBorder="1" applyAlignment="1">
      <alignment horizontal="center" vertical="center"/>
    </xf>
    <xf numFmtId="0" fontId="15" fillId="0" borderId="101" xfId="100" applyFont="1" applyBorder="1" applyAlignment="1">
      <alignment horizontal="center" vertical="center"/>
    </xf>
    <xf numFmtId="0" fontId="10" fillId="0" borderId="102" xfId="100" applyFont="1" applyBorder="1" applyAlignment="1">
      <alignment horizontal="center" vertical="center"/>
    </xf>
    <xf numFmtId="14" fontId="13" fillId="0" borderId="103" xfId="100" applyNumberFormat="1" applyFont="1" applyBorder="1" applyAlignment="1">
      <alignment horizontal="center" vertical="center"/>
    </xf>
    <xf numFmtId="0" fontId="13" fillId="0" borderId="62" xfId="100" applyFont="1" applyBorder="1" applyAlignment="1">
      <alignment horizontal="left" vertical="center"/>
    </xf>
    <xf numFmtId="0" fontId="13" fillId="0" borderId="8" xfId="100" applyFont="1" applyBorder="1" applyAlignment="1">
      <alignment horizontal="center" vertical="center"/>
    </xf>
    <xf numFmtId="184" fontId="4" fillId="0" borderId="61" xfId="100" applyNumberFormat="1" applyFont="1" applyBorder="1" applyAlignment="1">
      <alignment horizontal="right" vertical="center"/>
    </xf>
    <xf numFmtId="184" fontId="4" fillId="0" borderId="62" xfId="100" applyNumberFormat="1" applyFont="1" applyBorder="1" applyAlignment="1">
      <alignment vertical="center"/>
    </xf>
    <xf numFmtId="182" fontId="4" fillId="0" borderId="90" xfId="100" applyNumberFormat="1" applyFont="1" applyBorder="1" applyAlignment="1">
      <alignment horizontal="right" vertical="center"/>
    </xf>
    <xf numFmtId="0" fontId="13" fillId="0" borderId="64" xfId="100" applyFont="1" applyBorder="1" applyAlignment="1">
      <alignment horizontal="left" vertical="center"/>
    </xf>
    <xf numFmtId="0" fontId="13" fillId="0" borderId="66" xfId="100" applyFont="1" applyBorder="1" applyAlignment="1">
      <alignment horizontal="left" vertical="center"/>
    </xf>
    <xf numFmtId="0" fontId="13" fillId="0" borderId="31" xfId="100" applyFont="1" applyBorder="1" applyAlignment="1">
      <alignment horizontal="center" vertical="center"/>
    </xf>
    <xf numFmtId="0" fontId="13" fillId="0" borderId="97" xfId="100" applyFont="1" applyBorder="1" applyAlignment="1">
      <alignment horizontal="left" vertical="center"/>
    </xf>
    <xf numFmtId="14" fontId="13" fillId="0" borderId="14" xfId="100" applyNumberFormat="1" applyFont="1" applyBorder="1" applyAlignment="1">
      <alignment horizontal="center" vertical="center"/>
    </xf>
    <xf numFmtId="0" fontId="13" fillId="0" borderId="31" xfId="100" applyFont="1" applyBorder="1" applyAlignment="1">
      <alignment vertical="center"/>
    </xf>
    <xf numFmtId="14" fontId="13" fillId="0" borderId="104" xfId="100" applyNumberFormat="1" applyFont="1" applyBorder="1" applyAlignment="1">
      <alignment horizontal="center" vertical="center"/>
    </xf>
    <xf numFmtId="0" fontId="13" fillId="0" borderId="101" xfId="100" applyFont="1" applyBorder="1" applyAlignment="1">
      <alignment horizontal="left" vertical="center"/>
    </xf>
    <xf numFmtId="0" fontId="13" fillId="0" borderId="32" xfId="100" applyFont="1" applyBorder="1" applyAlignment="1">
      <alignment vertical="center"/>
    </xf>
    <xf numFmtId="0" fontId="13" fillId="0" borderId="105" xfId="100" applyFont="1" applyBorder="1" applyAlignment="1">
      <alignment horizontal="left" vertical="center"/>
    </xf>
    <xf numFmtId="0" fontId="4" fillId="0" borderId="96" xfId="100" applyFont="1" applyBorder="1" applyAlignment="1">
      <alignment horizontal="centerContinuous" vertical="center" wrapText="1"/>
    </xf>
    <xf numFmtId="0" fontId="4" fillId="0" borderId="106" xfId="100" applyFont="1" applyBorder="1" applyAlignment="1">
      <alignment horizontal="centerContinuous" vertical="center" wrapText="1"/>
    </xf>
    <xf numFmtId="0" fontId="4" fillId="0" borderId="59" xfId="100" applyFont="1" applyBorder="1" applyAlignment="1">
      <alignment horizontal="centerContinuous" vertical="center" wrapText="1"/>
    </xf>
    <xf numFmtId="0" fontId="13" fillId="0" borderId="107" xfId="100" applyFont="1" applyBorder="1" applyAlignment="1">
      <alignment horizontal="left" vertical="center"/>
    </xf>
    <xf numFmtId="0" fontId="4" fillId="0" borderId="17" xfId="100" applyFont="1" applyBorder="1" applyAlignment="1">
      <alignment horizontal="centerContinuous" vertical="center" wrapText="1"/>
    </xf>
    <xf numFmtId="0" fontId="4" fillId="0" borderId="72" xfId="100" applyFont="1" applyBorder="1" applyAlignment="1">
      <alignment horizontal="centerContinuous" vertical="center" wrapText="1"/>
    </xf>
    <xf numFmtId="0" fontId="4" fillId="0" borderId="95" xfId="100" applyFont="1" applyBorder="1" applyAlignment="1">
      <alignment horizontal="centerContinuous" vertical="center" wrapText="1"/>
    </xf>
    <xf numFmtId="182" fontId="4" fillId="0" borderId="108" xfId="100" applyNumberFormat="1" applyFont="1" applyBorder="1" applyAlignment="1">
      <alignment horizontal="right" vertical="center"/>
    </xf>
    <xf numFmtId="182" fontId="4" fillId="0" borderId="109" xfId="100" applyNumberFormat="1" applyFont="1" applyBorder="1" applyAlignment="1">
      <alignment horizontal="right" vertical="center"/>
    </xf>
    <xf numFmtId="182" fontId="4" fillId="0" borderId="110" xfId="100" applyNumberFormat="1" applyFont="1" applyBorder="1" applyAlignment="1">
      <alignment horizontal="right" vertical="center"/>
    </xf>
    <xf numFmtId="0" fontId="13" fillId="0" borderId="111" xfId="100" applyFont="1" applyBorder="1" applyAlignment="1">
      <alignment horizontal="left" vertical="center"/>
    </xf>
    <xf numFmtId="0" fontId="8" fillId="0" borderId="40" xfId="100" applyFont="1" applyBorder="1" applyAlignment="1">
      <alignment horizontal="centerContinuous" vertical="center" wrapText="1"/>
    </xf>
    <xf numFmtId="0" fontId="8" fillId="0" borderId="41" xfId="100" applyFont="1" applyBorder="1" applyAlignment="1">
      <alignment horizontal="centerContinuous" vertical="center" wrapText="1"/>
    </xf>
    <xf numFmtId="0" fontId="8" fillId="0" borderId="42" xfId="100" applyFont="1" applyBorder="1" applyAlignment="1">
      <alignment horizontal="centerContinuous" vertical="center" wrapText="1"/>
    </xf>
    <xf numFmtId="0" fontId="13" fillId="0" borderId="112" xfId="100" applyFont="1" applyBorder="1" applyAlignment="1">
      <alignment horizontal="left" vertical="center"/>
    </xf>
    <xf numFmtId="0" fontId="8" fillId="0" borderId="0" xfId="100" applyFont="1" applyAlignment="1">
      <alignment horizontal="centerContinuous" vertical="center" wrapText="1"/>
    </xf>
    <xf numFmtId="182" fontId="4" fillId="0" borderId="0" xfId="100" applyNumberFormat="1" applyFont="1" applyAlignment="1">
      <alignment horizontal="right" vertical="center"/>
    </xf>
    <xf numFmtId="0" fontId="13" fillId="0" borderId="0" xfId="100" applyFont="1" applyAlignment="1">
      <alignment horizontal="left" vertical="center"/>
    </xf>
    <xf numFmtId="0" fontId="10" fillId="0" borderId="0" xfId="100" applyFont="1" applyAlignment="1">
      <alignment vertical="center"/>
    </xf>
    <xf numFmtId="0" fontId="3" fillId="0" borderId="0" xfId="99" applyFont="1">
      <alignment vertical="center"/>
    </xf>
    <xf numFmtId="0" fontId="10" fillId="0" borderId="0" xfId="99" applyFont="1">
      <alignment vertical="center"/>
    </xf>
    <xf numFmtId="0" fontId="19" fillId="0" borderId="0" xfId="99" applyAlignment="1">
      <alignment horizontal="right" vertical="center"/>
    </xf>
    <xf numFmtId="0" fontId="19" fillId="2" borderId="1" xfId="99" applyFill="1" applyBorder="1">
      <alignment vertical="center"/>
    </xf>
    <xf numFmtId="0" fontId="19" fillId="0" borderId="1" xfId="99" applyBorder="1">
      <alignment vertical="center"/>
    </xf>
    <xf numFmtId="181" fontId="19" fillId="0" borderId="0" xfId="99" applyNumberFormat="1" applyAlignment="1">
      <alignment horizontal="right" vertical="center"/>
    </xf>
    <xf numFmtId="0" fontId="19" fillId="0" borderId="7" xfId="99" applyBorder="1">
      <alignment vertical="center"/>
    </xf>
    <xf numFmtId="0" fontId="3" fillId="0" borderId="6" xfId="99" applyFont="1" applyBorder="1" applyAlignment="1">
      <alignment horizontal="left" vertical="center"/>
    </xf>
    <xf numFmtId="0" fontId="19" fillId="0" borderId="9" xfId="99" applyBorder="1">
      <alignment vertical="center"/>
    </xf>
    <xf numFmtId="0" fontId="19" fillId="0" borderId="4" xfId="99" applyBorder="1">
      <alignment vertical="center"/>
    </xf>
    <xf numFmtId="0" fontId="19" fillId="0" borderId="6" xfId="99" applyBorder="1">
      <alignment vertical="center"/>
    </xf>
    <xf numFmtId="0" fontId="19" fillId="0" borderId="5" xfId="99" applyBorder="1">
      <alignment vertical="center"/>
    </xf>
    <xf numFmtId="0" fontId="19" fillId="0" borderId="5" xfId="99" applyBorder="1" applyAlignment="1">
      <alignment vertical="center" wrapText="1"/>
    </xf>
    <xf numFmtId="0" fontId="19" fillId="0" borderId="4" xfId="99" applyBorder="1" applyAlignment="1">
      <alignment vertical="center" wrapText="1"/>
    </xf>
    <xf numFmtId="0" fontId="19" fillId="0" borderId="6" xfId="99" applyBorder="1" applyAlignment="1">
      <alignment vertical="top"/>
    </xf>
    <xf numFmtId="0" fontId="19" fillId="0" borderId="0" xfId="99" applyAlignment="1">
      <alignment vertical="top"/>
    </xf>
    <xf numFmtId="0" fontId="19" fillId="0" borderId="7" xfId="99" applyBorder="1" applyAlignment="1">
      <alignment vertical="top"/>
    </xf>
    <xf numFmtId="0" fontId="19" fillId="0" borderId="8" xfId="99" applyBorder="1" applyAlignment="1">
      <alignment vertical="top"/>
    </xf>
    <xf numFmtId="0" fontId="19" fillId="0" borderId="1" xfId="99" applyBorder="1" applyAlignment="1">
      <alignment vertical="top"/>
    </xf>
    <xf numFmtId="0" fontId="19" fillId="0" borderId="9" xfId="99" applyBorder="1" applyAlignment="1">
      <alignment vertical="top"/>
    </xf>
    <xf numFmtId="182" fontId="0" fillId="0" borderId="31" xfId="0" applyNumberFormat="1" applyBorder="1">
      <alignment vertical="center"/>
    </xf>
    <xf numFmtId="182" fontId="0" fillId="0" borderId="92" xfId="0" applyNumberFormat="1" applyBorder="1">
      <alignment vertical="center"/>
    </xf>
    <xf numFmtId="182" fontId="0" fillId="0" borderId="118" xfId="0" applyNumberFormat="1" applyBorder="1">
      <alignment vertical="center"/>
    </xf>
    <xf numFmtId="0" fontId="0" fillId="0" borderId="64" xfId="0" applyBorder="1">
      <alignment vertical="center"/>
    </xf>
    <xf numFmtId="0" fontId="0" fillId="0" borderId="97" xfId="0" applyBorder="1">
      <alignment vertical="center"/>
    </xf>
    <xf numFmtId="0" fontId="0" fillId="0" borderId="95" xfId="0" applyBorder="1">
      <alignment vertical="center"/>
    </xf>
    <xf numFmtId="182" fontId="0" fillId="0" borderId="30" xfId="0" applyNumberFormat="1" applyBorder="1">
      <alignment vertical="center"/>
    </xf>
    <xf numFmtId="182" fontId="0" fillId="0" borderId="25" xfId="0" applyNumberFormat="1" applyBorder="1">
      <alignment vertical="center"/>
    </xf>
    <xf numFmtId="0" fontId="26" fillId="0" borderId="124" xfId="0" applyFont="1" applyBorder="1" applyAlignment="1">
      <alignment horizontal="left" vertical="center" wrapText="1"/>
    </xf>
    <xf numFmtId="0" fontId="11" fillId="0" borderId="0" xfId="103" applyFont="1" applyAlignment="1">
      <alignment horizontal="right" vertical="center"/>
    </xf>
    <xf numFmtId="0" fontId="19" fillId="0" borderId="30" xfId="60" applyFont="1" applyBorder="1" applyAlignment="1">
      <alignment horizontal="justify" vertical="center"/>
    </xf>
    <xf numFmtId="0" fontId="23" fillId="0" borderId="0" xfId="103" applyFont="1" applyAlignment="1">
      <alignment horizontal="center" vertical="center" wrapText="1"/>
    </xf>
    <xf numFmtId="0" fontId="14" fillId="0" borderId="0" xfId="100" applyFont="1" applyAlignment="1">
      <alignment horizontal="right" vertical="center"/>
    </xf>
    <xf numFmtId="0" fontId="10" fillId="0" borderId="10" xfId="100" applyFont="1" applyBorder="1" applyAlignment="1">
      <alignment horizontal="center" vertical="center"/>
    </xf>
    <xf numFmtId="0" fontId="10" fillId="0" borderId="114" xfId="100" applyFont="1" applyBorder="1" applyAlignment="1">
      <alignment horizontal="center" vertical="center"/>
    </xf>
    <xf numFmtId="0" fontId="10" fillId="0" borderId="127" xfId="100" applyFont="1" applyBorder="1" applyAlignment="1">
      <alignment horizontal="center" vertical="center" wrapText="1"/>
    </xf>
    <xf numFmtId="0" fontId="10" fillId="0" borderId="11" xfId="100" applyFont="1" applyBorder="1" applyAlignment="1">
      <alignment horizontal="center" vertical="center"/>
    </xf>
    <xf numFmtId="56" fontId="4" fillId="0" borderId="103" xfId="100" applyNumberFormat="1" applyFont="1" applyBorder="1" applyAlignment="1">
      <alignment horizontal="center" vertical="center"/>
    </xf>
    <xf numFmtId="0" fontId="4" fillId="0" borderId="62" xfId="100" applyFont="1" applyBorder="1" applyAlignment="1">
      <alignment horizontal="left" vertical="center"/>
    </xf>
    <xf numFmtId="0" fontId="4" fillId="0" borderId="8" xfId="100" applyFont="1" applyBorder="1" applyAlignment="1">
      <alignment horizontal="center" vertical="center"/>
    </xf>
    <xf numFmtId="182" fontId="4" fillId="0" borderId="15" xfId="100" applyNumberFormat="1" applyFont="1" applyBorder="1" applyAlignment="1">
      <alignment horizontal="right" vertical="center"/>
    </xf>
    <xf numFmtId="0" fontId="4" fillId="0" borderId="15" xfId="100" applyFont="1" applyBorder="1" applyAlignment="1">
      <alignment horizontal="left" vertical="center" wrapText="1"/>
    </xf>
    <xf numFmtId="56" fontId="4" fillId="0" borderId="14" xfId="100" applyNumberFormat="1" applyFont="1" applyBorder="1" applyAlignment="1">
      <alignment horizontal="center" vertical="center"/>
    </xf>
    <xf numFmtId="0" fontId="4" fillId="0" borderId="66" xfId="100" applyFont="1" applyBorder="1" applyAlignment="1">
      <alignment horizontal="left" vertical="center"/>
    </xf>
    <xf numFmtId="182" fontId="4" fillId="0" borderId="30" xfId="100" applyNumberFormat="1" applyFont="1" applyBorder="1" applyAlignment="1">
      <alignment horizontal="right" vertical="center"/>
    </xf>
    <xf numFmtId="0" fontId="4" fillId="0" borderId="30" xfId="100" applyFont="1" applyBorder="1" applyAlignment="1">
      <alignment horizontal="left" vertical="center" wrapText="1"/>
    </xf>
    <xf numFmtId="0" fontId="4" fillId="0" borderId="14" xfId="100" applyFont="1" applyBorder="1" applyAlignment="1">
      <alignment horizontal="center" vertical="center"/>
    </xf>
    <xf numFmtId="0" fontId="4" fillId="0" borderId="31" xfId="100" applyFont="1" applyBorder="1" applyAlignment="1">
      <alignment vertical="center"/>
    </xf>
    <xf numFmtId="0" fontId="4" fillId="0" borderId="17" xfId="100" applyFont="1" applyBorder="1" applyAlignment="1">
      <alignment horizontal="center" vertical="center"/>
    </xf>
    <xf numFmtId="0" fontId="4" fillId="0" borderId="117" xfId="100" applyFont="1" applyBorder="1" applyAlignment="1">
      <alignment horizontal="left" vertical="center"/>
    </xf>
    <xf numFmtId="0" fontId="4" fillId="0" borderId="93" xfId="100" applyFont="1" applyBorder="1" applyAlignment="1">
      <alignment vertical="center"/>
    </xf>
    <xf numFmtId="182" fontId="4" fillId="0" borderId="25" xfId="100" applyNumberFormat="1" applyFont="1" applyBorder="1" applyAlignment="1">
      <alignment horizontal="right" vertical="center"/>
    </xf>
    <xf numFmtId="0" fontId="4" fillId="0" borderId="25" xfId="100" applyFont="1" applyBorder="1" applyAlignment="1">
      <alignment horizontal="left" vertical="center" wrapText="1"/>
    </xf>
    <xf numFmtId="0" fontId="4" fillId="0" borderId="0" xfId="100" applyFont="1" applyAlignment="1">
      <alignment horizontal="left" vertical="center"/>
    </xf>
    <xf numFmtId="0" fontId="19" fillId="3" borderId="0" xfId="99" applyFill="1" applyAlignment="1">
      <alignment horizontal="right" vertical="center"/>
    </xf>
    <xf numFmtId="0" fontId="8" fillId="0" borderId="0" xfId="100" applyFont="1" applyAlignment="1">
      <alignment horizontal="right" vertical="center"/>
    </xf>
    <xf numFmtId="0" fontId="26" fillId="0" borderId="0" xfId="103" applyFont="1" applyAlignment="1">
      <alignment horizontal="center" vertical="center" wrapText="1"/>
    </xf>
    <xf numFmtId="0" fontId="4" fillId="0" borderId="0" xfId="99" applyFont="1">
      <alignment vertical="center"/>
    </xf>
    <xf numFmtId="0" fontId="4" fillId="0" borderId="0" xfId="0" applyFont="1">
      <alignment vertical="center"/>
    </xf>
    <xf numFmtId="0" fontId="4" fillId="0" borderId="0" xfId="61" applyFont="1" applyAlignment="1">
      <alignment horizontal="left" vertical="center"/>
    </xf>
    <xf numFmtId="0" fontId="4" fillId="0" borderId="0" xfId="61" applyFont="1">
      <alignment vertical="center"/>
    </xf>
    <xf numFmtId="0" fontId="4" fillId="0" borderId="81" xfId="9" applyFont="1" applyBorder="1">
      <alignment vertical="center"/>
    </xf>
    <xf numFmtId="0" fontId="6" fillId="0" borderId="0" xfId="9" applyFont="1">
      <alignment vertical="center"/>
    </xf>
    <xf numFmtId="0" fontId="19" fillId="0" borderId="0" xfId="103">
      <alignment vertical="center"/>
    </xf>
    <xf numFmtId="38" fontId="4" fillId="0" borderId="8" xfId="102" applyFont="1" applyBorder="1" applyAlignment="1">
      <alignment horizontal="right" vertical="center"/>
    </xf>
    <xf numFmtId="0" fontId="54" fillId="2" borderId="0" xfId="9" applyFill="1">
      <alignment vertical="center"/>
    </xf>
    <xf numFmtId="0" fontId="4" fillId="0" borderId="0" xfId="104" applyFont="1">
      <alignment vertical="center"/>
    </xf>
    <xf numFmtId="38" fontId="4" fillId="0" borderId="0" xfId="102" applyFont="1">
      <alignment vertical="center"/>
    </xf>
    <xf numFmtId="0" fontId="4" fillId="0" borderId="0" xfId="104" applyFont="1" applyAlignment="1">
      <alignment horizontal="right" vertical="center"/>
    </xf>
    <xf numFmtId="0" fontId="19" fillId="0" borderId="0" xfId="104">
      <alignment vertical="center"/>
    </xf>
    <xf numFmtId="0" fontId="5" fillId="0" borderId="0" xfId="104" applyFont="1">
      <alignment vertical="center"/>
    </xf>
    <xf numFmtId="38" fontId="4" fillId="0" borderId="11" xfId="102" applyFont="1" applyBorder="1" applyAlignment="1">
      <alignment horizontal="center" vertical="center"/>
    </xf>
    <xf numFmtId="0" fontId="4" fillId="0" borderId="11" xfId="104" applyFont="1" applyBorder="1" applyAlignment="1">
      <alignment horizontal="center" vertical="center"/>
    </xf>
    <xf numFmtId="0" fontId="4" fillId="0" borderId="28" xfId="104" applyFont="1" applyBorder="1">
      <alignment vertical="center"/>
    </xf>
    <xf numFmtId="38" fontId="4" fillId="0" borderId="13" xfId="102" applyFont="1" applyFill="1" applyBorder="1" applyAlignment="1">
      <alignment horizontal="right" vertical="center"/>
    </xf>
    <xf numFmtId="0" fontId="4" fillId="0" borderId="13" xfId="104" applyFont="1" applyBorder="1" applyAlignment="1">
      <alignment horizontal="left" vertical="center"/>
    </xf>
    <xf numFmtId="0" fontId="4" fillId="0" borderId="8" xfId="104" applyFont="1" applyBorder="1">
      <alignment vertical="center"/>
    </xf>
    <xf numFmtId="38" fontId="4" fillId="0" borderId="15" xfId="102" applyFont="1" applyFill="1" applyBorder="1" applyAlignment="1">
      <alignment horizontal="right" vertical="center"/>
    </xf>
    <xf numFmtId="0" fontId="4" fillId="0" borderId="30" xfId="104" applyFont="1" applyBorder="1" applyAlignment="1">
      <alignment horizontal="left" vertical="center"/>
    </xf>
    <xf numFmtId="0" fontId="4" fillId="0" borderId="31" xfId="104" applyFont="1" applyBorder="1">
      <alignment vertical="center"/>
    </xf>
    <xf numFmtId="38" fontId="4" fillId="0" borderId="30" xfId="102" applyFont="1" applyFill="1" applyBorder="1" applyAlignment="1">
      <alignment horizontal="right" vertical="center"/>
    </xf>
    <xf numFmtId="38" fontId="4" fillId="0" borderId="24" xfId="102" applyFont="1" applyFill="1" applyBorder="1" applyAlignment="1">
      <alignment horizontal="right" vertical="center"/>
    </xf>
    <xf numFmtId="0" fontId="4" fillId="0" borderId="32" xfId="104" applyFont="1" applyBorder="1">
      <alignment vertical="center"/>
    </xf>
    <xf numFmtId="38" fontId="4" fillId="0" borderId="33" xfId="102" applyFont="1" applyFill="1" applyBorder="1" applyAlignment="1">
      <alignment horizontal="right" vertical="center"/>
    </xf>
    <xf numFmtId="0" fontId="4" fillId="0" borderId="33" xfId="104" applyFont="1" applyBorder="1" applyAlignment="1">
      <alignment horizontal="left" vertical="center"/>
    </xf>
    <xf numFmtId="0" fontId="4" fillId="0" borderId="20" xfId="104" applyFont="1" applyBorder="1">
      <alignment vertical="center"/>
    </xf>
    <xf numFmtId="38" fontId="4" fillId="0" borderId="18" xfId="102" applyFont="1" applyFill="1" applyBorder="1" applyAlignment="1">
      <alignment horizontal="right" vertical="center"/>
    </xf>
    <xf numFmtId="0" fontId="4" fillId="0" borderId="18" xfId="104" applyFont="1" applyBorder="1" applyAlignment="1">
      <alignment horizontal="left" vertical="center"/>
    </xf>
    <xf numFmtId="0" fontId="4" fillId="0" borderId="36" xfId="104" applyFont="1" applyBorder="1">
      <alignment vertical="center"/>
    </xf>
    <xf numFmtId="38" fontId="4" fillId="0" borderId="22" xfId="102" applyFont="1" applyFill="1" applyBorder="1" applyAlignment="1">
      <alignment horizontal="right" vertical="center"/>
    </xf>
    <xf numFmtId="0" fontId="4" fillId="0" borderId="22" xfId="104" applyFont="1" applyBorder="1" applyAlignment="1">
      <alignment horizontal="left" vertical="center"/>
    </xf>
    <xf numFmtId="0" fontId="4" fillId="0" borderId="3" xfId="104" applyFont="1" applyBorder="1">
      <alignment vertical="center"/>
    </xf>
    <xf numFmtId="38" fontId="4" fillId="0" borderId="37" xfId="102" applyFont="1" applyFill="1" applyBorder="1" applyAlignment="1">
      <alignment horizontal="right" vertical="center"/>
    </xf>
    <xf numFmtId="0" fontId="4" fillId="0" borderId="6" xfId="104" applyFont="1" applyBorder="1">
      <alignment vertical="center"/>
    </xf>
    <xf numFmtId="0" fontId="4" fillId="0" borderId="39" xfId="104" applyFont="1" applyBorder="1">
      <alignment vertical="center"/>
    </xf>
    <xf numFmtId="38" fontId="4" fillId="0" borderId="18" xfId="102" applyFont="1" applyBorder="1" applyAlignment="1">
      <alignment horizontal="right" vertical="center"/>
    </xf>
    <xf numFmtId="38" fontId="6" fillId="0" borderId="19" xfId="102" applyFont="1" applyBorder="1" applyAlignment="1">
      <alignment horizontal="right" vertical="center"/>
    </xf>
    <xf numFmtId="38" fontId="0" fillId="0" borderId="0" xfId="102" applyFont="1">
      <alignment vertical="center"/>
    </xf>
    <xf numFmtId="0" fontId="2" fillId="0" borderId="0" xfId="99" applyFont="1">
      <alignment vertical="center"/>
    </xf>
    <xf numFmtId="0" fontId="10" fillId="3" borderId="11" xfId="100" applyFont="1" applyFill="1" applyBorder="1" applyAlignment="1">
      <alignment horizontal="center" vertical="center"/>
    </xf>
    <xf numFmtId="182" fontId="4" fillId="3" borderId="15" xfId="100" applyNumberFormat="1" applyFont="1" applyFill="1" applyBorder="1" applyAlignment="1">
      <alignment horizontal="right" vertical="center"/>
    </xf>
    <xf numFmtId="182" fontId="4" fillId="3" borderId="30" xfId="100" applyNumberFormat="1" applyFont="1" applyFill="1" applyBorder="1" applyAlignment="1">
      <alignment horizontal="right" vertical="center"/>
    </xf>
    <xf numFmtId="182" fontId="4" fillId="3" borderId="25" xfId="100" applyNumberFormat="1" applyFont="1" applyFill="1" applyBorder="1" applyAlignment="1">
      <alignment horizontal="right" vertical="center"/>
    </xf>
    <xf numFmtId="0" fontId="19" fillId="2" borderId="0" xfId="0" applyFont="1" applyFill="1">
      <alignment vertical="center"/>
    </xf>
    <xf numFmtId="38" fontId="25" fillId="0" borderId="66" xfId="102" applyFont="1" applyFill="1" applyBorder="1" applyAlignment="1">
      <alignment horizontal="right" vertical="center" wrapText="1"/>
    </xf>
    <xf numFmtId="182" fontId="0" fillId="0" borderId="24" xfId="0" applyNumberFormat="1" applyBorder="1">
      <alignment vertical="center"/>
    </xf>
    <xf numFmtId="0" fontId="0" fillId="0" borderId="52" xfId="0" applyBorder="1" applyAlignment="1">
      <alignment horizontal="center" vertical="center"/>
    </xf>
    <xf numFmtId="0" fontId="0" fillId="0" borderId="121" xfId="0" applyBorder="1" applyAlignment="1">
      <alignment horizontal="center" vertical="center"/>
    </xf>
    <xf numFmtId="0" fontId="0" fillId="0" borderId="96" xfId="0" applyBorder="1" applyAlignment="1">
      <alignment horizontal="left" vertical="center"/>
    </xf>
    <xf numFmtId="0" fontId="0" fillId="0" borderId="103" xfId="0" applyBorder="1" applyAlignment="1">
      <alignment horizontal="left" vertical="center"/>
    </xf>
    <xf numFmtId="0" fontId="0" fillId="0" borderId="90" xfId="0" applyBorder="1" applyAlignment="1">
      <alignment horizontal="center" vertical="center"/>
    </xf>
    <xf numFmtId="182" fontId="19" fillId="0" borderId="1" xfId="0" applyNumberFormat="1" applyFont="1" applyBorder="1">
      <alignment vertical="center"/>
    </xf>
    <xf numFmtId="0" fontId="0" fillId="0" borderId="14" xfId="0" applyBorder="1" applyAlignment="1">
      <alignment horizontal="left" vertical="center"/>
    </xf>
    <xf numFmtId="0" fontId="0" fillId="0" borderId="65" xfId="0" applyBorder="1" applyAlignment="1">
      <alignment horizontal="left" vertical="center"/>
    </xf>
    <xf numFmtId="0" fontId="0" fillId="0" borderId="92" xfId="0" applyBorder="1" applyAlignment="1">
      <alignment horizontal="center" vertical="center"/>
    </xf>
    <xf numFmtId="38" fontId="4" fillId="0" borderId="103" xfId="102" applyFont="1" applyFill="1" applyBorder="1" applyAlignment="1">
      <alignment horizontal="right" vertical="center"/>
    </xf>
    <xf numFmtId="185" fontId="4" fillId="0" borderId="8" xfId="102" applyNumberFormat="1" applyFont="1" applyFill="1" applyBorder="1" applyAlignment="1">
      <alignment horizontal="center" vertical="center"/>
    </xf>
    <xf numFmtId="186" fontId="4" fillId="0" borderId="8" xfId="102" applyNumberFormat="1" applyFont="1" applyFill="1" applyBorder="1" applyAlignment="1">
      <alignment horizontal="center" vertical="center"/>
    </xf>
    <xf numFmtId="38" fontId="4" fillId="0" borderId="62" xfId="102" applyFont="1" applyFill="1" applyBorder="1" applyAlignment="1">
      <alignment horizontal="center" vertical="center"/>
    </xf>
    <xf numFmtId="176" fontId="4" fillId="0" borderId="62" xfId="102" applyNumberFormat="1" applyFont="1" applyFill="1" applyBorder="1" applyAlignment="1">
      <alignment horizontal="center" vertical="center"/>
    </xf>
    <xf numFmtId="38" fontId="4" fillId="0" borderId="66" xfId="102" applyFont="1" applyFill="1" applyBorder="1" applyAlignment="1">
      <alignment horizontal="right" vertical="center"/>
    </xf>
    <xf numFmtId="38" fontId="4" fillId="0" borderId="8" xfId="102" applyFont="1" applyFill="1" applyBorder="1" applyAlignment="1">
      <alignment vertical="center"/>
    </xf>
    <xf numFmtId="178" fontId="4" fillId="0" borderId="62" xfId="102" applyNumberFormat="1" applyFont="1" applyFill="1" applyBorder="1" applyAlignment="1">
      <alignment horizontal="center" vertical="center"/>
    </xf>
    <xf numFmtId="38" fontId="4" fillId="0" borderId="62" xfId="102" applyFont="1" applyFill="1" applyBorder="1" applyAlignment="1">
      <alignment horizontal="right" vertical="center"/>
    </xf>
    <xf numFmtId="38" fontId="4" fillId="0" borderId="14" xfId="102" applyFont="1" applyFill="1" applyBorder="1" applyAlignment="1">
      <alignment horizontal="right" vertical="center"/>
    </xf>
    <xf numFmtId="185" fontId="4" fillId="0" borderId="31" xfId="102" applyNumberFormat="1" applyFont="1" applyFill="1" applyBorder="1" applyAlignment="1">
      <alignment horizontal="center" vertical="center"/>
    </xf>
    <xf numFmtId="186" fontId="4" fillId="0" borderId="31" xfId="102" applyNumberFormat="1" applyFont="1" applyFill="1" applyBorder="1" applyAlignment="1">
      <alignment horizontal="center" vertical="center"/>
    </xf>
    <xf numFmtId="38" fontId="4" fillId="0" borderId="66" xfId="102" applyFont="1" applyFill="1" applyBorder="1" applyAlignment="1">
      <alignment horizontal="center" vertical="center"/>
    </xf>
    <xf numFmtId="176" fontId="4" fillId="0" borderId="66" xfId="102" applyNumberFormat="1" applyFont="1" applyFill="1" applyBorder="1" applyAlignment="1">
      <alignment horizontal="center" vertical="center"/>
    </xf>
    <xf numFmtId="38" fontId="4" fillId="0" borderId="31" xfId="102" applyFont="1" applyFill="1" applyBorder="1" applyAlignment="1">
      <alignment vertical="center"/>
    </xf>
    <xf numFmtId="178" fontId="4" fillId="0" borderId="66" xfId="102" applyNumberFormat="1" applyFont="1" applyFill="1" applyBorder="1" applyAlignment="1">
      <alignment horizontal="center" vertical="center"/>
    </xf>
    <xf numFmtId="0" fontId="0" fillId="0" borderId="17" xfId="0" applyBorder="1" applyAlignment="1">
      <alignment horizontal="left" vertical="center"/>
    </xf>
    <xf numFmtId="0" fontId="0" fillId="0" borderId="116" xfId="0" applyBorder="1" applyAlignment="1">
      <alignment horizontal="left" vertical="center"/>
    </xf>
    <xf numFmtId="0" fontId="0" fillId="0" borderId="118" xfId="0" applyBorder="1" applyAlignment="1">
      <alignment horizontal="center" vertical="center"/>
    </xf>
    <xf numFmtId="182" fontId="19" fillId="0" borderId="25" xfId="0" applyNumberFormat="1" applyFont="1" applyBorder="1">
      <alignment vertical="center"/>
    </xf>
    <xf numFmtId="38" fontId="4" fillId="0" borderId="38" xfId="102" applyFont="1" applyFill="1" applyBorder="1" applyAlignment="1">
      <alignment horizontal="right" vertical="center"/>
    </xf>
    <xf numFmtId="185" fontId="4" fillId="0" borderId="39" xfId="102" applyNumberFormat="1" applyFont="1" applyFill="1" applyBorder="1" applyAlignment="1">
      <alignment horizontal="center" vertical="center"/>
    </xf>
    <xf numFmtId="186" fontId="4" fillId="0" borderId="39" xfId="102" applyNumberFormat="1" applyFont="1" applyFill="1" applyBorder="1" applyAlignment="1">
      <alignment horizontal="center" vertical="center"/>
    </xf>
    <xf numFmtId="38" fontId="4" fillId="0" borderId="94" xfId="102" applyFont="1" applyFill="1" applyBorder="1" applyAlignment="1">
      <alignment horizontal="center" vertical="center"/>
    </xf>
    <xf numFmtId="176" fontId="4" fillId="0" borderId="94" xfId="102" applyNumberFormat="1" applyFont="1" applyFill="1" applyBorder="1" applyAlignment="1">
      <alignment horizontal="center" vertical="center"/>
    </xf>
    <xf numFmtId="38" fontId="4" fillId="0" borderId="117" xfId="102" applyFont="1" applyFill="1" applyBorder="1" applyAlignment="1">
      <alignment horizontal="right" vertical="center"/>
    </xf>
    <xf numFmtId="38" fontId="4" fillId="0" borderId="39" xfId="102" applyFont="1" applyFill="1" applyBorder="1" applyAlignment="1">
      <alignment vertical="center"/>
    </xf>
    <xf numFmtId="0" fontId="1" fillId="0" borderId="0" xfId="0" applyFont="1" applyAlignment="1">
      <alignment horizontal="right" vertical="center"/>
    </xf>
    <xf numFmtId="0" fontId="19" fillId="0" borderId="126" xfId="0" applyFont="1" applyBorder="1" applyAlignment="1">
      <alignment horizontal="center" vertical="center"/>
    </xf>
    <xf numFmtId="185" fontId="4" fillId="0" borderId="28" xfId="102" applyNumberFormat="1" applyFont="1" applyFill="1" applyBorder="1" applyAlignment="1">
      <alignment horizontal="center" vertical="center"/>
    </xf>
    <xf numFmtId="186" fontId="4" fillId="0" borderId="28" xfId="102" applyNumberFormat="1" applyFont="1" applyFill="1" applyBorder="1" applyAlignment="1">
      <alignment horizontal="center" vertical="center"/>
    </xf>
    <xf numFmtId="38" fontId="4" fillId="0" borderId="57" xfId="102" applyFont="1" applyFill="1" applyBorder="1" applyAlignment="1">
      <alignment horizontal="center" vertical="center"/>
    </xf>
    <xf numFmtId="176" fontId="4" fillId="0" borderId="57" xfId="102" applyNumberFormat="1" applyFont="1" applyFill="1" applyBorder="1" applyAlignment="1">
      <alignment horizontal="center" vertical="center"/>
    </xf>
    <xf numFmtId="38" fontId="4" fillId="0" borderId="8" xfId="102" applyFont="1" applyFill="1" applyBorder="1" applyAlignment="1">
      <alignment horizontal="right" vertical="center"/>
    </xf>
    <xf numFmtId="178" fontId="4" fillId="0" borderId="57" xfId="102" applyNumberFormat="1" applyFont="1" applyFill="1" applyBorder="1" applyAlignment="1">
      <alignment horizontal="center" vertical="center"/>
    </xf>
    <xf numFmtId="38" fontId="4" fillId="0" borderId="17" xfId="102" applyFont="1" applyFill="1" applyBorder="1" applyAlignment="1">
      <alignment horizontal="right" vertical="center"/>
    </xf>
    <xf numFmtId="185" fontId="4" fillId="0" borderId="93" xfId="102" applyNumberFormat="1" applyFont="1" applyFill="1" applyBorder="1" applyAlignment="1">
      <alignment horizontal="center" vertical="center"/>
    </xf>
    <xf numFmtId="186" fontId="4" fillId="0" borderId="93" xfId="102" applyNumberFormat="1" applyFont="1" applyFill="1" applyBorder="1" applyAlignment="1">
      <alignment horizontal="center" vertical="center"/>
    </xf>
    <xf numFmtId="38" fontId="4" fillId="0" borderId="117" xfId="102" applyFont="1" applyFill="1" applyBorder="1" applyAlignment="1">
      <alignment horizontal="center" vertical="center"/>
    </xf>
    <xf numFmtId="176" fontId="4" fillId="0" borderId="117" xfId="102" applyNumberFormat="1" applyFont="1" applyFill="1" applyBorder="1" applyAlignment="1">
      <alignment horizontal="center" vertical="center"/>
    </xf>
    <xf numFmtId="38" fontId="4" fillId="0" borderId="93" xfId="102" applyFont="1" applyFill="1" applyBorder="1" applyAlignment="1">
      <alignment vertical="center"/>
    </xf>
    <xf numFmtId="0" fontId="4" fillId="3" borderId="2" xfId="99" applyFont="1" applyFill="1" applyBorder="1" applyAlignment="1">
      <alignment horizontal="center" vertical="center"/>
    </xf>
    <xf numFmtId="180" fontId="2" fillId="0" borderId="54" xfId="103" applyNumberFormat="1" applyFont="1" applyBorder="1" applyAlignment="1">
      <alignment horizontal="center" vertical="center"/>
    </xf>
    <xf numFmtId="0" fontId="4" fillId="0" borderId="0" xfId="99" applyFont="1" applyAlignment="1">
      <alignment horizontal="right"/>
    </xf>
    <xf numFmtId="0" fontId="4" fillId="0" borderId="0" xfId="99" applyFont="1" applyAlignment="1">
      <alignment horizontal="left"/>
    </xf>
    <xf numFmtId="0" fontId="4" fillId="0" borderId="0" xfId="99" applyFont="1" applyAlignment="1">
      <alignment horizontal="center"/>
    </xf>
    <xf numFmtId="189" fontId="4" fillId="0" borderId="0" xfId="99" applyNumberFormat="1" applyFont="1" applyAlignment="1"/>
    <xf numFmtId="0" fontId="4" fillId="0" borderId="0" xfId="99" applyFont="1" applyAlignment="1"/>
    <xf numFmtId="189" fontId="4" fillId="0" borderId="0" xfId="99" applyNumberFormat="1" applyFont="1" applyAlignment="1">
      <alignment horizontal="left"/>
    </xf>
    <xf numFmtId="188" fontId="14" fillId="0" borderId="0" xfId="100" applyNumberFormat="1" applyFont="1" applyAlignment="1">
      <alignment horizontal="right" vertical="center"/>
    </xf>
    <xf numFmtId="182" fontId="4" fillId="0" borderId="96" xfId="62" applyNumberFormat="1" applyFont="1" applyBorder="1" applyAlignment="1">
      <alignment horizontal="left" vertical="center" wrapText="1"/>
    </xf>
    <xf numFmtId="0" fontId="13" fillId="0" borderId="13" xfId="62" applyFont="1" applyBorder="1" applyAlignment="1">
      <alignment horizontal="left" vertical="center"/>
    </xf>
    <xf numFmtId="182" fontId="4" fillId="0" borderId="14" xfId="62" applyNumberFormat="1" applyFont="1" applyBorder="1" applyAlignment="1">
      <alignment horizontal="left" vertical="center"/>
    </xf>
    <xf numFmtId="0" fontId="13" fillId="0" borderId="30" xfId="62" applyFont="1" applyBorder="1" applyAlignment="1">
      <alignment horizontal="left" vertical="center"/>
    </xf>
    <xf numFmtId="0" fontId="13" fillId="0" borderId="30" xfId="62" applyFont="1" applyBorder="1" applyAlignment="1">
      <alignment vertical="center"/>
    </xf>
    <xf numFmtId="0" fontId="13" fillId="0" borderId="97" xfId="62" applyFont="1" applyBorder="1" applyAlignment="1">
      <alignment horizontal="left" vertical="center"/>
    </xf>
    <xf numFmtId="0" fontId="13" fillId="0" borderId="95" xfId="62" applyFont="1" applyBorder="1" applyAlignment="1">
      <alignment horizontal="left" vertical="center"/>
    </xf>
    <xf numFmtId="182" fontId="0" fillId="0" borderId="19" xfId="61" applyNumberFormat="1" applyFont="1" applyBorder="1">
      <alignment vertical="center"/>
    </xf>
    <xf numFmtId="182" fontId="8" fillId="0" borderId="0" xfId="62" applyNumberFormat="1" applyFont="1" applyAlignment="1">
      <alignment horizontal="right" vertical="center"/>
    </xf>
    <xf numFmtId="182" fontId="4" fillId="0" borderId="0" xfId="62" applyNumberFormat="1" applyFont="1" applyAlignment="1">
      <alignment vertical="center"/>
    </xf>
    <xf numFmtId="38" fontId="4" fillId="0" borderId="0" xfId="102" applyFont="1" applyFill="1">
      <alignment vertical="center"/>
    </xf>
    <xf numFmtId="38" fontId="4" fillId="0" borderId="11" xfId="102" applyFont="1" applyFill="1" applyBorder="1" applyAlignment="1">
      <alignment horizontal="center" vertical="center"/>
    </xf>
    <xf numFmtId="0" fontId="7" fillId="0" borderId="11" xfId="104" applyFont="1" applyBorder="1" applyAlignment="1">
      <alignment horizontal="center" vertical="center" wrapText="1"/>
    </xf>
    <xf numFmtId="0" fontId="4" fillId="0" borderId="13" xfId="104" applyFont="1" applyBorder="1" applyAlignment="1">
      <alignment horizontal="right" vertical="center"/>
    </xf>
    <xf numFmtId="0" fontId="4" fillId="0" borderId="13" xfId="104" applyFont="1" applyBorder="1">
      <alignment vertical="center"/>
    </xf>
    <xf numFmtId="0" fontId="4" fillId="0" borderId="15" xfId="104" applyFont="1" applyBorder="1" applyAlignment="1">
      <alignment horizontal="right" vertical="center"/>
    </xf>
    <xf numFmtId="0" fontId="4" fillId="0" borderId="15" xfId="104" applyFont="1" applyBorder="1">
      <alignment vertical="center"/>
    </xf>
    <xf numFmtId="0" fontId="4" fillId="0" borderId="24" xfId="104" applyFont="1" applyBorder="1" applyAlignment="1">
      <alignment horizontal="right" vertical="center"/>
    </xf>
    <xf numFmtId="0" fontId="4" fillId="0" borderId="24" xfId="104" applyFont="1" applyBorder="1">
      <alignment vertical="center"/>
    </xf>
    <xf numFmtId="38" fontId="4" fillId="0" borderId="25" xfId="102" applyFont="1" applyFill="1" applyBorder="1" applyAlignment="1">
      <alignment horizontal="right" vertical="center"/>
    </xf>
    <xf numFmtId="0" fontId="4" fillId="0" borderId="25" xfId="104" applyFont="1" applyBorder="1" applyAlignment="1">
      <alignment horizontal="right" vertical="center"/>
    </xf>
    <xf numFmtId="0" fontId="4" fillId="0" borderId="25" xfId="104" applyFont="1" applyBorder="1">
      <alignment vertical="center"/>
    </xf>
    <xf numFmtId="38" fontId="6" fillId="0" borderId="19" xfId="102" applyFont="1" applyFill="1" applyBorder="1" applyAlignment="1">
      <alignment horizontal="right" vertical="center"/>
    </xf>
    <xf numFmtId="38" fontId="9" fillId="0" borderId="0" xfId="102" applyFont="1" applyFill="1">
      <alignment vertical="center"/>
    </xf>
    <xf numFmtId="38" fontId="4" fillId="0" borderId="0" xfId="2" applyFont="1" applyFill="1">
      <alignment vertical="center"/>
    </xf>
    <xf numFmtId="0" fontId="5" fillId="0" borderId="0" xfId="9" applyFont="1" applyAlignment="1">
      <alignment horizontal="right" vertical="center"/>
    </xf>
    <xf numFmtId="184" fontId="0" fillId="0" borderId="45" xfId="0" applyNumberFormat="1" applyBorder="1" applyAlignment="1">
      <alignment horizontal="center" vertical="center" wrapText="1"/>
    </xf>
    <xf numFmtId="0" fontId="19" fillId="0" borderId="101" xfId="9" applyFont="1" applyBorder="1" applyAlignment="1">
      <alignment horizontal="center" vertical="center"/>
    </xf>
    <xf numFmtId="38" fontId="54" fillId="0" borderId="62" xfId="2" applyFill="1" applyBorder="1">
      <alignment vertical="center"/>
    </xf>
    <xf numFmtId="38" fontId="54" fillId="0" borderId="66" xfId="2" applyFill="1" applyBorder="1">
      <alignment vertical="center"/>
    </xf>
    <xf numFmtId="0" fontId="10" fillId="0" borderId="0" xfId="62" applyFont="1" applyAlignment="1">
      <alignment vertical="center" wrapText="1"/>
    </xf>
    <xf numFmtId="182" fontId="4" fillId="0" borderId="101" xfId="62" applyNumberFormat="1" applyFont="1" applyBorder="1" applyAlignment="1">
      <alignment horizontal="center" vertical="center"/>
    </xf>
    <xf numFmtId="182" fontId="4" fillId="0" borderId="32" xfId="62" applyNumberFormat="1" applyFont="1" applyBorder="1" applyAlignment="1">
      <alignment horizontal="center" vertical="center"/>
    </xf>
    <xf numFmtId="14" fontId="19" fillId="0" borderId="61" xfId="0" applyNumberFormat="1" applyFont="1" applyBorder="1" applyAlignment="1">
      <alignment horizontal="left" vertical="center" shrinkToFit="1"/>
    </xf>
    <xf numFmtId="182" fontId="4" fillId="0" borderId="62" xfId="62" applyNumberFormat="1" applyFont="1" applyBorder="1" applyAlignment="1">
      <alignment horizontal="right" vertical="center"/>
    </xf>
    <xf numFmtId="182" fontId="4" fillId="0" borderId="62" xfId="62" applyNumberFormat="1" applyFont="1" applyBorder="1" applyAlignment="1">
      <alignment horizontal="center" vertical="center"/>
    </xf>
    <xf numFmtId="182" fontId="4" fillId="0" borderId="8" xfId="62" applyNumberFormat="1" applyFont="1" applyBorder="1" applyAlignment="1">
      <alignment horizontal="center" vertical="center"/>
    </xf>
    <xf numFmtId="38" fontId="54" fillId="0" borderId="24" xfId="2" applyFill="1" applyBorder="1">
      <alignment vertical="center"/>
    </xf>
    <xf numFmtId="184" fontId="19" fillId="0" borderId="61" xfId="0" applyNumberFormat="1" applyFont="1" applyBorder="1" applyAlignment="1">
      <alignment horizontal="left" vertical="center" shrinkToFit="1"/>
    </xf>
    <xf numFmtId="182" fontId="4" fillId="0" borderId="66" xfId="62" applyNumberFormat="1" applyFont="1" applyBorder="1" applyAlignment="1">
      <alignment horizontal="right" vertical="center"/>
    </xf>
    <xf numFmtId="182" fontId="4" fillId="0" borderId="66" xfId="62" applyNumberFormat="1" applyFont="1" applyBorder="1" applyAlignment="1">
      <alignment horizontal="center" vertical="center"/>
    </xf>
    <xf numFmtId="182" fontId="4" fillId="0" borderId="31" xfId="62" applyNumberFormat="1" applyFont="1" applyBorder="1" applyAlignment="1">
      <alignment horizontal="center" vertical="center"/>
    </xf>
    <xf numFmtId="38" fontId="54" fillId="0" borderId="30" xfId="2" applyFill="1" applyBorder="1">
      <alignment vertical="center"/>
    </xf>
    <xf numFmtId="184" fontId="19" fillId="0" borderId="34" xfId="0" applyNumberFormat="1" applyFont="1" applyBorder="1" applyAlignment="1">
      <alignment horizontal="left" vertical="center" shrinkToFit="1"/>
    </xf>
    <xf numFmtId="184" fontId="0" fillId="0" borderId="39" xfId="0" applyNumberFormat="1" applyBorder="1" applyAlignment="1">
      <alignment horizontal="left" vertical="center"/>
    </xf>
    <xf numFmtId="182" fontId="0" fillId="0" borderId="94" xfId="0" applyNumberFormat="1" applyBorder="1" applyAlignment="1">
      <alignment horizontal="center" vertical="center"/>
    </xf>
    <xf numFmtId="182" fontId="4" fillId="0" borderId="117" xfId="62" applyNumberFormat="1" applyFont="1" applyBorder="1" applyAlignment="1">
      <alignment horizontal="right" vertical="center"/>
    </xf>
    <xf numFmtId="182" fontId="4" fillId="0" borderId="117" xfId="62" applyNumberFormat="1" applyFont="1" applyBorder="1" applyAlignment="1">
      <alignment horizontal="center" vertical="center"/>
    </xf>
    <xf numFmtId="182" fontId="4" fillId="0" borderId="93" xfId="62" applyNumberFormat="1" applyFont="1" applyBorder="1" applyAlignment="1">
      <alignment horizontal="center" vertical="center"/>
    </xf>
    <xf numFmtId="38" fontId="54" fillId="0" borderId="25" xfId="2" applyFill="1" applyBorder="1">
      <alignment vertical="center"/>
    </xf>
    <xf numFmtId="0" fontId="17" fillId="0" borderId="40" xfId="61" applyFont="1" applyBorder="1" applyAlignment="1">
      <alignment horizontal="right" vertical="center"/>
    </xf>
    <xf numFmtId="182" fontId="17" fillId="0" borderId="42" xfId="61" applyNumberFormat="1" applyFont="1" applyBorder="1">
      <alignment vertical="center"/>
    </xf>
    <xf numFmtId="38" fontId="0" fillId="0" borderId="0" xfId="2" applyFont="1" applyFill="1">
      <alignment vertical="center"/>
    </xf>
    <xf numFmtId="0" fontId="17" fillId="0" borderId="0" xfId="9" applyFont="1">
      <alignment vertical="center"/>
    </xf>
    <xf numFmtId="0" fontId="17" fillId="0" borderId="0" xfId="9" applyFont="1" applyAlignment="1">
      <alignment horizontal="right" vertical="center"/>
    </xf>
    <xf numFmtId="0" fontId="6" fillId="0" borderId="0" xfId="61" applyFont="1" applyAlignment="1">
      <alignment horizontal="center" vertical="center"/>
    </xf>
    <xf numFmtId="182" fontId="6" fillId="0" borderId="19" xfId="61" applyNumberFormat="1" applyFont="1" applyBorder="1">
      <alignment vertical="center"/>
    </xf>
    <xf numFmtId="0" fontId="54" fillId="0" borderId="25" xfId="9" applyBorder="1">
      <alignment vertical="center"/>
    </xf>
    <xf numFmtId="0" fontId="26" fillId="0" borderId="0" xfId="99" applyFont="1" applyAlignment="1">
      <alignment horizontal="center" vertical="center" wrapText="1"/>
    </xf>
    <xf numFmtId="0" fontId="10" fillId="0" borderId="0" xfId="99" applyFont="1" applyAlignment="1">
      <alignment horizontal="right" vertical="center"/>
    </xf>
    <xf numFmtId="0" fontId="4" fillId="0" borderId="0" xfId="99" applyFont="1" applyAlignment="1">
      <alignment horizontal="right" vertical="center"/>
    </xf>
    <xf numFmtId="0" fontId="4" fillId="0" borderId="1" xfId="99" applyFont="1" applyBorder="1">
      <alignment vertical="center"/>
    </xf>
    <xf numFmtId="0" fontId="4" fillId="3" borderId="0" xfId="99" applyFont="1" applyFill="1">
      <alignment vertical="center"/>
    </xf>
    <xf numFmtId="0" fontId="4" fillId="3" borderId="3" xfId="99" applyFont="1" applyFill="1" applyBorder="1">
      <alignment vertical="center"/>
    </xf>
    <xf numFmtId="0" fontId="4" fillId="3" borderId="5" xfId="99" applyFont="1" applyFill="1" applyBorder="1">
      <alignment vertical="center"/>
    </xf>
    <xf numFmtId="0" fontId="4" fillId="3" borderId="4" xfId="99" applyFont="1" applyFill="1" applyBorder="1">
      <alignment vertical="center"/>
    </xf>
    <xf numFmtId="0" fontId="4" fillId="3" borderId="8" xfId="99" applyFont="1" applyFill="1" applyBorder="1">
      <alignment vertical="center"/>
    </xf>
    <xf numFmtId="0" fontId="4" fillId="3" borderId="1" xfId="99" applyFont="1" applyFill="1" applyBorder="1">
      <alignment vertical="center"/>
    </xf>
    <xf numFmtId="0" fontId="4" fillId="3" borderId="9" xfId="99" applyFont="1" applyFill="1" applyBorder="1">
      <alignment vertical="center"/>
    </xf>
    <xf numFmtId="0" fontId="7" fillId="3" borderId="0" xfId="99" applyFont="1" applyFill="1">
      <alignment vertical="center"/>
    </xf>
    <xf numFmtId="0" fontId="7" fillId="0" borderId="0" xfId="99" applyFont="1">
      <alignment vertical="center"/>
    </xf>
    <xf numFmtId="38" fontId="4" fillId="0" borderId="66" xfId="50" applyFont="1" applyFill="1" applyBorder="1" applyAlignment="1">
      <alignment horizontal="center" vertical="center"/>
    </xf>
    <xf numFmtId="38" fontId="4" fillId="0" borderId="66" xfId="64" applyNumberFormat="1" applyFont="1" applyBorder="1" applyAlignment="1">
      <alignment horizontal="right" vertical="center"/>
    </xf>
    <xf numFmtId="184" fontId="20" fillId="0" borderId="0" xfId="0" applyNumberFormat="1" applyFont="1" applyAlignment="1">
      <alignment horizontal="centerContinuous" vertical="center" wrapText="1"/>
    </xf>
    <xf numFmtId="38" fontId="4" fillId="0" borderId="103" xfId="2" applyFont="1" applyFill="1" applyBorder="1" applyAlignment="1">
      <alignment horizontal="right" vertical="center"/>
    </xf>
    <xf numFmtId="185" fontId="4" fillId="0" borderId="28" xfId="2" applyNumberFormat="1" applyFont="1" applyFill="1" applyBorder="1" applyAlignment="1">
      <alignment horizontal="center" vertical="center"/>
    </xf>
    <xf numFmtId="186" fontId="4" fillId="0" borderId="28" xfId="2" applyNumberFormat="1" applyFont="1" applyFill="1" applyBorder="1" applyAlignment="1">
      <alignment horizontal="center" vertical="center"/>
    </xf>
    <xf numFmtId="38" fontId="4" fillId="0" borderId="57" xfId="2" applyFont="1" applyFill="1" applyBorder="1" applyAlignment="1">
      <alignment horizontal="center" vertical="center"/>
    </xf>
    <xf numFmtId="176" fontId="4" fillId="0" borderId="57" xfId="2" applyNumberFormat="1" applyFont="1" applyFill="1" applyBorder="1" applyAlignment="1">
      <alignment horizontal="center" vertical="center"/>
    </xf>
    <xf numFmtId="38" fontId="4" fillId="0" borderId="62" xfId="2" applyFont="1" applyFill="1" applyBorder="1" applyAlignment="1">
      <alignment horizontal="right" vertical="center"/>
    </xf>
    <xf numFmtId="38" fontId="4" fillId="0" borderId="8" xfId="2" applyFont="1" applyFill="1" applyBorder="1" applyAlignment="1">
      <alignment horizontal="right" vertical="center"/>
    </xf>
    <xf numFmtId="178" fontId="4" fillId="0" borderId="57" xfId="2" applyNumberFormat="1" applyFont="1" applyFill="1" applyBorder="1" applyAlignment="1">
      <alignment horizontal="center" vertical="center"/>
    </xf>
    <xf numFmtId="38" fontId="4" fillId="0" borderId="8" xfId="2" applyFont="1" applyBorder="1" applyAlignment="1">
      <alignment horizontal="right" vertical="center"/>
    </xf>
    <xf numFmtId="185" fontId="4" fillId="0" borderId="8" xfId="2" applyNumberFormat="1" applyFont="1" applyFill="1" applyBorder="1" applyAlignment="1">
      <alignment horizontal="center" vertical="center"/>
    </xf>
    <xf numFmtId="186" fontId="4" fillId="0" borderId="8" xfId="2" applyNumberFormat="1" applyFont="1" applyFill="1" applyBorder="1" applyAlignment="1">
      <alignment horizontal="center" vertical="center"/>
    </xf>
    <xf numFmtId="38" fontId="4" fillId="0" borderId="62" xfId="2" applyFont="1" applyFill="1" applyBorder="1" applyAlignment="1">
      <alignment horizontal="center" vertical="center"/>
    </xf>
    <xf numFmtId="176" fontId="4" fillId="0" borderId="62" xfId="2" applyNumberFormat="1" applyFont="1" applyFill="1" applyBorder="1" applyAlignment="1">
      <alignment horizontal="center" vertical="center"/>
    </xf>
    <xf numFmtId="38" fontId="4" fillId="0" borderId="66" xfId="2" applyFont="1" applyFill="1" applyBorder="1" applyAlignment="1">
      <alignment horizontal="right" vertical="center"/>
    </xf>
    <xf numFmtId="38" fontId="4" fillId="0" borderId="8" xfId="2" applyFont="1" applyFill="1" applyBorder="1" applyAlignment="1">
      <alignment vertical="center"/>
    </xf>
    <xf numFmtId="178" fontId="4" fillId="0" borderId="62" xfId="2" applyNumberFormat="1" applyFont="1" applyFill="1" applyBorder="1" applyAlignment="1">
      <alignment horizontal="center" vertical="center"/>
    </xf>
    <xf numFmtId="0" fontId="20" fillId="0" borderId="0" xfId="0" applyFont="1">
      <alignment vertical="center"/>
    </xf>
    <xf numFmtId="186" fontId="4" fillId="0" borderId="6" xfId="102" applyNumberFormat="1" applyFont="1" applyFill="1" applyBorder="1" applyAlignment="1">
      <alignment horizontal="center" vertical="center"/>
    </xf>
    <xf numFmtId="38" fontId="4" fillId="0" borderId="89" xfId="102" applyFont="1" applyFill="1" applyBorder="1" applyAlignment="1">
      <alignment horizontal="center" vertical="center"/>
    </xf>
    <xf numFmtId="178" fontId="4" fillId="0" borderId="89" xfId="102" applyNumberFormat="1" applyFont="1" applyFill="1" applyBorder="1" applyAlignment="1">
      <alignment horizontal="center" vertical="center"/>
    </xf>
    <xf numFmtId="38" fontId="4" fillId="0" borderId="89" xfId="102" applyFont="1" applyFill="1" applyBorder="1" applyAlignment="1">
      <alignment horizontal="right" vertical="center"/>
    </xf>
    <xf numFmtId="182" fontId="0" fillId="0" borderId="3" xfId="0" applyNumberFormat="1" applyBorder="1">
      <alignment vertical="center"/>
    </xf>
    <xf numFmtId="182" fontId="1" fillId="0" borderId="76" xfId="0" applyNumberFormat="1" applyFont="1" applyBorder="1" applyAlignment="1">
      <alignment horizontal="right" vertical="center"/>
    </xf>
    <xf numFmtId="0" fontId="0" fillId="0" borderId="109" xfId="0" applyBorder="1">
      <alignment vertical="center"/>
    </xf>
    <xf numFmtId="182" fontId="22" fillId="0" borderId="91" xfId="0" applyNumberFormat="1" applyFont="1" applyBorder="1">
      <alignment vertical="center"/>
    </xf>
    <xf numFmtId="0" fontId="1" fillId="0" borderId="146" xfId="0" applyFont="1" applyBorder="1">
      <alignment vertical="center"/>
    </xf>
    <xf numFmtId="0" fontId="1" fillId="0" borderId="148" xfId="0" applyFont="1" applyBorder="1">
      <alignment vertical="center"/>
    </xf>
    <xf numFmtId="182" fontId="20" fillId="0" borderId="149" xfId="0" applyNumberFormat="1" applyFont="1" applyBorder="1">
      <alignment vertical="center"/>
    </xf>
    <xf numFmtId="186" fontId="4" fillId="0" borderId="3" xfId="102" applyNumberFormat="1" applyFont="1" applyFill="1" applyBorder="1" applyAlignment="1">
      <alignment horizontal="center" vertical="center"/>
    </xf>
    <xf numFmtId="38" fontId="4" fillId="0" borderId="109" xfId="102" applyFont="1" applyFill="1" applyBorder="1" applyAlignment="1">
      <alignment horizontal="center" vertical="center"/>
    </xf>
    <xf numFmtId="178" fontId="4" fillId="0" borderId="109" xfId="102" applyNumberFormat="1" applyFont="1" applyFill="1" applyBorder="1" applyAlignment="1">
      <alignment horizontal="center" vertical="center"/>
    </xf>
    <xf numFmtId="38" fontId="4" fillId="0" borderId="109" xfId="102" applyFont="1" applyFill="1" applyBorder="1" applyAlignment="1">
      <alignment horizontal="right" vertical="center"/>
    </xf>
    <xf numFmtId="182" fontId="20" fillId="0" borderId="150" xfId="0" applyNumberFormat="1" applyFont="1" applyBorder="1">
      <alignment vertical="center"/>
    </xf>
    <xf numFmtId="182" fontId="22" fillId="0" borderId="0" xfId="0" applyNumberFormat="1" applyFont="1">
      <alignment vertical="center"/>
    </xf>
    <xf numFmtId="182" fontId="0" fillId="0" borderId="37" xfId="0" applyNumberFormat="1" applyBorder="1">
      <alignment vertical="center"/>
    </xf>
    <xf numFmtId="182" fontId="4" fillId="0" borderId="150" xfId="62" applyNumberFormat="1" applyFont="1" applyBorder="1" applyAlignment="1">
      <alignment horizontal="right" vertical="center"/>
    </xf>
    <xf numFmtId="182" fontId="4" fillId="0" borderId="37" xfId="62" applyNumberFormat="1" applyFont="1" applyBorder="1" applyAlignment="1">
      <alignment horizontal="right" vertical="center"/>
    </xf>
    <xf numFmtId="182" fontId="4" fillId="0" borderId="150" xfId="100" applyNumberFormat="1" applyFont="1" applyBorder="1" applyAlignment="1">
      <alignment horizontal="right" vertical="center"/>
    </xf>
    <xf numFmtId="182" fontId="4" fillId="0" borderId="80" xfId="100" applyNumberFormat="1" applyFont="1" applyBorder="1" applyAlignment="1">
      <alignment horizontal="right" vertical="center"/>
    </xf>
    <xf numFmtId="182" fontId="4" fillId="0" borderId="91" xfId="62" applyNumberFormat="1" applyFont="1" applyBorder="1" applyAlignment="1">
      <alignment horizontal="right" vertical="center"/>
    </xf>
    <xf numFmtId="38" fontId="8" fillId="0" borderId="0" xfId="102" applyFont="1" applyFill="1" applyAlignment="1">
      <alignment horizontal="right" vertical="center"/>
    </xf>
    <xf numFmtId="38" fontId="4" fillId="0" borderId="19" xfId="102" applyFont="1" applyFill="1" applyBorder="1">
      <alignment vertical="center"/>
    </xf>
    <xf numFmtId="0" fontId="26" fillId="0" borderId="14" xfId="0" applyFont="1" applyBorder="1">
      <alignment vertical="center"/>
    </xf>
    <xf numFmtId="38" fontId="26" fillId="2" borderId="66" xfId="2" applyFont="1" applyFill="1" applyBorder="1" applyAlignment="1">
      <alignment horizontal="right" vertical="center" wrapText="1"/>
    </xf>
    <xf numFmtId="182" fontId="26" fillId="0" borderId="131" xfId="0" applyNumberFormat="1" applyFont="1" applyBorder="1" applyAlignment="1">
      <alignment horizontal="right" vertical="center" wrapText="1"/>
    </xf>
    <xf numFmtId="182" fontId="26" fillId="0" borderId="137" xfId="0" applyNumberFormat="1" applyFont="1" applyBorder="1" applyAlignment="1">
      <alignment horizontal="right" vertical="center" wrapText="1"/>
    </xf>
    <xf numFmtId="0" fontId="26" fillId="0" borderId="16" xfId="0" applyFont="1" applyBorder="1">
      <alignment vertical="center"/>
    </xf>
    <xf numFmtId="0" fontId="26" fillId="0" borderId="7" xfId="0" applyFont="1" applyBorder="1" applyAlignment="1">
      <alignment horizontal="left" vertical="center" wrapText="1"/>
    </xf>
    <xf numFmtId="38" fontId="26" fillId="2" borderId="89" xfId="2" applyFont="1" applyFill="1" applyBorder="1" applyAlignment="1">
      <alignment horizontal="right" vertical="center" wrapText="1"/>
    </xf>
    <xf numFmtId="182" fontId="26" fillId="0" borderId="140" xfId="0" applyNumberFormat="1" applyFont="1" applyBorder="1" applyAlignment="1">
      <alignment horizontal="right" vertical="center" wrapText="1"/>
    </xf>
    <xf numFmtId="182" fontId="26" fillId="0" borderId="141" xfId="0" applyNumberFormat="1" applyFont="1" applyBorder="1" applyAlignment="1">
      <alignment horizontal="right" vertical="center" wrapText="1"/>
    </xf>
    <xf numFmtId="0" fontId="26" fillId="0" borderId="40" xfId="0" applyFont="1" applyBorder="1" applyAlignment="1">
      <alignment horizontal="left" vertical="center"/>
    </xf>
    <xf numFmtId="0" fontId="26" fillId="0" borderId="133" xfId="0" applyFont="1" applyBorder="1" applyAlignment="1">
      <alignment horizontal="left" vertical="center" wrapText="1"/>
    </xf>
    <xf numFmtId="182" fontId="26" fillId="0" borderId="134" xfId="0" applyNumberFormat="1" applyFont="1" applyBorder="1" applyAlignment="1">
      <alignment horizontal="right" vertical="center" wrapText="1"/>
    </xf>
    <xf numFmtId="182" fontId="26" fillId="0" borderId="135" xfId="0" applyNumberFormat="1" applyFont="1" applyBorder="1" applyAlignment="1">
      <alignment horizontal="right" vertical="center" wrapText="1"/>
    </xf>
    <xf numFmtId="182" fontId="26" fillId="0" borderId="138" xfId="0" applyNumberFormat="1" applyFont="1" applyBorder="1" applyAlignment="1">
      <alignment horizontal="right" vertical="center" wrapText="1"/>
    </xf>
    <xf numFmtId="0" fontId="26" fillId="0" borderId="40" xfId="0" applyFont="1" applyBorder="1">
      <alignment vertical="center"/>
    </xf>
    <xf numFmtId="182" fontId="26" fillId="2" borderId="134" xfId="0" applyNumberFormat="1" applyFont="1" applyFill="1" applyBorder="1" applyAlignment="1">
      <alignment horizontal="right" vertical="center" wrapText="1"/>
    </xf>
    <xf numFmtId="182" fontId="26" fillId="0" borderId="122" xfId="0" applyNumberFormat="1" applyFont="1" applyBorder="1" applyAlignment="1">
      <alignment horizontal="right" vertical="center" wrapText="1"/>
    </xf>
    <xf numFmtId="182" fontId="26" fillId="0" borderId="0" xfId="0" applyNumberFormat="1" applyFont="1" applyAlignment="1">
      <alignment horizontal="right" vertical="center" wrapText="1"/>
    </xf>
    <xf numFmtId="0" fontId="69" fillId="0" borderId="0" xfId="0" applyFont="1" applyAlignment="1">
      <alignment horizontal="left" vertical="center"/>
    </xf>
    <xf numFmtId="0" fontId="19" fillId="0" borderId="0" xfId="9" applyFont="1">
      <alignment vertical="center"/>
    </xf>
    <xf numFmtId="0" fontId="19" fillId="0" borderId="0" xfId="61" applyFont="1">
      <alignment vertical="center"/>
    </xf>
    <xf numFmtId="14" fontId="0" fillId="2" borderId="61" xfId="0" applyNumberFormat="1" applyFill="1" applyBorder="1">
      <alignment vertical="center"/>
    </xf>
    <xf numFmtId="14" fontId="0" fillId="2" borderId="9" xfId="0" applyNumberFormat="1" applyFill="1" applyBorder="1">
      <alignment vertical="center"/>
    </xf>
    <xf numFmtId="14" fontId="0" fillId="2" borderId="65" xfId="0" applyNumberFormat="1" applyFill="1" applyBorder="1">
      <alignment vertical="center"/>
    </xf>
    <xf numFmtId="14" fontId="0" fillId="2" borderId="124" xfId="0" applyNumberFormat="1" applyFill="1" applyBorder="1">
      <alignment vertical="center"/>
    </xf>
    <xf numFmtId="182" fontId="0" fillId="2" borderId="90" xfId="0" applyNumberFormat="1" applyFill="1" applyBorder="1">
      <alignment vertical="center"/>
    </xf>
    <xf numFmtId="182" fontId="0" fillId="2" borderId="92" xfId="0" applyNumberFormat="1" applyFill="1" applyBorder="1">
      <alignment vertical="center"/>
    </xf>
    <xf numFmtId="182" fontId="0" fillId="2" borderId="118" xfId="0" applyNumberFormat="1" applyFill="1" applyBorder="1">
      <alignment vertical="center"/>
    </xf>
    <xf numFmtId="14" fontId="0" fillId="2" borderId="116" xfId="0" applyNumberFormat="1" applyFill="1" applyBorder="1">
      <alignment vertical="center"/>
    </xf>
    <xf numFmtId="14" fontId="0" fillId="2" borderId="4" xfId="0" applyNumberFormat="1" applyFill="1" applyBorder="1">
      <alignment vertical="center"/>
    </xf>
    <xf numFmtId="0" fontId="13" fillId="2" borderId="31" xfId="62" applyFont="1" applyFill="1" applyBorder="1" applyAlignment="1">
      <alignment horizontal="left" vertical="center"/>
    </xf>
    <xf numFmtId="0" fontId="13" fillId="2" borderId="31" xfId="62" applyFont="1" applyFill="1" applyBorder="1" applyAlignment="1">
      <alignment vertical="center"/>
    </xf>
    <xf numFmtId="0" fontId="13" fillId="2" borderId="32" xfId="62" applyFont="1" applyFill="1" applyBorder="1" applyAlignment="1">
      <alignment horizontal="left" vertical="center"/>
    </xf>
    <xf numFmtId="0" fontId="13" fillId="2" borderId="32" xfId="62" applyFont="1" applyFill="1" applyBorder="1" applyAlignment="1">
      <alignment vertical="center"/>
    </xf>
    <xf numFmtId="182" fontId="0" fillId="2" borderId="97" xfId="60" applyNumberFormat="1" applyFont="1" applyFill="1" applyBorder="1" applyAlignment="1">
      <alignment horizontal="right" vertical="center"/>
    </xf>
    <xf numFmtId="182" fontId="0" fillId="2" borderId="95" xfId="60" applyNumberFormat="1" applyFont="1" applyFill="1" applyBorder="1" applyAlignment="1">
      <alignment horizontal="right" vertical="center"/>
    </xf>
    <xf numFmtId="184" fontId="4" fillId="2" borderId="61" xfId="100" applyNumberFormat="1" applyFont="1" applyFill="1" applyBorder="1" applyAlignment="1">
      <alignment horizontal="right" vertical="center"/>
    </xf>
    <xf numFmtId="184" fontId="4" fillId="2" borderId="62" xfId="100" applyNumberFormat="1" applyFont="1" applyFill="1" applyBorder="1" applyAlignment="1">
      <alignment horizontal="right" vertical="center"/>
    </xf>
    <xf numFmtId="182" fontId="4" fillId="2" borderId="90" xfId="100" applyNumberFormat="1" applyFont="1" applyFill="1" applyBorder="1" applyAlignment="1">
      <alignment horizontal="right" vertical="center"/>
    </xf>
    <xf numFmtId="184" fontId="4" fillId="2" borderId="65" xfId="100" applyNumberFormat="1" applyFont="1" applyFill="1" applyBorder="1" applyAlignment="1">
      <alignment horizontal="right" vertical="center"/>
    </xf>
    <xf numFmtId="184" fontId="4" fillId="2" borderId="66" xfId="100" applyNumberFormat="1" applyFont="1" applyFill="1" applyBorder="1" applyAlignment="1">
      <alignment horizontal="right" vertical="center"/>
    </xf>
    <xf numFmtId="182" fontId="4" fillId="2" borderId="92" xfId="100" applyNumberFormat="1" applyFont="1" applyFill="1" applyBorder="1" applyAlignment="1">
      <alignment horizontal="right" vertical="center"/>
    </xf>
    <xf numFmtId="184" fontId="4" fillId="2" borderId="98" xfId="100" applyNumberFormat="1" applyFont="1" applyFill="1" applyBorder="1" applyAlignment="1">
      <alignment horizontal="right" vertical="center"/>
    </xf>
    <xf numFmtId="184" fontId="4" fillId="2" borderId="101" xfId="100" applyNumberFormat="1" applyFont="1" applyFill="1" applyBorder="1" applyAlignment="1">
      <alignment horizontal="right" vertical="center"/>
    </xf>
    <xf numFmtId="182" fontId="4" fillId="2" borderId="102" xfId="100" applyNumberFormat="1" applyFont="1" applyFill="1" applyBorder="1" applyAlignment="1">
      <alignment horizontal="right" vertical="center"/>
    </xf>
    <xf numFmtId="0" fontId="4" fillId="2" borderId="1" xfId="99" applyFont="1" applyFill="1" applyBorder="1" applyAlignment="1">
      <alignment horizontal="center"/>
    </xf>
    <xf numFmtId="0" fontId="4" fillId="2" borderId="2" xfId="99" applyFont="1" applyFill="1" applyBorder="1" applyAlignment="1">
      <alignment horizontal="center"/>
    </xf>
    <xf numFmtId="38" fontId="4" fillId="0" borderId="31" xfId="2" applyFont="1" applyFill="1" applyBorder="1" applyAlignment="1">
      <alignment horizontal="right" vertical="center"/>
    </xf>
    <xf numFmtId="38" fontId="4" fillId="0" borderId="93" xfId="2" applyFont="1" applyFill="1" applyBorder="1" applyAlignment="1">
      <alignment horizontal="right" vertical="center"/>
    </xf>
    <xf numFmtId="182" fontId="4" fillId="0" borderId="13" xfId="62" applyNumberFormat="1" applyFont="1" applyBorder="1" applyAlignment="1">
      <alignment horizontal="center" vertical="center"/>
    </xf>
    <xf numFmtId="182" fontId="4" fillId="0" borderId="30" xfId="62" applyNumberFormat="1" applyFont="1" applyBorder="1" applyAlignment="1">
      <alignment horizontal="center" vertical="center"/>
    </xf>
    <xf numFmtId="0" fontId="4" fillId="0" borderId="31" xfId="62" applyFont="1" applyBorder="1" applyAlignment="1">
      <alignment horizontal="center" vertical="center"/>
    </xf>
    <xf numFmtId="38" fontId="4" fillId="0" borderId="32" xfId="2" applyFont="1" applyFill="1" applyBorder="1" applyAlignment="1">
      <alignment horizontal="right" vertical="center"/>
    </xf>
    <xf numFmtId="0" fontId="4" fillId="0" borderId="32" xfId="62" applyFont="1" applyBorder="1" applyAlignment="1">
      <alignment horizontal="center" vertical="center"/>
    </xf>
    <xf numFmtId="0" fontId="13" fillId="2" borderId="65" xfId="62" applyFont="1" applyFill="1" applyBorder="1" applyAlignment="1">
      <alignment vertical="center"/>
    </xf>
    <xf numFmtId="182" fontId="4" fillId="2" borderId="30" xfId="62" applyNumberFormat="1" applyFont="1" applyFill="1" applyBorder="1" applyAlignment="1">
      <alignment horizontal="right" vertical="center"/>
    </xf>
    <xf numFmtId="0" fontId="13" fillId="2" borderId="65" xfId="62" applyFont="1" applyFill="1" applyBorder="1" applyAlignment="1">
      <alignment horizontal="left" vertical="center"/>
    </xf>
    <xf numFmtId="0" fontId="13" fillId="2" borderId="116" xfId="62" applyFont="1" applyFill="1" applyBorder="1" applyAlignment="1">
      <alignment horizontal="left" vertical="center"/>
    </xf>
    <xf numFmtId="0" fontId="13" fillId="2" borderId="93" xfId="62" applyFont="1" applyFill="1" applyBorder="1" applyAlignment="1">
      <alignment horizontal="left" vertical="center"/>
    </xf>
    <xf numFmtId="0" fontId="13" fillId="2" borderId="93" xfId="62" applyFont="1" applyFill="1" applyBorder="1" applyAlignment="1">
      <alignment vertical="center"/>
    </xf>
    <xf numFmtId="182" fontId="4" fillId="2" borderId="37" xfId="62" applyNumberFormat="1" applyFont="1" applyFill="1" applyBorder="1" applyAlignment="1">
      <alignment horizontal="right" vertical="center"/>
    </xf>
    <xf numFmtId="182" fontId="0" fillId="2" borderId="64" xfId="0" applyNumberFormat="1" applyFill="1" applyBorder="1" applyAlignment="1">
      <alignment horizontal="right" vertical="center"/>
    </xf>
    <xf numFmtId="2" fontId="4" fillId="2" borderId="103" xfId="0" applyNumberFormat="1" applyFont="1" applyFill="1" applyBorder="1" applyAlignment="1">
      <alignment horizontal="center" vertical="center"/>
    </xf>
    <xf numFmtId="182" fontId="0" fillId="2" borderId="97" xfId="0" applyNumberFormat="1" applyFill="1" applyBorder="1" applyAlignment="1">
      <alignment horizontal="right" vertical="center"/>
    </xf>
    <xf numFmtId="182" fontId="0" fillId="2" borderId="95" xfId="0" applyNumberFormat="1" applyFill="1" applyBorder="1" applyAlignment="1">
      <alignment horizontal="right" vertical="center"/>
    </xf>
    <xf numFmtId="2" fontId="4" fillId="2" borderId="38" xfId="0" applyNumberFormat="1" applyFont="1" applyFill="1" applyBorder="1" applyAlignment="1">
      <alignment horizontal="center" vertical="center"/>
    </xf>
    <xf numFmtId="14" fontId="19" fillId="2" borderId="61" xfId="0" applyNumberFormat="1" applyFont="1" applyFill="1" applyBorder="1" applyAlignment="1">
      <alignment horizontal="left" vertical="center" shrinkToFit="1"/>
    </xf>
    <xf numFmtId="184" fontId="19" fillId="2" borderId="61" xfId="0" applyNumberFormat="1" applyFont="1" applyFill="1" applyBorder="1" applyAlignment="1">
      <alignment horizontal="left" vertical="center" shrinkToFit="1"/>
    </xf>
    <xf numFmtId="184" fontId="19" fillId="2" borderId="34" xfId="0" applyNumberFormat="1" applyFont="1" applyFill="1" applyBorder="1" applyAlignment="1">
      <alignment horizontal="left" vertical="center" shrinkToFit="1"/>
    </xf>
    <xf numFmtId="182" fontId="4" fillId="2" borderId="62" xfId="62" applyNumberFormat="1" applyFont="1" applyFill="1" applyBorder="1" applyAlignment="1">
      <alignment horizontal="right" vertical="center"/>
    </xf>
    <xf numFmtId="182" fontId="4" fillId="2" borderId="62" xfId="62" applyNumberFormat="1" applyFont="1" applyFill="1" applyBorder="1" applyAlignment="1">
      <alignment horizontal="center" vertical="center"/>
    </xf>
    <xf numFmtId="182" fontId="4" fillId="2" borderId="8" xfId="62" applyNumberFormat="1" applyFont="1" applyFill="1" applyBorder="1" applyAlignment="1">
      <alignment horizontal="center" vertical="center"/>
    </xf>
    <xf numFmtId="182" fontId="4" fillId="2" borderId="66" xfId="62" applyNumberFormat="1" applyFont="1" applyFill="1" applyBorder="1" applyAlignment="1">
      <alignment horizontal="right" vertical="center"/>
    </xf>
    <xf numFmtId="182" fontId="4" fillId="2" borderId="66" xfId="62" applyNumberFormat="1" applyFont="1" applyFill="1" applyBorder="1" applyAlignment="1">
      <alignment horizontal="center" vertical="center"/>
    </xf>
    <xf numFmtId="182" fontId="4" fillId="2" borderId="31" xfId="62" applyNumberFormat="1" applyFont="1" applyFill="1" applyBorder="1" applyAlignment="1">
      <alignment horizontal="center" vertical="center"/>
    </xf>
    <xf numFmtId="182" fontId="4" fillId="2" borderId="117" xfId="62" applyNumberFormat="1" applyFont="1" applyFill="1" applyBorder="1" applyAlignment="1">
      <alignment horizontal="right" vertical="center"/>
    </xf>
    <xf numFmtId="182" fontId="4" fillId="2" borderId="117" xfId="62" applyNumberFormat="1" applyFont="1" applyFill="1" applyBorder="1" applyAlignment="1">
      <alignment horizontal="center" vertical="center"/>
    </xf>
    <xf numFmtId="182" fontId="4" fillId="2" borderId="93" xfId="62" applyNumberFormat="1" applyFont="1" applyFill="1" applyBorder="1" applyAlignment="1">
      <alignment horizontal="center" vertical="center"/>
    </xf>
    <xf numFmtId="0" fontId="13" fillId="2" borderId="98" xfId="62" applyFont="1" applyFill="1" applyBorder="1" applyAlignment="1">
      <alignment horizontal="left" vertical="center"/>
    </xf>
    <xf numFmtId="182" fontId="0" fillId="0" borderId="62" xfId="0" applyNumberFormat="1" applyBorder="1" applyAlignment="1">
      <alignment horizontal="right" vertical="center"/>
    </xf>
    <xf numFmtId="0" fontId="19" fillId="3" borderId="0" xfId="104" applyFill="1">
      <alignment vertical="center"/>
    </xf>
    <xf numFmtId="0" fontId="11" fillId="3" borderId="0" xfId="104" applyFont="1" applyFill="1" applyAlignment="1">
      <alignment horizontal="right" vertical="center"/>
    </xf>
    <xf numFmtId="0" fontId="19" fillId="3" borderId="10" xfId="104" applyFill="1" applyBorder="1" applyAlignment="1">
      <alignment horizontal="center" vertical="center"/>
    </xf>
    <xf numFmtId="0" fontId="19" fillId="3" borderId="113" xfId="104" applyFill="1" applyBorder="1" applyAlignment="1">
      <alignment horizontal="center" vertical="center"/>
    </xf>
    <xf numFmtId="0" fontId="19" fillId="3" borderId="114" xfId="104" applyFill="1" applyBorder="1" applyAlignment="1">
      <alignment horizontal="center" vertical="center"/>
    </xf>
    <xf numFmtId="0" fontId="19" fillId="3" borderId="115" xfId="104" applyFill="1" applyBorder="1" applyAlignment="1">
      <alignment horizontal="center" vertical="center"/>
    </xf>
    <xf numFmtId="0" fontId="19" fillId="3" borderId="103" xfId="104" applyFill="1" applyBorder="1">
      <alignment vertical="center"/>
    </xf>
    <xf numFmtId="38" fontId="0" fillId="3" borderId="61" xfId="105" applyFont="1" applyFill="1" applyBorder="1" applyAlignment="1">
      <alignment vertical="center"/>
    </xf>
    <xf numFmtId="0" fontId="19" fillId="3" borderId="62" xfId="104" applyFill="1" applyBorder="1">
      <alignment vertical="center"/>
    </xf>
    <xf numFmtId="38" fontId="0" fillId="3" borderId="90" xfId="102" applyFont="1" applyFill="1" applyBorder="1">
      <alignment vertical="center"/>
    </xf>
    <xf numFmtId="0" fontId="19" fillId="3" borderId="17" xfId="104" applyFill="1" applyBorder="1">
      <alignment vertical="center"/>
    </xf>
    <xf numFmtId="38" fontId="0" fillId="3" borderId="116" xfId="105" applyFont="1" applyFill="1" applyBorder="1" applyAlignment="1">
      <alignment vertical="center"/>
    </xf>
    <xf numFmtId="0" fontId="19" fillId="3" borderId="117" xfId="104" applyFill="1" applyBorder="1">
      <alignment vertical="center"/>
    </xf>
    <xf numFmtId="0" fontId="19" fillId="3" borderId="118" xfId="104" applyFill="1" applyBorder="1">
      <alignment vertical="center"/>
    </xf>
    <xf numFmtId="38" fontId="0" fillId="3" borderId="0" xfId="105" applyFont="1" applyFill="1" applyAlignment="1">
      <alignment vertical="center"/>
    </xf>
    <xf numFmtId="0" fontId="19" fillId="3" borderId="0" xfId="104" applyFill="1" applyAlignment="1">
      <alignment horizontal="right" vertical="center"/>
    </xf>
    <xf numFmtId="38" fontId="0" fillId="3" borderId="19" xfId="105" applyFont="1" applyFill="1" applyBorder="1" applyAlignment="1">
      <alignment vertical="center"/>
    </xf>
    <xf numFmtId="38" fontId="0" fillId="3" borderId="113" xfId="105" applyFont="1" applyFill="1" applyBorder="1" applyAlignment="1">
      <alignment horizontal="center" vertical="center"/>
    </xf>
    <xf numFmtId="0" fontId="19" fillId="3" borderId="103" xfId="104" applyFill="1" applyBorder="1" applyAlignment="1">
      <alignment vertical="center" wrapText="1"/>
    </xf>
    <xf numFmtId="0" fontId="19" fillId="3" borderId="16" xfId="104" applyFill="1" applyBorder="1" applyAlignment="1">
      <alignment vertical="center" wrapText="1"/>
    </xf>
    <xf numFmtId="0" fontId="19" fillId="3" borderId="89" xfId="104" applyFill="1" applyBorder="1">
      <alignment vertical="center"/>
    </xf>
    <xf numFmtId="190" fontId="0" fillId="3" borderId="61" xfId="106" applyFont="1" applyFill="1" applyBorder="1" applyAlignment="1">
      <alignment vertical="center"/>
    </xf>
    <xf numFmtId="191" fontId="19" fillId="3" borderId="62" xfId="104" applyNumberFormat="1" applyFill="1" applyBorder="1" applyAlignment="1">
      <alignment horizontal="center" vertical="center"/>
    </xf>
    <xf numFmtId="192" fontId="19" fillId="3" borderId="62" xfId="104" applyNumberFormat="1" applyFill="1" applyBorder="1" applyAlignment="1">
      <alignment horizontal="center" vertical="center"/>
    </xf>
    <xf numFmtId="0" fontId="19" fillId="3" borderId="16" xfId="104" applyFill="1" applyBorder="1">
      <alignment vertical="center"/>
    </xf>
    <xf numFmtId="190" fontId="0" fillId="3" borderId="29" xfId="106" applyFont="1" applyFill="1" applyBorder="1" applyAlignment="1">
      <alignment vertical="center"/>
    </xf>
    <xf numFmtId="0" fontId="19" fillId="3" borderId="116" xfId="104" applyFill="1" applyBorder="1">
      <alignment vertical="center"/>
    </xf>
    <xf numFmtId="190" fontId="19" fillId="3" borderId="19" xfId="104" applyNumberFormat="1" applyFill="1" applyBorder="1">
      <alignment vertical="center"/>
    </xf>
    <xf numFmtId="0" fontId="16" fillId="3" borderId="0" xfId="104" applyFont="1" applyFill="1">
      <alignment vertical="center"/>
    </xf>
    <xf numFmtId="0" fontId="19" fillId="0" borderId="0" xfId="103" applyAlignment="1">
      <alignment horizontal="right" vertical="center"/>
    </xf>
    <xf numFmtId="0" fontId="25" fillId="0" borderId="20" xfId="103" applyFont="1" applyBorder="1">
      <alignment vertical="center"/>
    </xf>
    <xf numFmtId="0" fontId="25" fillId="0" borderId="0" xfId="103" applyFont="1">
      <alignment vertical="center"/>
    </xf>
    <xf numFmtId="0" fontId="25" fillId="0" borderId="0" xfId="103" applyFont="1" applyAlignment="1">
      <alignment horizontal="right" vertical="center"/>
    </xf>
    <xf numFmtId="0" fontId="25" fillId="0" borderId="114" xfId="103" applyFont="1" applyBorder="1" applyAlignment="1">
      <alignment horizontal="center" vertical="center" wrapText="1"/>
    </xf>
    <xf numFmtId="0" fontId="25" fillId="0" borderId="115" xfId="103" applyFont="1" applyBorder="1" applyAlignment="1">
      <alignment horizontal="center" vertical="center" wrapText="1"/>
    </xf>
    <xf numFmtId="0" fontId="28" fillId="0" borderId="0" xfId="103" applyFont="1">
      <alignment vertical="center"/>
    </xf>
    <xf numFmtId="0" fontId="25" fillId="0" borderId="103" xfId="103" applyFont="1" applyBorder="1">
      <alignment vertical="center"/>
    </xf>
    <xf numFmtId="0" fontId="25" fillId="0" borderId="9" xfId="103" applyFont="1" applyBorder="1" applyAlignment="1">
      <alignment horizontal="left" vertical="center" wrapText="1"/>
    </xf>
    <xf numFmtId="38" fontId="25" fillId="2" borderId="62" xfId="102" applyFont="1" applyFill="1" applyBorder="1" applyAlignment="1">
      <alignment horizontal="right" vertical="center" wrapText="1"/>
    </xf>
    <xf numFmtId="182" fontId="25" fillId="0" borderId="130" xfId="103" applyNumberFormat="1" applyFont="1" applyBorder="1" applyAlignment="1">
      <alignment horizontal="right" vertical="center" wrapText="1"/>
    </xf>
    <xf numFmtId="182" fontId="25" fillId="0" borderId="136" xfId="103" applyNumberFormat="1" applyFont="1" applyBorder="1" applyAlignment="1">
      <alignment horizontal="right" vertical="center" wrapText="1"/>
    </xf>
    <xf numFmtId="0" fontId="25" fillId="0" borderId="61" xfId="103" applyFont="1" applyBorder="1" applyAlignment="1">
      <alignment horizontal="left" vertical="center"/>
    </xf>
    <xf numFmtId="0" fontId="25" fillId="0" borderId="62" xfId="103" applyFont="1" applyBorder="1" applyAlignment="1">
      <alignment horizontal="left" vertical="center"/>
    </xf>
    <xf numFmtId="0" fontId="25" fillId="0" borderId="14" xfId="103" applyFont="1" applyBorder="1">
      <alignment vertical="center"/>
    </xf>
    <xf numFmtId="0" fontId="25" fillId="0" borderId="124" xfId="103" applyFont="1" applyBorder="1">
      <alignment vertical="center"/>
    </xf>
    <xf numFmtId="38" fontId="25" fillId="2" borderId="66" xfId="102" applyFont="1" applyFill="1" applyBorder="1" applyAlignment="1">
      <alignment horizontal="right" vertical="center" wrapText="1"/>
    </xf>
    <xf numFmtId="182" fontId="25" fillId="0" borderId="131" xfId="103" applyNumberFormat="1" applyFont="1" applyBorder="1" applyAlignment="1">
      <alignment horizontal="right" vertical="center" wrapText="1"/>
    </xf>
    <xf numFmtId="182" fontId="25" fillId="0" borderId="137" xfId="103" applyNumberFormat="1" applyFont="1" applyBorder="1" applyAlignment="1">
      <alignment horizontal="right" vertical="center" wrapText="1"/>
    </xf>
    <xf numFmtId="0" fontId="25" fillId="0" borderId="124" xfId="103" applyFont="1" applyBorder="1" applyAlignment="1">
      <alignment horizontal="left" vertical="center"/>
    </xf>
    <xf numFmtId="38" fontId="25" fillId="2" borderId="131" xfId="102" applyFont="1" applyFill="1" applyBorder="1" applyAlignment="1">
      <alignment horizontal="right" vertical="center" wrapText="1"/>
    </xf>
    <xf numFmtId="0" fontId="25" fillId="0" borderId="124" xfId="103" applyFont="1" applyBorder="1" applyAlignment="1">
      <alignment horizontal="left" vertical="center" wrapText="1"/>
    </xf>
    <xf numFmtId="0" fontId="25" fillId="0" borderId="23" xfId="103" applyFont="1" applyBorder="1">
      <alignment vertical="center"/>
    </xf>
    <xf numFmtId="0" fontId="25" fillId="0" borderId="4" xfId="103" applyFont="1" applyBorder="1" applyAlignment="1">
      <alignment horizontal="left" vertical="center" wrapText="1"/>
    </xf>
    <xf numFmtId="182" fontId="25" fillId="0" borderId="132" xfId="103" applyNumberFormat="1" applyFont="1" applyBorder="1" applyAlignment="1">
      <alignment horizontal="right" vertical="center" wrapText="1"/>
    </xf>
    <xf numFmtId="182" fontId="25" fillId="0" borderId="110" xfId="103" applyNumberFormat="1" applyFont="1" applyBorder="1" applyAlignment="1">
      <alignment horizontal="right" vertical="center" wrapText="1"/>
    </xf>
    <xf numFmtId="0" fontId="26" fillId="0" borderId="4" xfId="103" applyFont="1" applyBorder="1" applyAlignment="1">
      <alignment horizontal="left" vertical="center" wrapText="1"/>
    </xf>
    <xf numFmtId="0" fontId="25" fillId="0" borderId="40" xfId="103" applyFont="1" applyBorder="1" applyAlignment="1">
      <alignment horizontal="left" vertical="center"/>
    </xf>
    <xf numFmtId="0" fontId="25" fillId="0" borderId="133" xfId="103" applyFont="1" applyBorder="1" applyAlignment="1">
      <alignment horizontal="left" vertical="center" wrapText="1"/>
    </xf>
    <xf numFmtId="182" fontId="25" fillId="0" borderId="134" xfId="103" applyNumberFormat="1" applyFont="1" applyBorder="1" applyAlignment="1">
      <alignment horizontal="right" vertical="center" wrapText="1"/>
    </xf>
    <xf numFmtId="182" fontId="25" fillId="0" borderId="135" xfId="103" applyNumberFormat="1" applyFont="1" applyBorder="1" applyAlignment="1">
      <alignment horizontal="right" vertical="center" wrapText="1"/>
    </xf>
    <xf numFmtId="182" fontId="25" fillId="0" borderId="138" xfId="103" applyNumberFormat="1" applyFont="1" applyBorder="1" applyAlignment="1">
      <alignment horizontal="right" vertical="center" wrapText="1"/>
    </xf>
    <xf numFmtId="182" fontId="25" fillId="0" borderId="122" xfId="103" applyNumberFormat="1" applyFont="1" applyBorder="1" applyAlignment="1">
      <alignment horizontal="right" vertical="center" wrapText="1"/>
    </xf>
    <xf numFmtId="182" fontId="25" fillId="0" borderId="62" xfId="103" applyNumberFormat="1" applyFont="1" applyBorder="1" applyAlignment="1">
      <alignment horizontal="right" vertical="center" wrapText="1"/>
    </xf>
    <xf numFmtId="0" fontId="69" fillId="0" borderId="81" xfId="0" applyFont="1" applyBorder="1" applyAlignment="1">
      <alignment horizontal="center" vertical="center"/>
    </xf>
    <xf numFmtId="0" fontId="19" fillId="0" borderId="0" xfId="107">
      <alignment vertical="center"/>
    </xf>
    <xf numFmtId="0" fontId="34" fillId="0" borderId="0" xfId="107" applyFont="1">
      <alignment vertical="center"/>
    </xf>
    <xf numFmtId="0" fontId="75" fillId="0" borderId="0" xfId="107" applyFont="1" applyAlignment="1">
      <alignment horizontal="center" vertical="center"/>
    </xf>
    <xf numFmtId="182" fontId="34" fillId="0" borderId="124" xfId="107" applyNumberFormat="1" applyFont="1" applyBorder="1" applyAlignment="1">
      <alignment horizontal="right" vertical="center" wrapText="1"/>
    </xf>
    <xf numFmtId="182" fontId="34" fillId="0" borderId="66" xfId="107" applyNumberFormat="1" applyFont="1" applyBorder="1" applyAlignment="1">
      <alignment horizontal="right" vertical="center" wrapText="1"/>
    </xf>
    <xf numFmtId="0" fontId="17" fillId="0" borderId="0" xfId="107" applyFont="1">
      <alignment vertical="center"/>
    </xf>
    <xf numFmtId="182" fontId="34" fillId="0" borderId="9" xfId="107" applyNumberFormat="1" applyFont="1" applyBorder="1" applyAlignment="1">
      <alignment horizontal="right" vertical="center" wrapText="1"/>
    </xf>
    <xf numFmtId="182" fontId="34" fillId="0" borderId="117" xfId="107" applyNumberFormat="1" applyFont="1" applyBorder="1" applyAlignment="1">
      <alignment horizontal="right" vertical="center" wrapText="1"/>
    </xf>
    <xf numFmtId="0" fontId="19" fillId="0" borderId="1" xfId="107" applyBorder="1">
      <alignment vertical="center"/>
    </xf>
    <xf numFmtId="0" fontId="77" fillId="0" borderId="0" xfId="107" applyFont="1" applyAlignment="1">
      <alignment horizontal="left" vertical="center" wrapText="1"/>
    </xf>
    <xf numFmtId="182" fontId="34" fillId="0" borderId="70" xfId="107" applyNumberFormat="1" applyFont="1" applyBorder="1" applyAlignment="1">
      <alignment horizontal="right" vertical="center" wrapText="1"/>
    </xf>
    <xf numFmtId="0" fontId="34" fillId="0" borderId="154" xfId="107" applyFont="1" applyBorder="1" applyAlignment="1">
      <alignment horizontal="right" vertical="center" wrapText="1"/>
    </xf>
    <xf numFmtId="182" fontId="34" fillId="2" borderId="94" xfId="107" applyNumberFormat="1" applyFont="1" applyFill="1" applyBorder="1" applyAlignment="1">
      <alignment horizontal="right" vertical="center" wrapText="1"/>
    </xf>
    <xf numFmtId="182" fontId="34" fillId="0" borderId="122" xfId="107" applyNumberFormat="1" applyFont="1" applyBorder="1" applyAlignment="1">
      <alignment horizontal="right" vertical="center" wrapText="1"/>
    </xf>
    <xf numFmtId="0" fontId="76" fillId="0" borderId="129" xfId="107" applyFont="1" applyBorder="1" applyAlignment="1">
      <alignment horizontal="center" vertical="center" wrapText="1"/>
    </xf>
    <xf numFmtId="0" fontId="75" fillId="0" borderId="114" xfId="107" applyFont="1" applyBorder="1" applyAlignment="1">
      <alignment horizontal="center" vertical="center" wrapText="1"/>
    </xf>
    <xf numFmtId="0" fontId="76" fillId="0" borderId="114" xfId="107" applyFont="1" applyBorder="1" applyAlignment="1">
      <alignment horizontal="center" vertical="center" wrapText="1"/>
    </xf>
    <xf numFmtId="0" fontId="34" fillId="0" borderId="114" xfId="107" applyFont="1" applyBorder="1" applyAlignment="1">
      <alignment horizontal="center" vertical="center" wrapText="1"/>
    </xf>
    <xf numFmtId="0" fontId="78" fillId="0" borderId="14" xfId="107" applyFont="1" applyBorder="1" applyAlignment="1">
      <alignment vertical="center" wrapText="1"/>
    </xf>
    <xf numFmtId="0" fontId="57" fillId="0" borderId="1" xfId="0" applyFont="1" applyBorder="1" applyAlignment="1">
      <alignment horizontal="left" vertical="center"/>
    </xf>
    <xf numFmtId="182" fontId="34" fillId="0" borderId="119" xfId="107" applyNumberFormat="1" applyFont="1" applyBorder="1" applyAlignment="1">
      <alignment horizontal="right" vertical="center" wrapText="1"/>
    </xf>
    <xf numFmtId="0" fontId="76" fillId="0" borderId="46" xfId="107" applyFont="1" applyBorder="1" applyAlignment="1">
      <alignment vertical="center" wrapText="1"/>
    </xf>
    <xf numFmtId="182" fontId="34" fillId="0" borderId="61" xfId="107" applyNumberFormat="1" applyFont="1" applyBorder="1" applyAlignment="1">
      <alignment horizontal="right" vertical="center" wrapText="1"/>
    </xf>
    <xf numFmtId="0" fontId="19" fillId="0" borderId="103" xfId="107" applyBorder="1">
      <alignment vertical="center"/>
    </xf>
    <xf numFmtId="0" fontId="19" fillId="0" borderId="14" xfId="107" applyBorder="1">
      <alignment vertical="center"/>
    </xf>
    <xf numFmtId="0" fontId="19" fillId="2" borderId="97" xfId="0" applyFont="1" applyFill="1" applyBorder="1" applyAlignment="1">
      <alignment horizontal="left" vertical="center"/>
    </xf>
    <xf numFmtId="0" fontId="19" fillId="2" borderId="64" xfId="0" applyFont="1" applyFill="1" applyBorder="1" applyAlignment="1">
      <alignment horizontal="left" vertical="center"/>
    </xf>
    <xf numFmtId="182" fontId="34" fillId="2" borderId="66" xfId="107" applyNumberFormat="1" applyFont="1" applyFill="1" applyBorder="1" applyAlignment="1">
      <alignment horizontal="right" vertical="center" wrapText="1"/>
    </xf>
    <xf numFmtId="182" fontId="34" fillId="2" borderId="117" xfId="107" applyNumberFormat="1" applyFont="1" applyFill="1" applyBorder="1" applyAlignment="1">
      <alignment horizontal="right" vertical="center" wrapText="1"/>
    </xf>
    <xf numFmtId="182" fontId="34" fillId="0" borderId="131" xfId="107" applyNumberFormat="1" applyFont="1" applyBorder="1" applyAlignment="1">
      <alignment horizontal="right" vertical="center" wrapText="1"/>
    </xf>
    <xf numFmtId="182" fontId="34" fillId="2" borderId="65" xfId="107" applyNumberFormat="1" applyFont="1" applyFill="1" applyBorder="1" applyAlignment="1">
      <alignment horizontal="right" vertical="center" wrapText="1"/>
    </xf>
    <xf numFmtId="0" fontId="78" fillId="2" borderId="97" xfId="107" applyFont="1" applyFill="1" applyBorder="1" applyAlignment="1">
      <alignment vertical="center" wrapText="1"/>
    </xf>
    <xf numFmtId="182" fontId="34" fillId="2" borderId="116" xfId="107" applyNumberFormat="1" applyFont="1" applyFill="1" applyBorder="1" applyAlignment="1">
      <alignment horizontal="right" vertical="center" wrapText="1"/>
    </xf>
    <xf numFmtId="182" fontId="34" fillId="0" borderId="133" xfId="107" applyNumberFormat="1" applyFont="1" applyBorder="1" applyAlignment="1">
      <alignment horizontal="right" vertical="center" wrapText="1"/>
    </xf>
    <xf numFmtId="0" fontId="34" fillId="0" borderId="135" xfId="107" applyFont="1" applyBorder="1" applyAlignment="1">
      <alignment horizontal="right" vertical="center" wrapText="1"/>
    </xf>
    <xf numFmtId="182" fontId="34" fillId="0" borderId="135" xfId="107" applyNumberFormat="1" applyFont="1" applyBorder="1" applyAlignment="1">
      <alignment horizontal="right" vertical="center" wrapText="1"/>
    </xf>
    <xf numFmtId="182" fontId="34" fillId="0" borderId="138" xfId="107" applyNumberFormat="1" applyFont="1" applyBorder="1" applyAlignment="1">
      <alignment horizontal="right" vertical="center" wrapText="1"/>
    </xf>
    <xf numFmtId="0" fontId="11" fillId="0" borderId="0" xfId="107" applyFont="1">
      <alignment vertical="center"/>
    </xf>
    <xf numFmtId="181" fontId="19" fillId="0" borderId="1" xfId="99" applyNumberFormat="1" applyBorder="1" applyAlignment="1">
      <alignment horizontal="right" vertical="center"/>
    </xf>
    <xf numFmtId="0" fontId="16" fillId="0" borderId="0" xfId="99" applyFont="1" applyAlignment="1">
      <alignment horizontal="right" vertical="center"/>
    </xf>
    <xf numFmtId="187" fontId="0" fillId="2" borderId="16" xfId="0" applyNumberFormat="1" applyFill="1" applyBorder="1" applyAlignment="1">
      <alignment horizontal="center" vertical="center"/>
    </xf>
    <xf numFmtId="187" fontId="17" fillId="0" borderId="19" xfId="0" applyNumberFormat="1" applyFont="1" applyBorder="1" applyAlignment="1">
      <alignment horizontal="center" vertical="center"/>
    </xf>
    <xf numFmtId="0" fontId="34" fillId="0" borderId="140" xfId="107" applyFont="1" applyBorder="1" applyAlignment="1">
      <alignment horizontal="center" vertical="center" wrapText="1"/>
    </xf>
    <xf numFmtId="181" fontId="19" fillId="0" borderId="2" xfId="99" applyNumberFormat="1" applyBorder="1" applyAlignment="1">
      <alignment horizontal="right" vertical="center"/>
    </xf>
    <xf numFmtId="181" fontId="19" fillId="2" borderId="2" xfId="99" applyNumberFormat="1" applyFill="1" applyBorder="1" applyAlignment="1">
      <alignment horizontal="right" vertical="center"/>
    </xf>
    <xf numFmtId="181" fontId="17" fillId="0" borderId="1" xfId="99" applyNumberFormat="1" applyFont="1" applyBorder="1" applyAlignment="1">
      <alignment horizontal="right" vertical="center"/>
    </xf>
    <xf numFmtId="0" fontId="76" fillId="0" borderId="155" xfId="107" applyFont="1" applyBorder="1" applyAlignment="1">
      <alignment horizontal="center" vertical="center" wrapText="1"/>
    </xf>
    <xf numFmtId="0" fontId="76" fillId="0" borderId="156" xfId="107" applyFont="1" applyBorder="1" applyAlignment="1">
      <alignment horizontal="center" vertical="center" wrapText="1"/>
    </xf>
    <xf numFmtId="0" fontId="76" fillId="0" borderId="157" xfId="107" applyFont="1" applyBorder="1" applyAlignment="1">
      <alignment horizontal="center" vertical="center" wrapText="1"/>
    </xf>
    <xf numFmtId="0" fontId="76" fillId="0" borderId="151" xfId="107" applyFont="1" applyBorder="1" applyAlignment="1">
      <alignment horizontal="center" vertical="center" wrapText="1"/>
    </xf>
    <xf numFmtId="0" fontId="76" fillId="0" borderId="152" xfId="107" applyFont="1" applyBorder="1" applyAlignment="1">
      <alignment horizontal="center" vertical="center" wrapText="1"/>
    </xf>
    <xf numFmtId="0" fontId="76" fillId="0" borderId="153" xfId="107" applyFont="1" applyBorder="1" applyAlignment="1">
      <alignment horizontal="center" vertical="center" wrapText="1"/>
    </xf>
    <xf numFmtId="0" fontId="76" fillId="0" borderId="158" xfId="107" applyFont="1" applyBorder="1" applyAlignment="1">
      <alignment horizontal="center" vertical="center" wrapText="1"/>
    </xf>
    <xf numFmtId="0" fontId="76" fillId="0" borderId="159" xfId="107" applyFont="1" applyBorder="1" applyAlignment="1">
      <alignment horizontal="center" vertical="center" wrapText="1"/>
    </xf>
    <xf numFmtId="0" fontId="76" fillId="0" borderId="160" xfId="107" applyFont="1" applyBorder="1" applyAlignment="1">
      <alignment horizontal="center" vertical="center" wrapText="1"/>
    </xf>
    <xf numFmtId="0" fontId="1" fillId="4" borderId="0" xfId="0" applyFont="1" applyFill="1" applyAlignment="1">
      <alignment horizontal="centerContinuous" vertical="center" wrapText="1"/>
    </xf>
    <xf numFmtId="0" fontId="0" fillId="4" borderId="0" xfId="0" applyFill="1" applyAlignment="1">
      <alignment horizontal="centerContinuous" vertical="center" wrapText="1"/>
    </xf>
    <xf numFmtId="0" fontId="16" fillId="4" borderId="0" xfId="0" applyFont="1" applyFill="1" applyAlignment="1">
      <alignment horizontal="centerContinuous" vertical="center" wrapText="1"/>
    </xf>
    <xf numFmtId="0" fontId="0" fillId="4" borderId="0" xfId="0" applyFill="1" applyAlignment="1">
      <alignment horizontal="right" vertical="center" wrapText="1"/>
    </xf>
    <xf numFmtId="0" fontId="25" fillId="4" borderId="0" xfId="0" applyFont="1" applyFill="1" applyAlignment="1">
      <alignment horizontal="right" vertical="center"/>
    </xf>
    <xf numFmtId="0" fontId="0" fillId="4" borderId="0" xfId="0" applyFill="1">
      <alignment vertical="center"/>
    </xf>
    <xf numFmtId="0" fontId="26" fillId="4" borderId="35" xfId="0" applyFont="1" applyFill="1" applyBorder="1" applyAlignment="1">
      <alignment horizontal="center" vertical="center" wrapText="1"/>
    </xf>
    <xf numFmtId="0" fontId="25" fillId="4" borderId="79" xfId="0" applyFont="1" applyFill="1" applyBorder="1" applyAlignment="1">
      <alignment horizontal="center" vertical="center" wrapText="1"/>
    </xf>
    <xf numFmtId="0" fontId="23" fillId="4" borderId="61" xfId="0" applyFont="1" applyFill="1" applyBorder="1" applyAlignment="1">
      <alignment horizontal="center" vertical="center" wrapText="1"/>
    </xf>
    <xf numFmtId="0" fontId="25" fillId="4" borderId="62" xfId="0" applyFont="1" applyFill="1" applyBorder="1" applyAlignment="1">
      <alignment horizontal="center" vertical="center" wrapText="1"/>
    </xf>
    <xf numFmtId="0" fontId="25" fillId="4" borderId="89" xfId="0" applyFont="1" applyFill="1" applyBorder="1" applyAlignment="1">
      <alignment horizontal="center" vertical="center" wrapText="1"/>
    </xf>
    <xf numFmtId="0" fontId="25" fillId="4" borderId="65" xfId="0" applyFont="1" applyFill="1" applyBorder="1" applyAlignment="1">
      <alignment horizontal="justify" vertical="center" wrapText="1"/>
    </xf>
    <xf numFmtId="38" fontId="25" fillId="4" borderId="66" xfId="2" applyFont="1" applyFill="1" applyBorder="1" applyAlignment="1">
      <alignment horizontal="right" vertical="center" wrapText="1"/>
    </xf>
    <xf numFmtId="0" fontId="25" fillId="4" borderId="92" xfId="0" applyFont="1" applyFill="1" applyBorder="1" applyAlignment="1">
      <alignment horizontal="right" vertical="center" wrapText="1"/>
    </xf>
    <xf numFmtId="38" fontId="25" fillId="4" borderId="66" xfId="102" applyFont="1" applyFill="1" applyBorder="1" applyAlignment="1">
      <alignment horizontal="right" vertical="center" wrapText="1"/>
    </xf>
    <xf numFmtId="0" fontId="26" fillId="4" borderId="65" xfId="0" applyFont="1" applyFill="1" applyBorder="1" applyAlignment="1">
      <alignment horizontal="justify" vertical="center" wrapText="1"/>
    </xf>
    <xf numFmtId="0" fontId="10" fillId="4" borderId="65" xfId="0" applyFont="1" applyFill="1" applyBorder="1" applyAlignment="1">
      <alignment horizontal="left" vertical="center" wrapText="1"/>
    </xf>
    <xf numFmtId="38" fontId="25" fillId="4" borderId="109" xfId="2" applyFont="1" applyFill="1" applyBorder="1" applyAlignment="1">
      <alignment horizontal="right" vertical="center" wrapText="1"/>
    </xf>
    <xf numFmtId="0" fontId="25" fillId="4" borderId="142" xfId="0" applyFont="1" applyFill="1" applyBorder="1" applyAlignment="1">
      <alignment horizontal="right" vertical="center" wrapText="1"/>
    </xf>
    <xf numFmtId="0" fontId="26" fillId="4" borderId="29" xfId="0" applyFont="1" applyFill="1" applyBorder="1" applyAlignment="1">
      <alignment horizontal="left" vertical="center" wrapText="1"/>
    </xf>
    <xf numFmtId="0" fontId="25" fillId="4" borderId="116" xfId="0" applyFont="1" applyFill="1" applyBorder="1" applyAlignment="1">
      <alignment horizontal="center" vertical="center" wrapText="1"/>
    </xf>
    <xf numFmtId="38" fontId="25" fillId="4" borderId="117" xfId="2" applyFont="1" applyFill="1" applyBorder="1" applyAlignment="1">
      <alignment horizontal="right" vertical="center" wrapText="1"/>
    </xf>
    <xf numFmtId="38" fontId="25" fillId="4" borderId="128" xfId="2" applyFont="1" applyFill="1" applyBorder="1" applyAlignment="1">
      <alignment horizontal="right" vertical="center" wrapText="1"/>
    </xf>
    <xf numFmtId="38" fontId="27" fillId="4" borderId="117" xfId="2" applyFont="1" applyFill="1" applyBorder="1" applyAlignment="1">
      <alignment horizontal="right" vertical="center" wrapText="1"/>
    </xf>
    <xf numFmtId="0" fontId="25" fillId="4" borderId="78" xfId="0" applyFont="1" applyFill="1" applyBorder="1" applyAlignment="1">
      <alignment horizontal="right" vertical="center" wrapText="1"/>
    </xf>
    <xf numFmtId="0" fontId="28" fillId="4" borderId="0" xfId="0" applyFont="1" applyFill="1" applyAlignment="1">
      <alignment horizontal="justify" vertical="center"/>
    </xf>
    <xf numFmtId="182" fontId="34" fillId="0" borderId="163" xfId="107" applyNumberFormat="1" applyFont="1" applyBorder="1" applyAlignment="1">
      <alignment horizontal="right" vertical="center" wrapText="1"/>
    </xf>
    <xf numFmtId="182" fontId="34" fillId="2" borderId="39" xfId="107" applyNumberFormat="1" applyFont="1" applyFill="1" applyBorder="1" applyAlignment="1">
      <alignment horizontal="right" vertical="center" wrapText="1"/>
    </xf>
    <xf numFmtId="0" fontId="89" fillId="0" borderId="127" xfId="107" applyFont="1" applyBorder="1" applyAlignment="1">
      <alignment horizontal="center" vertical="center" wrapText="1"/>
    </xf>
    <xf numFmtId="0" fontId="26" fillId="0" borderId="124" xfId="104" applyFont="1" applyBorder="1" applyAlignment="1">
      <alignment horizontal="left" vertical="center" wrapText="1"/>
    </xf>
    <xf numFmtId="0" fontId="26" fillId="0" borderId="7" xfId="104" applyFont="1" applyBorder="1" applyAlignment="1">
      <alignment horizontal="left" vertical="center" wrapText="1"/>
    </xf>
    <xf numFmtId="0" fontId="4" fillId="0" borderId="0" xfId="53" applyFont="1" applyAlignment="1">
      <alignment horizontal="center" vertical="center"/>
    </xf>
    <xf numFmtId="0" fontId="4" fillId="0" borderId="0" xfId="53" applyFont="1" applyAlignment="1">
      <alignment horizontal="right" vertical="center"/>
    </xf>
    <xf numFmtId="0" fontId="4" fillId="0" borderId="0" xfId="53" applyFont="1" applyAlignment="1">
      <alignment vertical="center"/>
    </xf>
    <xf numFmtId="0" fontId="6" fillId="0" borderId="0" xfId="53" applyFont="1" applyAlignment="1">
      <alignment vertical="center"/>
    </xf>
    <xf numFmtId="0" fontId="23" fillId="0" borderId="0" xfId="104" applyFont="1" applyAlignment="1">
      <alignment horizontal="center" vertical="center" wrapText="1"/>
    </xf>
    <xf numFmtId="0" fontId="4" fillId="0" borderId="0" xfId="53" applyFont="1" applyAlignment="1">
      <alignment horizontal="center" vertical="center" wrapText="1"/>
    </xf>
    <xf numFmtId="0" fontId="4" fillId="0" borderId="113" xfId="53" applyFont="1" applyBorder="1" applyAlignment="1">
      <alignment horizontal="center" vertical="center"/>
    </xf>
    <xf numFmtId="0" fontId="4" fillId="0" borderId="127" xfId="53" applyFont="1" applyBorder="1" applyAlignment="1">
      <alignment horizontal="center" vertical="center"/>
    </xf>
    <xf numFmtId="0" fontId="4" fillId="0" borderId="115" xfId="53" applyFont="1" applyBorder="1" applyAlignment="1">
      <alignment horizontal="center" vertical="center"/>
    </xf>
    <xf numFmtId="0" fontId="4" fillId="0" borderId="61" xfId="53" applyFont="1" applyBorder="1" applyAlignment="1">
      <alignment horizontal="left" vertical="center"/>
    </xf>
    <xf numFmtId="0" fontId="4" fillId="0" borderId="1" xfId="53" applyFont="1" applyBorder="1" applyAlignment="1">
      <alignment horizontal="left" vertical="center"/>
    </xf>
    <xf numFmtId="0" fontId="4" fillId="0" borderId="62" xfId="53" applyFont="1" applyBorder="1" applyAlignment="1">
      <alignment horizontal="left" vertical="center"/>
    </xf>
    <xf numFmtId="0" fontId="4" fillId="0" borderId="9" xfId="53" applyFont="1" applyBorder="1" applyAlignment="1">
      <alignment horizontal="center" vertical="center"/>
    </xf>
    <xf numFmtId="0" fontId="4" fillId="0" borderId="61" xfId="53" applyFont="1" applyBorder="1" applyAlignment="1">
      <alignment horizontal="left" vertical="center" wrapText="1"/>
    </xf>
    <xf numFmtId="0" fontId="4" fillId="0" borderId="62" xfId="53" applyFont="1" applyBorder="1" applyAlignment="1">
      <alignment horizontal="left" vertical="center" wrapText="1"/>
    </xf>
    <xf numFmtId="193" fontId="4" fillId="3" borderId="61" xfId="53" applyNumberFormat="1" applyFont="1" applyFill="1" applyBorder="1" applyAlignment="1">
      <alignment horizontal="left" vertical="center" wrapText="1"/>
    </xf>
    <xf numFmtId="193" fontId="4" fillId="0" borderId="1" xfId="53" applyNumberFormat="1" applyFont="1" applyBorder="1" applyAlignment="1">
      <alignment horizontal="left" vertical="center"/>
    </xf>
    <xf numFmtId="193" fontId="4" fillId="0" borderId="62" xfId="53" applyNumberFormat="1" applyFont="1" applyBorder="1" applyAlignment="1">
      <alignment horizontal="left" vertical="center"/>
    </xf>
    <xf numFmtId="193" fontId="4" fillId="0" borderId="9" xfId="53" applyNumberFormat="1" applyFont="1" applyBorder="1" applyAlignment="1">
      <alignment horizontal="center" vertical="center"/>
    </xf>
    <xf numFmtId="193" fontId="4" fillId="0" borderId="61" xfId="53" applyNumberFormat="1" applyFont="1" applyBorder="1" applyAlignment="1">
      <alignment horizontal="left" vertical="center" wrapText="1"/>
    </xf>
    <xf numFmtId="0" fontId="4" fillId="0" borderId="34" xfId="53" applyFont="1" applyBorder="1" applyAlignment="1">
      <alignment horizontal="left" vertical="center" wrapText="1"/>
    </xf>
    <xf numFmtId="0" fontId="4" fillId="0" borderId="20" xfId="53" applyFont="1" applyBorder="1" applyAlignment="1">
      <alignment horizontal="left" vertical="center"/>
    </xf>
    <xf numFmtId="0" fontId="4" fillId="0" borderId="94" xfId="53" applyFont="1" applyBorder="1" applyAlignment="1">
      <alignment horizontal="left" vertical="center"/>
    </xf>
    <xf numFmtId="0" fontId="4" fillId="0" borderId="70" xfId="53" applyFont="1" applyBorder="1" applyAlignment="1">
      <alignment horizontal="center" vertical="center"/>
    </xf>
    <xf numFmtId="0" fontId="32" fillId="0" borderId="0" xfId="53" applyFont="1" applyAlignment="1">
      <alignment horizontal="center" vertical="center"/>
    </xf>
    <xf numFmtId="177" fontId="2" fillId="0" borderId="0" xfId="0" applyNumberFormat="1" applyFont="1" applyAlignment="1">
      <alignment horizontal="center" vertical="center" wrapText="1"/>
    </xf>
    <xf numFmtId="0" fontId="2" fillId="0" borderId="0" xfId="0" applyFont="1" applyAlignment="1">
      <alignment horizontal="center" vertical="center" wrapText="1"/>
    </xf>
    <xf numFmtId="177" fontId="2" fillId="0" borderId="0" xfId="0" applyNumberFormat="1" applyFont="1" applyAlignment="1">
      <alignment horizontal="center" vertical="center"/>
    </xf>
    <xf numFmtId="55" fontId="2" fillId="0" borderId="0" xfId="0" applyNumberFormat="1" applyFont="1" applyAlignment="1">
      <alignment horizontal="center" vertical="center" wrapText="1"/>
    </xf>
    <xf numFmtId="0" fontId="2" fillId="0" borderId="0" xfId="0" applyFont="1" applyAlignment="1">
      <alignment horizontal="center" vertical="center"/>
    </xf>
    <xf numFmtId="0" fontId="69" fillId="0" borderId="40" xfId="0" applyFont="1" applyBorder="1" applyAlignment="1">
      <alignment horizontal="left" vertical="center"/>
    </xf>
    <xf numFmtId="0" fontId="76" fillId="0" borderId="115" xfId="107" applyFont="1" applyBorder="1" applyAlignment="1">
      <alignment horizontal="center" vertical="center" wrapText="1"/>
    </xf>
    <xf numFmtId="0" fontId="0" fillId="0" borderId="49" xfId="0" applyBorder="1" applyAlignment="1">
      <alignment horizontal="center" vertical="center"/>
    </xf>
    <xf numFmtId="0" fontId="19" fillId="0" borderId="47" xfId="0" applyFont="1" applyBorder="1" applyAlignment="1">
      <alignment horizontal="center" vertical="center"/>
    </xf>
    <xf numFmtId="0" fontId="0" fillId="0" borderId="50" xfId="0" applyBorder="1" applyAlignment="1">
      <alignment horizontal="center" vertical="center"/>
    </xf>
    <xf numFmtId="0" fontId="19" fillId="0" borderId="0" xfId="99" applyAlignment="1">
      <alignment horizontal="left" vertical="center"/>
    </xf>
    <xf numFmtId="182" fontId="4" fillId="0" borderId="0" xfId="62" applyNumberFormat="1" applyFont="1" applyAlignment="1">
      <alignment horizontal="center" vertical="center"/>
    </xf>
    <xf numFmtId="0" fontId="10" fillId="0" borderId="52" xfId="62" applyFont="1" applyBorder="1" applyAlignment="1">
      <alignment horizontal="center" vertical="center"/>
    </xf>
    <xf numFmtId="0" fontId="1" fillId="0" borderId="0" xfId="60" applyFont="1" applyAlignment="1">
      <alignment horizontal="center" vertical="center"/>
    </xf>
    <xf numFmtId="0" fontId="10" fillId="0" borderId="127" xfId="100" applyFont="1" applyBorder="1" applyAlignment="1">
      <alignment horizontal="center" vertical="center"/>
    </xf>
    <xf numFmtId="0" fontId="4" fillId="0" borderId="31" xfId="100" applyFont="1" applyBorder="1" applyAlignment="1">
      <alignment horizontal="center" vertical="center"/>
    </xf>
    <xf numFmtId="0" fontId="4" fillId="0" borderId="93" xfId="100" applyFont="1" applyBorder="1" applyAlignment="1">
      <alignment horizontal="center" vertical="center"/>
    </xf>
    <xf numFmtId="0" fontId="13" fillId="0" borderId="31" xfId="62" applyFont="1" applyBorder="1" applyAlignment="1">
      <alignment horizontal="center" vertical="center"/>
    </xf>
    <xf numFmtId="0" fontId="13" fillId="0" borderId="28" xfId="62" applyFont="1" applyBorder="1" applyAlignment="1">
      <alignment horizontal="center" vertical="center"/>
    </xf>
    <xf numFmtId="0" fontId="10" fillId="0" borderId="49" xfId="62" applyFont="1" applyBorder="1" applyAlignment="1">
      <alignment horizontal="center" vertical="center"/>
    </xf>
    <xf numFmtId="0" fontId="10" fillId="0" borderId="54" xfId="62" applyFont="1" applyBorder="1" applyAlignment="1">
      <alignment horizontal="center" vertical="center"/>
    </xf>
    <xf numFmtId="0" fontId="8" fillId="0" borderId="0" xfId="62" applyFont="1" applyAlignment="1">
      <alignment horizontal="center" vertical="center"/>
    </xf>
    <xf numFmtId="0" fontId="8" fillId="0" borderId="0" xfId="62" applyFont="1" applyAlignment="1">
      <alignment vertical="center"/>
    </xf>
    <xf numFmtId="182" fontId="4" fillId="0" borderId="97" xfId="62" applyNumberFormat="1" applyFont="1" applyBorder="1" applyAlignment="1">
      <alignment horizontal="center" vertical="center"/>
    </xf>
    <xf numFmtId="0" fontId="6" fillId="0" borderId="0" xfId="9"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31" xfId="0" applyFont="1" applyBorder="1" applyAlignment="1">
      <alignment horizontal="center" vertical="center"/>
    </xf>
    <xf numFmtId="0" fontId="3" fillId="0" borderId="9" xfId="0" applyFont="1" applyBorder="1" applyAlignment="1">
      <alignment horizontal="center" vertical="center" shrinkToFit="1"/>
    </xf>
    <xf numFmtId="0" fontId="3" fillId="0" borderId="6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lignment vertical="center"/>
    </xf>
    <xf numFmtId="0" fontId="3" fillId="5" borderId="66" xfId="0" applyFont="1" applyFill="1" applyBorder="1" applyAlignment="1">
      <alignment horizontal="center" vertical="center"/>
    </xf>
    <xf numFmtId="0" fontId="3" fillId="5" borderId="8" xfId="0" applyFont="1" applyFill="1" applyBorder="1">
      <alignment vertical="center"/>
    </xf>
    <xf numFmtId="0" fontId="94" fillId="0" borderId="0" xfId="0" applyFont="1" applyFill="1" applyBorder="1" applyAlignment="1">
      <alignment vertical="center"/>
    </xf>
    <xf numFmtId="0" fontId="10" fillId="0" borderId="124" xfId="0" quotePrefix="1" applyFont="1" applyFill="1" applyBorder="1" applyAlignment="1">
      <alignment horizontal="center" vertical="center"/>
    </xf>
    <xf numFmtId="0" fontId="10" fillId="0" borderId="4"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2"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124" xfId="0" applyFont="1" applyFill="1" applyBorder="1" applyAlignment="1">
      <alignment horizontal="center" vertical="center"/>
    </xf>
    <xf numFmtId="0" fontId="95" fillId="0" borderId="62" xfId="0" applyFont="1" applyFill="1" applyBorder="1" applyAlignment="1">
      <alignment horizontal="center" vertical="center"/>
    </xf>
    <xf numFmtId="0" fontId="95"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2" xfId="0" applyFont="1" applyFill="1" applyBorder="1" applyAlignment="1">
      <alignment horizontal="center" vertical="center"/>
    </xf>
    <xf numFmtId="0" fontId="3" fillId="0" borderId="124" xfId="0" applyFont="1" applyBorder="1" applyAlignment="1">
      <alignment horizontal="center" vertical="center"/>
    </xf>
    <xf numFmtId="0" fontId="3" fillId="0" borderId="0" xfId="0" applyFont="1" applyBorder="1">
      <alignment vertical="center"/>
    </xf>
    <xf numFmtId="0" fontId="10" fillId="0" borderId="6" xfId="0" applyFont="1" applyFill="1" applyBorder="1" applyAlignment="1">
      <alignment vertical="center" wrapText="1"/>
    </xf>
    <xf numFmtId="0" fontId="1" fillId="0" borderId="0" xfId="0" applyFont="1" applyAlignment="1">
      <alignment horizontal="center" vertical="center"/>
    </xf>
    <xf numFmtId="0" fontId="87" fillId="0" borderId="0" xfId="0" applyFont="1" applyAlignment="1">
      <alignment vertical="center" wrapText="1"/>
    </xf>
    <xf numFmtId="0" fontId="6" fillId="0" borderId="0" xfId="0" applyFont="1" applyAlignment="1">
      <alignment horizontal="center" vertical="center"/>
    </xf>
    <xf numFmtId="0" fontId="25" fillId="0" borderId="10" xfId="0" applyFont="1" applyBorder="1" applyAlignment="1">
      <alignment horizontal="center" vertical="center" wrapText="1"/>
    </xf>
    <xf numFmtId="0" fontId="25" fillId="0" borderId="129" xfId="0" applyFont="1" applyBorder="1" applyAlignment="1">
      <alignment horizontal="center" vertical="center" wrapText="1"/>
    </xf>
    <xf numFmtId="0" fontId="69" fillId="0" borderId="40" xfId="0" applyFont="1" applyBorder="1" applyAlignment="1">
      <alignment horizontal="left" vertical="center"/>
    </xf>
    <xf numFmtId="0" fontId="69" fillId="0" borderId="133" xfId="0" applyFont="1" applyBorder="1" applyAlignment="1">
      <alignment horizontal="left" vertical="center"/>
    </xf>
    <xf numFmtId="0" fontId="13" fillId="0" borderId="0" xfId="0" applyFont="1" applyAlignment="1">
      <alignment vertical="center" wrapText="1"/>
    </xf>
    <xf numFmtId="0" fontId="4" fillId="0" borderId="0" xfId="0" applyFont="1" applyAlignment="1">
      <alignment vertical="center" wrapText="1"/>
    </xf>
    <xf numFmtId="0" fontId="90" fillId="0" borderId="40" xfId="0" applyFont="1" applyBorder="1" applyAlignment="1">
      <alignment horizontal="left" vertical="center" wrapText="1"/>
    </xf>
    <xf numFmtId="0" fontId="90" fillId="0" borderId="41" xfId="0" applyFont="1" applyBorder="1" applyAlignment="1">
      <alignment horizontal="left" vertical="center" wrapText="1"/>
    </xf>
    <xf numFmtId="0" fontId="90" fillId="0" borderId="42" xfId="0" applyFont="1" applyBorder="1" applyAlignment="1">
      <alignment horizontal="left" vertical="center" wrapText="1"/>
    </xf>
    <xf numFmtId="0" fontId="6" fillId="0" borderId="0" xfId="103" applyFont="1" applyAlignment="1">
      <alignment horizontal="center" vertical="center"/>
    </xf>
    <xf numFmtId="0" fontId="25" fillId="0" borderId="10" xfId="103" applyFont="1" applyBorder="1" applyAlignment="1">
      <alignment horizontal="center" vertical="center" wrapText="1"/>
    </xf>
    <xf numFmtId="0" fontId="25" fillId="0" borderId="129" xfId="103" applyFont="1" applyBorder="1" applyAlignment="1">
      <alignment horizontal="center" vertical="center" wrapText="1"/>
    </xf>
    <xf numFmtId="0" fontId="27" fillId="0" borderId="40" xfId="103" applyFont="1" applyBorder="1" applyAlignment="1">
      <alignment horizontal="left" vertical="center"/>
    </xf>
    <xf numFmtId="0" fontId="27" fillId="0" borderId="133" xfId="103" applyFont="1" applyBorder="1" applyAlignment="1">
      <alignment horizontal="left" vertical="center"/>
    </xf>
    <xf numFmtId="0" fontId="13" fillId="0" borderId="81" xfId="103" applyFont="1" applyBorder="1" applyAlignment="1">
      <alignment vertical="center" wrapText="1"/>
    </xf>
    <xf numFmtId="0" fontId="19" fillId="0" borderId="81" xfId="103" applyBorder="1" applyAlignment="1">
      <alignment vertical="center" wrapText="1"/>
    </xf>
    <xf numFmtId="0" fontId="69" fillId="0" borderId="40" xfId="103" applyFont="1" applyBorder="1" applyAlignment="1">
      <alignment horizontal="left" vertical="center" wrapText="1"/>
    </xf>
    <xf numFmtId="0" fontId="69" fillId="0" borderId="41" xfId="103" applyFont="1" applyBorder="1" applyAlignment="1">
      <alignment horizontal="left" vertical="center" wrapText="1"/>
    </xf>
    <xf numFmtId="0" fontId="69" fillId="0" borderId="42" xfId="103" applyFont="1" applyBorder="1" applyAlignment="1">
      <alignment horizontal="left" vertical="center" wrapText="1"/>
    </xf>
    <xf numFmtId="0" fontId="83" fillId="0" borderId="0" xfId="107" applyFont="1" applyAlignment="1">
      <alignment horizontal="center" vertical="center"/>
    </xf>
    <xf numFmtId="0" fontId="84" fillId="0" borderId="0" xfId="107" applyFont="1" applyAlignment="1">
      <alignment horizontal="center" vertical="center"/>
    </xf>
    <xf numFmtId="0" fontId="76" fillId="0" borderId="113" xfId="107" applyFont="1" applyBorder="1" applyAlignment="1">
      <alignment horizontal="center" vertical="center" wrapText="1"/>
    </xf>
    <xf numFmtId="0" fontId="76" fillId="0" borderId="115" xfId="107" applyFont="1" applyBorder="1" applyAlignment="1">
      <alignment horizontal="center" vertical="center" wrapText="1"/>
    </xf>
    <xf numFmtId="0" fontId="74" fillId="0" borderId="61" xfId="107" applyFont="1" applyBorder="1" applyAlignment="1">
      <alignment horizontal="left" vertical="center" wrapText="1"/>
    </xf>
    <xf numFmtId="0" fontId="74" fillId="0" borderId="90" xfId="107" applyFont="1" applyBorder="1" applyAlignment="1">
      <alignment horizontal="left" vertical="center" wrapText="1"/>
    </xf>
    <xf numFmtId="0" fontId="74" fillId="0" borderId="151" xfId="107" applyFont="1" applyBorder="1" applyAlignment="1">
      <alignment horizontal="center" vertical="center" wrapText="1"/>
    </xf>
    <xf numFmtId="0" fontId="74" fillId="0" borderId="152" xfId="107" applyFont="1" applyBorder="1" applyAlignment="1">
      <alignment horizontal="center" vertical="center" wrapText="1"/>
    </xf>
    <xf numFmtId="0" fontId="74" fillId="0" borderId="153" xfId="107" applyFont="1" applyBorder="1" applyAlignment="1">
      <alignment horizontal="center" vertical="center" wrapText="1"/>
    </xf>
    <xf numFmtId="0" fontId="75" fillId="0" borderId="0" xfId="107" applyFont="1" applyAlignment="1">
      <alignment horizontal="left" vertical="center" wrapText="1"/>
    </xf>
    <xf numFmtId="0" fontId="8" fillId="0" borderId="161" xfId="107" applyFont="1" applyBorder="1" applyAlignment="1">
      <alignment horizontal="left" vertical="center"/>
    </xf>
    <xf numFmtId="0" fontId="8" fillId="0" borderId="162" xfId="107" applyFont="1" applyBorder="1" applyAlignment="1">
      <alignment horizontal="left" vertical="center"/>
    </xf>
    <xf numFmtId="0" fontId="74" fillId="0" borderId="161" xfId="107" applyFont="1" applyBorder="1" applyAlignment="1">
      <alignment horizontal="left" vertical="center" wrapText="1"/>
    </xf>
    <xf numFmtId="0" fontId="74" fillId="0" borderId="162" xfId="107" applyFont="1" applyBorder="1" applyAlignment="1">
      <alignment horizontal="left" vertical="center" wrapText="1"/>
    </xf>
    <xf numFmtId="0" fontId="74" fillId="0" borderId="34" xfId="107" applyFont="1" applyBorder="1" applyAlignment="1">
      <alignment horizontal="left" vertical="center" wrapText="1"/>
    </xf>
    <xf numFmtId="0" fontId="74" fillId="0" borderId="122" xfId="107" applyFont="1" applyBorder="1" applyAlignment="1">
      <alignment horizontal="left" vertical="center" wrapText="1"/>
    </xf>
    <xf numFmtId="0" fontId="74" fillId="0" borderId="119" xfId="107" applyFont="1" applyBorder="1" applyAlignment="1">
      <alignment horizontal="left" vertical="center" wrapText="1"/>
    </xf>
    <xf numFmtId="0" fontId="74" fillId="0" borderId="126" xfId="107" applyFont="1" applyBorder="1" applyAlignment="1">
      <alignment horizontal="left" vertical="center" wrapText="1"/>
    </xf>
    <xf numFmtId="0" fontId="81" fillId="0" borderId="65" xfId="107" applyFont="1" applyBorder="1" applyAlignment="1">
      <alignment horizontal="left" vertical="center" wrapText="1"/>
    </xf>
    <xf numFmtId="0" fontId="81" fillId="0" borderId="92" xfId="107" applyFont="1" applyBorder="1" applyAlignment="1">
      <alignment horizontal="left" vertical="center" wrapText="1"/>
    </xf>
    <xf numFmtId="0" fontId="17" fillId="4" borderId="0" xfId="0" applyFont="1" applyFill="1" applyAlignment="1">
      <alignment horizontal="center" vertical="center" wrapText="1"/>
    </xf>
    <xf numFmtId="0" fontId="2" fillId="4" borderId="81" xfId="0" applyFont="1" applyFill="1" applyBorder="1" applyAlignment="1">
      <alignment horizontal="left" vertical="center"/>
    </xf>
    <xf numFmtId="0" fontId="7" fillId="4" borderId="0" xfId="0" applyFont="1" applyFill="1" applyAlignment="1">
      <alignment vertical="top" wrapText="1"/>
    </xf>
    <xf numFmtId="0" fontId="25" fillId="4" borderId="126" xfId="0" applyFont="1" applyFill="1" applyBorder="1" applyAlignment="1">
      <alignment horizontal="center" vertical="center" wrapText="1"/>
    </xf>
    <xf numFmtId="0" fontId="25" fillId="4" borderId="92" xfId="0" applyFont="1" applyFill="1" applyBorder="1" applyAlignment="1">
      <alignment horizontal="center" vertical="center" wrapText="1"/>
    </xf>
    <xf numFmtId="184" fontId="24" fillId="0" borderId="20" xfId="0" applyNumberFormat="1" applyFont="1" applyBorder="1" applyAlignment="1">
      <alignment horizontal="center" vertical="center"/>
    </xf>
    <xf numFmtId="184" fontId="0" fillId="0" borderId="119" xfId="0" applyNumberFormat="1" applyBorder="1" applyAlignment="1">
      <alignment horizontal="center" vertical="center"/>
    </xf>
    <xf numFmtId="184" fontId="0" fillId="0" borderId="98" xfId="0" applyNumberFormat="1" applyBorder="1" applyAlignment="1">
      <alignment horizontal="center" vertical="center"/>
    </xf>
    <xf numFmtId="184" fontId="0" fillId="0" borderId="36" xfId="0" applyNumberFormat="1" applyBorder="1" applyAlignment="1">
      <alignment horizontal="center" vertical="center"/>
    </xf>
    <xf numFmtId="184" fontId="0" fillId="0" borderId="32" xfId="0" applyNumberFormat="1" applyBorder="1" applyAlignment="1">
      <alignment horizontal="center" vertical="center"/>
    </xf>
    <xf numFmtId="184" fontId="0" fillId="0" borderId="120" xfId="0" applyNumberFormat="1" applyBorder="1" applyAlignment="1">
      <alignment horizontal="center" vertical="center"/>
    </xf>
    <xf numFmtId="184" fontId="0" fillId="0" borderId="101" xfId="0" applyNumberFormat="1" applyBorder="1" applyAlignment="1">
      <alignment horizontal="center" vertical="center"/>
    </xf>
    <xf numFmtId="184" fontId="0" fillId="0" borderId="47" xfId="0" applyNumberFormat="1" applyBorder="1" applyAlignment="1">
      <alignment horizontal="center" vertical="center"/>
    </xf>
    <xf numFmtId="184" fontId="0" fillId="0" borderId="105" xfId="0" applyNumberFormat="1" applyBorder="1" applyAlignment="1">
      <alignment horizontal="center" vertical="center"/>
    </xf>
    <xf numFmtId="184" fontId="17" fillId="0" borderId="80" xfId="0" applyNumberFormat="1" applyFont="1" applyBorder="1" applyAlignment="1">
      <alignment horizontal="center" vertical="center"/>
    </xf>
    <xf numFmtId="184" fontId="17" fillId="0" borderId="82" xfId="0" applyNumberFormat="1" applyFont="1" applyBorder="1" applyAlignment="1">
      <alignment horizontal="center" vertical="center"/>
    </xf>
    <xf numFmtId="184" fontId="19" fillId="0" borderId="48" xfId="0" applyNumberFormat="1" applyFont="1" applyBorder="1" applyAlignment="1">
      <alignment horizontal="center" vertical="center" wrapText="1"/>
    </xf>
    <xf numFmtId="184" fontId="0" fillId="0" borderId="54" xfId="0" applyNumberFormat="1" applyBorder="1" applyAlignment="1">
      <alignment horizontal="center" vertical="center" wrapText="1"/>
    </xf>
    <xf numFmtId="0" fontId="20" fillId="0" borderId="146" xfId="0" applyFont="1" applyBorder="1" applyAlignment="1">
      <alignment horizontal="right" vertical="center"/>
    </xf>
    <xf numFmtId="0" fontId="20" fillId="0" borderId="147" xfId="0" applyFont="1" applyBorder="1" applyAlignment="1">
      <alignment horizontal="right" vertical="center"/>
    </xf>
    <xf numFmtId="0" fontId="20" fillId="0" borderId="148" xfId="0" applyFont="1" applyBorder="1" applyAlignment="1">
      <alignment horizontal="right" vertical="center"/>
    </xf>
    <xf numFmtId="0" fontId="93" fillId="3" borderId="0" xfId="0" applyFont="1" applyFill="1" applyAlignment="1">
      <alignment horizontal="justify" vertical="top" wrapText="1"/>
    </xf>
    <xf numFmtId="0" fontId="4" fillId="3" borderId="0" xfId="0" applyFont="1" applyFill="1" applyAlignment="1">
      <alignment horizontal="justify" vertical="top" wrapText="1"/>
    </xf>
    <xf numFmtId="0" fontId="4" fillId="3" borderId="0" xfId="0" applyFont="1" applyFill="1" applyAlignment="1">
      <alignment horizontal="justify" vertical="top"/>
    </xf>
    <xf numFmtId="0" fontId="0" fillId="0" borderId="21" xfId="0" applyBorder="1" applyAlignment="1">
      <alignment horizontal="center" vertical="center"/>
    </xf>
    <xf numFmtId="0" fontId="0" fillId="0" borderId="83" xfId="0" applyBorder="1" applyAlignment="1">
      <alignment horizontal="center" vertical="center"/>
    </xf>
    <xf numFmtId="0" fontId="0" fillId="0" borderId="47" xfId="0" applyBorder="1" applyAlignment="1">
      <alignment horizontal="center" vertical="center" wrapText="1"/>
    </xf>
    <xf numFmtId="0" fontId="0" fillId="0" borderId="105" xfId="0" applyBorder="1" applyAlignment="1">
      <alignment horizontal="center" vertical="center" wrapText="1"/>
    </xf>
    <xf numFmtId="0" fontId="0" fillId="0" borderId="35" xfId="0" applyBorder="1" applyAlignment="1">
      <alignment horizontal="center" vertical="center"/>
    </xf>
    <xf numFmtId="0" fontId="0" fillId="0" borderId="49" xfId="0" applyBorder="1" applyAlignment="1">
      <alignment horizontal="center" vertical="center"/>
    </xf>
    <xf numFmtId="0" fontId="19" fillId="0" borderId="143" xfId="99" applyBorder="1" applyAlignment="1">
      <alignment horizontal="center" vertical="center" wrapText="1"/>
    </xf>
    <xf numFmtId="0" fontId="19" fillId="0" borderId="121" xfId="99"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23" xfId="0" applyFont="1" applyBorder="1" applyAlignment="1">
      <alignment horizontal="center" vertical="center"/>
    </xf>
    <xf numFmtId="0" fontId="0" fillId="0" borderId="45" xfId="0"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21" fillId="0" borderId="80" xfId="0" applyFont="1" applyBorder="1" applyAlignment="1">
      <alignment horizontal="center" vertical="center"/>
    </xf>
    <xf numFmtId="0" fontId="1" fillId="0" borderId="82" xfId="0" applyFont="1" applyBorder="1" applyAlignment="1">
      <alignment horizontal="center" vertical="center"/>
    </xf>
    <xf numFmtId="0" fontId="19" fillId="0" borderId="84"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0" fillId="0" borderId="84"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126" xfId="0" applyBorder="1" applyAlignment="1">
      <alignment horizontal="center" vertical="center"/>
    </xf>
    <xf numFmtId="0" fontId="19" fillId="0" borderId="121" xfId="0" applyFont="1" applyBorder="1" applyAlignment="1">
      <alignment horizontal="center" vertical="center"/>
    </xf>
    <xf numFmtId="0" fontId="1" fillId="0" borderId="146" xfId="0" applyFont="1" applyBorder="1" applyAlignment="1">
      <alignment horizontal="right" vertical="center"/>
    </xf>
    <xf numFmtId="0" fontId="1" fillId="0" borderId="148" xfId="0" applyFont="1" applyBorder="1" applyAlignment="1">
      <alignment horizontal="right" vertical="center"/>
    </xf>
    <xf numFmtId="0" fontId="1" fillId="3" borderId="0" xfId="104" applyFont="1" applyFill="1" applyAlignment="1">
      <alignment horizontal="center" vertical="center"/>
    </xf>
    <xf numFmtId="0" fontId="19" fillId="0" borderId="3" xfId="99" applyBorder="1" applyAlignment="1">
      <alignment horizontal="center" vertical="center"/>
    </xf>
    <xf numFmtId="0" fontId="19" fillId="0" borderId="4" xfId="99" applyBorder="1" applyAlignment="1">
      <alignment horizontal="center" vertical="center"/>
    </xf>
    <xf numFmtId="0" fontId="19" fillId="0" borderId="6" xfId="99" applyBorder="1" applyAlignment="1">
      <alignment horizontal="center" vertical="center"/>
    </xf>
    <xf numFmtId="0" fontId="19" fillId="0" borderId="7" xfId="99" applyBorder="1" applyAlignment="1">
      <alignment horizontal="center" vertical="center"/>
    </xf>
    <xf numFmtId="0" fontId="19" fillId="0" borderId="8" xfId="99" applyBorder="1" applyAlignment="1">
      <alignment horizontal="center" vertical="center"/>
    </xf>
    <xf numFmtId="0" fontId="19" fillId="0" borderId="9" xfId="99" applyBorder="1" applyAlignment="1">
      <alignment horizontal="center" vertical="center"/>
    </xf>
    <xf numFmtId="0" fontId="7" fillId="0" borderId="0" xfId="99" applyFont="1" applyAlignment="1">
      <alignment horizontal="left" vertical="center" wrapText="1"/>
    </xf>
    <xf numFmtId="0" fontId="7" fillId="0" borderId="0" xfId="99" applyFont="1" applyAlignment="1">
      <alignment horizontal="left" vertical="center"/>
    </xf>
    <xf numFmtId="0" fontId="19" fillId="0" borderId="3" xfId="99" applyBorder="1" applyAlignment="1">
      <alignment horizontal="center" vertical="center" wrapText="1"/>
    </xf>
    <xf numFmtId="0" fontId="19" fillId="0" borderId="4" xfId="99" applyBorder="1" applyAlignment="1">
      <alignment horizontal="center" vertical="center" wrapText="1"/>
    </xf>
    <xf numFmtId="0" fontId="19" fillId="0" borderId="6" xfId="99" applyBorder="1" applyAlignment="1">
      <alignment horizontal="center" vertical="center" wrapText="1"/>
    </xf>
    <xf numFmtId="0" fontId="19" fillId="0" borderId="7" xfId="99" applyBorder="1" applyAlignment="1">
      <alignment horizontal="center" vertical="center" wrapText="1"/>
    </xf>
    <xf numFmtId="0" fontId="19" fillId="0" borderId="8" xfId="99" applyBorder="1" applyAlignment="1">
      <alignment horizontal="center" vertical="center" wrapText="1"/>
    </xf>
    <xf numFmtId="0" fontId="19" fillId="0" borderId="9" xfId="99" applyBorder="1" applyAlignment="1">
      <alignment horizontal="center" vertical="center" wrapText="1"/>
    </xf>
    <xf numFmtId="0" fontId="19" fillId="2" borderId="3" xfId="99" applyFill="1" applyBorder="1" applyAlignment="1">
      <alignment horizontal="center" vertical="center"/>
    </xf>
    <xf numFmtId="0" fontId="19" fillId="2" borderId="5" xfId="99" applyFill="1" applyBorder="1" applyAlignment="1">
      <alignment horizontal="center" vertical="center"/>
    </xf>
    <xf numFmtId="0" fontId="1" fillId="0" borderId="0" xfId="99" applyFont="1" applyAlignment="1">
      <alignment horizontal="center" vertical="center"/>
    </xf>
    <xf numFmtId="179" fontId="19" fillId="2" borderId="1" xfId="99" applyNumberFormat="1" applyFill="1" applyBorder="1" applyAlignment="1">
      <alignment horizontal="left" vertical="center"/>
    </xf>
    <xf numFmtId="0" fontId="4" fillId="0" borderId="1" xfId="99" applyFont="1" applyBorder="1" applyAlignment="1">
      <alignment horizontal="left" vertical="center" wrapText="1"/>
    </xf>
    <xf numFmtId="179" fontId="4" fillId="3" borderId="2" xfId="99" applyNumberFormat="1" applyFont="1" applyFill="1" applyBorder="1" applyAlignment="1">
      <alignment horizontal="right" vertical="center" wrapText="1"/>
    </xf>
    <xf numFmtId="177" fontId="4" fillId="3" borderId="2" xfId="99" applyNumberFormat="1" applyFont="1" applyFill="1" applyBorder="1" applyAlignment="1">
      <alignment horizontal="left" vertical="center"/>
    </xf>
    <xf numFmtId="0" fontId="19" fillId="0" borderId="0" xfId="99" applyAlignment="1">
      <alignment horizontal="left" vertical="center"/>
    </xf>
    <xf numFmtId="0" fontId="19" fillId="0" borderId="0" xfId="99" applyAlignment="1">
      <alignment horizontal="center" vertical="center"/>
    </xf>
    <xf numFmtId="0" fontId="8" fillId="0" borderId="20" xfId="0" applyFont="1" applyBorder="1" applyAlignment="1">
      <alignment horizontal="center" vertical="center"/>
    </xf>
    <xf numFmtId="182" fontId="4" fillId="0" borderId="16" xfId="62" applyNumberFormat="1" applyFont="1" applyBorder="1" applyAlignment="1">
      <alignment horizontal="center" vertical="center"/>
    </xf>
    <xf numFmtId="182" fontId="4" fillId="0" borderId="0" xfId="62" applyNumberFormat="1" applyFont="1" applyAlignment="1">
      <alignment horizontal="center" vertical="center"/>
    </xf>
    <xf numFmtId="182" fontId="4" fillId="0" borderId="91" xfId="62" applyNumberFormat="1" applyFont="1" applyBorder="1" applyAlignment="1">
      <alignment horizontal="center" vertical="center"/>
    </xf>
    <xf numFmtId="182" fontId="4" fillId="0" borderId="23" xfId="62" applyNumberFormat="1" applyFont="1" applyBorder="1" applyAlignment="1">
      <alignment horizontal="center" vertical="center"/>
    </xf>
    <xf numFmtId="182" fontId="4" fillId="0" borderId="5" xfId="62" applyNumberFormat="1" applyFont="1" applyBorder="1" applyAlignment="1">
      <alignment horizontal="center" vertical="center"/>
    </xf>
    <xf numFmtId="182" fontId="4" fillId="0" borderId="68" xfId="62" applyNumberFormat="1" applyFont="1" applyBorder="1" applyAlignment="1">
      <alignment horizontal="center" vertical="center"/>
    </xf>
    <xf numFmtId="0" fontId="8" fillId="0" borderId="99" xfId="100" applyFont="1" applyBorder="1" applyAlignment="1">
      <alignment horizontal="right" vertical="center"/>
    </xf>
    <xf numFmtId="0" fontId="8" fillId="0" borderId="100" xfId="100" applyFont="1" applyBorder="1" applyAlignment="1">
      <alignment horizontal="right" vertical="center"/>
    </xf>
    <xf numFmtId="182" fontId="4" fillId="0" borderId="81" xfId="62" applyNumberFormat="1" applyFont="1" applyBorder="1" applyAlignment="1">
      <alignment horizontal="center" vertical="center"/>
    </xf>
    <xf numFmtId="0" fontId="10" fillId="0" borderId="79" xfId="62" applyFont="1" applyBorder="1" applyAlignment="1">
      <alignment horizontal="center" vertical="center"/>
    </xf>
    <xf numFmtId="0" fontId="10" fillId="0" borderId="52" xfId="62" applyFont="1" applyBorder="1" applyAlignment="1">
      <alignment horizontal="center" vertical="center"/>
    </xf>
    <xf numFmtId="0" fontId="10" fillId="0" borderId="44" xfId="62" applyFont="1" applyBorder="1" applyAlignment="1">
      <alignment horizontal="center" vertical="center" wrapText="1"/>
    </xf>
    <xf numFmtId="0" fontId="10" fillId="0" borderId="51" xfId="62" applyFont="1" applyBorder="1" applyAlignment="1">
      <alignment horizontal="center" vertical="center"/>
    </xf>
    <xf numFmtId="0" fontId="10" fillId="0" borderId="80" xfId="62" applyFont="1" applyBorder="1" applyAlignment="1">
      <alignment horizontal="center" vertical="center"/>
    </xf>
    <xf numFmtId="0" fontId="10" fillId="0" borderId="82" xfId="62" applyFont="1" applyBorder="1" applyAlignment="1">
      <alignment horizontal="center" vertical="center"/>
    </xf>
    <xf numFmtId="0" fontId="10" fillId="0" borderId="21" xfId="62" applyFont="1" applyBorder="1" applyAlignment="1">
      <alignment horizontal="center" vertical="center" wrapText="1"/>
    </xf>
    <xf numFmtId="0" fontId="10" fillId="0" borderId="81" xfId="62" applyFont="1" applyBorder="1" applyAlignment="1">
      <alignment horizontal="center" vertical="center" wrapText="1"/>
    </xf>
    <xf numFmtId="0" fontId="10" fillId="0" borderId="48" xfId="62" applyFont="1" applyBorder="1" applyAlignment="1">
      <alignment horizontal="center" vertical="center" wrapText="1"/>
    </xf>
    <xf numFmtId="0" fontId="10" fillId="0" borderId="83" xfId="62" applyFont="1" applyBorder="1" applyAlignment="1">
      <alignment horizontal="center" vertical="center" wrapText="1"/>
    </xf>
    <xf numFmtId="0" fontId="10" fillId="0" borderId="84" xfId="62" applyFont="1" applyBorder="1" applyAlignment="1">
      <alignment horizontal="center" vertical="center" wrapText="1"/>
    </xf>
    <xf numFmtId="0" fontId="10" fillId="0" borderId="54" xfId="62" applyFont="1" applyBorder="1" applyAlignment="1">
      <alignment horizontal="center" vertical="center" wrapText="1"/>
    </xf>
    <xf numFmtId="0" fontId="1" fillId="0" borderId="0" xfId="60" applyFont="1" applyAlignment="1">
      <alignment horizontal="center" vertical="center"/>
    </xf>
    <xf numFmtId="0" fontId="0" fillId="0" borderId="40" xfId="60" applyFont="1" applyBorder="1" applyAlignment="1">
      <alignment horizontal="center" vertical="center"/>
    </xf>
    <xf numFmtId="0" fontId="0" fillId="0" borderId="41" xfId="60" applyFont="1" applyBorder="1" applyAlignment="1">
      <alignment horizontal="center" vertical="center"/>
    </xf>
    <xf numFmtId="0" fontId="0" fillId="0" borderId="42" xfId="60" applyFont="1" applyBorder="1" applyAlignment="1">
      <alignment horizontal="center" vertical="center"/>
    </xf>
    <xf numFmtId="0" fontId="1" fillId="0" borderId="40" xfId="60" applyFont="1" applyBorder="1" applyAlignment="1">
      <alignment horizontal="center" vertical="center"/>
    </xf>
    <xf numFmtId="0" fontId="1" fillId="0" borderId="41" xfId="60" applyFont="1" applyBorder="1" applyAlignment="1">
      <alignment horizontal="center" vertical="center"/>
    </xf>
    <xf numFmtId="0" fontId="1" fillId="0" borderId="42" xfId="60" applyFont="1" applyBorder="1" applyAlignment="1">
      <alignment horizontal="center" vertical="center"/>
    </xf>
    <xf numFmtId="0" fontId="54" fillId="0" borderId="0" xfId="60" applyAlignment="1">
      <alignment horizontal="justify" vertical="top"/>
    </xf>
    <xf numFmtId="0" fontId="1" fillId="0" borderId="80" xfId="60" applyFont="1" applyBorder="1" applyAlignment="1">
      <alignment horizontal="center" vertical="center"/>
    </xf>
    <xf numFmtId="0" fontId="1" fillId="0" borderId="82" xfId="60" applyFont="1" applyBorder="1" applyAlignment="1">
      <alignment horizontal="center" vertical="center"/>
    </xf>
    <xf numFmtId="182" fontId="4" fillId="0" borderId="40" xfId="100" applyNumberFormat="1" applyFont="1" applyBorder="1" applyAlignment="1">
      <alignment horizontal="right" vertical="center"/>
    </xf>
    <xf numFmtId="182" fontId="4" fillId="0" borderId="41" xfId="100" applyNumberFormat="1" applyFont="1" applyBorder="1" applyAlignment="1">
      <alignment horizontal="right" vertical="center"/>
    </xf>
    <xf numFmtId="182" fontId="4" fillId="0" borderId="42" xfId="100" applyNumberFormat="1" applyFont="1" applyBorder="1" applyAlignment="1">
      <alignment horizontal="right" vertical="center"/>
    </xf>
    <xf numFmtId="0" fontId="10" fillId="0" borderId="0" xfId="100" applyFont="1" applyAlignment="1">
      <alignment horizontal="left" vertical="center" wrapText="1"/>
    </xf>
    <xf numFmtId="0" fontId="10" fillId="0" borderId="0" xfId="100" applyFont="1" applyAlignment="1">
      <alignment horizontal="left" vertical="center"/>
    </xf>
    <xf numFmtId="0" fontId="6" fillId="0" borderId="0" xfId="100" applyFont="1" applyAlignment="1">
      <alignment horizontal="center" vertical="center"/>
    </xf>
    <xf numFmtId="0" fontId="10" fillId="0" borderId="21" xfId="100" applyFont="1" applyBorder="1" applyAlignment="1">
      <alignment horizontal="center" vertical="center"/>
    </xf>
    <xf numFmtId="0" fontId="10" fillId="0" borderId="83" xfId="100" applyFont="1" applyBorder="1" applyAlignment="1">
      <alignment horizontal="center" vertical="center"/>
    </xf>
    <xf numFmtId="0" fontId="10" fillId="0" borderId="79" xfId="100" applyFont="1" applyBorder="1" applyAlignment="1">
      <alignment horizontal="center" vertical="center"/>
    </xf>
    <xf numFmtId="0" fontId="10" fillId="0" borderId="52" xfId="100" applyFont="1" applyBorder="1" applyAlignment="1">
      <alignment horizontal="center" vertical="center"/>
    </xf>
    <xf numFmtId="0" fontId="10" fillId="0" borderId="44" xfId="100" applyFont="1" applyBorder="1" applyAlignment="1">
      <alignment horizontal="center" vertical="center" wrapText="1"/>
    </xf>
    <xf numFmtId="0" fontId="10" fillId="0" borderId="51" xfId="100" applyFont="1" applyBorder="1" applyAlignment="1">
      <alignment horizontal="center" vertical="center"/>
    </xf>
    <xf numFmtId="0" fontId="10" fillId="0" borderId="45" xfId="100" applyFont="1" applyBorder="1" applyAlignment="1">
      <alignment horizontal="center" vertical="center"/>
    </xf>
    <xf numFmtId="0" fontId="10" fillId="0" borderId="46" xfId="100" applyFont="1" applyBorder="1" applyAlignment="1">
      <alignment horizontal="center" vertical="center"/>
    </xf>
    <xf numFmtId="0" fontId="10" fillId="0" borderId="47" xfId="100" applyFont="1" applyBorder="1" applyAlignment="1">
      <alignment horizontal="center" vertical="center"/>
    </xf>
    <xf numFmtId="0" fontId="10" fillId="0" borderId="48" xfId="100" applyFont="1" applyBorder="1" applyAlignment="1">
      <alignment horizontal="center" vertical="center"/>
    </xf>
    <xf numFmtId="0" fontId="10" fillId="0" borderId="54" xfId="100" applyFont="1" applyBorder="1" applyAlignment="1">
      <alignment horizontal="center" vertical="center"/>
    </xf>
    <xf numFmtId="0" fontId="8" fillId="0" borderId="40" xfId="100" applyFont="1" applyBorder="1" applyAlignment="1">
      <alignment horizontal="right" vertical="center"/>
    </xf>
    <xf numFmtId="0" fontId="8" fillId="0" borderId="41" xfId="100" applyFont="1" applyBorder="1" applyAlignment="1">
      <alignment horizontal="right" vertical="center"/>
    </xf>
    <xf numFmtId="0" fontId="8" fillId="0" borderId="42" xfId="100" applyFont="1" applyBorder="1" applyAlignment="1">
      <alignment horizontal="right" vertical="center"/>
    </xf>
    <xf numFmtId="0" fontId="10" fillId="0" borderId="127" xfId="100" applyFont="1" applyBorder="1" applyAlignment="1">
      <alignment horizontal="center" vertical="center"/>
    </xf>
    <xf numFmtId="0" fontId="10" fillId="0" borderId="129" xfId="100" applyFont="1" applyBorder="1" applyAlignment="1">
      <alignment horizontal="center" vertical="center"/>
    </xf>
    <xf numFmtId="0" fontId="4" fillId="0" borderId="28" xfId="100" applyFont="1" applyBorder="1" applyAlignment="1">
      <alignment horizontal="center" vertical="center"/>
    </xf>
    <xf numFmtId="0" fontId="4" fillId="0" borderId="144" xfId="100" applyFont="1" applyBorder="1" applyAlignment="1">
      <alignment horizontal="center" vertical="center"/>
    </xf>
    <xf numFmtId="0" fontId="4" fillId="0" borderId="31" xfId="100" applyFont="1" applyBorder="1" applyAlignment="1">
      <alignment horizontal="center" vertical="center"/>
    </xf>
    <xf numFmtId="0" fontId="4" fillId="0" borderId="124" xfId="100" applyFont="1" applyBorder="1" applyAlignment="1">
      <alignment horizontal="center" vertical="center"/>
    </xf>
    <xf numFmtId="0" fontId="4" fillId="0" borderId="93" xfId="100" applyFont="1" applyBorder="1" applyAlignment="1">
      <alignment horizontal="center" vertical="center"/>
    </xf>
    <xf numFmtId="0" fontId="4" fillId="0" borderId="125" xfId="100" applyFont="1" applyBorder="1" applyAlignment="1">
      <alignment horizontal="center" vertical="center"/>
    </xf>
    <xf numFmtId="0" fontId="13" fillId="0" borderId="31" xfId="62" applyFont="1" applyBorder="1" applyAlignment="1">
      <alignment horizontal="center" vertical="center"/>
    </xf>
    <xf numFmtId="0" fontId="13" fillId="0" borderId="124" xfId="62" applyFont="1" applyBorder="1" applyAlignment="1">
      <alignment horizontal="center" vertical="center"/>
    </xf>
    <xf numFmtId="0" fontId="13" fillId="0" borderId="32" xfId="62" applyFont="1" applyBorder="1" applyAlignment="1">
      <alignment horizontal="center" vertical="center"/>
    </xf>
    <xf numFmtId="0" fontId="13" fillId="0" borderId="145" xfId="62" applyFont="1" applyBorder="1" applyAlignment="1">
      <alignment horizontal="center" vertical="center"/>
    </xf>
    <xf numFmtId="0" fontId="10" fillId="0" borderId="44" xfId="62" applyFont="1" applyBorder="1" applyAlignment="1">
      <alignment horizontal="center" vertical="center"/>
    </xf>
    <xf numFmtId="0" fontId="10" fillId="0" borderId="43" xfId="62" applyFont="1" applyBorder="1" applyAlignment="1">
      <alignment horizontal="center" vertical="center"/>
    </xf>
    <xf numFmtId="0" fontId="10" fillId="0" borderId="50" xfId="62" applyFont="1" applyBorder="1" applyAlignment="1">
      <alignment horizontal="center" vertical="center"/>
    </xf>
    <xf numFmtId="0" fontId="13" fillId="0" borderId="28" xfId="62" applyFont="1" applyBorder="1" applyAlignment="1">
      <alignment horizontal="center" vertical="center"/>
    </xf>
    <xf numFmtId="0" fontId="13" fillId="0" borderId="144" xfId="62" applyFont="1" applyBorder="1" applyAlignment="1">
      <alignment horizontal="center" vertical="center"/>
    </xf>
    <xf numFmtId="0" fontId="12" fillId="0" borderId="0" xfId="62" applyFont="1" applyAlignment="1">
      <alignment horizontal="center" vertical="center"/>
    </xf>
    <xf numFmtId="0" fontId="10" fillId="0" borderId="35" xfId="62" applyFont="1" applyBorder="1" applyAlignment="1">
      <alignment horizontal="center" vertical="center"/>
    </xf>
    <xf numFmtId="0" fontId="10" fillId="0" borderId="49" xfId="62" applyFont="1" applyBorder="1" applyAlignment="1">
      <alignment horizontal="center" vertical="center"/>
    </xf>
    <xf numFmtId="0" fontId="13" fillId="0" borderId="48" xfId="62" applyFont="1" applyBorder="1" applyAlignment="1">
      <alignment horizontal="center" vertical="center" wrapText="1"/>
    </xf>
    <xf numFmtId="0" fontId="13" fillId="0" borderId="54" xfId="62" applyFont="1" applyBorder="1" applyAlignment="1">
      <alignment horizontal="center" vertical="center"/>
    </xf>
    <xf numFmtId="0" fontId="10" fillId="0" borderId="80" xfId="62" applyFont="1" applyBorder="1" applyAlignment="1">
      <alignment horizontal="center" vertical="center" wrapText="1"/>
    </xf>
    <xf numFmtId="0" fontId="10" fillId="0" borderId="82" xfId="62" applyFont="1" applyBorder="1" applyAlignment="1">
      <alignment horizontal="center" vertical="center" wrapText="1"/>
    </xf>
    <xf numFmtId="0" fontId="10" fillId="0" borderId="48" xfId="62" applyFont="1" applyBorder="1" applyAlignment="1">
      <alignment horizontal="center" vertical="center"/>
    </xf>
    <xf numFmtId="0" fontId="10" fillId="0" borderId="54" xfId="62" applyFont="1" applyBorder="1" applyAlignment="1">
      <alignment horizontal="center" vertical="center"/>
    </xf>
    <xf numFmtId="0" fontId="10" fillId="0" borderId="45" xfId="62" applyFont="1" applyBorder="1" applyAlignment="1">
      <alignment horizontal="center" vertical="center"/>
    </xf>
    <xf numFmtId="0" fontId="10" fillId="0" borderId="46" xfId="62" applyFont="1" applyBorder="1" applyAlignment="1">
      <alignment horizontal="center" vertical="center"/>
    </xf>
    <xf numFmtId="0" fontId="10" fillId="0" borderId="47" xfId="62" applyFont="1" applyBorder="1" applyAlignment="1">
      <alignment horizontal="center" vertical="center"/>
    </xf>
    <xf numFmtId="0" fontId="9" fillId="0" borderId="17" xfId="62" applyFont="1" applyBorder="1" applyAlignment="1">
      <alignment horizontal="right" vertical="center"/>
    </xf>
    <xf numFmtId="0" fontId="9" fillId="0" borderId="72" xfId="62" applyFont="1" applyBorder="1" applyAlignment="1">
      <alignment horizontal="right" vertical="center"/>
    </xf>
    <xf numFmtId="0" fontId="9" fillId="0" borderId="73" xfId="62" applyFont="1" applyBorder="1" applyAlignment="1">
      <alignment horizontal="right" vertical="center"/>
    </xf>
    <xf numFmtId="0" fontId="10" fillId="0" borderId="21" xfId="62" applyFont="1" applyBorder="1" applyAlignment="1">
      <alignment horizontal="center" vertical="center"/>
    </xf>
    <xf numFmtId="0" fontId="10" fillId="0" borderId="81" xfId="62" applyFont="1" applyBorder="1" applyAlignment="1">
      <alignment horizontal="center" vertical="center"/>
    </xf>
    <xf numFmtId="0" fontId="10" fillId="0" borderId="83" xfId="62" applyFont="1" applyBorder="1" applyAlignment="1">
      <alignment horizontal="center" vertical="center"/>
    </xf>
    <xf numFmtId="0" fontId="10" fillId="0" borderId="84" xfId="62" applyFont="1" applyBorder="1" applyAlignment="1">
      <alignment horizontal="center" vertical="center"/>
    </xf>
    <xf numFmtId="0" fontId="13" fillId="0" borderId="72" xfId="62" applyFont="1" applyBorder="1" applyAlignment="1">
      <alignment horizontal="right" vertical="center"/>
    </xf>
    <xf numFmtId="0" fontId="13" fillId="0" borderId="73" xfId="62" applyFont="1" applyBorder="1" applyAlignment="1">
      <alignment horizontal="right" vertical="center"/>
    </xf>
    <xf numFmtId="0" fontId="8" fillId="0" borderId="0" xfId="62" applyFont="1" applyAlignment="1">
      <alignment horizontal="center" vertical="center"/>
    </xf>
    <xf numFmtId="0" fontId="8" fillId="0" borderId="0" xfId="62" applyFont="1" applyAlignment="1">
      <alignment vertical="center"/>
    </xf>
    <xf numFmtId="0" fontId="8" fillId="0" borderId="40" xfId="62" applyFont="1" applyBorder="1" applyAlignment="1">
      <alignment horizontal="right" vertical="center"/>
    </xf>
    <xf numFmtId="0" fontId="8" fillId="0" borderId="41" xfId="62" applyFont="1" applyBorder="1" applyAlignment="1">
      <alignment horizontal="right" vertical="center"/>
    </xf>
    <xf numFmtId="0" fontId="4" fillId="0" borderId="0" xfId="104" applyFont="1" applyAlignment="1">
      <alignment horizontal="left" vertical="top" wrapText="1"/>
    </xf>
    <xf numFmtId="0" fontId="13" fillId="0" borderId="89" xfId="62" applyFont="1" applyBorder="1" applyAlignment="1">
      <alignment horizontal="left" vertical="center"/>
    </xf>
    <xf numFmtId="0" fontId="13" fillId="0" borderId="94" xfId="62" applyFont="1" applyBorder="1" applyAlignment="1">
      <alignment horizontal="left" vertical="center"/>
    </xf>
    <xf numFmtId="0" fontId="13" fillId="0" borderId="16" xfId="62" applyFont="1" applyBorder="1" applyAlignment="1">
      <alignment horizontal="center" vertical="center"/>
    </xf>
    <xf numFmtId="0" fontId="13" fillId="0" borderId="0" xfId="62" applyFont="1" applyAlignment="1">
      <alignment horizontal="center" vertical="center"/>
    </xf>
    <xf numFmtId="0" fontId="13" fillId="0" borderId="91" xfId="62" applyFont="1" applyBorder="1" applyAlignment="1">
      <alignment horizontal="center" vertical="center"/>
    </xf>
    <xf numFmtId="0" fontId="13" fillId="0" borderId="38" xfId="62" applyFont="1" applyBorder="1" applyAlignment="1">
      <alignment horizontal="center" vertical="center"/>
    </xf>
    <xf numFmtId="0" fontId="13" fillId="0" borderId="20" xfId="62" applyFont="1" applyBorder="1" applyAlignment="1">
      <alignment horizontal="center" vertical="center"/>
    </xf>
    <xf numFmtId="0" fontId="13" fillId="0" borderId="76" xfId="62" applyFont="1" applyBorder="1" applyAlignment="1">
      <alignment horizontal="center" vertical="center"/>
    </xf>
    <xf numFmtId="0" fontId="13" fillId="0" borderId="85" xfId="62" applyFont="1" applyBorder="1" applyAlignment="1">
      <alignment horizontal="left" vertical="center"/>
    </xf>
    <xf numFmtId="0" fontId="13" fillId="0" borderId="12" xfId="62" applyFont="1" applyBorder="1" applyAlignment="1">
      <alignment horizontal="center" vertical="center"/>
    </xf>
    <xf numFmtId="0" fontId="13" fillId="0" borderId="87" xfId="62" applyFont="1" applyBorder="1" applyAlignment="1">
      <alignment horizontal="center" vertical="center"/>
    </xf>
    <xf numFmtId="0" fontId="13" fillId="0" borderId="88" xfId="62" applyFont="1" applyBorder="1" applyAlignment="1">
      <alignment horizontal="center" vertical="center"/>
    </xf>
    <xf numFmtId="0" fontId="8" fillId="3" borderId="40" xfId="100" applyFont="1" applyFill="1" applyBorder="1" applyAlignment="1">
      <alignment horizontal="right" vertical="center"/>
    </xf>
    <xf numFmtId="0" fontId="8" fillId="3" borderId="41" xfId="100" applyFont="1" applyFill="1" applyBorder="1" applyAlignment="1">
      <alignment horizontal="right" vertical="center"/>
    </xf>
    <xf numFmtId="0" fontId="8" fillId="3" borderId="42" xfId="100" applyFont="1" applyFill="1" applyBorder="1" applyAlignment="1">
      <alignment horizontal="right" vertical="center"/>
    </xf>
    <xf numFmtId="182" fontId="4" fillId="0" borderId="0" xfId="100" applyNumberFormat="1" applyFont="1" applyAlignment="1">
      <alignment horizontal="center" vertical="top"/>
    </xf>
    <xf numFmtId="0" fontId="10" fillId="0" borderId="0" xfId="104" applyFont="1" applyAlignment="1">
      <alignment horizontal="justify" vertical="top" wrapText="1"/>
    </xf>
    <xf numFmtId="0" fontId="4" fillId="0" borderId="12" xfId="104" applyFont="1" applyBorder="1" applyAlignment="1">
      <alignment horizontal="left" vertical="center"/>
    </xf>
    <xf numFmtId="0" fontId="4" fillId="0" borderId="88" xfId="104" applyFont="1" applyBorder="1" applyAlignment="1">
      <alignment horizontal="left" vertical="center"/>
    </xf>
    <xf numFmtId="0" fontId="4" fillId="0" borderId="23" xfId="104" applyFont="1" applyBorder="1" applyAlignment="1">
      <alignment horizontal="left" vertical="center"/>
    </xf>
    <xf numFmtId="0" fontId="4" fillId="0" borderId="68" xfId="104" applyFont="1" applyBorder="1" applyAlignment="1">
      <alignment horizontal="left" vertical="center"/>
    </xf>
    <xf numFmtId="0" fontId="4" fillId="0" borderId="17" xfId="104" applyFont="1" applyBorder="1" applyAlignment="1">
      <alignment horizontal="left" vertical="center"/>
    </xf>
    <xf numFmtId="0" fontId="4" fillId="0" borderId="95" xfId="104" applyFont="1" applyBorder="1" applyAlignment="1">
      <alignment horizontal="left" vertical="center"/>
    </xf>
    <xf numFmtId="0" fontId="4" fillId="0" borderId="10" xfId="104" applyFont="1" applyBorder="1" applyAlignment="1">
      <alignment horizontal="center" vertical="center"/>
    </xf>
    <xf numFmtId="0" fontId="4" fillId="0" borderId="26" xfId="104" applyFont="1" applyBorder="1" applyAlignment="1">
      <alignment horizontal="center" vertical="center"/>
    </xf>
    <xf numFmtId="0" fontId="6" fillId="0" borderId="0" xfId="104" applyFont="1" applyAlignment="1">
      <alignment horizontal="center" vertical="center"/>
    </xf>
    <xf numFmtId="0" fontId="4" fillId="0" borderId="27" xfId="104" applyFont="1" applyBorder="1" applyAlignment="1">
      <alignment horizontal="left" vertical="center"/>
    </xf>
    <xf numFmtId="0" fontId="4" fillId="0" borderId="29" xfId="104" applyFont="1" applyBorder="1" applyAlignment="1">
      <alignment horizontal="left" vertical="center"/>
    </xf>
    <xf numFmtId="0" fontId="4" fillId="0" borderId="34" xfId="104" applyFont="1" applyBorder="1" applyAlignment="1">
      <alignment horizontal="left" vertical="center"/>
    </xf>
    <xf numFmtId="0" fontId="4" fillId="0" borderId="35" xfId="104" applyFont="1" applyBorder="1" applyAlignment="1">
      <alignment horizontal="left" vertical="center"/>
    </xf>
    <xf numFmtId="0" fontId="4" fillId="0" borderId="16" xfId="104" applyFont="1" applyBorder="1" applyAlignment="1">
      <alignment horizontal="left" vertical="center"/>
    </xf>
    <xf numFmtId="0" fontId="4" fillId="0" borderId="38" xfId="104" applyFont="1" applyBorder="1" applyAlignment="1">
      <alignment horizontal="left" vertical="center"/>
    </xf>
    <xf numFmtId="184" fontId="19" fillId="0" borderId="47" xfId="0" applyNumberFormat="1" applyFont="1" applyBorder="1" applyAlignment="1">
      <alignment horizontal="center" vertical="center" wrapText="1"/>
    </xf>
    <xf numFmtId="0" fontId="64" fillId="0" borderId="0" xfId="9" applyFont="1" applyAlignment="1">
      <alignment horizontal="center" vertical="center"/>
    </xf>
    <xf numFmtId="187" fontId="17" fillId="0" borderId="38" xfId="0" applyNumberFormat="1" applyFont="1" applyBorder="1" applyAlignment="1">
      <alignment horizontal="right" vertical="center"/>
    </xf>
    <xf numFmtId="187" fontId="17" fillId="0" borderId="76" xfId="0" applyNumberFormat="1" applyFont="1" applyBorder="1" applyAlignment="1">
      <alignment horizontal="right" vertical="center"/>
    </xf>
    <xf numFmtId="38" fontId="16" fillId="0" borderId="0" xfId="2" applyFont="1" applyFill="1" applyAlignment="1">
      <alignment horizontal="left" vertical="center" wrapText="1"/>
    </xf>
    <xf numFmtId="0" fontId="8" fillId="0" borderId="38" xfId="100" applyFont="1" applyBorder="1" applyAlignment="1">
      <alignment horizontal="right" vertical="center"/>
    </xf>
    <xf numFmtId="0" fontId="8" fillId="0" borderId="20" xfId="100" applyFont="1" applyBorder="1" applyAlignment="1">
      <alignment horizontal="right" vertical="center"/>
    </xf>
    <xf numFmtId="182" fontId="4" fillId="0" borderId="96" xfId="62" applyNumberFormat="1" applyFont="1" applyBorder="1" applyAlignment="1">
      <alignment horizontal="center" vertical="center"/>
    </xf>
    <xf numFmtId="182" fontId="4" fillId="0" borderId="59" xfId="62" applyNumberFormat="1" applyFont="1" applyBorder="1" applyAlignment="1">
      <alignment horizontal="center" vertical="center"/>
    </xf>
    <xf numFmtId="182" fontId="4" fillId="0" borderId="14" xfId="62" applyNumberFormat="1" applyFont="1" applyBorder="1" applyAlignment="1">
      <alignment horizontal="center" vertical="center"/>
    </xf>
    <xf numFmtId="182" fontId="4" fillId="0" borderId="97" xfId="62" applyNumberFormat="1" applyFont="1" applyBorder="1" applyAlignment="1">
      <alignment horizontal="center" vertical="center"/>
    </xf>
    <xf numFmtId="182" fontId="4" fillId="0" borderId="17" xfId="62" applyNumberFormat="1" applyFont="1" applyBorder="1" applyAlignment="1">
      <alignment horizontal="center" vertical="center"/>
    </xf>
    <xf numFmtId="182" fontId="4" fillId="0" borderId="95" xfId="62" applyNumberFormat="1" applyFont="1" applyBorder="1" applyAlignment="1">
      <alignment horizontal="center" vertical="center"/>
    </xf>
    <xf numFmtId="182" fontId="4" fillId="0" borderId="120" xfId="62" applyNumberFormat="1" applyFont="1" applyBorder="1" applyAlignment="1">
      <alignment horizontal="center" vertical="center"/>
    </xf>
    <xf numFmtId="182" fontId="4" fillId="0" borderId="36" xfId="62" applyNumberFormat="1" applyFont="1" applyBorder="1" applyAlignment="1">
      <alignment horizontal="center" vertical="center"/>
    </xf>
    <xf numFmtId="38" fontId="19" fillId="0" borderId="0" xfId="2" applyFont="1" applyFill="1" applyAlignment="1">
      <alignment horizontal="left" vertical="top" wrapText="1"/>
    </xf>
    <xf numFmtId="38" fontId="0" fillId="0" borderId="0" xfId="2" applyFont="1" applyFill="1" applyAlignment="1">
      <alignment horizontal="left" vertical="top"/>
    </xf>
    <xf numFmtId="184" fontId="19" fillId="0" borderId="119" xfId="0" applyNumberFormat="1" applyFont="1" applyBorder="1" applyAlignment="1">
      <alignment horizontal="center" vertical="center"/>
    </xf>
    <xf numFmtId="184" fontId="19" fillId="0" borderId="36" xfId="0" applyNumberFormat="1" applyFont="1" applyBorder="1" applyAlignment="1">
      <alignment horizontal="center" vertical="center"/>
    </xf>
    <xf numFmtId="0" fontId="6" fillId="0" borderId="0" xfId="9" applyFont="1" applyAlignment="1">
      <alignment horizontal="center" vertical="center"/>
    </xf>
    <xf numFmtId="0" fontId="10" fillId="0" borderId="22" xfId="62" applyFont="1" applyBorder="1" applyAlignment="1">
      <alignment horizontal="center" vertical="center" wrapText="1"/>
    </xf>
    <xf numFmtId="0" fontId="10" fillId="0" borderId="33" xfId="62" applyFont="1" applyBorder="1" applyAlignment="1">
      <alignment horizontal="center" vertical="center"/>
    </xf>
    <xf numFmtId="0" fontId="7" fillId="3" borderId="0" xfId="99" applyFont="1" applyFill="1" applyAlignment="1">
      <alignment horizontal="left" vertical="center" wrapText="1"/>
    </xf>
    <xf numFmtId="0" fontId="3" fillId="5"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09"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109"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10" fillId="6" borderId="109" xfId="0" applyFont="1" applyFill="1" applyBorder="1" applyAlignment="1">
      <alignment horizontal="center" vertical="center" wrapText="1"/>
    </xf>
    <xf numFmtId="0" fontId="10" fillId="6" borderId="164" xfId="0" applyFont="1" applyFill="1" applyBorder="1" applyAlignment="1">
      <alignment horizontal="center" vertical="center" wrapText="1"/>
    </xf>
  </cellXfs>
  <cellStyles count="111">
    <cellStyle name="スタイル 1" xfId="1" xr:uid="{00000000-0005-0000-0000-000000000000}"/>
    <cellStyle name="パーセント 2" xfId="18" xr:uid="{00000000-0005-0000-0000-000001000000}"/>
    <cellStyle name="ハイパーリンク 10" xfId="19" xr:uid="{00000000-0005-0000-0000-000002000000}"/>
    <cellStyle name="ハイパーリンク 11" xfId="11" xr:uid="{00000000-0005-0000-0000-000003000000}"/>
    <cellStyle name="ハイパーリンク 12" xfId="4" xr:uid="{00000000-0005-0000-0000-000004000000}"/>
    <cellStyle name="ハイパーリンク 13" xfId="20" xr:uid="{00000000-0005-0000-0000-000005000000}"/>
    <cellStyle name="ハイパーリンク 14" xfId="8" xr:uid="{00000000-0005-0000-0000-000006000000}"/>
    <cellStyle name="ハイパーリンク 15" xfId="6" xr:uid="{00000000-0005-0000-0000-000007000000}"/>
    <cellStyle name="ハイパーリンク 16" xfId="22" xr:uid="{00000000-0005-0000-0000-000008000000}"/>
    <cellStyle name="ハイパーリンク 17" xfId="24" xr:uid="{00000000-0005-0000-0000-000009000000}"/>
    <cellStyle name="ハイパーリンク 18" xfId="25" xr:uid="{00000000-0005-0000-0000-00000A000000}"/>
    <cellStyle name="ハイパーリンク 19" xfId="27" xr:uid="{00000000-0005-0000-0000-00000B000000}"/>
    <cellStyle name="ハイパーリンク 2" xfId="29" xr:uid="{00000000-0005-0000-0000-00000C000000}"/>
    <cellStyle name="ハイパーリンク 20" xfId="7" xr:uid="{00000000-0005-0000-0000-00000D000000}"/>
    <cellStyle name="ハイパーリンク 21" xfId="21" xr:uid="{00000000-0005-0000-0000-00000E000000}"/>
    <cellStyle name="ハイパーリンク 22" xfId="23" xr:uid="{00000000-0005-0000-0000-00000F000000}"/>
    <cellStyle name="ハイパーリンク 23" xfId="26" xr:uid="{00000000-0005-0000-0000-000010000000}"/>
    <cellStyle name="ハイパーリンク 24" xfId="28" xr:uid="{00000000-0005-0000-0000-000011000000}"/>
    <cellStyle name="ハイパーリンク 25" xfId="30" xr:uid="{00000000-0005-0000-0000-000012000000}"/>
    <cellStyle name="ハイパーリンク 26" xfId="32" xr:uid="{00000000-0005-0000-0000-000013000000}"/>
    <cellStyle name="ハイパーリンク 27" xfId="34" xr:uid="{00000000-0005-0000-0000-000014000000}"/>
    <cellStyle name="ハイパーリンク 28" xfId="36" xr:uid="{00000000-0005-0000-0000-000015000000}"/>
    <cellStyle name="ハイパーリンク 29" xfId="38" xr:uid="{00000000-0005-0000-0000-000016000000}"/>
    <cellStyle name="ハイパーリンク 3" xfId="40" xr:uid="{00000000-0005-0000-0000-000017000000}"/>
    <cellStyle name="ハイパーリンク 30" xfId="31" xr:uid="{00000000-0005-0000-0000-000018000000}"/>
    <cellStyle name="ハイパーリンク 31" xfId="33" xr:uid="{00000000-0005-0000-0000-000019000000}"/>
    <cellStyle name="ハイパーリンク 32" xfId="35" xr:uid="{00000000-0005-0000-0000-00001A000000}"/>
    <cellStyle name="ハイパーリンク 33" xfId="37" xr:uid="{00000000-0005-0000-0000-00001B000000}"/>
    <cellStyle name="ハイパーリンク 34" xfId="39" xr:uid="{00000000-0005-0000-0000-00001C000000}"/>
    <cellStyle name="ハイパーリンク 35" xfId="41" xr:uid="{00000000-0005-0000-0000-00001D000000}"/>
    <cellStyle name="ハイパーリンク 36" xfId="42" xr:uid="{00000000-0005-0000-0000-00001E000000}"/>
    <cellStyle name="ハイパーリンク 37" xfId="43" xr:uid="{00000000-0005-0000-0000-00001F000000}"/>
    <cellStyle name="ハイパーリンク 38" xfId="44" xr:uid="{00000000-0005-0000-0000-000020000000}"/>
    <cellStyle name="ハイパーリンク 39" xfId="45" xr:uid="{00000000-0005-0000-0000-000021000000}"/>
    <cellStyle name="ハイパーリンク 4" xfId="46" xr:uid="{00000000-0005-0000-0000-000022000000}"/>
    <cellStyle name="ハイパーリンク 5" xfId="47" xr:uid="{00000000-0005-0000-0000-000023000000}"/>
    <cellStyle name="ハイパーリンク 6" xfId="10" xr:uid="{00000000-0005-0000-0000-000024000000}"/>
    <cellStyle name="ハイパーリンク 7" xfId="13" xr:uid="{00000000-0005-0000-0000-000025000000}"/>
    <cellStyle name="ハイパーリンク 8" xfId="15" xr:uid="{00000000-0005-0000-0000-000026000000}"/>
    <cellStyle name="ハイパーリンク 9" xfId="17" xr:uid="{00000000-0005-0000-0000-000027000000}"/>
    <cellStyle name="桁区切り" xfId="2" builtinId="6"/>
    <cellStyle name="桁区切り [0.00] 2" xfId="106" xr:uid="{1E95F7FA-6D24-45D6-9CDC-B79A3384E53E}"/>
    <cellStyle name="桁区切り 2" xfId="48" xr:uid="{00000000-0005-0000-0000-000029000000}"/>
    <cellStyle name="桁区切り 2 2" xfId="49" xr:uid="{00000000-0005-0000-0000-00002A000000}"/>
    <cellStyle name="桁区切り 2 2 2" xfId="105" xr:uid="{0C514C61-12C0-4CEA-B7F8-691BC8E6555C}"/>
    <cellStyle name="桁区切り 3" xfId="50" xr:uid="{00000000-0005-0000-0000-00002B000000}"/>
    <cellStyle name="桁区切り 4" xfId="51" xr:uid="{00000000-0005-0000-0000-00002C000000}"/>
    <cellStyle name="桁区切り 5" xfId="52" xr:uid="{00000000-0005-0000-0000-00002D000000}"/>
    <cellStyle name="桁区切り 6" xfId="102" xr:uid="{00000000-0005-0000-0000-00002E000000}"/>
    <cellStyle name="標準" xfId="0" builtinId="0"/>
    <cellStyle name="標準 10" xfId="9" xr:uid="{00000000-0005-0000-0000-000030000000}"/>
    <cellStyle name="標準 10 2" xfId="104" xr:uid="{00000000-0005-0000-0000-000031000000}"/>
    <cellStyle name="標準 11" xfId="109" xr:uid="{AA2E8AD3-2DE3-4F7C-AE58-62361D05DFC2}"/>
    <cellStyle name="標準 12" xfId="110" xr:uid="{AE8C956C-884F-4FF7-8511-2A84BA2C2596}"/>
    <cellStyle name="標準 2" xfId="53" xr:uid="{00000000-0005-0000-0000-000032000000}"/>
    <cellStyle name="標準 2 2" xfId="54" xr:uid="{00000000-0005-0000-0000-000033000000}"/>
    <cellStyle name="標準 2 2 2" xfId="108" xr:uid="{302BBD13-E82B-442B-BB6E-610C0BA52CCB}"/>
    <cellStyle name="標準 2 3" xfId="101" xr:uid="{00000000-0005-0000-0000-000034000000}"/>
    <cellStyle name="標準 2 4" xfId="107" xr:uid="{AA3EE35D-2E4E-4986-9819-48E661EA1569}"/>
    <cellStyle name="標準 3" xfId="55" xr:uid="{00000000-0005-0000-0000-000035000000}"/>
    <cellStyle name="標準 4" xfId="56" xr:uid="{00000000-0005-0000-0000-000036000000}"/>
    <cellStyle name="標準 4 2" xfId="57" xr:uid="{00000000-0005-0000-0000-000037000000}"/>
    <cellStyle name="標準 5" xfId="58" xr:uid="{00000000-0005-0000-0000-000038000000}"/>
    <cellStyle name="標準 6" xfId="59" xr:uid="{00000000-0005-0000-0000-000039000000}"/>
    <cellStyle name="標準 7" xfId="3" xr:uid="{00000000-0005-0000-0000-00003A000000}"/>
    <cellStyle name="標準 8" xfId="60" xr:uid="{00000000-0005-0000-0000-00003B000000}"/>
    <cellStyle name="標準 8 2" xfId="103" xr:uid="{00000000-0005-0000-0000-00003C000000}"/>
    <cellStyle name="標準 9" xfId="61" xr:uid="{00000000-0005-0000-0000-00003D000000}"/>
    <cellStyle name="標準 9 2" xfId="99" xr:uid="{00000000-0005-0000-0000-00003E000000}"/>
    <cellStyle name="標準_Sheet1" xfId="62" xr:uid="{00000000-0005-0000-0000-00003F000000}"/>
    <cellStyle name="標準_Sheet1 2" xfId="100" xr:uid="{00000000-0005-0000-0000-000040000000}"/>
    <cellStyle name="標準_ﾀﾝｻﾞﾆｱ3年次概算040412旧.xls" xfId="63" xr:uid="{00000000-0005-0000-0000-000041000000}"/>
    <cellStyle name="標準_最終見積書-備考欄なし(提出版).xls" xfId="64" xr:uid="{00000000-0005-0000-0000-000042000000}"/>
    <cellStyle name="表示済みのハイパーリンク 10" xfId="65" xr:uid="{00000000-0005-0000-0000-000043000000}"/>
    <cellStyle name="表示済みのハイパーリンク 11" xfId="66" xr:uid="{00000000-0005-0000-0000-000044000000}"/>
    <cellStyle name="表示済みのハイパーリンク 12" xfId="67" xr:uid="{00000000-0005-0000-0000-000045000000}"/>
    <cellStyle name="表示済みのハイパーリンク 13" xfId="68" xr:uid="{00000000-0005-0000-0000-000046000000}"/>
    <cellStyle name="表示済みのハイパーリンク 14" xfId="69" xr:uid="{00000000-0005-0000-0000-000047000000}"/>
    <cellStyle name="表示済みのハイパーリンク 15" xfId="70" xr:uid="{00000000-0005-0000-0000-000048000000}"/>
    <cellStyle name="表示済みのハイパーリンク 16" xfId="72" xr:uid="{00000000-0005-0000-0000-000049000000}"/>
    <cellStyle name="表示済みのハイパーリンク 17" xfId="74" xr:uid="{00000000-0005-0000-0000-00004A000000}"/>
    <cellStyle name="表示済みのハイパーリンク 18" xfId="76" xr:uid="{00000000-0005-0000-0000-00004B000000}"/>
    <cellStyle name="表示済みのハイパーリンク 19" xfId="78" xr:uid="{00000000-0005-0000-0000-00004C000000}"/>
    <cellStyle name="表示済みのハイパーリンク 2" xfId="80" xr:uid="{00000000-0005-0000-0000-00004D000000}"/>
    <cellStyle name="表示済みのハイパーリンク 20" xfId="71" xr:uid="{00000000-0005-0000-0000-00004E000000}"/>
    <cellStyle name="表示済みのハイパーリンク 21" xfId="73" xr:uid="{00000000-0005-0000-0000-00004F000000}"/>
    <cellStyle name="表示済みのハイパーリンク 22" xfId="75" xr:uid="{00000000-0005-0000-0000-000050000000}"/>
    <cellStyle name="表示済みのハイパーリンク 23" xfId="77" xr:uid="{00000000-0005-0000-0000-000051000000}"/>
    <cellStyle name="表示済みのハイパーリンク 24" xfId="79" xr:uid="{00000000-0005-0000-0000-000052000000}"/>
    <cellStyle name="表示済みのハイパーリンク 25" xfId="81" xr:uid="{00000000-0005-0000-0000-000053000000}"/>
    <cellStyle name="表示済みのハイパーリンク 26" xfId="83" xr:uid="{00000000-0005-0000-0000-000054000000}"/>
    <cellStyle name="表示済みのハイパーリンク 27" xfId="85" xr:uid="{00000000-0005-0000-0000-000055000000}"/>
    <cellStyle name="表示済みのハイパーリンク 28" xfId="87" xr:uid="{00000000-0005-0000-0000-000056000000}"/>
    <cellStyle name="表示済みのハイパーリンク 29" xfId="89" xr:uid="{00000000-0005-0000-0000-000057000000}"/>
    <cellStyle name="表示済みのハイパーリンク 3" xfId="91" xr:uid="{00000000-0005-0000-0000-000058000000}"/>
    <cellStyle name="表示済みのハイパーリンク 30" xfId="82" xr:uid="{00000000-0005-0000-0000-000059000000}"/>
    <cellStyle name="表示済みのハイパーリンク 31" xfId="84" xr:uid="{00000000-0005-0000-0000-00005A000000}"/>
    <cellStyle name="表示済みのハイパーリンク 32" xfId="86" xr:uid="{00000000-0005-0000-0000-00005B000000}"/>
    <cellStyle name="表示済みのハイパーリンク 33" xfId="88" xr:uid="{00000000-0005-0000-0000-00005C000000}"/>
    <cellStyle name="表示済みのハイパーリンク 34" xfId="90" xr:uid="{00000000-0005-0000-0000-00005D000000}"/>
    <cellStyle name="表示済みのハイパーリンク 35" xfId="92" xr:uid="{00000000-0005-0000-0000-00005E000000}"/>
    <cellStyle name="表示済みのハイパーリンク 36" xfId="12" xr:uid="{00000000-0005-0000-0000-00005F000000}"/>
    <cellStyle name="表示済みのハイパーリンク 37" xfId="5" xr:uid="{00000000-0005-0000-0000-000060000000}"/>
    <cellStyle name="表示済みのハイパーリンク 38" xfId="14" xr:uid="{00000000-0005-0000-0000-000061000000}"/>
    <cellStyle name="表示済みのハイパーリンク 39" xfId="16" xr:uid="{00000000-0005-0000-0000-000062000000}"/>
    <cellStyle name="表示済みのハイパーリンク 4" xfId="93" xr:uid="{00000000-0005-0000-0000-000063000000}"/>
    <cellStyle name="表示済みのハイパーリンク 5" xfId="94" xr:uid="{00000000-0005-0000-0000-000064000000}"/>
    <cellStyle name="表示済みのハイパーリンク 6" xfId="95" xr:uid="{00000000-0005-0000-0000-000065000000}"/>
    <cellStyle name="表示済みのハイパーリンク 7" xfId="96" xr:uid="{00000000-0005-0000-0000-000066000000}"/>
    <cellStyle name="表示済みのハイパーリンク 8" xfId="97" xr:uid="{00000000-0005-0000-0000-000067000000}"/>
    <cellStyle name="表示済みのハイパーリンク 9" xfId="98" xr:uid="{00000000-0005-0000-0000-000068000000}"/>
  </cellStyles>
  <dxfs count="0"/>
  <tableStyles count="0" defaultTableStyle="TableStyleMedium2" defaultPivotStyle="PivotStyleLight16"/>
  <colors>
    <mruColors>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19</xdr:row>
          <xdr:rowOff>107950</xdr:rowOff>
        </xdr:from>
        <xdr:to>
          <xdr:col>1</xdr:col>
          <xdr:colOff>69850</xdr:colOff>
          <xdr:row>20</xdr:row>
          <xdr:rowOff>0</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01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23</xdr:row>
          <xdr:rowOff>107950</xdr:rowOff>
        </xdr:from>
        <xdr:to>
          <xdr:col>1</xdr:col>
          <xdr:colOff>114300</xdr:colOff>
          <xdr:row>23</xdr:row>
          <xdr:rowOff>641350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02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2419350</xdr:colOff>
      <xdr:row>1</xdr:row>
      <xdr:rowOff>393700</xdr:rowOff>
    </xdr:from>
    <xdr:to>
      <xdr:col>2</xdr:col>
      <xdr:colOff>800099</xdr:colOff>
      <xdr:row>6</xdr:row>
      <xdr:rowOff>187325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419350" y="584200"/>
          <a:ext cx="2330449" cy="138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2023/10</a:t>
          </a:r>
          <a:r>
            <a:rPr kumimoji="1" lang="ja-JP" altLang="en-US" sz="1800"/>
            <a:t>の契約管理ガイドライン改定に伴い、不要となりました。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nt-seki05\Desktop\&#31934;&#31639;&#22577;&#21578;&#26360;&#27096;&#24335;&#25913;&#23450;\&#31934;&#31639;&#22577;&#21578;&#26360;&#27096;&#24335;&#12288;2021.4&#29256;&#65288;2020&#24180;4&#26376;&#20197;&#38477;&#22865;&#320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my.sharepoint.com/Users/nt-seki05/Desktop/&#31934;&#31639;&#22577;&#21578;&#26360;&#27096;&#24335;&#25913;&#23450;&#12501;&#12455;&#12540;&#12474;&#65298;/&#31934;&#31639;&#22577;&#21578;&#26360;_QCBS&#65288;2021&#24180;&#29256;&#65289;ECFA&#65326;&#65323;.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200_&#22865;&#32004;&#12539;&#27966;&#36963;&#21046;&#24230;&#35506;/03_&#27178;&#26029;&#30340;&#26989;&#21209;/2_&#12467;&#12531;&#12469;&#12523;&#12479;&#12531;&#12488;&#31561;&#22865;&#32004;/11.WS2&#38306;&#36899;/QCBS&#12398;&#12521;&#12531;&#12503;&#12469;&#12512;&#22865;&#32004;&#21270;/01.&#35500;&#26126;&#20250;/03.&#37096;&#20869;&#35500;&#26126;&#20250;_2023/&#27096;&#24335;&#12394;&#12393;&#22793;&#26356;&#26696;+&#32207;&#20154;&#26376;/&#22865;&#32004;1&#35506;&#30906;&#35469;&#20381;&#38972;/&#26989;&#21209;&#23455;&#26045;/&#21508;&#31278;&#27096;&#24335;&#26696;/&#22865;&#32004;&#31532;&#19968;&#35506;&#30906;&#35469;&#65295;HP&#25522;&#36617;/&#31934;&#31639;&#22577;&#21578;&#26360;&#27096;&#24335;/quotation_qcbs_03.xlsx?42DCBDEF" TargetMode="External"/><Relationship Id="rId1" Type="http://schemas.openxmlformats.org/officeDocument/2006/relationships/externalLinkPath" Target="file:///\\42DCBDEF\quotation_qcbs_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taffd\shared\https:\www.jica.go.jp\announce\manual\guideline\consultant\ku57pq00001mkfv1-att\&#31934;&#31639;&#31119;&#23665;&#21830;&#20107;\&#31119;&#23665;&#21830;&#20107;&#31934;&#31639;&#12501;&#12449;&#12452;&#12523;20140325&#24335;&#12459;&#12483;&#12488;&#2925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表"/>
      <sheetName val="様式９（航空賃 、旅費（その他））"/>
      <sheetName val="様式12 戦争特約保険料"/>
      <sheetName val="様式13 一般業務費"/>
      <sheetName val="様式- 通訳傭上費"/>
      <sheetName val="様式16 報告書作成費 "/>
      <sheetName val="様式17 機材費"/>
      <sheetName val="様式18 再委託費 "/>
      <sheetName val="様式19 国内業務費（技術研修費）"/>
      <sheetName val="様式20 国内業務費（招へい費） "/>
      <sheetName val="様式７ 業務従事者名簿 "/>
      <sheetName val="様式９（航空賃 、旅費（その他）） 特例"/>
      <sheetName val="様式10 証拠書類（航空賃） "/>
      <sheetName val="様式11 欠番"/>
      <sheetName val="様式14 一般業務費出納簿 "/>
      <sheetName val="様式15 欠番"/>
      <sheetName val="【参考】様式21 証書添付台紙 "/>
      <sheetName val="新様式の変更内容"/>
      <sheetName val="機材仕切紙"/>
      <sheetName val="再委託費仕切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メント箇所メモ"/>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１２戦争特約保険料（追加）"/>
      <sheetName val="様式10 合意単価適用分"/>
      <sheetName val="様式11 一般業務費"/>
      <sheetName val="様式12 一般業務費出納簿 "/>
      <sheetName val="様式13 機材費"/>
      <sheetName val="様式14 再委託費"/>
      <sheetName val="様式15 国内業務費"/>
      <sheetName val="様式16 その他の直接経費"/>
      <sheetName val="【参考様式】 証拠書類（航空賃）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
      <sheetName val="様式５ 流用明細"/>
      <sheetName val="様式６ 報酬額確認 "/>
      <sheetName val="様式７ 業務従事者名簿 "/>
      <sheetName val="様式８ 旅費（航空賃、その他）"/>
      <sheetName val="様式８ 旅費（航空賃、その他） (特例）"/>
      <sheetName val="様式9 戦争特約保険料（実費）"/>
      <sheetName val="様式10 合意単価適用分"/>
      <sheetName val="様式11 一般業務費"/>
      <sheetName val="様式12 一般業務費出納簿 "/>
      <sheetName val="様式13 機材費"/>
      <sheetName val="様式14 再委託費"/>
      <sheetName val="様式15 国内業務費"/>
      <sheetName val="様式16 その他の直接経費 "/>
      <sheetName val="様式17　現地一時隔離関連費"/>
      <sheetName val="様式18　本邦一時隔離関連費 "/>
      <sheetName val="【参考様式】 証拠書類（航空賃） "/>
      <sheetName val="【参考】様式21 証書添付台紙 "/>
      <sheetName val="変更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N28"/>
  <sheetViews>
    <sheetView zoomScale="83" workbookViewId="0">
      <selection activeCell="B2" sqref="B2"/>
    </sheetView>
  </sheetViews>
  <sheetFormatPr defaultColWidth="9" defaultRowHeight="14"/>
  <cols>
    <col min="1" max="1" width="11.08203125" customWidth="1"/>
    <col min="2" max="2" width="23.58203125" customWidth="1"/>
    <col min="3" max="3" width="29.5" customWidth="1"/>
    <col min="4" max="4" width="25.58203125" customWidth="1"/>
    <col min="5" max="5" width="9.08203125" customWidth="1"/>
    <col min="6" max="6" width="19.08203125" customWidth="1"/>
    <col min="7" max="7" width="12.58203125" customWidth="1"/>
    <col min="9" max="9" width="6.58203125" customWidth="1"/>
    <col min="10" max="14" width="12.58203125" customWidth="1"/>
  </cols>
  <sheetData>
    <row r="1" spans="1:12" ht="24" customHeight="1">
      <c r="A1" s="155" t="s">
        <v>0</v>
      </c>
      <c r="B1" s="155"/>
      <c r="C1" s="155"/>
      <c r="D1" s="155"/>
      <c r="E1" s="155"/>
      <c r="F1" s="155"/>
      <c r="G1" s="155"/>
    </row>
    <row r="2" spans="1:12" ht="24" customHeight="1">
      <c r="A2" s="156" t="s">
        <v>1</v>
      </c>
      <c r="B2" s="157"/>
      <c r="C2" s="157"/>
      <c r="D2" s="157"/>
      <c r="E2" s="158"/>
      <c r="F2" s="158"/>
      <c r="G2" s="158"/>
    </row>
    <row r="3" spans="1:12" ht="24" customHeight="1">
      <c r="A3" s="159" t="s">
        <v>2</v>
      </c>
      <c r="B3" s="159" t="s">
        <v>3</v>
      </c>
      <c r="C3" s="159" t="s">
        <v>4</v>
      </c>
      <c r="D3" s="159" t="s">
        <v>5</v>
      </c>
      <c r="E3" s="159" t="s">
        <v>6</v>
      </c>
      <c r="F3" s="746"/>
      <c r="G3" s="746"/>
      <c r="I3" s="795" t="s">
        <v>7</v>
      </c>
      <c r="J3" s="795"/>
      <c r="K3" s="795"/>
      <c r="L3" s="795"/>
    </row>
    <row r="4" spans="1:12" ht="24" customHeight="1">
      <c r="A4" s="99">
        <v>1</v>
      </c>
      <c r="B4" s="160" t="s">
        <v>8</v>
      </c>
      <c r="C4" s="161" t="s">
        <v>9</v>
      </c>
      <c r="D4" s="160" t="s">
        <v>10</v>
      </c>
      <c r="E4" s="162">
        <v>1</v>
      </c>
      <c r="F4" s="747"/>
      <c r="G4" s="748"/>
      <c r="I4" s="165"/>
      <c r="J4" s="165"/>
      <c r="K4" s="165"/>
      <c r="L4" s="165"/>
    </row>
    <row r="5" spans="1:12" ht="24" customHeight="1">
      <c r="A5" s="99">
        <v>2</v>
      </c>
      <c r="B5" s="160" t="s">
        <v>11</v>
      </c>
      <c r="C5" s="161" t="s">
        <v>12</v>
      </c>
      <c r="D5" s="160" t="s">
        <v>13</v>
      </c>
      <c r="E5" s="162">
        <v>2</v>
      </c>
      <c r="F5" s="749"/>
      <c r="G5" s="750"/>
      <c r="I5" s="166" t="s">
        <v>14</v>
      </c>
      <c r="J5" s="166" t="s">
        <v>15</v>
      </c>
      <c r="K5" s="167" t="s">
        <v>16</v>
      </c>
      <c r="L5" s="167" t="s">
        <v>17</v>
      </c>
    </row>
    <row r="6" spans="1:12" ht="24" customHeight="1">
      <c r="A6" s="99">
        <v>3</v>
      </c>
      <c r="B6" s="160" t="s">
        <v>18</v>
      </c>
      <c r="C6" s="163" t="s">
        <v>19</v>
      </c>
      <c r="D6" s="160" t="s">
        <v>20</v>
      </c>
      <c r="E6" s="162">
        <v>3</v>
      </c>
      <c r="F6" s="749"/>
      <c r="G6" s="750"/>
      <c r="I6" s="447">
        <v>1</v>
      </c>
      <c r="J6" s="168"/>
      <c r="K6" s="169">
        <v>5100</v>
      </c>
      <c r="L6" s="169">
        <v>15500</v>
      </c>
    </row>
    <row r="7" spans="1:12" ht="24" customHeight="1">
      <c r="A7" s="99">
        <v>4</v>
      </c>
      <c r="B7" s="160" t="s">
        <v>18</v>
      </c>
      <c r="C7" s="163" t="s">
        <v>21</v>
      </c>
      <c r="D7" s="160" t="s">
        <v>20</v>
      </c>
      <c r="E7" s="162">
        <v>4</v>
      </c>
      <c r="F7" s="749"/>
      <c r="G7" s="750"/>
      <c r="I7" s="447">
        <v>2</v>
      </c>
      <c r="J7" s="448"/>
      <c r="K7" s="169">
        <v>4500</v>
      </c>
      <c r="L7" s="169">
        <v>13500</v>
      </c>
    </row>
    <row r="8" spans="1:12" ht="24" customHeight="1">
      <c r="A8" s="99">
        <v>5</v>
      </c>
      <c r="B8" s="160" t="s">
        <v>22</v>
      </c>
      <c r="C8" s="314" t="s">
        <v>23</v>
      </c>
      <c r="D8" s="160" t="s">
        <v>24</v>
      </c>
      <c r="E8" s="162">
        <v>5</v>
      </c>
      <c r="F8" s="748"/>
      <c r="G8" s="751"/>
      <c r="I8" s="447">
        <v>3</v>
      </c>
      <c r="J8" s="448"/>
      <c r="K8" s="169">
        <v>4500</v>
      </c>
      <c r="L8" s="169">
        <v>13500</v>
      </c>
    </row>
    <row r="9" spans="1:12" ht="24" customHeight="1">
      <c r="A9" s="99">
        <v>6</v>
      </c>
      <c r="B9" s="160" t="s">
        <v>25</v>
      </c>
      <c r="C9" s="314" t="s">
        <v>26</v>
      </c>
      <c r="D9" s="160" t="s">
        <v>24</v>
      </c>
      <c r="E9" s="162">
        <v>6</v>
      </c>
      <c r="F9" s="751"/>
      <c r="G9" s="751"/>
      <c r="I9" s="447">
        <v>4</v>
      </c>
      <c r="J9" s="448"/>
      <c r="K9" s="169">
        <v>3800</v>
      </c>
      <c r="L9" s="169">
        <v>11600</v>
      </c>
    </row>
    <row r="10" spans="1:12" ht="24" customHeight="1">
      <c r="A10" s="99">
        <v>7</v>
      </c>
      <c r="B10" s="160"/>
      <c r="C10" s="314"/>
      <c r="D10" s="160"/>
      <c r="E10" s="162"/>
      <c r="F10" s="751"/>
      <c r="G10" s="751"/>
      <c r="I10" s="447">
        <v>5</v>
      </c>
      <c r="J10" s="448"/>
      <c r="K10" s="169">
        <v>3800</v>
      </c>
      <c r="L10" s="169">
        <v>11600</v>
      </c>
    </row>
    <row r="11" spans="1:12" ht="24" customHeight="1">
      <c r="A11" s="99">
        <v>8</v>
      </c>
      <c r="B11" s="160"/>
      <c r="C11" s="161"/>
      <c r="D11" s="160"/>
      <c r="E11" s="162"/>
      <c r="F11" s="751"/>
      <c r="G11" s="751"/>
      <c r="I11" s="447">
        <v>6</v>
      </c>
      <c r="J11" s="448"/>
      <c r="K11" s="169">
        <v>3200</v>
      </c>
      <c r="L11" s="169">
        <v>9700</v>
      </c>
    </row>
    <row r="12" spans="1:12" ht="24" customHeight="1">
      <c r="A12" s="99">
        <v>9</v>
      </c>
      <c r="B12" s="160"/>
      <c r="C12" s="161"/>
      <c r="D12" s="160"/>
      <c r="E12" s="162"/>
      <c r="F12" s="751"/>
      <c r="G12" s="751"/>
    </row>
    <row r="13" spans="1:12" ht="24" customHeight="1">
      <c r="A13" s="99">
        <v>10</v>
      </c>
      <c r="B13" s="160"/>
      <c r="C13" s="161"/>
      <c r="D13" s="160"/>
      <c r="E13" s="162"/>
      <c r="F13" s="751"/>
      <c r="G13" s="751"/>
    </row>
    <row r="14" spans="1:12" ht="24" customHeight="1">
      <c r="A14" s="99">
        <v>11</v>
      </c>
      <c r="B14" s="160"/>
      <c r="C14" s="161"/>
      <c r="D14" s="160"/>
      <c r="E14" s="162"/>
      <c r="F14" s="751"/>
      <c r="G14" s="751"/>
    </row>
    <row r="15" spans="1:12" ht="24" customHeight="1">
      <c r="A15" s="99">
        <v>12</v>
      </c>
      <c r="B15" s="160"/>
      <c r="C15" s="161"/>
      <c r="D15" s="160"/>
      <c r="E15" s="162"/>
      <c r="F15" s="751"/>
      <c r="G15" s="751"/>
    </row>
    <row r="16" spans="1:12" ht="24" customHeight="1">
      <c r="A16" s="99">
        <v>13</v>
      </c>
      <c r="B16" s="160"/>
      <c r="C16" s="161"/>
      <c r="D16" s="160"/>
      <c r="E16" s="162"/>
      <c r="F16" s="751"/>
      <c r="G16" s="751"/>
    </row>
    <row r="17" spans="1:14" ht="24" customHeight="1">
      <c r="A17" s="99">
        <v>14</v>
      </c>
      <c r="B17" s="160"/>
      <c r="C17" s="161"/>
      <c r="D17" s="160"/>
      <c r="E17" s="162"/>
      <c r="F17" s="751"/>
      <c r="G17" s="751"/>
    </row>
    <row r="18" spans="1:14" ht="24" customHeight="1">
      <c r="A18" s="99">
        <v>15</v>
      </c>
      <c r="B18" s="160"/>
      <c r="C18" s="161"/>
      <c r="D18" s="160"/>
      <c r="E18" s="162"/>
      <c r="F18" s="751"/>
      <c r="G18" s="751"/>
    </row>
    <row r="19" spans="1:14" ht="24" customHeight="1">
      <c r="A19" s="99">
        <v>16</v>
      </c>
      <c r="B19" s="160"/>
      <c r="C19" s="161"/>
      <c r="D19" s="160"/>
      <c r="E19" s="162"/>
      <c r="F19" s="751"/>
      <c r="G19" s="751"/>
    </row>
    <row r="20" spans="1:14" ht="24" customHeight="1">
      <c r="A20" s="99">
        <v>17</v>
      </c>
      <c r="B20" s="160"/>
      <c r="C20" s="161"/>
      <c r="D20" s="160"/>
      <c r="E20" s="162"/>
      <c r="F20" s="751"/>
      <c r="G20" s="751"/>
    </row>
    <row r="21" spans="1:14" ht="24" customHeight="1">
      <c r="A21" s="99">
        <v>18</v>
      </c>
      <c r="B21" s="160"/>
      <c r="C21" s="161"/>
      <c r="D21" s="160"/>
      <c r="E21" s="162"/>
      <c r="F21" s="751"/>
      <c r="G21" s="751"/>
    </row>
    <row r="22" spans="1:14" ht="24" customHeight="1">
      <c r="A22" s="99">
        <v>19</v>
      </c>
      <c r="B22" s="160"/>
      <c r="C22" s="161"/>
      <c r="D22" s="160"/>
      <c r="E22" s="162"/>
      <c r="F22" s="751"/>
      <c r="G22" s="751"/>
    </row>
    <row r="23" spans="1:14" ht="24" customHeight="1">
      <c r="A23" s="99">
        <v>20</v>
      </c>
      <c r="B23" s="160"/>
      <c r="C23" s="161"/>
      <c r="D23" s="160"/>
      <c r="E23" s="162"/>
      <c r="F23" s="751"/>
      <c r="G23" s="750"/>
    </row>
    <row r="24" spans="1:14" ht="24" customHeight="1"/>
    <row r="25" spans="1:14" ht="24" customHeight="1"/>
    <row r="26" spans="1:14" ht="24" customHeight="1"/>
    <row r="27" spans="1:14" ht="24" customHeight="1"/>
    <row r="28" spans="1:14" ht="24" customHeight="1">
      <c r="A28" s="796" t="s">
        <v>27</v>
      </c>
      <c r="B28" s="796"/>
      <c r="C28" s="796"/>
      <c r="D28" s="796"/>
      <c r="E28" s="796"/>
      <c r="F28" s="796"/>
      <c r="G28" s="796"/>
      <c r="H28" s="796"/>
      <c r="I28" s="796"/>
      <c r="J28" s="796"/>
      <c r="K28" s="796"/>
      <c r="L28" s="796"/>
      <c r="M28" s="164"/>
      <c r="N28" s="164"/>
    </row>
  </sheetData>
  <mergeCells count="2">
    <mergeCell ref="I3:L3"/>
    <mergeCell ref="A28:L28"/>
  </mergeCells>
  <phoneticPr fontId="56"/>
  <dataValidations count="1">
    <dataValidation type="list" allowBlank="1" showInputMessage="1" showErrorMessage="1" sqref="E4:E23" xr:uid="{00000000-0002-0000-0000-000000000000}">
      <formula1>$I$6:$I$11</formula1>
    </dataValidation>
  </dataValidations>
  <printOptions horizontalCentered="1"/>
  <pageMargins left="0.70866141732283472" right="0.70866141732283472" top="0.55118110236220474" bottom="0.35433070866141736" header="0.31496062992125984" footer="0.31496062992125984"/>
  <pageSetup paperSize="9" scale="66" orientation="landscape" blackAndWhite="1" r:id="rId1"/>
  <headerFooter>
    <oddHeader>&amp;R&amp;K0000002020年4月1日公示以降（2023.06版）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23"/>
  <sheetViews>
    <sheetView workbookViewId="0">
      <selection activeCell="E18" sqref="E18"/>
    </sheetView>
  </sheetViews>
  <sheetFormatPr defaultColWidth="9" defaultRowHeight="14"/>
  <cols>
    <col min="1" max="1" width="5.08203125" customWidth="1"/>
    <col min="2" max="2" width="31.08203125" customWidth="1"/>
    <col min="3" max="9" width="16.08203125" customWidth="1"/>
    <col min="10" max="10" width="14.58203125" customWidth="1"/>
  </cols>
  <sheetData>
    <row r="1" spans="1:9" ht="15" customHeight="1">
      <c r="I1" s="1" t="s">
        <v>28</v>
      </c>
    </row>
    <row r="2" spans="1:9" ht="24" customHeight="1">
      <c r="A2" s="797" t="s">
        <v>29</v>
      </c>
      <c r="B2" s="797"/>
      <c r="C2" s="797"/>
      <c r="D2" s="797"/>
      <c r="E2" s="797"/>
      <c r="F2" s="797"/>
      <c r="G2" s="797"/>
      <c r="H2" s="797"/>
      <c r="I2" s="797"/>
    </row>
    <row r="3" spans="1:9">
      <c r="A3" s="133"/>
      <c r="B3" s="133"/>
      <c r="C3" s="134"/>
      <c r="D3" s="134"/>
      <c r="E3" s="134"/>
      <c r="F3" s="134"/>
      <c r="G3" s="134"/>
      <c r="H3" s="134"/>
      <c r="I3" s="129" t="s">
        <v>30</v>
      </c>
    </row>
    <row r="4" spans="1:9" s="132" customFormat="1" ht="30" customHeight="1">
      <c r="A4" s="798" t="s">
        <v>31</v>
      </c>
      <c r="B4" s="799"/>
      <c r="C4" s="135" t="s">
        <v>32</v>
      </c>
      <c r="D4" s="135" t="s">
        <v>33</v>
      </c>
      <c r="E4" s="135" t="s">
        <v>34</v>
      </c>
      <c r="F4" s="135" t="s">
        <v>35</v>
      </c>
      <c r="G4" s="135" t="s">
        <v>36</v>
      </c>
      <c r="H4" s="135" t="s">
        <v>37</v>
      </c>
      <c r="I4" s="151" t="s">
        <v>38</v>
      </c>
    </row>
    <row r="5" spans="1:9" s="132" customFormat="1" ht="22.5" customHeight="1">
      <c r="A5" s="136" t="s">
        <v>39</v>
      </c>
      <c r="B5" s="137"/>
      <c r="C5" s="138"/>
      <c r="D5" s="139"/>
      <c r="E5" s="138"/>
      <c r="F5" s="139"/>
      <c r="G5" s="139"/>
      <c r="H5" s="139"/>
      <c r="I5" s="152"/>
    </row>
    <row r="6" spans="1:9" s="132" customFormat="1" ht="22.5" customHeight="1">
      <c r="A6" s="140" t="s">
        <v>40</v>
      </c>
      <c r="B6" s="141"/>
      <c r="C6" s="142">
        <f>SUM(C7:C15)</f>
        <v>0</v>
      </c>
      <c r="D6" s="139"/>
      <c r="E6" s="142">
        <f>SUM(E7:E16)</f>
        <v>0</v>
      </c>
      <c r="F6" s="139"/>
      <c r="G6" s="139"/>
      <c r="H6" s="139"/>
      <c r="I6" s="152"/>
    </row>
    <row r="7" spans="1:9" s="132" customFormat="1" ht="22.5" customHeight="1">
      <c r="A7" s="143"/>
      <c r="B7" s="144" t="s">
        <v>41</v>
      </c>
      <c r="C7" s="130"/>
      <c r="D7" s="130"/>
      <c r="E7" s="130"/>
      <c r="F7" s="145"/>
      <c r="G7" s="145"/>
      <c r="H7" s="145"/>
      <c r="I7" s="153"/>
    </row>
    <row r="8" spans="1:9" s="132" customFormat="1" ht="22.5" customHeight="1">
      <c r="A8" s="143"/>
      <c r="B8" s="146" t="s">
        <v>42</v>
      </c>
      <c r="C8" s="130"/>
      <c r="D8" s="130"/>
      <c r="E8" s="130"/>
      <c r="F8" s="145"/>
      <c r="G8" s="145"/>
      <c r="H8" s="145"/>
      <c r="I8" s="153"/>
    </row>
    <row r="9" spans="1:9" s="132" customFormat="1" ht="22.5" customHeight="1">
      <c r="A9" s="143"/>
      <c r="B9" s="146" t="s">
        <v>43</v>
      </c>
      <c r="C9" s="130"/>
      <c r="D9" s="130"/>
      <c r="E9" s="130"/>
      <c r="F9" s="145"/>
      <c r="G9" s="145"/>
      <c r="H9" s="145"/>
      <c r="I9" s="153"/>
    </row>
    <row r="10" spans="1:9" s="132" customFormat="1" ht="22.5" customHeight="1">
      <c r="A10" s="143"/>
      <c r="B10" s="146" t="s">
        <v>44</v>
      </c>
      <c r="C10" s="130"/>
      <c r="D10" s="130"/>
      <c r="E10" s="130"/>
      <c r="F10" s="145"/>
      <c r="G10" s="145"/>
      <c r="H10" s="145"/>
      <c r="I10" s="153"/>
    </row>
    <row r="11" spans="1:9" s="132" customFormat="1" ht="22.5" customHeight="1">
      <c r="A11" s="143"/>
      <c r="B11" s="147" t="s">
        <v>45</v>
      </c>
      <c r="C11" s="130"/>
      <c r="D11" s="130"/>
      <c r="E11" s="130"/>
      <c r="F11" s="145"/>
      <c r="G11" s="145"/>
      <c r="H11" s="145"/>
      <c r="I11" s="153"/>
    </row>
    <row r="12" spans="1:9" s="132" customFormat="1" ht="22.5" customHeight="1">
      <c r="A12" s="148"/>
      <c r="B12" s="149" t="s">
        <v>46</v>
      </c>
      <c r="C12" s="130"/>
      <c r="D12" s="130"/>
      <c r="E12" s="130"/>
      <c r="F12" s="150"/>
      <c r="G12" s="150"/>
      <c r="H12" s="150"/>
      <c r="I12" s="154"/>
    </row>
    <row r="13" spans="1:9" s="132" customFormat="1" ht="22.5" customHeight="1">
      <c r="A13" s="148"/>
      <c r="B13" s="149" t="s">
        <v>47</v>
      </c>
      <c r="C13" s="130"/>
      <c r="D13" s="130"/>
      <c r="E13" s="130"/>
      <c r="F13" s="150"/>
      <c r="G13" s="150"/>
      <c r="H13" s="150"/>
      <c r="I13" s="154"/>
    </row>
    <row r="14" spans="1:9" s="132" customFormat="1" ht="22.5" customHeight="1">
      <c r="A14" s="143"/>
      <c r="B14" s="239" t="s">
        <v>48</v>
      </c>
      <c r="C14" s="130"/>
      <c r="D14" s="130"/>
      <c r="E14" s="130"/>
      <c r="F14" s="145"/>
      <c r="G14" s="145"/>
      <c r="H14" s="145"/>
      <c r="I14" s="153"/>
    </row>
    <row r="15" spans="1:9" s="132" customFormat="1" ht="22.5" customHeight="1">
      <c r="A15" s="492"/>
      <c r="B15" s="239" t="s">
        <v>49</v>
      </c>
      <c r="C15" s="493"/>
      <c r="D15" s="493"/>
      <c r="E15" s="493"/>
      <c r="F15" s="494"/>
      <c r="G15" s="494"/>
      <c r="H15" s="494"/>
      <c r="I15" s="495"/>
    </row>
    <row r="16" spans="1:9" s="132" customFormat="1" ht="22.5" customHeight="1" thickBot="1">
      <c r="A16" s="496"/>
      <c r="B16" s="497" t="s">
        <v>50</v>
      </c>
      <c r="D16" s="498"/>
      <c r="E16" s="498"/>
      <c r="F16" s="499"/>
      <c r="G16" s="499"/>
      <c r="H16" s="499"/>
      <c r="I16" s="500"/>
    </row>
    <row r="17" spans="1:9" s="132" customFormat="1" ht="22.5" customHeight="1" thickBot="1">
      <c r="A17" s="501" t="s">
        <v>51</v>
      </c>
      <c r="B17" s="502"/>
      <c r="C17" s="503">
        <f>C5+C6</f>
        <v>0</v>
      </c>
      <c r="D17" s="504"/>
      <c r="E17" s="503">
        <f>E5+E6</f>
        <v>0</v>
      </c>
      <c r="F17" s="504"/>
      <c r="G17" s="504"/>
      <c r="H17" s="504"/>
      <c r="I17" s="505"/>
    </row>
    <row r="18" spans="1:9" s="132" customFormat="1" ht="22.5" customHeight="1">
      <c r="A18" s="506" t="s">
        <v>52</v>
      </c>
      <c r="B18" s="502"/>
      <c r="C18" s="507"/>
      <c r="D18" s="504"/>
      <c r="E18" s="507"/>
      <c r="F18" s="504"/>
      <c r="G18" s="504"/>
      <c r="H18" s="504"/>
      <c r="I18" s="505"/>
    </row>
    <row r="19" spans="1:9" s="132" customFormat="1" ht="22.5" customHeight="1" thickBot="1">
      <c r="A19" s="800" t="s">
        <v>53</v>
      </c>
      <c r="B19" s="801"/>
      <c r="C19" s="503">
        <f>SUM(C17:C18)</f>
        <v>0</v>
      </c>
      <c r="D19" s="504"/>
      <c r="E19" s="503">
        <f>SUM(E17:E18)</f>
        <v>0</v>
      </c>
      <c r="F19" s="503"/>
      <c r="G19" s="503"/>
      <c r="H19" s="503"/>
      <c r="I19" s="508">
        <f>E19-F19-G19-H19</f>
        <v>0</v>
      </c>
    </row>
    <row r="20" spans="1:9" s="132" customFormat="1" ht="48.65" customHeight="1" thickBot="1">
      <c r="A20" s="752"/>
      <c r="B20" s="804" t="s">
        <v>54</v>
      </c>
      <c r="C20" s="805"/>
      <c r="D20" s="805"/>
      <c r="E20" s="805"/>
      <c r="F20" s="805"/>
      <c r="G20" s="805"/>
      <c r="H20" s="805"/>
      <c r="I20" s="806"/>
    </row>
    <row r="21" spans="1:9" s="132" customFormat="1" ht="22.5" customHeight="1">
      <c r="A21" s="510"/>
      <c r="B21" s="510"/>
      <c r="C21" s="509"/>
      <c r="D21" s="509"/>
      <c r="E21" s="509"/>
      <c r="F21" s="509"/>
      <c r="G21" s="509"/>
      <c r="H21" s="509"/>
      <c r="I21" s="509"/>
    </row>
    <row r="22" spans="1:9" ht="106.5" customHeight="1">
      <c r="A22" s="802" t="s">
        <v>55</v>
      </c>
      <c r="B22" s="803"/>
      <c r="C22" s="803"/>
      <c r="D22" s="803"/>
      <c r="E22" s="803"/>
      <c r="F22" s="803"/>
      <c r="G22" s="803"/>
      <c r="H22" s="803"/>
      <c r="I22" s="803"/>
    </row>
    <row r="23" spans="1:9" ht="14.9" customHeight="1">
      <c r="A23" s="132"/>
      <c r="B23" s="132"/>
      <c r="C23" s="132"/>
      <c r="D23" s="132"/>
      <c r="E23" s="132"/>
      <c r="F23" s="132"/>
      <c r="G23" s="132"/>
      <c r="H23" s="132"/>
      <c r="I23" s="132"/>
    </row>
  </sheetData>
  <mergeCells count="5">
    <mergeCell ref="A2:I2"/>
    <mergeCell ref="A4:B4"/>
    <mergeCell ref="A19:B19"/>
    <mergeCell ref="A22:I22"/>
    <mergeCell ref="B20:I20"/>
  </mergeCells>
  <phoneticPr fontId="56"/>
  <printOptions horizontalCentered="1"/>
  <pageMargins left="0.70866141732283472" right="0.70866141732283472" top="0.55118110236220474" bottom="0.35433070866141736" header="0.31496062992125984" footer="0.31496062992125984"/>
  <pageSetup paperSize="9" scale="81" orientation="landscape" blackAndWhite="1" r:id="rId1"/>
  <headerFooter>
    <oddHeader>&amp;R&amp;K0000002020年4月1日公示以降（2023.06版）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0</xdr:col>
                    <xdr:colOff>107950</xdr:colOff>
                    <xdr:row>19</xdr:row>
                    <xdr:rowOff>107950</xdr:rowOff>
                  </from>
                  <to>
                    <xdr:col>1</xdr:col>
                    <xdr:colOff>69850</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437B-A0E0-4A3B-BCC9-EF246D3161EA}">
  <sheetPr>
    <pageSetUpPr fitToPage="1"/>
  </sheetPr>
  <dimension ref="A1:I26"/>
  <sheetViews>
    <sheetView zoomScaleNormal="100" workbookViewId="0">
      <selection activeCell="B7" sqref="B7"/>
    </sheetView>
  </sheetViews>
  <sheetFormatPr defaultColWidth="9" defaultRowHeight="14"/>
  <cols>
    <col min="1" max="1" width="4.5" style="274" customWidth="1"/>
    <col min="2" max="2" width="33.08203125" style="274" customWidth="1"/>
    <col min="3" max="9" width="16.08203125" style="274" customWidth="1"/>
    <col min="10" max="10" width="14.58203125" style="274" customWidth="1"/>
    <col min="11" max="16384" width="9" style="274"/>
  </cols>
  <sheetData>
    <row r="1" spans="1:9" ht="15" customHeight="1">
      <c r="I1" s="601" t="s">
        <v>28</v>
      </c>
    </row>
    <row r="2" spans="1:9" ht="24" customHeight="1">
      <c r="A2" s="807" t="s">
        <v>56</v>
      </c>
      <c r="B2" s="807"/>
      <c r="C2" s="807"/>
      <c r="D2" s="807"/>
      <c r="E2" s="807"/>
      <c r="F2" s="807"/>
      <c r="G2" s="807"/>
      <c r="H2" s="807"/>
      <c r="I2" s="807"/>
    </row>
    <row r="3" spans="1:9" ht="14.5" thickBot="1">
      <c r="A3" s="602"/>
      <c r="B3" s="602"/>
      <c r="C3" s="603"/>
      <c r="D3" s="603"/>
      <c r="E3" s="603"/>
      <c r="F3" s="603"/>
      <c r="G3" s="603"/>
      <c r="H3" s="603"/>
      <c r="I3" s="604" t="s">
        <v>30</v>
      </c>
    </row>
    <row r="4" spans="1:9" s="607" customFormat="1" ht="30" customHeight="1" thickBot="1">
      <c r="A4" s="808" t="s">
        <v>31</v>
      </c>
      <c r="B4" s="809"/>
      <c r="C4" s="605" t="s">
        <v>32</v>
      </c>
      <c r="D4" s="605" t="s">
        <v>33</v>
      </c>
      <c r="E4" s="605" t="s">
        <v>34</v>
      </c>
      <c r="F4" s="605" t="s">
        <v>35</v>
      </c>
      <c r="G4" s="605" t="s">
        <v>36</v>
      </c>
      <c r="H4" s="605" t="s">
        <v>37</v>
      </c>
      <c r="I4" s="606" t="s">
        <v>38</v>
      </c>
    </row>
    <row r="5" spans="1:9" s="607" customFormat="1" ht="22.5" customHeight="1" thickTop="1">
      <c r="A5" s="608" t="s">
        <v>39</v>
      </c>
      <c r="B5" s="609"/>
      <c r="C5" s="610"/>
      <c r="D5" s="611"/>
      <c r="E5" s="610"/>
      <c r="F5" s="611"/>
      <c r="G5" s="611"/>
      <c r="H5" s="611"/>
      <c r="I5" s="612"/>
    </row>
    <row r="6" spans="1:9" s="607" customFormat="1" ht="22.5" customHeight="1">
      <c r="A6" s="613" t="s">
        <v>40</v>
      </c>
      <c r="B6" s="614"/>
      <c r="C6" s="634">
        <f>SUM(C7:C9,C12,C13,C16:C20)</f>
        <v>0</v>
      </c>
      <c r="D6" s="611"/>
      <c r="E6" s="634">
        <f>SUM(E7:E9,E12,E13,E16:E20)</f>
        <v>0</v>
      </c>
      <c r="F6" s="611"/>
      <c r="G6" s="611"/>
      <c r="H6" s="611"/>
      <c r="I6" s="612"/>
    </row>
    <row r="7" spans="1:9" s="607" customFormat="1" ht="22.5" customHeight="1">
      <c r="A7" s="615"/>
      <c r="B7" s="616" t="s">
        <v>41</v>
      </c>
      <c r="C7" s="617"/>
      <c r="D7" s="617"/>
      <c r="E7" s="617"/>
      <c r="F7" s="618"/>
      <c r="G7" s="618"/>
      <c r="H7" s="618"/>
      <c r="I7" s="619"/>
    </row>
    <row r="8" spans="1:9" s="607" customFormat="1" ht="22.5" customHeight="1">
      <c r="A8" s="615"/>
      <c r="B8" s="620" t="s">
        <v>42</v>
      </c>
      <c r="C8" s="617"/>
      <c r="D8" s="617"/>
      <c r="E8" s="617"/>
      <c r="F8" s="618"/>
      <c r="G8" s="618"/>
      <c r="H8" s="618"/>
      <c r="I8" s="619"/>
    </row>
    <row r="9" spans="1:9" s="607" customFormat="1" ht="22.5" customHeight="1">
      <c r="A9" s="615"/>
      <c r="B9" s="620" t="s">
        <v>57</v>
      </c>
      <c r="C9" s="315">
        <f>C10+C11</f>
        <v>0</v>
      </c>
      <c r="D9" s="315">
        <f>D10</f>
        <v>0</v>
      </c>
      <c r="E9" s="315">
        <f>E10+E11</f>
        <v>0</v>
      </c>
      <c r="F9" s="618"/>
      <c r="G9" s="618"/>
      <c r="H9" s="618"/>
      <c r="I9" s="619"/>
    </row>
    <row r="10" spans="1:9" s="607" customFormat="1" ht="22.5" customHeight="1">
      <c r="A10" s="615"/>
      <c r="B10" s="620" t="s">
        <v>58</v>
      </c>
      <c r="C10" s="617"/>
      <c r="D10" s="617"/>
      <c r="E10" s="617">
        <v>0</v>
      </c>
      <c r="F10" s="618"/>
      <c r="G10" s="618"/>
      <c r="H10" s="618"/>
      <c r="I10" s="619"/>
    </row>
    <row r="11" spans="1:9" s="607" customFormat="1" ht="22.5" customHeight="1">
      <c r="A11" s="615"/>
      <c r="B11" s="620" t="s">
        <v>59</v>
      </c>
      <c r="C11" s="617"/>
      <c r="D11" s="621"/>
      <c r="E11" s="617"/>
      <c r="F11" s="618"/>
      <c r="G11" s="618"/>
      <c r="H11" s="618"/>
      <c r="I11" s="619"/>
    </row>
    <row r="12" spans="1:9" s="607" customFormat="1" ht="22.5" customHeight="1">
      <c r="A12" s="615"/>
      <c r="B12" s="620" t="s">
        <v>44</v>
      </c>
      <c r="C12" s="617"/>
      <c r="D12" s="617"/>
      <c r="E12" s="617"/>
      <c r="F12" s="618"/>
      <c r="G12" s="618"/>
      <c r="H12" s="618"/>
      <c r="I12" s="619"/>
    </row>
    <row r="13" spans="1:9" s="607" customFormat="1" ht="22.5" customHeight="1">
      <c r="A13" s="615"/>
      <c r="B13" s="622" t="s">
        <v>45</v>
      </c>
      <c r="C13" s="315">
        <f>C14+C15</f>
        <v>0</v>
      </c>
      <c r="D13" s="315">
        <f>D14</f>
        <v>0</v>
      </c>
      <c r="E13" s="315">
        <f>E14+E15</f>
        <v>0</v>
      </c>
      <c r="F13" s="618"/>
      <c r="G13" s="618"/>
      <c r="H13" s="618"/>
      <c r="I13" s="619"/>
    </row>
    <row r="14" spans="1:9" s="607" customFormat="1" ht="22.5" customHeight="1">
      <c r="A14" s="615"/>
      <c r="B14" s="620" t="s">
        <v>60</v>
      </c>
      <c r="C14" s="617">
        <v>0</v>
      </c>
      <c r="D14" s="617">
        <v>0</v>
      </c>
      <c r="E14" s="617"/>
      <c r="F14" s="618"/>
      <c r="G14" s="618"/>
      <c r="H14" s="618"/>
      <c r="I14" s="619"/>
    </row>
    <row r="15" spans="1:9" s="607" customFormat="1" ht="22.5" customHeight="1">
      <c r="A15" s="615"/>
      <c r="B15" s="620" t="s">
        <v>59</v>
      </c>
      <c r="C15" s="617"/>
      <c r="D15" s="621"/>
      <c r="E15" s="617"/>
      <c r="F15" s="618"/>
      <c r="G15" s="618"/>
      <c r="H15" s="618"/>
      <c r="I15" s="619"/>
    </row>
    <row r="16" spans="1:9" s="607" customFormat="1" ht="22.5" customHeight="1">
      <c r="A16" s="623"/>
      <c r="B16" s="624" t="s">
        <v>46</v>
      </c>
      <c r="C16" s="617"/>
      <c r="D16" s="617"/>
      <c r="E16" s="617"/>
      <c r="F16" s="625"/>
      <c r="G16" s="625"/>
      <c r="H16" s="625"/>
      <c r="I16" s="626"/>
    </row>
    <row r="17" spans="1:9" s="607" customFormat="1" ht="22.5" customHeight="1">
      <c r="A17" s="623"/>
      <c r="B17" s="624" t="s">
        <v>47</v>
      </c>
      <c r="C17" s="617"/>
      <c r="D17" s="617"/>
      <c r="E17" s="617"/>
      <c r="F17" s="625"/>
      <c r="G17" s="625"/>
      <c r="H17" s="625"/>
      <c r="I17" s="626"/>
    </row>
    <row r="18" spans="1:9" s="607" customFormat="1" ht="22.5" customHeight="1">
      <c r="A18" s="623"/>
      <c r="B18" s="627" t="s">
        <v>48</v>
      </c>
      <c r="C18" s="617"/>
      <c r="D18" s="617"/>
      <c r="E18" s="617"/>
      <c r="F18" s="625"/>
      <c r="G18" s="625"/>
      <c r="H18" s="625"/>
      <c r="I18" s="626"/>
    </row>
    <row r="19" spans="1:9" s="607" customFormat="1" ht="22.5" customHeight="1">
      <c r="A19" s="623"/>
      <c r="B19" s="720" t="s">
        <v>49</v>
      </c>
      <c r="C19" s="617"/>
      <c r="D19" s="617"/>
      <c r="E19" s="617"/>
      <c r="F19" s="625"/>
      <c r="G19" s="625"/>
      <c r="H19" s="625"/>
      <c r="I19" s="626"/>
    </row>
    <row r="20" spans="1:9" s="607" customFormat="1" ht="22.5" customHeight="1" thickBot="1">
      <c r="A20" s="623"/>
      <c r="B20" s="721" t="s">
        <v>50</v>
      </c>
      <c r="C20" s="617"/>
      <c r="D20" s="617"/>
      <c r="E20" s="617"/>
      <c r="F20" s="625"/>
      <c r="G20" s="625"/>
      <c r="H20" s="625"/>
      <c r="I20" s="626"/>
    </row>
    <row r="21" spans="1:9" s="607" customFormat="1" ht="22.5" customHeight="1" thickBot="1">
      <c r="A21" s="628" t="s">
        <v>51</v>
      </c>
      <c r="B21" s="629"/>
      <c r="C21" s="630">
        <f>C5+C6</f>
        <v>0</v>
      </c>
      <c r="D21" s="631"/>
      <c r="E21" s="630">
        <f>E5+E6</f>
        <v>0</v>
      </c>
      <c r="F21" s="631"/>
      <c r="G21" s="631"/>
      <c r="H21" s="631"/>
      <c r="I21" s="632"/>
    </row>
    <row r="22" spans="1:9" s="607" customFormat="1" ht="22.5" customHeight="1" thickBot="1">
      <c r="A22" s="506" t="s">
        <v>52</v>
      </c>
      <c r="B22" s="506"/>
      <c r="C22" s="630">
        <f>ROUNDDOWN(C21*0.1,0)</f>
        <v>0</v>
      </c>
      <c r="D22" s="631"/>
      <c r="E22" s="630">
        <f>ROUNDDOWN(E21*0.1,0)</f>
        <v>0</v>
      </c>
      <c r="F22" s="631"/>
      <c r="G22" s="631"/>
      <c r="H22" s="631"/>
      <c r="I22" s="632"/>
    </row>
    <row r="23" spans="1:9" s="607" customFormat="1" ht="22.5" customHeight="1" thickBot="1">
      <c r="A23" s="810" t="s">
        <v>53</v>
      </c>
      <c r="B23" s="811"/>
      <c r="C23" s="630">
        <f>SUM(C21:C22)</f>
        <v>0</v>
      </c>
      <c r="D23" s="631"/>
      <c r="E23" s="630">
        <f>SUM(E21:E22)</f>
        <v>0</v>
      </c>
      <c r="F23" s="630"/>
      <c r="G23" s="630"/>
      <c r="H23" s="630"/>
      <c r="I23" s="633">
        <f>E23-F23-G23-H23</f>
        <v>0</v>
      </c>
    </row>
    <row r="24" spans="1:9" s="607" customFormat="1" ht="56.15" customHeight="1" thickBot="1">
      <c r="A24" s="635"/>
      <c r="B24" s="814" t="s">
        <v>61</v>
      </c>
      <c r="C24" s="815"/>
      <c r="D24" s="815"/>
      <c r="E24" s="815"/>
      <c r="F24" s="815"/>
      <c r="G24" s="815"/>
      <c r="H24" s="815"/>
      <c r="I24" s="816"/>
    </row>
    <row r="25" spans="1:9" ht="118.5" customHeight="1">
      <c r="A25" s="812" t="s">
        <v>62</v>
      </c>
      <c r="B25" s="813"/>
      <c r="C25" s="813"/>
      <c r="D25" s="813"/>
      <c r="E25" s="813"/>
      <c r="F25" s="813"/>
      <c r="G25" s="813"/>
      <c r="H25" s="813"/>
      <c r="I25" s="813"/>
    </row>
    <row r="26" spans="1:9" ht="14.9" customHeight="1">
      <c r="A26" s="607"/>
      <c r="B26" s="607"/>
      <c r="C26" s="607"/>
      <c r="D26" s="607"/>
      <c r="E26" s="607"/>
      <c r="F26" s="607"/>
      <c r="G26" s="607"/>
      <c r="H26" s="607"/>
      <c r="I26" s="607"/>
    </row>
  </sheetData>
  <mergeCells count="5">
    <mergeCell ref="A2:I2"/>
    <mergeCell ref="A4:B4"/>
    <mergeCell ref="A23:B23"/>
    <mergeCell ref="A25:I25"/>
    <mergeCell ref="B24:I24"/>
  </mergeCells>
  <phoneticPr fontId="56"/>
  <printOptions horizontalCentered="1"/>
  <pageMargins left="0.70866141732283472" right="0.70866141732283472" top="0.55118110236220474" bottom="0.35433070866141736" header="0.31496062992125984" footer="0.31496062992125984"/>
  <pageSetup paperSize="9" scale="82" orientation="landscape" r:id="rId1"/>
  <headerFooter>
    <oddHeader>&amp;R&amp;K000000QCBS（2021.6月版）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0</xdr:col>
                    <xdr:colOff>107950</xdr:colOff>
                    <xdr:row>23</xdr:row>
                    <xdr:rowOff>107950</xdr:rowOff>
                  </from>
                  <to>
                    <xdr:col>1</xdr:col>
                    <xdr:colOff>114300</xdr:colOff>
                    <xdr:row>23</xdr:row>
                    <xdr:rowOff>641350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1589-D8F7-45B4-9153-9A85EFA977D6}">
  <sheetPr>
    <pageSetUpPr fitToPage="1"/>
  </sheetPr>
  <dimension ref="A1:J17"/>
  <sheetViews>
    <sheetView view="pageBreakPreview" zoomScale="80" zoomScaleNormal="100" zoomScaleSheetLayoutView="80" workbookViewId="0">
      <selection activeCell="B23" sqref="B23"/>
    </sheetView>
  </sheetViews>
  <sheetFormatPr defaultRowHeight="14"/>
  <cols>
    <col min="1" max="1" width="5.08203125" style="636" customWidth="1"/>
    <col min="2" max="2" width="37.08203125" style="636" customWidth="1"/>
    <col min="3" max="3" width="14.58203125" style="636" customWidth="1"/>
    <col min="4" max="4" width="15.08203125" style="636" customWidth="1"/>
    <col min="5" max="9" width="14.58203125" style="636" customWidth="1"/>
    <col min="10" max="10" width="3.08203125" style="636" customWidth="1"/>
    <col min="11" max="258" width="8.58203125" style="636"/>
    <col min="259" max="259" width="47" style="636" customWidth="1"/>
    <col min="260" max="260" width="14.58203125" style="636" customWidth="1"/>
    <col min="261" max="261" width="15.08203125" style="636" customWidth="1"/>
    <col min="262" max="265" width="14.58203125" style="636" customWidth="1"/>
    <col min="266" max="266" width="3.08203125" style="636" customWidth="1"/>
    <col min="267" max="514" width="8.58203125" style="636"/>
    <col min="515" max="515" width="47" style="636" customWidth="1"/>
    <col min="516" max="516" width="14.58203125" style="636" customWidth="1"/>
    <col min="517" max="517" width="15.08203125" style="636" customWidth="1"/>
    <col min="518" max="521" width="14.58203125" style="636" customWidth="1"/>
    <col min="522" max="522" width="3.08203125" style="636" customWidth="1"/>
    <col min="523" max="770" width="8.58203125" style="636"/>
    <col min="771" max="771" width="47" style="636" customWidth="1"/>
    <col min="772" max="772" width="14.58203125" style="636" customWidth="1"/>
    <col min="773" max="773" width="15.08203125" style="636" customWidth="1"/>
    <col min="774" max="777" width="14.58203125" style="636" customWidth="1"/>
    <col min="778" max="778" width="3.08203125" style="636" customWidth="1"/>
    <col min="779" max="1026" width="8.58203125" style="636"/>
    <col min="1027" max="1027" width="47" style="636" customWidth="1"/>
    <col min="1028" max="1028" width="14.58203125" style="636" customWidth="1"/>
    <col min="1029" max="1029" width="15.08203125" style="636" customWidth="1"/>
    <col min="1030" max="1033" width="14.58203125" style="636" customWidth="1"/>
    <col min="1034" max="1034" width="3.08203125" style="636" customWidth="1"/>
    <col min="1035" max="1282" width="8.58203125" style="636"/>
    <col min="1283" max="1283" width="47" style="636" customWidth="1"/>
    <col min="1284" max="1284" width="14.58203125" style="636" customWidth="1"/>
    <col min="1285" max="1285" width="15.08203125" style="636" customWidth="1"/>
    <col min="1286" max="1289" width="14.58203125" style="636" customWidth="1"/>
    <col min="1290" max="1290" width="3.08203125" style="636" customWidth="1"/>
    <col min="1291" max="1538" width="8.58203125" style="636"/>
    <col min="1539" max="1539" width="47" style="636" customWidth="1"/>
    <col min="1540" max="1540" width="14.58203125" style="636" customWidth="1"/>
    <col min="1541" max="1541" width="15.08203125" style="636" customWidth="1"/>
    <col min="1542" max="1545" width="14.58203125" style="636" customWidth="1"/>
    <col min="1546" max="1546" width="3.08203125" style="636" customWidth="1"/>
    <col min="1547" max="1794" width="8.58203125" style="636"/>
    <col min="1795" max="1795" width="47" style="636" customWidth="1"/>
    <col min="1796" max="1796" width="14.58203125" style="636" customWidth="1"/>
    <col min="1797" max="1797" width="15.08203125" style="636" customWidth="1"/>
    <col min="1798" max="1801" width="14.58203125" style="636" customWidth="1"/>
    <col min="1802" max="1802" width="3.08203125" style="636" customWidth="1"/>
    <col min="1803" max="2050" width="8.58203125" style="636"/>
    <col min="2051" max="2051" width="47" style="636" customWidth="1"/>
    <col min="2052" max="2052" width="14.58203125" style="636" customWidth="1"/>
    <col min="2053" max="2053" width="15.08203125" style="636" customWidth="1"/>
    <col min="2054" max="2057" width="14.58203125" style="636" customWidth="1"/>
    <col min="2058" max="2058" width="3.08203125" style="636" customWidth="1"/>
    <col min="2059" max="2306" width="8.58203125" style="636"/>
    <col min="2307" max="2307" width="47" style="636" customWidth="1"/>
    <col min="2308" max="2308" width="14.58203125" style="636" customWidth="1"/>
    <col min="2309" max="2309" width="15.08203125" style="636" customWidth="1"/>
    <col min="2310" max="2313" width="14.58203125" style="636" customWidth="1"/>
    <col min="2314" max="2314" width="3.08203125" style="636" customWidth="1"/>
    <col min="2315" max="2562" width="8.58203125" style="636"/>
    <col min="2563" max="2563" width="47" style="636" customWidth="1"/>
    <col min="2564" max="2564" width="14.58203125" style="636" customWidth="1"/>
    <col min="2565" max="2565" width="15.08203125" style="636" customWidth="1"/>
    <col min="2566" max="2569" width="14.58203125" style="636" customWidth="1"/>
    <col min="2570" max="2570" width="3.08203125" style="636" customWidth="1"/>
    <col min="2571" max="2818" width="8.58203125" style="636"/>
    <col min="2819" max="2819" width="47" style="636" customWidth="1"/>
    <col min="2820" max="2820" width="14.58203125" style="636" customWidth="1"/>
    <col min="2821" max="2821" width="15.08203125" style="636" customWidth="1"/>
    <col min="2822" max="2825" width="14.58203125" style="636" customWidth="1"/>
    <col min="2826" max="2826" width="3.08203125" style="636" customWidth="1"/>
    <col min="2827" max="3074" width="8.58203125" style="636"/>
    <col min="3075" max="3075" width="47" style="636" customWidth="1"/>
    <col min="3076" max="3076" width="14.58203125" style="636" customWidth="1"/>
    <col min="3077" max="3077" width="15.08203125" style="636" customWidth="1"/>
    <col min="3078" max="3081" width="14.58203125" style="636" customWidth="1"/>
    <col min="3082" max="3082" width="3.08203125" style="636" customWidth="1"/>
    <col min="3083" max="3330" width="8.58203125" style="636"/>
    <col min="3331" max="3331" width="47" style="636" customWidth="1"/>
    <col min="3332" max="3332" width="14.58203125" style="636" customWidth="1"/>
    <col min="3333" max="3333" width="15.08203125" style="636" customWidth="1"/>
    <col min="3334" max="3337" width="14.58203125" style="636" customWidth="1"/>
    <col min="3338" max="3338" width="3.08203125" style="636" customWidth="1"/>
    <col min="3339" max="3586" width="8.58203125" style="636"/>
    <col min="3587" max="3587" width="47" style="636" customWidth="1"/>
    <col min="3588" max="3588" width="14.58203125" style="636" customWidth="1"/>
    <col min="3589" max="3589" width="15.08203125" style="636" customWidth="1"/>
    <col min="3590" max="3593" width="14.58203125" style="636" customWidth="1"/>
    <col min="3594" max="3594" width="3.08203125" style="636" customWidth="1"/>
    <col min="3595" max="3842" width="8.58203125" style="636"/>
    <col min="3843" max="3843" width="47" style="636" customWidth="1"/>
    <col min="3844" max="3844" width="14.58203125" style="636" customWidth="1"/>
    <col min="3845" max="3845" width="15.08203125" style="636" customWidth="1"/>
    <col min="3846" max="3849" width="14.58203125" style="636" customWidth="1"/>
    <col min="3850" max="3850" width="3.08203125" style="636" customWidth="1"/>
    <col min="3851" max="4098" width="8.58203125" style="636"/>
    <col min="4099" max="4099" width="47" style="636" customWidth="1"/>
    <col min="4100" max="4100" width="14.58203125" style="636" customWidth="1"/>
    <col min="4101" max="4101" width="15.08203125" style="636" customWidth="1"/>
    <col min="4102" max="4105" width="14.58203125" style="636" customWidth="1"/>
    <col min="4106" max="4106" width="3.08203125" style="636" customWidth="1"/>
    <col min="4107" max="4354" width="8.58203125" style="636"/>
    <col min="4355" max="4355" width="47" style="636" customWidth="1"/>
    <col min="4356" max="4356" width="14.58203125" style="636" customWidth="1"/>
    <col min="4357" max="4357" width="15.08203125" style="636" customWidth="1"/>
    <col min="4358" max="4361" width="14.58203125" style="636" customWidth="1"/>
    <col min="4362" max="4362" width="3.08203125" style="636" customWidth="1"/>
    <col min="4363" max="4610" width="8.58203125" style="636"/>
    <col min="4611" max="4611" width="47" style="636" customWidth="1"/>
    <col min="4612" max="4612" width="14.58203125" style="636" customWidth="1"/>
    <col min="4613" max="4613" width="15.08203125" style="636" customWidth="1"/>
    <col min="4614" max="4617" width="14.58203125" style="636" customWidth="1"/>
    <col min="4618" max="4618" width="3.08203125" style="636" customWidth="1"/>
    <col min="4619" max="4866" width="8.58203125" style="636"/>
    <col min="4867" max="4867" width="47" style="636" customWidth="1"/>
    <col min="4868" max="4868" width="14.58203125" style="636" customWidth="1"/>
    <col min="4869" max="4869" width="15.08203125" style="636" customWidth="1"/>
    <col min="4870" max="4873" width="14.58203125" style="636" customWidth="1"/>
    <col min="4874" max="4874" width="3.08203125" style="636" customWidth="1"/>
    <col min="4875" max="5122" width="8.58203125" style="636"/>
    <col min="5123" max="5123" width="47" style="636" customWidth="1"/>
    <col min="5124" max="5124" width="14.58203125" style="636" customWidth="1"/>
    <col min="5125" max="5125" width="15.08203125" style="636" customWidth="1"/>
    <col min="5126" max="5129" width="14.58203125" style="636" customWidth="1"/>
    <col min="5130" max="5130" width="3.08203125" style="636" customWidth="1"/>
    <col min="5131" max="5378" width="8.58203125" style="636"/>
    <col min="5379" max="5379" width="47" style="636" customWidth="1"/>
    <col min="5380" max="5380" width="14.58203125" style="636" customWidth="1"/>
    <col min="5381" max="5381" width="15.08203125" style="636" customWidth="1"/>
    <col min="5382" max="5385" width="14.58203125" style="636" customWidth="1"/>
    <col min="5386" max="5386" width="3.08203125" style="636" customWidth="1"/>
    <col min="5387" max="5634" width="8.58203125" style="636"/>
    <col min="5635" max="5635" width="47" style="636" customWidth="1"/>
    <col min="5636" max="5636" width="14.58203125" style="636" customWidth="1"/>
    <col min="5637" max="5637" width="15.08203125" style="636" customWidth="1"/>
    <col min="5638" max="5641" width="14.58203125" style="636" customWidth="1"/>
    <col min="5642" max="5642" width="3.08203125" style="636" customWidth="1"/>
    <col min="5643" max="5890" width="8.58203125" style="636"/>
    <col min="5891" max="5891" width="47" style="636" customWidth="1"/>
    <col min="5892" max="5892" width="14.58203125" style="636" customWidth="1"/>
    <col min="5893" max="5893" width="15.08203125" style="636" customWidth="1"/>
    <col min="5894" max="5897" width="14.58203125" style="636" customWidth="1"/>
    <col min="5898" max="5898" width="3.08203125" style="636" customWidth="1"/>
    <col min="5899" max="6146" width="8.58203125" style="636"/>
    <col min="6147" max="6147" width="47" style="636" customWidth="1"/>
    <col min="6148" max="6148" width="14.58203125" style="636" customWidth="1"/>
    <col min="6149" max="6149" width="15.08203125" style="636" customWidth="1"/>
    <col min="6150" max="6153" width="14.58203125" style="636" customWidth="1"/>
    <col min="6154" max="6154" width="3.08203125" style="636" customWidth="1"/>
    <col min="6155" max="6402" width="8.58203125" style="636"/>
    <col min="6403" max="6403" width="47" style="636" customWidth="1"/>
    <col min="6404" max="6404" width="14.58203125" style="636" customWidth="1"/>
    <col min="6405" max="6405" width="15.08203125" style="636" customWidth="1"/>
    <col min="6406" max="6409" width="14.58203125" style="636" customWidth="1"/>
    <col min="6410" max="6410" width="3.08203125" style="636" customWidth="1"/>
    <col min="6411" max="6658" width="8.58203125" style="636"/>
    <col min="6659" max="6659" width="47" style="636" customWidth="1"/>
    <col min="6660" max="6660" width="14.58203125" style="636" customWidth="1"/>
    <col min="6661" max="6661" width="15.08203125" style="636" customWidth="1"/>
    <col min="6662" max="6665" width="14.58203125" style="636" customWidth="1"/>
    <col min="6666" max="6666" width="3.08203125" style="636" customWidth="1"/>
    <col min="6667" max="6914" width="8.58203125" style="636"/>
    <col min="6915" max="6915" width="47" style="636" customWidth="1"/>
    <col min="6916" max="6916" width="14.58203125" style="636" customWidth="1"/>
    <col min="6917" max="6917" width="15.08203125" style="636" customWidth="1"/>
    <col min="6918" max="6921" width="14.58203125" style="636" customWidth="1"/>
    <col min="6922" max="6922" width="3.08203125" style="636" customWidth="1"/>
    <col min="6923" max="7170" width="8.58203125" style="636"/>
    <col min="7171" max="7171" width="47" style="636" customWidth="1"/>
    <col min="7172" max="7172" width="14.58203125" style="636" customWidth="1"/>
    <col min="7173" max="7173" width="15.08203125" style="636" customWidth="1"/>
    <col min="7174" max="7177" width="14.58203125" style="636" customWidth="1"/>
    <col min="7178" max="7178" width="3.08203125" style="636" customWidth="1"/>
    <col min="7179" max="7426" width="8.58203125" style="636"/>
    <col min="7427" max="7427" width="47" style="636" customWidth="1"/>
    <col min="7428" max="7428" width="14.58203125" style="636" customWidth="1"/>
    <col min="7429" max="7429" width="15.08203125" style="636" customWidth="1"/>
    <col min="7430" max="7433" width="14.58203125" style="636" customWidth="1"/>
    <col min="7434" max="7434" width="3.08203125" style="636" customWidth="1"/>
    <col min="7435" max="7682" width="8.58203125" style="636"/>
    <col min="7683" max="7683" width="47" style="636" customWidth="1"/>
    <col min="7684" max="7684" width="14.58203125" style="636" customWidth="1"/>
    <col min="7685" max="7685" width="15.08203125" style="636" customWidth="1"/>
    <col min="7686" max="7689" width="14.58203125" style="636" customWidth="1"/>
    <col min="7690" max="7690" width="3.08203125" style="636" customWidth="1"/>
    <col min="7691" max="7938" width="8.58203125" style="636"/>
    <col min="7939" max="7939" width="47" style="636" customWidth="1"/>
    <col min="7940" max="7940" width="14.58203125" style="636" customWidth="1"/>
    <col min="7941" max="7941" width="15.08203125" style="636" customWidth="1"/>
    <col min="7942" max="7945" width="14.58203125" style="636" customWidth="1"/>
    <col min="7946" max="7946" width="3.08203125" style="636" customWidth="1"/>
    <col min="7947" max="8194" width="8.58203125" style="636"/>
    <col min="8195" max="8195" width="47" style="636" customWidth="1"/>
    <col min="8196" max="8196" width="14.58203125" style="636" customWidth="1"/>
    <col min="8197" max="8197" width="15.08203125" style="636" customWidth="1"/>
    <col min="8198" max="8201" width="14.58203125" style="636" customWidth="1"/>
    <col min="8202" max="8202" width="3.08203125" style="636" customWidth="1"/>
    <col min="8203" max="8450" width="8.58203125" style="636"/>
    <col min="8451" max="8451" width="47" style="636" customWidth="1"/>
    <col min="8452" max="8452" width="14.58203125" style="636" customWidth="1"/>
    <col min="8453" max="8453" width="15.08203125" style="636" customWidth="1"/>
    <col min="8454" max="8457" width="14.58203125" style="636" customWidth="1"/>
    <col min="8458" max="8458" width="3.08203125" style="636" customWidth="1"/>
    <col min="8459" max="8706" width="8.58203125" style="636"/>
    <col min="8707" max="8707" width="47" style="636" customWidth="1"/>
    <col min="8708" max="8708" width="14.58203125" style="636" customWidth="1"/>
    <col min="8709" max="8709" width="15.08203125" style="636" customWidth="1"/>
    <col min="8710" max="8713" width="14.58203125" style="636" customWidth="1"/>
    <col min="8714" max="8714" width="3.08203125" style="636" customWidth="1"/>
    <col min="8715" max="8962" width="8.58203125" style="636"/>
    <col min="8963" max="8963" width="47" style="636" customWidth="1"/>
    <col min="8964" max="8964" width="14.58203125" style="636" customWidth="1"/>
    <col min="8965" max="8965" width="15.08203125" style="636" customWidth="1"/>
    <col min="8966" max="8969" width="14.58203125" style="636" customWidth="1"/>
    <col min="8970" max="8970" width="3.08203125" style="636" customWidth="1"/>
    <col min="8971" max="9218" width="8.58203125" style="636"/>
    <col min="9219" max="9219" width="47" style="636" customWidth="1"/>
    <col min="9220" max="9220" width="14.58203125" style="636" customWidth="1"/>
    <col min="9221" max="9221" width="15.08203125" style="636" customWidth="1"/>
    <col min="9222" max="9225" width="14.58203125" style="636" customWidth="1"/>
    <col min="9226" max="9226" width="3.08203125" style="636" customWidth="1"/>
    <col min="9227" max="9474" width="8.58203125" style="636"/>
    <col min="9475" max="9475" width="47" style="636" customWidth="1"/>
    <col min="9476" max="9476" width="14.58203125" style="636" customWidth="1"/>
    <col min="9477" max="9477" width="15.08203125" style="636" customWidth="1"/>
    <col min="9478" max="9481" width="14.58203125" style="636" customWidth="1"/>
    <col min="9482" max="9482" width="3.08203125" style="636" customWidth="1"/>
    <col min="9483" max="9730" width="8.58203125" style="636"/>
    <col min="9731" max="9731" width="47" style="636" customWidth="1"/>
    <col min="9732" max="9732" width="14.58203125" style="636" customWidth="1"/>
    <col min="9733" max="9733" width="15.08203125" style="636" customWidth="1"/>
    <col min="9734" max="9737" width="14.58203125" style="636" customWidth="1"/>
    <col min="9738" max="9738" width="3.08203125" style="636" customWidth="1"/>
    <col min="9739" max="9986" width="8.58203125" style="636"/>
    <col min="9987" max="9987" width="47" style="636" customWidth="1"/>
    <col min="9988" max="9988" width="14.58203125" style="636" customWidth="1"/>
    <col min="9989" max="9989" width="15.08203125" style="636" customWidth="1"/>
    <col min="9990" max="9993" width="14.58203125" style="636" customWidth="1"/>
    <col min="9994" max="9994" width="3.08203125" style="636" customWidth="1"/>
    <col min="9995" max="10242" width="8.58203125" style="636"/>
    <col min="10243" max="10243" width="47" style="636" customWidth="1"/>
    <col min="10244" max="10244" width="14.58203125" style="636" customWidth="1"/>
    <col min="10245" max="10245" width="15.08203125" style="636" customWidth="1"/>
    <col min="10246" max="10249" width="14.58203125" style="636" customWidth="1"/>
    <col min="10250" max="10250" width="3.08203125" style="636" customWidth="1"/>
    <col min="10251" max="10498" width="8.58203125" style="636"/>
    <col min="10499" max="10499" width="47" style="636" customWidth="1"/>
    <col min="10500" max="10500" width="14.58203125" style="636" customWidth="1"/>
    <col min="10501" max="10501" width="15.08203125" style="636" customWidth="1"/>
    <col min="10502" max="10505" width="14.58203125" style="636" customWidth="1"/>
    <col min="10506" max="10506" width="3.08203125" style="636" customWidth="1"/>
    <col min="10507" max="10754" width="8.58203125" style="636"/>
    <col min="10755" max="10755" width="47" style="636" customWidth="1"/>
    <col min="10756" max="10756" width="14.58203125" style="636" customWidth="1"/>
    <col min="10757" max="10757" width="15.08203125" style="636" customWidth="1"/>
    <col min="10758" max="10761" width="14.58203125" style="636" customWidth="1"/>
    <col min="10762" max="10762" width="3.08203125" style="636" customWidth="1"/>
    <col min="10763" max="11010" width="8.58203125" style="636"/>
    <col min="11011" max="11011" width="47" style="636" customWidth="1"/>
    <col min="11012" max="11012" width="14.58203125" style="636" customWidth="1"/>
    <col min="11013" max="11013" width="15.08203125" style="636" customWidth="1"/>
    <col min="11014" max="11017" width="14.58203125" style="636" customWidth="1"/>
    <col min="11018" max="11018" width="3.08203125" style="636" customWidth="1"/>
    <col min="11019" max="11266" width="8.58203125" style="636"/>
    <col min="11267" max="11267" width="47" style="636" customWidth="1"/>
    <col min="11268" max="11268" width="14.58203125" style="636" customWidth="1"/>
    <col min="11269" max="11269" width="15.08203125" style="636" customWidth="1"/>
    <col min="11270" max="11273" width="14.58203125" style="636" customWidth="1"/>
    <col min="11274" max="11274" width="3.08203125" style="636" customWidth="1"/>
    <col min="11275" max="11522" width="8.58203125" style="636"/>
    <col min="11523" max="11523" width="47" style="636" customWidth="1"/>
    <col min="11524" max="11524" width="14.58203125" style="636" customWidth="1"/>
    <col min="11525" max="11525" width="15.08203125" style="636" customWidth="1"/>
    <col min="11526" max="11529" width="14.58203125" style="636" customWidth="1"/>
    <col min="11530" max="11530" width="3.08203125" style="636" customWidth="1"/>
    <col min="11531" max="11778" width="8.58203125" style="636"/>
    <col min="11779" max="11779" width="47" style="636" customWidth="1"/>
    <col min="11780" max="11780" width="14.58203125" style="636" customWidth="1"/>
    <col min="11781" max="11781" width="15.08203125" style="636" customWidth="1"/>
    <col min="11782" max="11785" width="14.58203125" style="636" customWidth="1"/>
    <col min="11786" max="11786" width="3.08203125" style="636" customWidth="1"/>
    <col min="11787" max="12034" width="8.58203125" style="636"/>
    <col min="12035" max="12035" width="47" style="636" customWidth="1"/>
    <col min="12036" max="12036" width="14.58203125" style="636" customWidth="1"/>
    <col min="12037" max="12037" width="15.08203125" style="636" customWidth="1"/>
    <col min="12038" max="12041" width="14.58203125" style="636" customWidth="1"/>
    <col min="12042" max="12042" width="3.08203125" style="636" customWidth="1"/>
    <col min="12043" max="12290" width="8.58203125" style="636"/>
    <col min="12291" max="12291" width="47" style="636" customWidth="1"/>
    <col min="12292" max="12292" width="14.58203125" style="636" customWidth="1"/>
    <col min="12293" max="12293" width="15.08203125" style="636" customWidth="1"/>
    <col min="12294" max="12297" width="14.58203125" style="636" customWidth="1"/>
    <col min="12298" max="12298" width="3.08203125" style="636" customWidth="1"/>
    <col min="12299" max="12546" width="8.58203125" style="636"/>
    <col min="12547" max="12547" width="47" style="636" customWidth="1"/>
    <col min="12548" max="12548" width="14.58203125" style="636" customWidth="1"/>
    <col min="12549" max="12549" width="15.08203125" style="636" customWidth="1"/>
    <col min="12550" max="12553" width="14.58203125" style="636" customWidth="1"/>
    <col min="12554" max="12554" width="3.08203125" style="636" customWidth="1"/>
    <col min="12555" max="12802" width="8.58203125" style="636"/>
    <col min="12803" max="12803" width="47" style="636" customWidth="1"/>
    <col min="12804" max="12804" width="14.58203125" style="636" customWidth="1"/>
    <col min="12805" max="12805" width="15.08203125" style="636" customWidth="1"/>
    <col min="12806" max="12809" width="14.58203125" style="636" customWidth="1"/>
    <col min="12810" max="12810" width="3.08203125" style="636" customWidth="1"/>
    <col min="12811" max="13058" width="8.58203125" style="636"/>
    <col min="13059" max="13059" width="47" style="636" customWidth="1"/>
    <col min="13060" max="13060" width="14.58203125" style="636" customWidth="1"/>
    <col min="13061" max="13061" width="15.08203125" style="636" customWidth="1"/>
    <col min="13062" max="13065" width="14.58203125" style="636" customWidth="1"/>
    <col min="13066" max="13066" width="3.08203125" style="636" customWidth="1"/>
    <col min="13067" max="13314" width="8.58203125" style="636"/>
    <col min="13315" max="13315" width="47" style="636" customWidth="1"/>
    <col min="13316" max="13316" width="14.58203125" style="636" customWidth="1"/>
    <col min="13317" max="13317" width="15.08203125" style="636" customWidth="1"/>
    <col min="13318" max="13321" width="14.58203125" style="636" customWidth="1"/>
    <col min="13322" max="13322" width="3.08203125" style="636" customWidth="1"/>
    <col min="13323" max="13570" width="8.58203125" style="636"/>
    <col min="13571" max="13571" width="47" style="636" customWidth="1"/>
    <col min="13572" max="13572" width="14.58203125" style="636" customWidth="1"/>
    <col min="13573" max="13573" width="15.08203125" style="636" customWidth="1"/>
    <col min="13574" max="13577" width="14.58203125" style="636" customWidth="1"/>
    <col min="13578" max="13578" width="3.08203125" style="636" customWidth="1"/>
    <col min="13579" max="13826" width="8.58203125" style="636"/>
    <col min="13827" max="13827" width="47" style="636" customWidth="1"/>
    <col min="13828" max="13828" width="14.58203125" style="636" customWidth="1"/>
    <col min="13829" max="13829" width="15.08203125" style="636" customWidth="1"/>
    <col min="13830" max="13833" width="14.58203125" style="636" customWidth="1"/>
    <col min="13834" max="13834" width="3.08203125" style="636" customWidth="1"/>
    <col min="13835" max="14082" width="8.58203125" style="636"/>
    <col min="14083" max="14083" width="47" style="636" customWidth="1"/>
    <col min="14084" max="14084" width="14.58203125" style="636" customWidth="1"/>
    <col min="14085" max="14085" width="15.08203125" style="636" customWidth="1"/>
    <col min="14086" max="14089" width="14.58203125" style="636" customWidth="1"/>
    <col min="14090" max="14090" width="3.08203125" style="636" customWidth="1"/>
    <col min="14091" max="14338" width="8.58203125" style="636"/>
    <col min="14339" max="14339" width="47" style="636" customWidth="1"/>
    <col min="14340" max="14340" width="14.58203125" style="636" customWidth="1"/>
    <col min="14341" max="14341" width="15.08203125" style="636" customWidth="1"/>
    <col min="14342" max="14345" width="14.58203125" style="636" customWidth="1"/>
    <col min="14346" max="14346" width="3.08203125" style="636" customWidth="1"/>
    <col min="14347" max="14594" width="8.58203125" style="636"/>
    <col min="14595" max="14595" width="47" style="636" customWidth="1"/>
    <col min="14596" max="14596" width="14.58203125" style="636" customWidth="1"/>
    <col min="14597" max="14597" width="15.08203125" style="636" customWidth="1"/>
    <col min="14598" max="14601" width="14.58203125" style="636" customWidth="1"/>
    <col min="14602" max="14602" width="3.08203125" style="636" customWidth="1"/>
    <col min="14603" max="14850" width="8.58203125" style="636"/>
    <col min="14851" max="14851" width="47" style="636" customWidth="1"/>
    <col min="14852" max="14852" width="14.58203125" style="636" customWidth="1"/>
    <col min="14853" max="14853" width="15.08203125" style="636" customWidth="1"/>
    <col min="14854" max="14857" width="14.58203125" style="636" customWidth="1"/>
    <col min="14858" max="14858" width="3.08203125" style="636" customWidth="1"/>
    <col min="14859" max="15106" width="8.58203125" style="636"/>
    <col min="15107" max="15107" width="47" style="636" customWidth="1"/>
    <col min="15108" max="15108" width="14.58203125" style="636" customWidth="1"/>
    <col min="15109" max="15109" width="15.08203125" style="636" customWidth="1"/>
    <col min="15110" max="15113" width="14.58203125" style="636" customWidth="1"/>
    <col min="15114" max="15114" width="3.08203125" style="636" customWidth="1"/>
    <col min="15115" max="15362" width="8.58203125" style="636"/>
    <col min="15363" max="15363" width="47" style="636" customWidth="1"/>
    <col min="15364" max="15364" width="14.58203125" style="636" customWidth="1"/>
    <col min="15365" max="15365" width="15.08203125" style="636" customWidth="1"/>
    <col min="15366" max="15369" width="14.58203125" style="636" customWidth="1"/>
    <col min="15370" max="15370" width="3.08203125" style="636" customWidth="1"/>
    <col min="15371" max="15618" width="8.58203125" style="636"/>
    <col min="15619" max="15619" width="47" style="636" customWidth="1"/>
    <col min="15620" max="15620" width="14.58203125" style="636" customWidth="1"/>
    <col min="15621" max="15621" width="15.08203125" style="636" customWidth="1"/>
    <col min="15622" max="15625" width="14.58203125" style="636" customWidth="1"/>
    <col min="15626" max="15626" width="3.08203125" style="636" customWidth="1"/>
    <col min="15627" max="15874" width="8.58203125" style="636"/>
    <col min="15875" max="15875" width="47" style="636" customWidth="1"/>
    <col min="15876" max="15876" width="14.58203125" style="636" customWidth="1"/>
    <col min="15877" max="15877" width="15.08203125" style="636" customWidth="1"/>
    <col min="15878" max="15881" width="14.58203125" style="636" customWidth="1"/>
    <col min="15882" max="15882" width="3.08203125" style="636" customWidth="1"/>
    <col min="15883" max="16130" width="8.58203125" style="636"/>
    <col min="16131" max="16131" width="47" style="636" customWidth="1"/>
    <col min="16132" max="16132" width="14.58203125" style="636" customWidth="1"/>
    <col min="16133" max="16133" width="15.08203125" style="636" customWidth="1"/>
    <col min="16134" max="16137" width="14.58203125" style="636" customWidth="1"/>
    <col min="16138" max="16138" width="3.08203125" style="636" customWidth="1"/>
    <col min="16139" max="16384" width="8.58203125" style="636"/>
  </cols>
  <sheetData>
    <row r="1" spans="1:10">
      <c r="I1" s="601" t="s">
        <v>28</v>
      </c>
    </row>
    <row r="2" spans="1:10" ht="30" customHeight="1">
      <c r="A2" s="673"/>
      <c r="B2" s="817" t="s">
        <v>56</v>
      </c>
      <c r="C2" s="818"/>
      <c r="D2" s="818"/>
      <c r="E2" s="818"/>
      <c r="F2" s="818"/>
      <c r="G2" s="818"/>
      <c r="H2" s="818"/>
      <c r="I2" s="818"/>
    </row>
    <row r="3" spans="1:10" ht="16" thickBot="1">
      <c r="B3" s="637"/>
      <c r="C3" s="637"/>
      <c r="D3" s="637"/>
      <c r="E3" s="637"/>
      <c r="F3" s="637"/>
      <c r="G3" s="637"/>
      <c r="H3" s="637"/>
      <c r="I3" s="638" t="s">
        <v>63</v>
      </c>
    </row>
    <row r="4" spans="1:10" ht="33" customHeight="1" thickBot="1">
      <c r="A4" s="819" t="s">
        <v>64</v>
      </c>
      <c r="B4" s="820"/>
      <c r="C4" s="650" t="s">
        <v>65</v>
      </c>
      <c r="D4" s="651" t="s">
        <v>66</v>
      </c>
      <c r="E4" s="652" t="s">
        <v>67</v>
      </c>
      <c r="F4" s="653" t="s">
        <v>68</v>
      </c>
      <c r="G4" s="652" t="s">
        <v>69</v>
      </c>
      <c r="H4" s="719" t="s">
        <v>70</v>
      </c>
      <c r="I4" s="753" t="s">
        <v>71</v>
      </c>
    </row>
    <row r="5" spans="1:10" s="641" customFormat="1" ht="36" customHeight="1" thickTop="1" thickBot="1">
      <c r="A5" s="821" t="s">
        <v>72</v>
      </c>
      <c r="B5" s="822"/>
      <c r="C5" s="666"/>
      <c r="D5" s="678"/>
      <c r="E5" s="642">
        <f>C5</f>
        <v>0</v>
      </c>
      <c r="F5" s="823"/>
      <c r="G5" s="824"/>
      <c r="H5" s="824"/>
      <c r="I5" s="825"/>
    </row>
    <row r="6" spans="1:10" ht="34.4" customHeight="1">
      <c r="A6" s="833" t="s">
        <v>73</v>
      </c>
      <c r="B6" s="834"/>
      <c r="C6" s="656">
        <f>C7</f>
        <v>0</v>
      </c>
      <c r="D6" s="657"/>
      <c r="E6" s="656">
        <f>E7</f>
        <v>0</v>
      </c>
      <c r="F6" s="682"/>
      <c r="G6" s="683"/>
      <c r="H6" s="683"/>
      <c r="I6" s="684"/>
    </row>
    <row r="7" spans="1:10" ht="21" customHeight="1">
      <c r="A7" s="835" t="s">
        <v>40</v>
      </c>
      <c r="B7" s="836"/>
      <c r="C7" s="658">
        <f>SUM(C8:C13)</f>
        <v>0</v>
      </c>
      <c r="D7" s="639"/>
      <c r="E7" s="658">
        <f>SUM(E8:E13)</f>
        <v>0</v>
      </c>
      <c r="F7" s="685"/>
      <c r="G7" s="686"/>
      <c r="H7" s="686"/>
      <c r="I7" s="687"/>
    </row>
    <row r="8" spans="1:10" ht="21" customHeight="1">
      <c r="A8" s="659"/>
      <c r="B8" s="655" t="s">
        <v>74</v>
      </c>
      <c r="C8" s="665"/>
      <c r="D8" s="665"/>
      <c r="E8" s="665"/>
      <c r="F8" s="685"/>
      <c r="G8" s="686"/>
      <c r="H8" s="686"/>
      <c r="I8" s="687"/>
    </row>
    <row r="9" spans="1:10" ht="21" customHeight="1">
      <c r="A9" s="660"/>
      <c r="B9" s="661" t="s">
        <v>75</v>
      </c>
      <c r="C9" s="666"/>
      <c r="D9" s="640"/>
      <c r="E9" s="663"/>
      <c r="F9" s="685"/>
      <c r="G9" s="686"/>
      <c r="H9" s="686"/>
      <c r="I9" s="687"/>
    </row>
    <row r="10" spans="1:10" ht="21" customHeight="1">
      <c r="A10" s="660"/>
      <c r="B10" s="662" t="s">
        <v>75</v>
      </c>
      <c r="C10" s="666"/>
      <c r="D10" s="640"/>
      <c r="E10" s="663"/>
      <c r="F10" s="685"/>
      <c r="G10" s="686"/>
      <c r="H10" s="686"/>
      <c r="I10" s="687"/>
    </row>
    <row r="11" spans="1:10" ht="21" customHeight="1">
      <c r="A11" s="660"/>
      <c r="B11" s="661" t="s">
        <v>75</v>
      </c>
      <c r="C11" s="666"/>
      <c r="D11" s="640"/>
      <c r="E11" s="663"/>
      <c r="F11" s="685"/>
      <c r="G11" s="686"/>
      <c r="H11" s="686"/>
      <c r="I11" s="687"/>
    </row>
    <row r="12" spans="1:10" ht="21" customHeight="1">
      <c r="A12" s="660"/>
      <c r="B12" s="661" t="s">
        <v>76</v>
      </c>
      <c r="C12" s="666"/>
      <c r="D12" s="644"/>
      <c r="E12" s="663"/>
      <c r="F12" s="685"/>
      <c r="G12" s="686"/>
      <c r="H12" s="686"/>
      <c r="I12" s="687"/>
    </row>
    <row r="13" spans="1:10" ht="20.149999999999999" customHeight="1" thickBot="1">
      <c r="A13" s="654"/>
      <c r="B13" s="667" t="s">
        <v>77</v>
      </c>
      <c r="C13" s="668"/>
      <c r="D13" s="643"/>
      <c r="E13" s="664"/>
      <c r="F13" s="688"/>
      <c r="G13" s="689"/>
      <c r="H13" s="689"/>
      <c r="I13" s="690"/>
    </row>
    <row r="14" spans="1:10" ht="31.4" customHeight="1" thickBot="1">
      <c r="A14" s="827" t="s">
        <v>78</v>
      </c>
      <c r="B14" s="828"/>
      <c r="C14" s="669">
        <f>C6+C5</f>
        <v>0</v>
      </c>
      <c r="D14" s="670"/>
      <c r="E14" s="669">
        <f>E6+E5</f>
        <v>0</v>
      </c>
      <c r="F14" s="671"/>
      <c r="G14" s="671"/>
      <c r="H14" s="717"/>
      <c r="I14" s="672"/>
    </row>
    <row r="15" spans="1:10" ht="31.4" customHeight="1" thickBot="1">
      <c r="A15" s="829" t="s">
        <v>79</v>
      </c>
      <c r="B15" s="830"/>
      <c r="C15" s="669">
        <f>ROUNDDOWN(C14*0.1,0)</f>
        <v>0</v>
      </c>
      <c r="D15" s="670"/>
      <c r="E15" s="669">
        <f>ROUNDDOWN(E14*0.1,0)</f>
        <v>0</v>
      </c>
      <c r="F15" s="671"/>
      <c r="G15" s="671"/>
      <c r="H15" s="717"/>
      <c r="I15" s="672"/>
      <c r="J15" s="645" t="s">
        <v>80</v>
      </c>
    </row>
    <row r="16" spans="1:10" ht="31.4" customHeight="1" thickBot="1">
      <c r="A16" s="831" t="s">
        <v>81</v>
      </c>
      <c r="B16" s="832"/>
      <c r="C16" s="646">
        <f>SUM(C14:C15)</f>
        <v>0</v>
      </c>
      <c r="D16" s="647"/>
      <c r="E16" s="646">
        <f>SUM(E14:E15)</f>
        <v>0</v>
      </c>
      <c r="F16" s="648"/>
      <c r="G16" s="648"/>
      <c r="H16" s="718"/>
      <c r="I16" s="649">
        <f>E16-SUM(F16:G16)</f>
        <v>0</v>
      </c>
    </row>
    <row r="17" spans="1:10" ht="187.5" customHeight="1">
      <c r="A17" s="826" t="s">
        <v>82</v>
      </c>
      <c r="B17" s="826"/>
      <c r="C17" s="826"/>
      <c r="D17" s="826"/>
      <c r="E17" s="826"/>
      <c r="F17" s="826"/>
      <c r="G17" s="826"/>
      <c r="H17" s="826"/>
      <c r="I17" s="826"/>
      <c r="J17" s="826"/>
    </row>
  </sheetData>
  <mergeCells count="10">
    <mergeCell ref="B2:I2"/>
    <mergeCell ref="A4:B4"/>
    <mergeCell ref="A5:B5"/>
    <mergeCell ref="F5:I5"/>
    <mergeCell ref="A17:J17"/>
    <mergeCell ref="A14:B14"/>
    <mergeCell ref="A15:B15"/>
    <mergeCell ref="A16:B16"/>
    <mergeCell ref="A6:B6"/>
    <mergeCell ref="A7:B7"/>
  </mergeCells>
  <phoneticPr fontId="56"/>
  <pageMargins left="0.98425196850393704" right="0.98425196850393704" top="0.98425196850393704" bottom="0.98425196850393704" header="0.51181102362204722" footer="0.51181102362204722"/>
  <pageSetup paperSize="9" scale="78" orientation="landscape" blackAndWhite="1" r:id="rId1"/>
  <headerFooter alignWithMargins="0">
    <oddHeader>&amp;R（2023.06版）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G22"/>
  <sheetViews>
    <sheetView workbookViewId="0">
      <selection activeCell="D6" sqref="D6"/>
    </sheetView>
  </sheetViews>
  <sheetFormatPr defaultColWidth="9" defaultRowHeight="14"/>
  <cols>
    <col min="1" max="1" width="35.58203125" customWidth="1"/>
    <col min="2" max="7" width="16.08203125" customWidth="1"/>
  </cols>
  <sheetData>
    <row r="1" spans="1:7" ht="15" customHeight="1">
      <c r="A1" s="691"/>
      <c r="B1" s="692"/>
      <c r="C1" s="692"/>
      <c r="D1" s="692"/>
      <c r="E1" s="692"/>
      <c r="F1" s="693"/>
      <c r="G1" s="694" t="s">
        <v>83</v>
      </c>
    </row>
    <row r="2" spans="1:7" ht="42" customHeight="1">
      <c r="A2" s="837" t="s">
        <v>84</v>
      </c>
      <c r="B2" s="837"/>
      <c r="C2" s="837"/>
      <c r="D2" s="837"/>
      <c r="E2" s="837"/>
      <c r="F2" s="837"/>
      <c r="G2" s="837"/>
    </row>
    <row r="3" spans="1:7">
      <c r="A3" s="695"/>
      <c r="B3" s="696"/>
      <c r="C3" s="696"/>
      <c r="D3" s="696"/>
      <c r="E3" s="696"/>
      <c r="F3" s="696"/>
      <c r="G3" s="695" t="s">
        <v>30</v>
      </c>
    </row>
    <row r="4" spans="1:7" ht="30" customHeight="1">
      <c r="A4" s="697" t="s">
        <v>85</v>
      </c>
      <c r="B4" s="698" t="s">
        <v>86</v>
      </c>
      <c r="C4" s="698" t="s">
        <v>87</v>
      </c>
      <c r="D4" s="698" t="s">
        <v>88</v>
      </c>
      <c r="E4" s="698" t="s">
        <v>89</v>
      </c>
      <c r="F4" s="698" t="s">
        <v>90</v>
      </c>
      <c r="G4" s="840" t="s">
        <v>91</v>
      </c>
    </row>
    <row r="5" spans="1:7" ht="15" customHeight="1">
      <c r="A5" s="699"/>
      <c r="B5" s="700" t="s">
        <v>92</v>
      </c>
      <c r="C5" s="701" t="s">
        <v>93</v>
      </c>
      <c r="D5" s="701" t="s">
        <v>94</v>
      </c>
      <c r="E5" s="701" t="s">
        <v>95</v>
      </c>
      <c r="F5" s="701" t="s">
        <v>96</v>
      </c>
      <c r="G5" s="841"/>
    </row>
    <row r="6" spans="1:7" ht="24" customHeight="1">
      <c r="A6" s="702" t="s">
        <v>41</v>
      </c>
      <c r="B6" s="703"/>
      <c r="C6" s="703"/>
      <c r="D6" s="703"/>
      <c r="E6" s="703">
        <f t="shared" ref="E6:E15" si="0">B6-D6</f>
        <v>0</v>
      </c>
      <c r="F6" s="703">
        <f t="shared" ref="F6:F15" si="1">IF(B6*0.05&lt;500000,B6*0.05,"500,000")</f>
        <v>0</v>
      </c>
      <c r="G6" s="704"/>
    </row>
    <row r="7" spans="1:7" ht="24" customHeight="1">
      <c r="A7" s="702" t="s">
        <v>42</v>
      </c>
      <c r="B7" s="703"/>
      <c r="C7" s="703"/>
      <c r="D7" s="703"/>
      <c r="E7" s="703">
        <f t="shared" si="0"/>
        <v>0</v>
      </c>
      <c r="F7" s="703">
        <f t="shared" si="1"/>
        <v>0</v>
      </c>
      <c r="G7" s="704"/>
    </row>
    <row r="8" spans="1:7" ht="24" customHeight="1">
      <c r="A8" s="702" t="s">
        <v>57</v>
      </c>
      <c r="B8" s="703"/>
      <c r="C8" s="703"/>
      <c r="D8" s="703"/>
      <c r="E8" s="703">
        <f t="shared" si="0"/>
        <v>0</v>
      </c>
      <c r="F8" s="703">
        <f t="shared" si="1"/>
        <v>0</v>
      </c>
      <c r="G8" s="704"/>
    </row>
    <row r="9" spans="1:7" ht="24" customHeight="1">
      <c r="A9" s="702" t="s">
        <v>44</v>
      </c>
      <c r="B9" s="703"/>
      <c r="C9" s="703"/>
      <c r="D9" s="703"/>
      <c r="E9" s="705">
        <f t="shared" si="0"/>
        <v>0</v>
      </c>
      <c r="F9" s="705">
        <f t="shared" si="1"/>
        <v>0</v>
      </c>
      <c r="G9" s="704"/>
    </row>
    <row r="10" spans="1:7" ht="24" customHeight="1">
      <c r="A10" s="702" t="s">
        <v>45</v>
      </c>
      <c r="B10" s="703"/>
      <c r="C10" s="703"/>
      <c r="D10" s="703"/>
      <c r="E10" s="703">
        <f t="shared" si="0"/>
        <v>0</v>
      </c>
      <c r="F10" s="703">
        <f t="shared" si="1"/>
        <v>0</v>
      </c>
      <c r="G10" s="704"/>
    </row>
    <row r="11" spans="1:7" ht="24" customHeight="1">
      <c r="A11" s="702" t="s">
        <v>46</v>
      </c>
      <c r="B11" s="703"/>
      <c r="C11" s="703"/>
      <c r="D11" s="703"/>
      <c r="E11" s="703">
        <f t="shared" si="0"/>
        <v>0</v>
      </c>
      <c r="F11" s="703">
        <f t="shared" si="1"/>
        <v>0</v>
      </c>
      <c r="G11" s="704"/>
    </row>
    <row r="12" spans="1:7" ht="24" customHeight="1">
      <c r="A12" s="702" t="s">
        <v>47</v>
      </c>
      <c r="B12" s="703"/>
      <c r="C12" s="703"/>
      <c r="D12" s="703"/>
      <c r="E12" s="703">
        <f t="shared" si="0"/>
        <v>0</v>
      </c>
      <c r="F12" s="703">
        <f t="shared" si="1"/>
        <v>0</v>
      </c>
      <c r="G12" s="704"/>
    </row>
    <row r="13" spans="1:7" ht="24" customHeight="1">
      <c r="A13" s="706" t="s">
        <v>48</v>
      </c>
      <c r="B13" s="703"/>
      <c r="C13" s="703"/>
      <c r="D13" s="703"/>
      <c r="E13" s="703">
        <f t="shared" si="0"/>
        <v>0</v>
      </c>
      <c r="F13" s="703">
        <f t="shared" si="1"/>
        <v>0</v>
      </c>
      <c r="G13" s="704"/>
    </row>
    <row r="14" spans="1:7" ht="24" customHeight="1">
      <c r="A14" s="707" t="s">
        <v>97</v>
      </c>
      <c r="B14" s="708"/>
      <c r="C14" s="708"/>
      <c r="D14" s="708"/>
      <c r="E14" s="705">
        <f t="shared" si="0"/>
        <v>0</v>
      </c>
      <c r="F14" s="705">
        <f t="shared" si="1"/>
        <v>0</v>
      </c>
      <c r="G14" s="709"/>
    </row>
    <row r="15" spans="1:7" ht="24" customHeight="1">
      <c r="A15" s="710" t="s">
        <v>98</v>
      </c>
      <c r="B15" s="708"/>
      <c r="C15" s="708"/>
      <c r="D15" s="708"/>
      <c r="E15" s="705">
        <f t="shared" si="0"/>
        <v>0</v>
      </c>
      <c r="F15" s="705">
        <f t="shared" si="1"/>
        <v>0</v>
      </c>
      <c r="G15" s="709"/>
    </row>
    <row r="16" spans="1:7" ht="24" customHeight="1">
      <c r="A16" s="711" t="s">
        <v>99</v>
      </c>
      <c r="B16" s="712">
        <f>SUM(B6:B13)</f>
        <v>0</v>
      </c>
      <c r="C16" s="713"/>
      <c r="D16" s="714">
        <f>SUM(D6:D13)</f>
        <v>0</v>
      </c>
      <c r="E16" s="713"/>
      <c r="F16" s="713"/>
      <c r="G16" s="715"/>
    </row>
    <row r="17" spans="1:7" ht="18" customHeight="1">
      <c r="A17" s="838" t="s">
        <v>100</v>
      </c>
      <c r="B17" s="838"/>
      <c r="C17" s="838"/>
      <c r="D17" s="838"/>
      <c r="E17" s="838"/>
      <c r="F17" s="838"/>
      <c r="G17" s="838"/>
    </row>
    <row r="18" spans="1:7" ht="18" customHeight="1">
      <c r="A18" s="716"/>
      <c r="B18" s="696"/>
      <c r="C18" s="696"/>
      <c r="D18" s="696"/>
      <c r="E18" s="696"/>
      <c r="F18" s="696"/>
      <c r="G18" s="696"/>
    </row>
    <row r="19" spans="1:7" ht="167.25" customHeight="1">
      <c r="A19" s="839" t="s">
        <v>101</v>
      </c>
      <c r="B19" s="839"/>
      <c r="C19" s="839"/>
      <c r="D19" s="839"/>
      <c r="E19" s="839"/>
      <c r="F19" s="839"/>
      <c r="G19" s="839"/>
    </row>
    <row r="20" spans="1:7">
      <c r="A20" s="131"/>
      <c r="C20" s="131"/>
    </row>
    <row r="21" spans="1:7">
      <c r="C21" s="131"/>
    </row>
    <row r="22" spans="1:7">
      <c r="C22" s="131"/>
    </row>
  </sheetData>
  <mergeCells count="4">
    <mergeCell ref="A2:G2"/>
    <mergeCell ref="A17:G17"/>
    <mergeCell ref="A19:G19"/>
    <mergeCell ref="G4:G5"/>
  </mergeCells>
  <phoneticPr fontId="56"/>
  <printOptions horizontalCentered="1"/>
  <pageMargins left="0.70866141732283472" right="0.70866141732283472" top="0.55118110236220474" bottom="0.35433070866141736" header="0.31496062992125984" footer="0.31496062992125984"/>
  <pageSetup paperSize="9" scale="92" orientation="landscape" blackAndWhite="1" r:id="rId1"/>
  <headerFooter>
    <oddHeader>&amp;R&amp;K0000002020年4月1日公示以降（2023.06版）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23"/>
  <sheetViews>
    <sheetView workbookViewId="0">
      <selection activeCell="L12" sqref="L12"/>
    </sheetView>
  </sheetViews>
  <sheetFormatPr defaultColWidth="9" defaultRowHeight="14"/>
  <cols>
    <col min="1" max="1" width="8.5" style="106" customWidth="1"/>
    <col min="2" max="2" width="20.58203125" style="106" customWidth="1"/>
    <col min="3" max="3" width="24.58203125" style="106" customWidth="1"/>
    <col min="4" max="4" width="6.58203125" style="106" customWidth="1"/>
    <col min="5" max="5" width="14.58203125" style="106" customWidth="1"/>
    <col min="6" max="6" width="8.58203125" style="107" customWidth="1"/>
    <col min="7" max="7" width="18.58203125" style="106" customWidth="1"/>
    <col min="8" max="16384" width="9" style="106"/>
  </cols>
  <sheetData>
    <row r="1" spans="1:7" ht="24" customHeight="1">
      <c r="B1" s="108"/>
      <c r="G1" s="125" t="s">
        <v>102</v>
      </c>
    </row>
    <row r="2" spans="1:7" ht="36" customHeight="1" thickBot="1">
      <c r="A2" s="104"/>
      <c r="B2" s="842" t="s">
        <v>103</v>
      </c>
      <c r="C2" s="842"/>
      <c r="D2" s="842"/>
      <c r="E2" s="842"/>
      <c r="F2" s="842"/>
      <c r="G2" s="842"/>
    </row>
    <row r="3" spans="1:7" s="105" customFormat="1" ht="24" customHeight="1">
      <c r="A3" s="109"/>
      <c r="B3" s="843" t="s">
        <v>104</v>
      </c>
      <c r="C3" s="845" t="s">
        <v>105</v>
      </c>
      <c r="D3" s="847" t="s">
        <v>6</v>
      </c>
      <c r="E3" s="849" t="s">
        <v>15</v>
      </c>
      <c r="F3" s="853" t="s">
        <v>106</v>
      </c>
      <c r="G3" s="851" t="s">
        <v>107</v>
      </c>
    </row>
    <row r="4" spans="1:7" ht="24" customHeight="1" thickBot="1">
      <c r="B4" s="844"/>
      <c r="C4" s="846"/>
      <c r="D4" s="848"/>
      <c r="E4" s="850"/>
      <c r="F4" s="854"/>
      <c r="G4" s="852"/>
    </row>
    <row r="5" spans="1:7" ht="24" customHeight="1" thickTop="1">
      <c r="A5" s="111"/>
      <c r="B5" s="112" t="str">
        <f t="shared" ref="B5:B21" si="0">IF($A5="","",VLOOKUP($A5,従事者基礎情報,2))</f>
        <v/>
      </c>
      <c r="C5" s="113" t="str">
        <f t="shared" ref="C5:C21" si="1">IF($A5="","",VLOOKUP($A5,従事者基礎情報,3))</f>
        <v/>
      </c>
      <c r="D5" s="114" t="str">
        <f t="shared" ref="D5:D21" si="2">IF($A5="","",VLOOKUP($A5,従事者基礎情報,5))</f>
        <v/>
      </c>
      <c r="E5" s="571" t="str">
        <f>IF($A5="","",VLOOKUP(D5,従事者基礎情報!$I$5:$L$11,2))</f>
        <v/>
      </c>
      <c r="F5" s="115"/>
      <c r="G5" s="126" t="str">
        <f t="shared" ref="G5:G21" si="3">IF(A5="","",E5*F5)</f>
        <v/>
      </c>
    </row>
    <row r="6" spans="1:7" ht="24" customHeight="1">
      <c r="A6" s="111"/>
      <c r="B6" s="112" t="str">
        <f t="shared" si="0"/>
        <v/>
      </c>
      <c r="C6" s="113" t="str">
        <f t="shared" si="1"/>
        <v/>
      </c>
      <c r="D6" s="114" t="str">
        <f t="shared" si="2"/>
        <v/>
      </c>
      <c r="E6" s="571" t="str">
        <f>IF($A6="","",VLOOKUP(D6,従事者基礎情報!$I$5:$L$11,2))</f>
        <v/>
      </c>
      <c r="F6" s="115"/>
      <c r="G6" s="127" t="str">
        <f t="shared" si="3"/>
        <v/>
      </c>
    </row>
    <row r="7" spans="1:7" ht="24" customHeight="1">
      <c r="A7" s="111"/>
      <c r="B7" s="117" t="str">
        <f t="shared" si="0"/>
        <v/>
      </c>
      <c r="C7" s="118" t="str">
        <f t="shared" si="1"/>
        <v/>
      </c>
      <c r="D7" s="119" t="str">
        <f t="shared" si="2"/>
        <v/>
      </c>
      <c r="E7" s="571" t="str">
        <f>IF($A7="","",VLOOKUP(D7,従事者基礎情報!$I$5:$L$11,2))</f>
        <v/>
      </c>
      <c r="F7" s="115"/>
      <c r="G7" s="127" t="str">
        <f t="shared" si="3"/>
        <v/>
      </c>
    </row>
    <row r="8" spans="1:7" ht="24" customHeight="1">
      <c r="A8" s="111"/>
      <c r="B8" s="117" t="str">
        <f t="shared" si="0"/>
        <v/>
      </c>
      <c r="C8" s="118" t="str">
        <f t="shared" si="1"/>
        <v/>
      </c>
      <c r="D8" s="119" t="str">
        <f t="shared" si="2"/>
        <v/>
      </c>
      <c r="E8" s="571" t="str">
        <f>IF($A8="","",VLOOKUP(D8,従事者基礎情報!$I$5:$L$11,2))</f>
        <v/>
      </c>
      <c r="F8" s="115"/>
      <c r="G8" s="127" t="str">
        <f t="shared" si="3"/>
        <v/>
      </c>
    </row>
    <row r="9" spans="1:7" ht="24" customHeight="1">
      <c r="A9" s="111"/>
      <c r="B9" s="112" t="str">
        <f t="shared" si="0"/>
        <v/>
      </c>
      <c r="C9" s="113" t="str">
        <f t="shared" si="1"/>
        <v/>
      </c>
      <c r="D9" s="114" t="str">
        <f t="shared" si="2"/>
        <v/>
      </c>
      <c r="E9" s="571" t="str">
        <f>IF($A9="","",VLOOKUP(D9,従事者基礎情報!$I$5:$L$11,2))</f>
        <v/>
      </c>
      <c r="F9" s="115"/>
      <c r="G9" s="127" t="str">
        <f t="shared" si="3"/>
        <v/>
      </c>
    </row>
    <row r="10" spans="1:7">
      <c r="A10" s="111"/>
      <c r="B10" s="117" t="str">
        <f t="shared" si="0"/>
        <v/>
      </c>
      <c r="C10" s="118" t="str">
        <f t="shared" si="1"/>
        <v/>
      </c>
      <c r="D10" s="119" t="str">
        <f t="shared" si="2"/>
        <v/>
      </c>
      <c r="E10" s="571" t="str">
        <f>IF($A10="","",VLOOKUP(D10,従事者基礎情報!$I$5:$L$11,2))</f>
        <v/>
      </c>
      <c r="F10" s="115"/>
      <c r="G10" s="237" t="str">
        <f t="shared" si="3"/>
        <v/>
      </c>
    </row>
    <row r="11" spans="1:7">
      <c r="A11" s="111"/>
      <c r="B11" s="117" t="str">
        <f t="shared" si="0"/>
        <v/>
      </c>
      <c r="C11" s="118" t="str">
        <f t="shared" si="1"/>
        <v/>
      </c>
      <c r="D11" s="119" t="str">
        <f t="shared" si="2"/>
        <v/>
      </c>
      <c r="E11" s="116" t="str">
        <f>IF($A11="","",VLOOKUP(D11,従事者基礎情報!$I$5:$L$11,2))</f>
        <v/>
      </c>
      <c r="F11" s="115"/>
      <c r="G11" s="237" t="str">
        <f t="shared" si="3"/>
        <v/>
      </c>
    </row>
    <row r="12" spans="1:7">
      <c r="A12" s="111"/>
      <c r="B12" s="117" t="str">
        <f t="shared" si="0"/>
        <v/>
      </c>
      <c r="C12" s="118" t="str">
        <f t="shared" si="1"/>
        <v/>
      </c>
      <c r="D12" s="119" t="str">
        <f t="shared" si="2"/>
        <v/>
      </c>
      <c r="E12" s="116" t="str">
        <f>IF($A12="","",VLOOKUP(D12,従事者基礎情報!$I$5:$L$11,2))</f>
        <v/>
      </c>
      <c r="F12" s="115"/>
      <c r="G12" s="237" t="str">
        <f t="shared" si="3"/>
        <v/>
      </c>
    </row>
    <row r="13" spans="1:7">
      <c r="A13" s="111"/>
      <c r="B13" s="117" t="str">
        <f t="shared" si="0"/>
        <v/>
      </c>
      <c r="C13" s="118" t="str">
        <f t="shared" si="1"/>
        <v/>
      </c>
      <c r="D13" s="119" t="str">
        <f t="shared" si="2"/>
        <v/>
      </c>
      <c r="E13" s="116" t="str">
        <f>IF($A13="","",VLOOKUP(D13,従事者基礎情報!$I$5:$L$11,2))</f>
        <v/>
      </c>
      <c r="F13" s="115"/>
      <c r="G13" s="127" t="str">
        <f t="shared" si="3"/>
        <v/>
      </c>
    </row>
    <row r="14" spans="1:7">
      <c r="A14" s="111"/>
      <c r="B14" s="117" t="str">
        <f t="shared" si="0"/>
        <v/>
      </c>
      <c r="C14" s="118" t="str">
        <f t="shared" si="1"/>
        <v/>
      </c>
      <c r="D14" s="119" t="str">
        <f t="shared" si="2"/>
        <v/>
      </c>
      <c r="E14" s="116" t="str">
        <f>IF($A14="","",VLOOKUP(D14,従事者基礎情報!$I$5:$L$11,2))</f>
        <v/>
      </c>
      <c r="F14" s="115"/>
      <c r="G14" s="316" t="str">
        <f t="shared" si="3"/>
        <v/>
      </c>
    </row>
    <row r="15" spans="1:7">
      <c r="A15" s="111"/>
      <c r="B15" s="117" t="str">
        <f t="shared" si="0"/>
        <v/>
      </c>
      <c r="C15" s="118" t="str">
        <f t="shared" si="1"/>
        <v/>
      </c>
      <c r="D15" s="119" t="str">
        <f t="shared" si="2"/>
        <v/>
      </c>
      <c r="E15" s="116" t="str">
        <f>IF($A15="","",VLOOKUP(D15,従事者基礎情報!$I$5:$L$11,2))</f>
        <v/>
      </c>
      <c r="F15" s="115"/>
      <c r="G15" s="237" t="str">
        <f t="shared" si="3"/>
        <v/>
      </c>
    </row>
    <row r="16" spans="1:7">
      <c r="A16" s="111"/>
      <c r="B16" s="117" t="str">
        <f t="shared" si="0"/>
        <v/>
      </c>
      <c r="C16" s="118" t="str">
        <f t="shared" si="1"/>
        <v/>
      </c>
      <c r="D16" s="119" t="str">
        <f t="shared" si="2"/>
        <v/>
      </c>
      <c r="E16" s="116" t="str">
        <f>IF($A16="","",VLOOKUP(D16,従事者基礎情報!$I$5:$L$11,2))</f>
        <v/>
      </c>
      <c r="F16" s="115"/>
      <c r="G16" s="237" t="str">
        <f t="shared" si="3"/>
        <v/>
      </c>
    </row>
    <row r="17" spans="1:7">
      <c r="A17" s="111"/>
      <c r="B17" s="117" t="str">
        <f t="shared" si="0"/>
        <v/>
      </c>
      <c r="C17" s="118" t="str">
        <f t="shared" si="1"/>
        <v/>
      </c>
      <c r="D17" s="119" t="str">
        <f t="shared" si="2"/>
        <v/>
      </c>
      <c r="E17" s="116" t="str">
        <f>IF($A17="","",VLOOKUP(D17,従事者基礎情報!$I$5:$L$11,2))</f>
        <v/>
      </c>
      <c r="F17" s="115"/>
      <c r="G17" s="127" t="str">
        <f t="shared" si="3"/>
        <v/>
      </c>
    </row>
    <row r="18" spans="1:7">
      <c r="A18" s="111"/>
      <c r="B18" s="117" t="str">
        <f t="shared" si="0"/>
        <v/>
      </c>
      <c r="C18" s="118" t="str">
        <f t="shared" si="1"/>
        <v/>
      </c>
      <c r="D18" s="119" t="str">
        <f t="shared" si="2"/>
        <v/>
      </c>
      <c r="E18" s="116" t="str">
        <f>IF($A18="","",VLOOKUP(D18,従事者基礎情報!$I$5:$L$11,2))</f>
        <v/>
      </c>
      <c r="F18" s="115"/>
      <c r="G18" s="316" t="str">
        <f t="shared" si="3"/>
        <v/>
      </c>
    </row>
    <row r="19" spans="1:7">
      <c r="A19" s="111"/>
      <c r="B19" s="117" t="str">
        <f t="shared" si="0"/>
        <v/>
      </c>
      <c r="C19" s="118" t="str">
        <f t="shared" si="1"/>
        <v/>
      </c>
      <c r="D19" s="119" t="str">
        <f t="shared" si="2"/>
        <v/>
      </c>
      <c r="E19" s="116" t="str">
        <f>IF($A19="","",VLOOKUP(D19,従事者基礎情報!$I$5:$L$11,2))</f>
        <v/>
      </c>
      <c r="F19" s="115"/>
      <c r="G19" s="237" t="str">
        <f t="shared" si="3"/>
        <v/>
      </c>
    </row>
    <row r="20" spans="1:7">
      <c r="A20" s="111"/>
      <c r="B20" s="117" t="str">
        <f t="shared" si="0"/>
        <v/>
      </c>
      <c r="C20" s="118" t="str">
        <f t="shared" si="1"/>
        <v/>
      </c>
      <c r="D20" s="119" t="str">
        <f t="shared" si="2"/>
        <v/>
      </c>
      <c r="E20" s="116" t="str">
        <f>IF($A20="","",VLOOKUP(D20,従事者基礎情報!$I$5:$L$11,2))</f>
        <v/>
      </c>
      <c r="F20" s="115"/>
      <c r="G20" s="237" t="str">
        <f t="shared" si="3"/>
        <v/>
      </c>
    </row>
    <row r="21" spans="1:7" ht="14.5" thickBot="1">
      <c r="A21" s="111"/>
      <c r="B21" s="117" t="str">
        <f t="shared" si="0"/>
        <v/>
      </c>
      <c r="C21" s="118" t="str">
        <f t="shared" si="1"/>
        <v/>
      </c>
      <c r="D21" s="119" t="str">
        <f t="shared" si="2"/>
        <v/>
      </c>
      <c r="E21" s="116" t="str">
        <f>IF($A21="","",VLOOKUP(D21,従事者基礎情報!$I$5:$L$11,2))</f>
        <v/>
      </c>
      <c r="F21" s="676"/>
      <c r="G21" s="127" t="str">
        <f t="shared" si="3"/>
        <v/>
      </c>
    </row>
    <row r="22" spans="1:7" ht="24" customHeight="1" thickBot="1">
      <c r="A22" s="123"/>
      <c r="B22" s="449"/>
      <c r="C22" s="124"/>
      <c r="D22" s="124"/>
      <c r="E22" s="124"/>
      <c r="F22" s="677" t="s">
        <v>108</v>
      </c>
      <c r="G22" s="128">
        <f>SUM(G5:G21)</f>
        <v>0</v>
      </c>
    </row>
    <row r="23" spans="1:7" ht="24" customHeight="1"/>
  </sheetData>
  <mergeCells count="7">
    <mergeCell ref="B2:G2"/>
    <mergeCell ref="B3:B4"/>
    <mergeCell ref="C3:C4"/>
    <mergeCell ref="D3:D4"/>
    <mergeCell ref="E3:E4"/>
    <mergeCell ref="G3:G4"/>
    <mergeCell ref="F3:F4"/>
  </mergeCells>
  <phoneticPr fontId="56"/>
  <printOptions horizontalCentered="1"/>
  <pageMargins left="0.70866141732283472" right="0.70866141732283472" top="0.55118110236220474" bottom="0.35433070866141736" header="0.31496062992125984" footer="0.31496062992125984"/>
  <pageSetup paperSize="9" orientation="landscape" blackAndWhite="1" r:id="rId1"/>
  <headerFooter>
    <oddHeader>&amp;R&amp;K0000002020年4月1日公示以降（2023.06版）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30F8-672B-4CC8-A096-F5D124500647}">
  <dimension ref="A1:E24"/>
  <sheetViews>
    <sheetView zoomScale="87" workbookViewId="0">
      <selection activeCell="C21" sqref="C21"/>
    </sheetView>
  </sheetViews>
  <sheetFormatPr defaultRowHeight="14"/>
  <cols>
    <col min="1" max="1" width="6.58203125" customWidth="1"/>
    <col min="2" max="2" width="28.33203125" customWidth="1"/>
    <col min="3" max="3" width="23.33203125" customWidth="1"/>
    <col min="4" max="4" width="21.33203125" customWidth="1"/>
    <col min="5" max="5" width="6.58203125" customWidth="1"/>
  </cols>
  <sheetData>
    <row r="1" spans="1:5">
      <c r="A1" s="722"/>
      <c r="B1" s="722"/>
      <c r="C1" s="722"/>
      <c r="D1" s="722"/>
      <c r="E1" s="723" t="s">
        <v>109</v>
      </c>
    </row>
    <row r="2" spans="1:5" ht="16.5">
      <c r="A2" s="724"/>
      <c r="B2" s="725"/>
      <c r="C2" s="725" t="s">
        <v>110</v>
      </c>
      <c r="D2" s="725"/>
      <c r="E2" s="725"/>
    </row>
    <row r="3" spans="1:5" ht="14.5" thickBot="1">
      <c r="A3" s="726"/>
      <c r="B3" s="724"/>
      <c r="C3" s="724"/>
      <c r="D3" s="724"/>
      <c r="E3" s="724"/>
    </row>
    <row r="4" spans="1:5" ht="14.5" thickBot="1">
      <c r="A4" s="727"/>
      <c r="B4" s="728" t="s">
        <v>104</v>
      </c>
      <c r="C4" s="729" t="s">
        <v>105</v>
      </c>
      <c r="D4" s="729" t="s">
        <v>5</v>
      </c>
      <c r="E4" s="730" t="s">
        <v>6</v>
      </c>
    </row>
    <row r="5" spans="1:5" ht="14.5" thickTop="1">
      <c r="A5" s="92"/>
      <c r="B5" s="731" t="str">
        <f t="shared" ref="B5:B23" si="0">IF($A5="","",VLOOKUP($A5,従事者基礎情報,2))</f>
        <v/>
      </c>
      <c r="C5" s="732" t="str">
        <f t="shared" ref="C5:C24" si="1">IF($A5="","",VLOOKUP($A5,従事者基礎情報,3))</f>
        <v/>
      </c>
      <c r="D5" s="733" t="str">
        <f t="shared" ref="D5:D24" si="2">IF($A5="","",VLOOKUP($A5,従事者基礎情報,4))</f>
        <v/>
      </c>
      <c r="E5" s="734" t="str">
        <f>IF($A5="","",VLOOKUP($A5,従事者基礎情報,5))</f>
        <v/>
      </c>
    </row>
    <row r="6" spans="1:5">
      <c r="A6" s="92"/>
      <c r="B6" s="731" t="str">
        <f t="shared" si="0"/>
        <v/>
      </c>
      <c r="C6" s="732" t="str">
        <f t="shared" si="1"/>
        <v/>
      </c>
      <c r="D6" s="733" t="str">
        <f t="shared" si="2"/>
        <v/>
      </c>
      <c r="E6" s="734" t="str">
        <f t="shared" ref="E6:E24" si="3">IF($A6="","",VLOOKUP($A6,従事者基礎情報,5))</f>
        <v/>
      </c>
    </row>
    <row r="7" spans="1:5">
      <c r="A7" s="92"/>
      <c r="B7" s="735" t="str">
        <f t="shared" si="0"/>
        <v/>
      </c>
      <c r="C7" s="732" t="str">
        <f t="shared" si="1"/>
        <v/>
      </c>
      <c r="D7" s="733" t="str">
        <f t="shared" si="2"/>
        <v/>
      </c>
      <c r="E7" s="734" t="str">
        <f t="shared" si="3"/>
        <v/>
      </c>
    </row>
    <row r="8" spans="1:5">
      <c r="A8" s="92"/>
      <c r="B8" s="735" t="str">
        <f>IF($A8="","",VLOOKUP($A8,従事者基礎情報,2))</f>
        <v/>
      </c>
      <c r="C8" s="732" t="str">
        <f t="shared" si="1"/>
        <v/>
      </c>
      <c r="D8" s="736" t="str">
        <f t="shared" si="2"/>
        <v/>
      </c>
      <c r="E8" s="734" t="str">
        <f t="shared" si="3"/>
        <v/>
      </c>
    </row>
    <row r="9" spans="1:5">
      <c r="A9" s="92"/>
      <c r="B9" s="737" t="str">
        <f>IF($A9="","",VLOOKUP($A9,従事者基礎情報,2))</f>
        <v/>
      </c>
      <c r="C9" s="738" t="str">
        <f t="shared" si="1"/>
        <v/>
      </c>
      <c r="D9" s="739" t="str">
        <f t="shared" si="2"/>
        <v/>
      </c>
      <c r="E9" s="740" t="str">
        <f t="shared" si="3"/>
        <v/>
      </c>
    </row>
    <row r="10" spans="1:5">
      <c r="A10" s="92"/>
      <c r="B10" s="741" t="str">
        <f>IF($A10="","",VLOOKUP($A10,従事者基礎情報,2))</f>
        <v/>
      </c>
      <c r="C10" s="738" t="str">
        <f t="shared" si="1"/>
        <v/>
      </c>
      <c r="D10" s="739" t="str">
        <f t="shared" si="2"/>
        <v/>
      </c>
      <c r="E10" s="740" t="str">
        <f t="shared" si="3"/>
        <v/>
      </c>
    </row>
    <row r="11" spans="1:5">
      <c r="A11" s="92"/>
      <c r="B11" s="741"/>
      <c r="C11" s="738" t="str">
        <f t="shared" si="1"/>
        <v/>
      </c>
      <c r="D11" s="739" t="str">
        <f t="shared" si="2"/>
        <v/>
      </c>
      <c r="E11" s="740" t="str">
        <f t="shared" si="3"/>
        <v/>
      </c>
    </row>
    <row r="12" spans="1:5">
      <c r="A12" s="92"/>
      <c r="B12" s="741"/>
      <c r="C12" s="738" t="str">
        <f t="shared" si="1"/>
        <v/>
      </c>
      <c r="D12" s="739" t="str">
        <f t="shared" si="2"/>
        <v/>
      </c>
      <c r="E12" s="740" t="str">
        <f t="shared" si="3"/>
        <v/>
      </c>
    </row>
    <row r="13" spans="1:5">
      <c r="A13" s="92"/>
      <c r="B13" s="737" t="str">
        <f>IF($A13="","",VLOOKUP($A13,従事者基礎情報,2))</f>
        <v/>
      </c>
      <c r="C13" s="738" t="str">
        <f t="shared" si="1"/>
        <v/>
      </c>
      <c r="D13" s="739" t="str">
        <f t="shared" si="2"/>
        <v/>
      </c>
      <c r="E13" s="740" t="str">
        <f t="shared" si="3"/>
        <v/>
      </c>
    </row>
    <row r="14" spans="1:5">
      <c r="A14" s="92"/>
      <c r="B14" s="741" t="str">
        <f t="shared" si="0"/>
        <v/>
      </c>
      <c r="C14" s="738" t="str">
        <f t="shared" si="1"/>
        <v/>
      </c>
      <c r="D14" s="739" t="str">
        <f t="shared" si="2"/>
        <v/>
      </c>
      <c r="E14" s="740" t="str">
        <f t="shared" si="3"/>
        <v/>
      </c>
    </row>
    <row r="15" spans="1:5">
      <c r="A15" s="92"/>
      <c r="B15" s="741" t="str">
        <f t="shared" si="0"/>
        <v/>
      </c>
      <c r="C15" s="738" t="str">
        <f t="shared" si="1"/>
        <v/>
      </c>
      <c r="D15" s="739" t="str">
        <f t="shared" si="2"/>
        <v/>
      </c>
      <c r="E15" s="740" t="str">
        <f t="shared" si="3"/>
        <v/>
      </c>
    </row>
    <row r="16" spans="1:5">
      <c r="A16" s="92"/>
      <c r="B16" s="741" t="str">
        <f t="shared" si="0"/>
        <v/>
      </c>
      <c r="C16" s="738" t="str">
        <f t="shared" si="1"/>
        <v/>
      </c>
      <c r="D16" s="739" t="str">
        <f t="shared" si="2"/>
        <v/>
      </c>
      <c r="E16" s="740" t="str">
        <f t="shared" si="3"/>
        <v/>
      </c>
    </row>
    <row r="17" spans="1:5">
      <c r="A17" s="92"/>
      <c r="B17" s="741" t="str">
        <f t="shared" si="0"/>
        <v/>
      </c>
      <c r="C17" s="738" t="str">
        <f t="shared" si="1"/>
        <v/>
      </c>
      <c r="D17" s="739" t="str">
        <f t="shared" si="2"/>
        <v/>
      </c>
      <c r="E17" s="740" t="str">
        <f t="shared" si="3"/>
        <v/>
      </c>
    </row>
    <row r="18" spans="1:5">
      <c r="A18" s="92"/>
      <c r="B18" s="741" t="str">
        <f t="shared" si="0"/>
        <v/>
      </c>
      <c r="C18" s="738" t="str">
        <f t="shared" si="1"/>
        <v/>
      </c>
      <c r="D18" s="739" t="str">
        <f t="shared" si="2"/>
        <v/>
      </c>
      <c r="E18" s="740" t="str">
        <f t="shared" si="3"/>
        <v/>
      </c>
    </row>
    <row r="19" spans="1:5">
      <c r="A19" s="92"/>
      <c r="B19" s="741" t="str">
        <f t="shared" si="0"/>
        <v/>
      </c>
      <c r="C19" s="738" t="str">
        <f t="shared" si="1"/>
        <v/>
      </c>
      <c r="D19" s="739" t="str">
        <f t="shared" si="2"/>
        <v/>
      </c>
      <c r="E19" s="740" t="str">
        <f t="shared" si="3"/>
        <v/>
      </c>
    </row>
    <row r="20" spans="1:5">
      <c r="A20" s="92"/>
      <c r="B20" s="741" t="str">
        <f t="shared" si="0"/>
        <v/>
      </c>
      <c r="C20" s="738" t="str">
        <f t="shared" si="1"/>
        <v/>
      </c>
      <c r="D20" s="739" t="str">
        <f t="shared" si="2"/>
        <v/>
      </c>
      <c r="E20" s="740" t="str">
        <f t="shared" si="3"/>
        <v/>
      </c>
    </row>
    <row r="21" spans="1:5">
      <c r="A21" s="92"/>
      <c r="B21" s="741" t="str">
        <f t="shared" si="0"/>
        <v/>
      </c>
      <c r="C21" s="738" t="str">
        <f t="shared" si="1"/>
        <v/>
      </c>
      <c r="D21" s="739" t="str">
        <f t="shared" si="2"/>
        <v/>
      </c>
      <c r="E21" s="740" t="str">
        <f t="shared" si="3"/>
        <v/>
      </c>
    </row>
    <row r="22" spans="1:5">
      <c r="A22" s="92"/>
      <c r="B22" s="741" t="str">
        <f t="shared" si="0"/>
        <v/>
      </c>
      <c r="C22" s="738" t="str">
        <f t="shared" si="1"/>
        <v/>
      </c>
      <c r="D22" s="739" t="str">
        <f t="shared" si="2"/>
        <v/>
      </c>
      <c r="E22" s="740" t="str">
        <f t="shared" si="3"/>
        <v/>
      </c>
    </row>
    <row r="23" spans="1:5">
      <c r="A23" s="92"/>
      <c r="B23" s="741" t="str">
        <f t="shared" si="0"/>
        <v/>
      </c>
      <c r="C23" s="738" t="str">
        <f t="shared" si="1"/>
        <v/>
      </c>
      <c r="D23" s="739" t="str">
        <f t="shared" si="2"/>
        <v/>
      </c>
      <c r="E23" s="740" t="str">
        <f t="shared" si="3"/>
        <v/>
      </c>
    </row>
    <row r="24" spans="1:5" ht="14.5" thickBot="1">
      <c r="A24" s="92"/>
      <c r="B24" s="742"/>
      <c r="C24" s="743" t="str">
        <f t="shared" si="1"/>
        <v/>
      </c>
      <c r="D24" s="744" t="str">
        <f t="shared" si="2"/>
        <v/>
      </c>
      <c r="E24" s="745" t="str">
        <f t="shared" si="3"/>
        <v/>
      </c>
    </row>
  </sheetData>
  <phoneticPr fontId="56"/>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B33"/>
  <sheetViews>
    <sheetView topLeftCell="B1" zoomScale="85" zoomScaleNormal="85" workbookViewId="0">
      <selection activeCell="L12" sqref="L12"/>
    </sheetView>
  </sheetViews>
  <sheetFormatPr defaultColWidth="9" defaultRowHeight="14"/>
  <cols>
    <col min="1" max="1" width="7.5" customWidth="1"/>
    <col min="2" max="2" width="24.58203125" customWidth="1"/>
    <col min="3" max="3" width="20.58203125" customWidth="1"/>
    <col min="4" max="4" width="8" customWidth="1"/>
    <col min="5" max="6" width="12.58203125" customWidth="1"/>
    <col min="7" max="7" width="6.58203125" customWidth="1"/>
    <col min="8" max="8" width="18.58203125" customWidth="1"/>
    <col min="9" max="9" width="9" customWidth="1"/>
    <col min="10" max="10" width="9.58203125" customWidth="1"/>
    <col min="11" max="11" width="7.08203125" customWidth="1"/>
    <col min="12" max="12" width="9.58203125" customWidth="1"/>
    <col min="13" max="13" width="7.08203125" customWidth="1"/>
    <col min="14" max="14" width="9.58203125" customWidth="1"/>
    <col min="15" max="15" width="8.08203125" customWidth="1"/>
    <col min="16" max="16" width="9.58203125" customWidth="1"/>
    <col min="17" max="17" width="11.58203125" customWidth="1"/>
    <col min="18" max="18" width="7.08203125" customWidth="1"/>
    <col min="19" max="19" width="11.58203125" customWidth="1"/>
    <col min="20" max="20" width="7.08203125" customWidth="1"/>
    <col min="21" max="21" width="11.58203125" customWidth="1"/>
    <col min="22" max="22" width="7.08203125" customWidth="1"/>
    <col min="23" max="23" width="11.58203125" customWidth="1"/>
    <col min="24" max="26" width="13.58203125" hidden="1" customWidth="1"/>
    <col min="27" max="27" width="19" customWidth="1"/>
    <col min="28" max="28" width="36.58203125" customWidth="1"/>
  </cols>
  <sheetData>
    <row r="1" spans="1:28" ht="24" customHeight="1">
      <c r="AB1" s="95" t="s">
        <v>111</v>
      </c>
    </row>
    <row r="2" spans="1:28" ht="24" customHeight="1">
      <c r="B2" s="797" t="s">
        <v>112</v>
      </c>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row>
    <row r="3" spans="1:28" ht="15" customHeight="1" thickBot="1"/>
    <row r="4" spans="1:28" s="99" customFormat="1" ht="24" customHeight="1">
      <c r="A4" s="100"/>
      <c r="B4" s="861" t="s">
        <v>3</v>
      </c>
      <c r="C4" s="865" t="s">
        <v>113</v>
      </c>
      <c r="D4" s="884" t="s">
        <v>6</v>
      </c>
      <c r="E4" s="869" t="s">
        <v>114</v>
      </c>
      <c r="F4" s="870"/>
      <c r="G4" s="871"/>
      <c r="H4" s="755" t="s">
        <v>115</v>
      </c>
      <c r="I4" s="867" t="s">
        <v>116</v>
      </c>
      <c r="J4" s="872" t="s">
        <v>117</v>
      </c>
      <c r="K4" s="873"/>
      <c r="L4" s="873"/>
      <c r="M4" s="873"/>
      <c r="N4" s="873"/>
      <c r="O4" s="873"/>
      <c r="P4" s="873"/>
      <c r="Q4" s="873"/>
      <c r="R4" s="873"/>
      <c r="S4" s="873"/>
      <c r="T4" s="873"/>
      <c r="U4" s="873"/>
      <c r="V4" s="873"/>
      <c r="W4" s="873"/>
      <c r="X4" s="873"/>
      <c r="Y4" s="873"/>
      <c r="Z4" s="874"/>
      <c r="AA4" s="875" t="s">
        <v>118</v>
      </c>
      <c r="AB4" s="863" t="s">
        <v>119</v>
      </c>
    </row>
    <row r="5" spans="1:28" ht="24" customHeight="1" thickBot="1">
      <c r="A5" s="91"/>
      <c r="B5" s="862"/>
      <c r="C5" s="866"/>
      <c r="D5" s="885"/>
      <c r="E5" s="754" t="s">
        <v>120</v>
      </c>
      <c r="F5" s="756" t="s">
        <v>121</v>
      </c>
      <c r="G5" s="317" t="s">
        <v>122</v>
      </c>
      <c r="H5" s="318" t="s">
        <v>123</v>
      </c>
      <c r="I5" s="868"/>
      <c r="J5" s="862" t="s">
        <v>124</v>
      </c>
      <c r="K5" s="877"/>
      <c r="L5" s="877"/>
      <c r="M5" s="877"/>
      <c r="N5" s="877"/>
      <c r="O5" s="877"/>
      <c r="P5" s="878"/>
      <c r="Q5" s="879" t="s">
        <v>125</v>
      </c>
      <c r="R5" s="880"/>
      <c r="S5" s="880"/>
      <c r="T5" s="880"/>
      <c r="U5" s="880"/>
      <c r="V5" s="880"/>
      <c r="W5" s="881"/>
      <c r="X5" s="882" t="s">
        <v>126</v>
      </c>
      <c r="Y5" s="880"/>
      <c r="Z5" s="883"/>
      <c r="AA5" s="876"/>
      <c r="AB5" s="864"/>
    </row>
    <row r="6" spans="1:28" ht="24" customHeight="1" thickTop="1">
      <c r="A6" s="92"/>
      <c r="B6" s="319" t="str">
        <f t="shared" ref="B6:B24" si="0">IF($A6="","",VLOOKUP($A6,従事者基礎情報,2))</f>
        <v/>
      </c>
      <c r="C6" s="320" t="str">
        <f t="shared" ref="C6:C24" si="1">IF($A6="","",VLOOKUP($A6,従事者基礎情報,3))</f>
        <v/>
      </c>
      <c r="D6" s="321" t="str">
        <f t="shared" ref="D6:D11" si="2">IF($A6="","",VLOOKUP($A6,従事者基礎情報,5))</f>
        <v/>
      </c>
      <c r="E6" s="513"/>
      <c r="F6" s="514"/>
      <c r="G6" s="101" t="str">
        <f t="shared" ref="G6:G11" si="3">IF(ISBLANK(E6),"",F6-E6+1)</f>
        <v/>
      </c>
      <c r="H6" s="517"/>
      <c r="I6" s="322"/>
      <c r="J6" s="450" t="str">
        <f>IF($D6="","",VLOOKUP($D6,単価表,3))</f>
        <v/>
      </c>
      <c r="K6" s="451" t="str">
        <f t="shared" ref="K6:K11" si="4">IF($G6="","",IF($G6&lt;31,$G6,30))</f>
        <v/>
      </c>
      <c r="L6" s="452" t="str">
        <f t="shared" ref="L6:L11" si="5">IF($D6="","",J6*0.9)</f>
        <v/>
      </c>
      <c r="M6" s="453" t="str">
        <f t="shared" ref="M6:M24" si="6">IF($D6="","",IF($G6&lt;31,0,IF($G6&lt;61,$G6-30,30)))</f>
        <v/>
      </c>
      <c r="N6" s="452" t="str">
        <f>IF($D6="","",J6*0.8)</f>
        <v/>
      </c>
      <c r="O6" s="454" t="str">
        <f t="shared" ref="O6:O24" si="7">IF($D6="","",IF($G6&lt;61,0,$G6-60))</f>
        <v/>
      </c>
      <c r="P6" s="455" t="str">
        <f>IF($E6="","",J6*K6+L6*M6+N6*O6)</f>
        <v/>
      </c>
      <c r="Q6" s="456" t="str">
        <f t="shared" ref="Q6:Q11" si="8">IF(E6="","",VLOOKUP($D6,単価表,4))</f>
        <v/>
      </c>
      <c r="R6" s="451" t="str">
        <f t="shared" ref="R6:R24" si="9">IF($D6="","",IF($G6&lt;33,$G6-2,30))</f>
        <v/>
      </c>
      <c r="S6" s="452" t="str">
        <f>IF($D6="","",Q6*0.9)</f>
        <v/>
      </c>
      <c r="T6" s="453" t="str">
        <f t="shared" ref="T6:T24" si="10">IF($D6="","",IF($G6&lt;33,0,IF($G6&lt;62,$G6-32,30)))</f>
        <v/>
      </c>
      <c r="U6" s="452" t="str">
        <f>IF($D6="","",Q6*0.8)</f>
        <v/>
      </c>
      <c r="V6" s="457" t="str">
        <f>IF($E6="","",IF($G6&lt;62,0,$G6-62))</f>
        <v/>
      </c>
      <c r="W6" s="455" t="str">
        <f>IF($E6="","",Q6*R6+S6*T6+U6*V6)</f>
        <v/>
      </c>
      <c r="X6" s="458"/>
      <c r="Y6" s="93"/>
      <c r="Z6" s="96" t="str">
        <f t="shared" ref="Z6:Z11" si="11">IF(Y6="","",X6*Y6)</f>
        <v/>
      </c>
      <c r="AA6" s="97" t="str">
        <f t="shared" ref="AA6:AA24" si="12">IF(G6="","",P6+W6)</f>
        <v/>
      </c>
      <c r="AB6" s="234"/>
    </row>
    <row r="7" spans="1:28" ht="24" customHeight="1">
      <c r="A7" s="92"/>
      <c r="B7" s="323" t="str">
        <f t="shared" si="0"/>
        <v/>
      </c>
      <c r="C7" s="324" t="str">
        <f t="shared" si="1"/>
        <v/>
      </c>
      <c r="D7" s="325" t="str">
        <f>IF($A7="","",VLOOKUP($A7,従事者基礎情報,5))</f>
        <v/>
      </c>
      <c r="E7" s="515"/>
      <c r="F7" s="516"/>
      <c r="G7" s="102" t="str">
        <f t="shared" si="3"/>
        <v/>
      </c>
      <c r="H7" s="518"/>
      <c r="I7" s="322"/>
      <c r="J7" s="450" t="str">
        <f t="shared" ref="J7:J12" si="13">IF($D7="","",VLOOKUP($D7,単価表,3))</f>
        <v/>
      </c>
      <c r="K7" s="459" t="str">
        <f t="shared" si="4"/>
        <v/>
      </c>
      <c r="L7" s="460" t="str">
        <f t="shared" si="5"/>
        <v/>
      </c>
      <c r="M7" s="461" t="str">
        <f t="shared" si="6"/>
        <v/>
      </c>
      <c r="N7" s="460" t="str">
        <f t="shared" ref="N7:N24" si="14">IF($D7="","",J7*0.8)</f>
        <v/>
      </c>
      <c r="O7" s="462" t="str">
        <f t="shared" si="7"/>
        <v/>
      </c>
      <c r="P7" s="463" t="str">
        <f>IF($F7="","",J7*K7+L7*M7+N7*O7)</f>
        <v/>
      </c>
      <c r="Q7" s="464" t="str">
        <f t="shared" si="8"/>
        <v/>
      </c>
      <c r="R7" s="459" t="str">
        <f t="shared" si="9"/>
        <v/>
      </c>
      <c r="S7" s="460" t="str">
        <f t="shared" ref="S7:S24" si="15">IF($D7="","",Q7*0.9)</f>
        <v/>
      </c>
      <c r="T7" s="461" t="str">
        <f t="shared" si="10"/>
        <v/>
      </c>
      <c r="U7" s="460" t="str">
        <f t="shared" ref="U7:U24" si="16">IF($D7="","",Q7*0.8)</f>
        <v/>
      </c>
      <c r="V7" s="465" t="str">
        <f t="shared" ref="V7:V24" si="17">IF($E7="","",IF($G7&lt;62,0,$G7-62))</f>
        <v/>
      </c>
      <c r="W7" s="455" t="str">
        <f>IF($E7="","",Q7*R7+S7*T7+U7*V7)</f>
        <v/>
      </c>
      <c r="X7" s="94"/>
      <c r="Y7" s="93"/>
      <c r="Z7" s="96" t="str">
        <f t="shared" si="11"/>
        <v/>
      </c>
      <c r="AA7" s="98" t="str">
        <f t="shared" si="12"/>
        <v/>
      </c>
      <c r="AB7" s="235"/>
    </row>
    <row r="8" spans="1:28" ht="24" customHeight="1">
      <c r="A8" s="92"/>
      <c r="B8" s="323" t="str">
        <f t="shared" si="0"/>
        <v/>
      </c>
      <c r="C8" s="324" t="str">
        <f t="shared" si="1"/>
        <v/>
      </c>
      <c r="D8" s="325" t="str">
        <f t="shared" si="2"/>
        <v/>
      </c>
      <c r="E8" s="515"/>
      <c r="F8" s="516"/>
      <c r="G8" s="102" t="str">
        <f t="shared" si="3"/>
        <v/>
      </c>
      <c r="H8" s="518"/>
      <c r="I8" s="322"/>
      <c r="J8" s="450" t="str">
        <f t="shared" si="13"/>
        <v/>
      </c>
      <c r="K8" s="459" t="str">
        <f t="shared" si="4"/>
        <v/>
      </c>
      <c r="L8" s="460" t="str">
        <f t="shared" si="5"/>
        <v/>
      </c>
      <c r="M8" s="461" t="str">
        <f t="shared" si="6"/>
        <v/>
      </c>
      <c r="N8" s="460" t="str">
        <f t="shared" si="14"/>
        <v/>
      </c>
      <c r="O8" s="462" t="str">
        <f t="shared" si="7"/>
        <v/>
      </c>
      <c r="P8" s="463" t="str">
        <f>IF($F8="","",J8*K8+L8*M8+N8*O8)</f>
        <v/>
      </c>
      <c r="Q8" s="464" t="str">
        <f t="shared" si="8"/>
        <v/>
      </c>
      <c r="R8" s="459" t="str">
        <f t="shared" si="9"/>
        <v/>
      </c>
      <c r="S8" s="460" t="str">
        <f t="shared" si="15"/>
        <v/>
      </c>
      <c r="T8" s="461" t="str">
        <f t="shared" si="10"/>
        <v/>
      </c>
      <c r="U8" s="460" t="str">
        <f t="shared" si="16"/>
        <v/>
      </c>
      <c r="V8" s="465" t="str">
        <f t="shared" si="17"/>
        <v/>
      </c>
      <c r="W8" s="455" t="str">
        <f t="shared" ref="W8:W24" si="18">IF($E8="","",Q8*R8+S8*T8+U8*V8)</f>
        <v/>
      </c>
      <c r="X8" s="94"/>
      <c r="Y8" s="93"/>
      <c r="Z8" s="96" t="str">
        <f t="shared" si="11"/>
        <v/>
      </c>
      <c r="AA8" s="98" t="str">
        <f t="shared" si="12"/>
        <v/>
      </c>
      <c r="AB8" s="235"/>
    </row>
    <row r="9" spans="1:28" ht="24" customHeight="1">
      <c r="A9" s="92"/>
      <c r="B9" s="323" t="str">
        <f t="shared" si="0"/>
        <v/>
      </c>
      <c r="C9" s="324" t="str">
        <f t="shared" si="1"/>
        <v/>
      </c>
      <c r="D9" s="325" t="str">
        <f t="shared" si="2"/>
        <v/>
      </c>
      <c r="E9" s="515"/>
      <c r="F9" s="516"/>
      <c r="G9" s="102" t="str">
        <f t="shared" si="3"/>
        <v/>
      </c>
      <c r="H9" s="518"/>
      <c r="I9" s="322"/>
      <c r="J9" s="450" t="str">
        <f t="shared" si="13"/>
        <v/>
      </c>
      <c r="K9" s="459" t="str">
        <f t="shared" si="4"/>
        <v/>
      </c>
      <c r="L9" s="460" t="str">
        <f t="shared" si="5"/>
        <v/>
      </c>
      <c r="M9" s="461" t="str">
        <f t="shared" si="6"/>
        <v/>
      </c>
      <c r="N9" s="460" t="str">
        <f t="shared" si="14"/>
        <v/>
      </c>
      <c r="O9" s="462" t="str">
        <f t="shared" si="7"/>
        <v/>
      </c>
      <c r="P9" s="463" t="str">
        <f>IF($F9="","",J9*K9+L9*M9+N9*O9)</f>
        <v/>
      </c>
      <c r="Q9" s="464" t="str">
        <f t="shared" si="8"/>
        <v/>
      </c>
      <c r="R9" s="459" t="str">
        <f t="shared" si="9"/>
        <v/>
      </c>
      <c r="S9" s="460" t="str">
        <f t="shared" si="15"/>
        <v/>
      </c>
      <c r="T9" s="461" t="str">
        <f t="shared" si="10"/>
        <v/>
      </c>
      <c r="U9" s="460" t="str">
        <f t="shared" si="16"/>
        <v/>
      </c>
      <c r="V9" s="465" t="str">
        <f t="shared" si="17"/>
        <v/>
      </c>
      <c r="W9" s="455" t="str">
        <f t="shared" si="18"/>
        <v/>
      </c>
      <c r="X9" s="94"/>
      <c r="Y9" s="93"/>
      <c r="Z9" s="96" t="str">
        <f t="shared" si="11"/>
        <v/>
      </c>
      <c r="AA9" s="98" t="str">
        <f t="shared" si="12"/>
        <v/>
      </c>
      <c r="AB9" s="235"/>
    </row>
    <row r="10" spans="1:28" ht="24" customHeight="1">
      <c r="A10" s="92"/>
      <c r="B10" s="323" t="str">
        <f t="shared" si="0"/>
        <v/>
      </c>
      <c r="C10" s="324" t="str">
        <f t="shared" si="1"/>
        <v/>
      </c>
      <c r="D10" s="325" t="str">
        <f t="shared" si="2"/>
        <v/>
      </c>
      <c r="E10" s="513"/>
      <c r="F10" s="514"/>
      <c r="G10" s="102" t="str">
        <f t="shared" si="3"/>
        <v/>
      </c>
      <c r="H10" s="518"/>
      <c r="I10" s="322"/>
      <c r="J10" s="450" t="str">
        <f t="shared" si="13"/>
        <v/>
      </c>
      <c r="K10" s="459" t="str">
        <f t="shared" si="4"/>
        <v/>
      </c>
      <c r="L10" s="460" t="str">
        <f t="shared" si="5"/>
        <v/>
      </c>
      <c r="M10" s="461" t="str">
        <f t="shared" si="6"/>
        <v/>
      </c>
      <c r="N10" s="460" t="str">
        <f t="shared" si="14"/>
        <v/>
      </c>
      <c r="O10" s="462" t="str">
        <f t="shared" si="7"/>
        <v/>
      </c>
      <c r="P10" s="463" t="str">
        <f>IF($F10="","",J10*K10+L10*M10+N10*O10)</f>
        <v/>
      </c>
      <c r="Q10" s="464" t="str">
        <f t="shared" si="8"/>
        <v/>
      </c>
      <c r="R10" s="459" t="str">
        <f t="shared" si="9"/>
        <v/>
      </c>
      <c r="S10" s="460" t="str">
        <f t="shared" si="15"/>
        <v/>
      </c>
      <c r="T10" s="461" t="str">
        <f t="shared" si="10"/>
        <v/>
      </c>
      <c r="U10" s="460" t="str">
        <f t="shared" si="16"/>
        <v/>
      </c>
      <c r="V10" s="465" t="str">
        <f t="shared" si="17"/>
        <v/>
      </c>
      <c r="W10" s="455" t="str">
        <f t="shared" si="18"/>
        <v/>
      </c>
      <c r="X10" s="94"/>
      <c r="Y10" s="93"/>
      <c r="Z10" s="96" t="str">
        <f t="shared" si="11"/>
        <v/>
      </c>
      <c r="AA10" s="98" t="str">
        <f t="shared" si="12"/>
        <v/>
      </c>
      <c r="AB10" s="235"/>
    </row>
    <row r="11" spans="1:28" ht="24" customHeight="1">
      <c r="A11" s="92"/>
      <c r="B11" s="323" t="str">
        <f t="shared" si="0"/>
        <v/>
      </c>
      <c r="C11" s="324" t="str">
        <f t="shared" si="1"/>
        <v/>
      </c>
      <c r="D11" s="325" t="str">
        <f t="shared" si="2"/>
        <v/>
      </c>
      <c r="E11" s="515"/>
      <c r="F11" s="516"/>
      <c r="G11" s="102" t="str">
        <f t="shared" si="3"/>
        <v/>
      </c>
      <c r="H11" s="518"/>
      <c r="I11" s="322"/>
      <c r="J11" s="450" t="str">
        <f t="shared" si="13"/>
        <v/>
      </c>
      <c r="K11" s="459" t="str">
        <f t="shared" si="4"/>
        <v/>
      </c>
      <c r="L11" s="460" t="str">
        <f t="shared" si="5"/>
        <v/>
      </c>
      <c r="M11" s="461" t="str">
        <f t="shared" si="6"/>
        <v/>
      </c>
      <c r="N11" s="460" t="str">
        <f t="shared" si="14"/>
        <v/>
      </c>
      <c r="O11" s="462" t="str">
        <f t="shared" si="7"/>
        <v/>
      </c>
      <c r="P11" s="463" t="str">
        <f>IF($F11="","",J11*K11+L11*M11+N11*O11)</f>
        <v/>
      </c>
      <c r="Q11" s="464" t="str">
        <f t="shared" si="8"/>
        <v/>
      </c>
      <c r="R11" s="459" t="str">
        <f t="shared" si="9"/>
        <v/>
      </c>
      <c r="S11" s="460" t="str">
        <f t="shared" si="15"/>
        <v/>
      </c>
      <c r="T11" s="461" t="str">
        <f t="shared" si="10"/>
        <v/>
      </c>
      <c r="U11" s="460" t="str">
        <f t="shared" si="16"/>
        <v/>
      </c>
      <c r="V11" s="465" t="str">
        <f t="shared" si="17"/>
        <v/>
      </c>
      <c r="W11" s="455" t="str">
        <f t="shared" si="18"/>
        <v/>
      </c>
      <c r="X11" s="94"/>
      <c r="Y11" s="93"/>
      <c r="Z11" s="96" t="str">
        <f t="shared" si="11"/>
        <v/>
      </c>
      <c r="AA11" s="98" t="str">
        <f t="shared" si="12"/>
        <v/>
      </c>
      <c r="AB11" s="235"/>
    </row>
    <row r="12" spans="1:28" ht="24" customHeight="1">
      <c r="A12" s="92"/>
      <c r="B12" s="323" t="str">
        <f t="shared" si="0"/>
        <v/>
      </c>
      <c r="C12" s="324" t="str">
        <f t="shared" si="1"/>
        <v/>
      </c>
      <c r="D12" s="325" t="str">
        <f t="shared" ref="D12:D24" si="19">IF($A12="","",VLOOKUP($A12,従事者基礎情報,5))</f>
        <v/>
      </c>
      <c r="E12" s="515"/>
      <c r="F12" s="516"/>
      <c r="G12" s="102" t="str">
        <f t="shared" ref="G12:G24" si="20">IF(ISBLANK(E12),"",F12-E12+1)</f>
        <v/>
      </c>
      <c r="H12" s="518"/>
      <c r="I12" s="322"/>
      <c r="J12" s="326" t="str">
        <f t="shared" si="13"/>
        <v/>
      </c>
      <c r="K12" s="327" t="str">
        <f t="shared" ref="K12:K24" si="21">IF($G12="","",IF($G12&lt;31,$G12,30))</f>
        <v/>
      </c>
      <c r="L12" s="328" t="str">
        <f t="shared" ref="L12:L24" si="22">IF($D12="","",J12*0.9)</f>
        <v/>
      </c>
      <c r="M12" s="329" t="str">
        <f t="shared" si="6"/>
        <v/>
      </c>
      <c r="N12" s="328" t="str">
        <f t="shared" si="14"/>
        <v/>
      </c>
      <c r="O12" s="330" t="str">
        <f t="shared" si="7"/>
        <v/>
      </c>
      <c r="P12" s="331" t="str">
        <f t="shared" ref="P12:P24" si="23">IF($F12="","",J12*K12+L12*M12+N12*O12)</f>
        <v/>
      </c>
      <c r="Q12" s="332" t="str">
        <f t="shared" ref="Q12:Q24" si="24">IF(E12="","",VLOOKUP($D12,単価表,4))</f>
        <v/>
      </c>
      <c r="R12" s="327" t="str">
        <f t="shared" si="9"/>
        <v/>
      </c>
      <c r="S12" s="328" t="str">
        <f t="shared" si="15"/>
        <v/>
      </c>
      <c r="T12" s="329" t="str">
        <f t="shared" si="10"/>
        <v/>
      </c>
      <c r="U12" s="328" t="str">
        <f t="shared" si="16"/>
        <v/>
      </c>
      <c r="V12" s="333" t="str">
        <f t="shared" si="17"/>
        <v/>
      </c>
      <c r="W12" s="334" t="str">
        <f t="shared" si="18"/>
        <v/>
      </c>
      <c r="X12" s="231"/>
      <c r="Y12" s="231"/>
      <c r="Z12" s="232"/>
      <c r="AA12" s="237" t="str">
        <f t="shared" si="12"/>
        <v/>
      </c>
      <c r="AB12" s="235"/>
    </row>
    <row r="13" spans="1:28" ht="24" customHeight="1">
      <c r="A13" s="92"/>
      <c r="B13" s="323" t="str">
        <f t="shared" si="0"/>
        <v/>
      </c>
      <c r="C13" s="324" t="str">
        <f t="shared" si="1"/>
        <v/>
      </c>
      <c r="D13" s="325" t="str">
        <f t="shared" si="19"/>
        <v/>
      </c>
      <c r="E13" s="515"/>
      <c r="F13" s="516"/>
      <c r="G13" s="102" t="str">
        <f t="shared" si="20"/>
        <v/>
      </c>
      <c r="H13" s="518"/>
      <c r="I13" s="322"/>
      <c r="J13" s="326" t="str">
        <f t="shared" ref="J13:J24" si="25">IF($D13="","",VLOOKUP($D13,単価表,3))</f>
        <v/>
      </c>
      <c r="K13" s="327" t="str">
        <f t="shared" si="21"/>
        <v/>
      </c>
      <c r="L13" s="328" t="str">
        <f t="shared" si="22"/>
        <v/>
      </c>
      <c r="M13" s="329" t="str">
        <f t="shared" si="6"/>
        <v/>
      </c>
      <c r="N13" s="328" t="str">
        <f t="shared" si="14"/>
        <v/>
      </c>
      <c r="O13" s="330" t="str">
        <f t="shared" si="7"/>
        <v/>
      </c>
      <c r="P13" s="331" t="str">
        <f t="shared" si="23"/>
        <v/>
      </c>
      <c r="Q13" s="332" t="str">
        <f t="shared" si="24"/>
        <v/>
      </c>
      <c r="R13" s="327" t="str">
        <f t="shared" si="9"/>
        <v/>
      </c>
      <c r="S13" s="328" t="str">
        <f t="shared" si="15"/>
        <v/>
      </c>
      <c r="T13" s="329" t="str">
        <f t="shared" si="10"/>
        <v/>
      </c>
      <c r="U13" s="328" t="str">
        <f t="shared" si="16"/>
        <v/>
      </c>
      <c r="V13" s="333" t="str">
        <f t="shared" si="17"/>
        <v/>
      </c>
      <c r="W13" s="334" t="str">
        <f t="shared" si="18"/>
        <v/>
      </c>
      <c r="X13" s="231"/>
      <c r="Y13" s="231"/>
      <c r="Z13" s="232"/>
      <c r="AA13" s="237" t="str">
        <f t="shared" si="12"/>
        <v/>
      </c>
      <c r="AB13" s="235"/>
    </row>
    <row r="14" spans="1:28" ht="24" customHeight="1">
      <c r="A14" s="92"/>
      <c r="B14" s="323" t="str">
        <f t="shared" si="0"/>
        <v/>
      </c>
      <c r="C14" s="324" t="str">
        <f t="shared" si="1"/>
        <v/>
      </c>
      <c r="D14" s="325" t="str">
        <f t="shared" si="19"/>
        <v/>
      </c>
      <c r="E14" s="515"/>
      <c r="F14" s="516"/>
      <c r="G14" s="102" t="str">
        <f t="shared" si="20"/>
        <v/>
      </c>
      <c r="H14" s="518"/>
      <c r="I14" s="322"/>
      <c r="J14" s="326" t="str">
        <f t="shared" si="25"/>
        <v/>
      </c>
      <c r="K14" s="327" t="str">
        <f t="shared" si="21"/>
        <v/>
      </c>
      <c r="L14" s="328" t="str">
        <f t="shared" si="22"/>
        <v/>
      </c>
      <c r="M14" s="329" t="str">
        <f t="shared" si="6"/>
        <v/>
      </c>
      <c r="N14" s="328" t="str">
        <f t="shared" si="14"/>
        <v/>
      </c>
      <c r="O14" s="330" t="str">
        <f t="shared" si="7"/>
        <v/>
      </c>
      <c r="P14" s="331" t="str">
        <f t="shared" si="23"/>
        <v/>
      </c>
      <c r="Q14" s="332" t="str">
        <f t="shared" si="24"/>
        <v/>
      </c>
      <c r="R14" s="327" t="str">
        <f t="shared" si="9"/>
        <v/>
      </c>
      <c r="S14" s="328" t="str">
        <f t="shared" si="15"/>
        <v/>
      </c>
      <c r="T14" s="329" t="str">
        <f t="shared" si="10"/>
        <v/>
      </c>
      <c r="U14" s="328" t="str">
        <f t="shared" si="16"/>
        <v/>
      </c>
      <c r="V14" s="333" t="str">
        <f t="shared" si="17"/>
        <v/>
      </c>
      <c r="W14" s="334" t="str">
        <f t="shared" si="18"/>
        <v/>
      </c>
      <c r="X14" s="231"/>
      <c r="Y14" s="231"/>
      <c r="Z14" s="232"/>
      <c r="AA14" s="237" t="str">
        <f t="shared" si="12"/>
        <v/>
      </c>
      <c r="AB14" s="235"/>
    </row>
    <row r="15" spans="1:28" ht="24" customHeight="1">
      <c r="A15" s="92"/>
      <c r="B15" s="323" t="str">
        <f t="shared" si="0"/>
        <v/>
      </c>
      <c r="C15" s="324" t="str">
        <f t="shared" si="1"/>
        <v/>
      </c>
      <c r="D15" s="325" t="str">
        <f t="shared" si="19"/>
        <v/>
      </c>
      <c r="E15" s="515"/>
      <c r="F15" s="516"/>
      <c r="G15" s="102" t="str">
        <f t="shared" si="20"/>
        <v/>
      </c>
      <c r="H15" s="518"/>
      <c r="I15" s="322"/>
      <c r="J15" s="326" t="str">
        <f t="shared" si="25"/>
        <v/>
      </c>
      <c r="K15" s="327" t="str">
        <f t="shared" si="21"/>
        <v/>
      </c>
      <c r="L15" s="328" t="str">
        <f t="shared" si="22"/>
        <v/>
      </c>
      <c r="M15" s="329" t="str">
        <f t="shared" si="6"/>
        <v/>
      </c>
      <c r="N15" s="328" t="str">
        <f t="shared" si="14"/>
        <v/>
      </c>
      <c r="O15" s="330" t="str">
        <f t="shared" si="7"/>
        <v/>
      </c>
      <c r="P15" s="331" t="str">
        <f t="shared" si="23"/>
        <v/>
      </c>
      <c r="Q15" s="332" t="str">
        <f t="shared" si="24"/>
        <v/>
      </c>
      <c r="R15" s="327" t="str">
        <f t="shared" si="9"/>
        <v/>
      </c>
      <c r="S15" s="328" t="str">
        <f t="shared" si="15"/>
        <v/>
      </c>
      <c r="T15" s="329" t="str">
        <f t="shared" si="10"/>
        <v/>
      </c>
      <c r="U15" s="328" t="str">
        <f t="shared" si="16"/>
        <v/>
      </c>
      <c r="V15" s="333" t="str">
        <f t="shared" si="17"/>
        <v/>
      </c>
      <c r="W15" s="334" t="str">
        <f t="shared" si="18"/>
        <v/>
      </c>
      <c r="X15" s="231"/>
      <c r="Y15" s="231"/>
      <c r="Z15" s="232"/>
      <c r="AA15" s="237" t="str">
        <f t="shared" si="12"/>
        <v/>
      </c>
      <c r="AB15" s="235"/>
    </row>
    <row r="16" spans="1:28" ht="24" customHeight="1">
      <c r="A16" s="92"/>
      <c r="B16" s="323" t="str">
        <f t="shared" si="0"/>
        <v/>
      </c>
      <c r="C16" s="324" t="str">
        <f t="shared" si="1"/>
        <v/>
      </c>
      <c r="D16" s="325" t="str">
        <f t="shared" si="19"/>
        <v/>
      </c>
      <c r="E16" s="515"/>
      <c r="F16" s="516"/>
      <c r="G16" s="102" t="str">
        <f t="shared" si="20"/>
        <v/>
      </c>
      <c r="H16" s="518"/>
      <c r="I16" s="322"/>
      <c r="J16" s="326" t="str">
        <f t="shared" si="25"/>
        <v/>
      </c>
      <c r="K16" s="327" t="str">
        <f t="shared" si="21"/>
        <v/>
      </c>
      <c r="L16" s="328" t="str">
        <f t="shared" si="22"/>
        <v/>
      </c>
      <c r="M16" s="329" t="str">
        <f t="shared" si="6"/>
        <v/>
      </c>
      <c r="N16" s="328" t="str">
        <f t="shared" si="14"/>
        <v/>
      </c>
      <c r="O16" s="330" t="str">
        <f t="shared" si="7"/>
        <v/>
      </c>
      <c r="P16" s="331" t="str">
        <f t="shared" si="23"/>
        <v/>
      </c>
      <c r="Q16" s="332" t="str">
        <f t="shared" si="24"/>
        <v/>
      </c>
      <c r="R16" s="327" t="str">
        <f t="shared" si="9"/>
        <v/>
      </c>
      <c r="S16" s="328" t="str">
        <f t="shared" si="15"/>
        <v/>
      </c>
      <c r="T16" s="329" t="str">
        <f t="shared" si="10"/>
        <v/>
      </c>
      <c r="U16" s="328" t="str">
        <f t="shared" si="16"/>
        <v/>
      </c>
      <c r="V16" s="333" t="str">
        <f t="shared" si="17"/>
        <v/>
      </c>
      <c r="W16" s="334" t="str">
        <f t="shared" si="18"/>
        <v/>
      </c>
      <c r="X16" s="231"/>
      <c r="Y16" s="231"/>
      <c r="Z16" s="232"/>
      <c r="AA16" s="237" t="str">
        <f t="shared" si="12"/>
        <v/>
      </c>
      <c r="AB16" s="235"/>
    </row>
    <row r="17" spans="1:28" ht="24" customHeight="1">
      <c r="A17" s="92"/>
      <c r="B17" s="323" t="str">
        <f t="shared" si="0"/>
        <v/>
      </c>
      <c r="C17" s="324" t="str">
        <f t="shared" si="1"/>
        <v/>
      </c>
      <c r="D17" s="325" t="str">
        <f t="shared" si="19"/>
        <v/>
      </c>
      <c r="E17" s="515"/>
      <c r="F17" s="516"/>
      <c r="G17" s="102" t="str">
        <f t="shared" si="20"/>
        <v/>
      </c>
      <c r="H17" s="518"/>
      <c r="I17" s="322"/>
      <c r="J17" s="326" t="str">
        <f t="shared" si="25"/>
        <v/>
      </c>
      <c r="K17" s="327" t="str">
        <f t="shared" si="21"/>
        <v/>
      </c>
      <c r="L17" s="328" t="str">
        <f t="shared" si="22"/>
        <v/>
      </c>
      <c r="M17" s="329" t="str">
        <f t="shared" si="6"/>
        <v/>
      </c>
      <c r="N17" s="328" t="str">
        <f t="shared" si="14"/>
        <v/>
      </c>
      <c r="O17" s="330" t="str">
        <f t="shared" si="7"/>
        <v/>
      </c>
      <c r="P17" s="331" t="str">
        <f t="shared" si="23"/>
        <v/>
      </c>
      <c r="Q17" s="332" t="str">
        <f t="shared" si="24"/>
        <v/>
      </c>
      <c r="R17" s="327" t="str">
        <f t="shared" si="9"/>
        <v/>
      </c>
      <c r="S17" s="328" t="str">
        <f t="shared" si="15"/>
        <v/>
      </c>
      <c r="T17" s="329" t="str">
        <f t="shared" si="10"/>
        <v/>
      </c>
      <c r="U17" s="328" t="str">
        <f t="shared" si="16"/>
        <v/>
      </c>
      <c r="V17" s="333" t="str">
        <f t="shared" si="17"/>
        <v/>
      </c>
      <c r="W17" s="334" t="str">
        <f t="shared" si="18"/>
        <v/>
      </c>
      <c r="X17" s="231"/>
      <c r="Y17" s="231"/>
      <c r="Z17" s="232"/>
      <c r="AA17" s="237" t="str">
        <f t="shared" si="12"/>
        <v/>
      </c>
      <c r="AB17" s="235"/>
    </row>
    <row r="18" spans="1:28" ht="24" customHeight="1">
      <c r="A18" s="92"/>
      <c r="B18" s="323" t="str">
        <f t="shared" si="0"/>
        <v/>
      </c>
      <c r="C18" s="324" t="str">
        <f t="shared" si="1"/>
        <v/>
      </c>
      <c r="D18" s="325" t="str">
        <f t="shared" si="19"/>
        <v/>
      </c>
      <c r="E18" s="515"/>
      <c r="F18" s="516"/>
      <c r="G18" s="102" t="str">
        <f t="shared" si="20"/>
        <v/>
      </c>
      <c r="H18" s="518"/>
      <c r="I18" s="322"/>
      <c r="J18" s="335" t="str">
        <f t="shared" si="25"/>
        <v/>
      </c>
      <c r="K18" s="336" t="str">
        <f t="shared" si="21"/>
        <v/>
      </c>
      <c r="L18" s="337" t="str">
        <f t="shared" si="22"/>
        <v/>
      </c>
      <c r="M18" s="338" t="str">
        <f t="shared" si="6"/>
        <v/>
      </c>
      <c r="N18" s="337" t="str">
        <f t="shared" si="14"/>
        <v/>
      </c>
      <c r="O18" s="339" t="str">
        <f t="shared" si="7"/>
        <v/>
      </c>
      <c r="P18" s="331" t="str">
        <f t="shared" si="23"/>
        <v/>
      </c>
      <c r="Q18" s="340" t="str">
        <f t="shared" si="24"/>
        <v/>
      </c>
      <c r="R18" s="336" t="str">
        <f t="shared" si="9"/>
        <v/>
      </c>
      <c r="S18" s="337" t="str">
        <f t="shared" si="15"/>
        <v/>
      </c>
      <c r="T18" s="338" t="str">
        <f t="shared" si="10"/>
        <v/>
      </c>
      <c r="U18" s="337" t="str">
        <f t="shared" si="16"/>
        <v/>
      </c>
      <c r="V18" s="341" t="str">
        <f t="shared" si="17"/>
        <v/>
      </c>
      <c r="W18" s="331" t="str">
        <f t="shared" si="18"/>
        <v/>
      </c>
      <c r="X18" s="231"/>
      <c r="Y18" s="231"/>
      <c r="Z18" s="232"/>
      <c r="AA18" s="237" t="str">
        <f t="shared" si="12"/>
        <v/>
      </c>
      <c r="AB18" s="235"/>
    </row>
    <row r="19" spans="1:28" ht="24" customHeight="1">
      <c r="A19" s="92"/>
      <c r="B19" s="323" t="str">
        <f t="shared" si="0"/>
        <v/>
      </c>
      <c r="C19" s="324" t="str">
        <f t="shared" si="1"/>
        <v/>
      </c>
      <c r="D19" s="325" t="str">
        <f>IF($A19="","",VLOOKUP($A19,従事者基礎情報,5))</f>
        <v/>
      </c>
      <c r="E19" s="515"/>
      <c r="F19" s="516"/>
      <c r="G19" s="102" t="str">
        <f t="shared" si="20"/>
        <v/>
      </c>
      <c r="H19" s="518"/>
      <c r="I19" s="322"/>
      <c r="J19" s="326" t="str">
        <f t="shared" si="25"/>
        <v/>
      </c>
      <c r="K19" s="327" t="str">
        <f t="shared" si="21"/>
        <v/>
      </c>
      <c r="L19" s="328" t="str">
        <f t="shared" si="22"/>
        <v/>
      </c>
      <c r="M19" s="329" t="str">
        <f t="shared" si="6"/>
        <v/>
      </c>
      <c r="N19" s="328" t="str">
        <f t="shared" si="14"/>
        <v/>
      </c>
      <c r="O19" s="330" t="str">
        <f t="shared" si="7"/>
        <v/>
      </c>
      <c r="P19" s="331" t="str">
        <f t="shared" si="23"/>
        <v/>
      </c>
      <c r="Q19" s="332" t="str">
        <f t="shared" si="24"/>
        <v/>
      </c>
      <c r="R19" s="327" t="str">
        <f t="shared" si="9"/>
        <v/>
      </c>
      <c r="S19" s="328" t="str">
        <f t="shared" si="15"/>
        <v/>
      </c>
      <c r="T19" s="329" t="str">
        <f t="shared" si="10"/>
        <v/>
      </c>
      <c r="U19" s="328" t="str">
        <f t="shared" si="16"/>
        <v/>
      </c>
      <c r="V19" s="333" t="str">
        <f t="shared" si="17"/>
        <v/>
      </c>
      <c r="W19" s="334" t="str">
        <f t="shared" si="18"/>
        <v/>
      </c>
      <c r="X19" s="231"/>
      <c r="Y19" s="231"/>
      <c r="Z19" s="232"/>
      <c r="AA19" s="237" t="str">
        <f t="shared" si="12"/>
        <v/>
      </c>
      <c r="AB19" s="235"/>
    </row>
    <row r="20" spans="1:28" ht="24" customHeight="1">
      <c r="A20" s="92"/>
      <c r="B20" s="323" t="str">
        <f t="shared" si="0"/>
        <v/>
      </c>
      <c r="C20" s="324" t="str">
        <f t="shared" si="1"/>
        <v/>
      </c>
      <c r="D20" s="325" t="str">
        <f t="shared" si="19"/>
        <v/>
      </c>
      <c r="E20" s="515"/>
      <c r="F20" s="516"/>
      <c r="G20" s="102" t="str">
        <f t="shared" si="20"/>
        <v/>
      </c>
      <c r="H20" s="518"/>
      <c r="I20" s="322"/>
      <c r="J20" s="326" t="str">
        <f t="shared" si="25"/>
        <v/>
      </c>
      <c r="K20" s="327" t="str">
        <f t="shared" si="21"/>
        <v/>
      </c>
      <c r="L20" s="328" t="str">
        <f t="shared" si="22"/>
        <v/>
      </c>
      <c r="M20" s="329" t="str">
        <f t="shared" si="6"/>
        <v/>
      </c>
      <c r="N20" s="328" t="str">
        <f t="shared" si="14"/>
        <v/>
      </c>
      <c r="O20" s="330" t="str">
        <f t="shared" si="7"/>
        <v/>
      </c>
      <c r="P20" s="331" t="str">
        <f t="shared" si="23"/>
        <v/>
      </c>
      <c r="Q20" s="332" t="str">
        <f t="shared" si="24"/>
        <v/>
      </c>
      <c r="R20" s="327" t="str">
        <f t="shared" si="9"/>
        <v/>
      </c>
      <c r="S20" s="328" t="str">
        <f t="shared" si="15"/>
        <v/>
      </c>
      <c r="T20" s="329" t="str">
        <f t="shared" si="10"/>
        <v/>
      </c>
      <c r="U20" s="328" t="str">
        <f t="shared" si="16"/>
        <v/>
      </c>
      <c r="V20" s="333" t="str">
        <f t="shared" si="17"/>
        <v/>
      </c>
      <c r="W20" s="334" t="str">
        <f t="shared" si="18"/>
        <v/>
      </c>
      <c r="X20" s="231"/>
      <c r="Y20" s="231"/>
      <c r="Z20" s="232"/>
      <c r="AA20" s="237" t="str">
        <f t="shared" si="12"/>
        <v/>
      </c>
      <c r="AB20" s="235"/>
    </row>
    <row r="21" spans="1:28" ht="24" customHeight="1">
      <c r="A21" s="92"/>
      <c r="B21" s="323" t="str">
        <f t="shared" si="0"/>
        <v/>
      </c>
      <c r="C21" s="324" t="str">
        <f t="shared" si="1"/>
        <v/>
      </c>
      <c r="D21" s="325" t="str">
        <f t="shared" si="19"/>
        <v/>
      </c>
      <c r="E21" s="515"/>
      <c r="F21" s="516"/>
      <c r="G21" s="102" t="str">
        <f t="shared" si="20"/>
        <v/>
      </c>
      <c r="H21" s="518"/>
      <c r="I21" s="322"/>
      <c r="J21" s="326" t="str">
        <f t="shared" si="25"/>
        <v/>
      </c>
      <c r="K21" s="327" t="str">
        <f t="shared" si="21"/>
        <v/>
      </c>
      <c r="L21" s="328" t="str">
        <f t="shared" si="22"/>
        <v/>
      </c>
      <c r="M21" s="329" t="str">
        <f t="shared" si="6"/>
        <v/>
      </c>
      <c r="N21" s="328" t="str">
        <f t="shared" si="14"/>
        <v/>
      </c>
      <c r="O21" s="330" t="str">
        <f t="shared" si="7"/>
        <v/>
      </c>
      <c r="P21" s="331" t="str">
        <f t="shared" si="23"/>
        <v/>
      </c>
      <c r="Q21" s="332" t="str">
        <f t="shared" si="24"/>
        <v/>
      </c>
      <c r="R21" s="327" t="str">
        <f t="shared" si="9"/>
        <v/>
      </c>
      <c r="S21" s="328" t="str">
        <f t="shared" si="15"/>
        <v/>
      </c>
      <c r="T21" s="329" t="str">
        <f t="shared" si="10"/>
        <v/>
      </c>
      <c r="U21" s="328" t="str">
        <f t="shared" si="16"/>
        <v/>
      </c>
      <c r="V21" s="333" t="str">
        <f t="shared" si="17"/>
        <v/>
      </c>
      <c r="W21" s="334" t="str">
        <f t="shared" si="18"/>
        <v/>
      </c>
      <c r="X21" s="231"/>
      <c r="Y21" s="231"/>
      <c r="Z21" s="232"/>
      <c r="AA21" s="237" t="str">
        <f t="shared" si="12"/>
        <v/>
      </c>
      <c r="AB21" s="235"/>
    </row>
    <row r="22" spans="1:28" ht="24" customHeight="1">
      <c r="A22" s="92"/>
      <c r="B22" s="323" t="str">
        <f t="shared" si="0"/>
        <v/>
      </c>
      <c r="C22" s="324" t="str">
        <f t="shared" si="1"/>
        <v/>
      </c>
      <c r="D22" s="325" t="str">
        <f t="shared" si="19"/>
        <v/>
      </c>
      <c r="E22" s="515"/>
      <c r="F22" s="516"/>
      <c r="G22" s="102" t="str">
        <f t="shared" si="20"/>
        <v/>
      </c>
      <c r="H22" s="518"/>
      <c r="I22" s="322"/>
      <c r="J22" s="326" t="str">
        <f t="shared" si="25"/>
        <v/>
      </c>
      <c r="K22" s="327" t="str">
        <f t="shared" si="21"/>
        <v/>
      </c>
      <c r="L22" s="328" t="str">
        <f t="shared" si="22"/>
        <v/>
      </c>
      <c r="M22" s="329" t="str">
        <f t="shared" si="6"/>
        <v/>
      </c>
      <c r="N22" s="328" t="str">
        <f t="shared" si="14"/>
        <v/>
      </c>
      <c r="O22" s="330" t="str">
        <f t="shared" si="7"/>
        <v/>
      </c>
      <c r="P22" s="331" t="str">
        <f t="shared" si="23"/>
        <v/>
      </c>
      <c r="Q22" s="332" t="str">
        <f t="shared" si="24"/>
        <v/>
      </c>
      <c r="R22" s="327" t="str">
        <f t="shared" si="9"/>
        <v/>
      </c>
      <c r="S22" s="328" t="str">
        <f t="shared" si="15"/>
        <v/>
      </c>
      <c r="T22" s="329" t="str">
        <f t="shared" si="10"/>
        <v/>
      </c>
      <c r="U22" s="328" t="str">
        <f t="shared" si="16"/>
        <v/>
      </c>
      <c r="V22" s="333" t="str">
        <f t="shared" si="17"/>
        <v/>
      </c>
      <c r="W22" s="334" t="str">
        <f t="shared" si="18"/>
        <v/>
      </c>
      <c r="X22" s="231"/>
      <c r="Y22" s="231"/>
      <c r="Z22" s="232"/>
      <c r="AA22" s="237" t="str">
        <f t="shared" si="12"/>
        <v/>
      </c>
      <c r="AB22" s="235"/>
    </row>
    <row r="23" spans="1:28" ht="24" customHeight="1">
      <c r="A23" s="92"/>
      <c r="B23" s="323" t="str">
        <f t="shared" si="0"/>
        <v/>
      </c>
      <c r="C23" s="324" t="str">
        <f t="shared" si="1"/>
        <v/>
      </c>
      <c r="D23" s="325" t="str">
        <f t="shared" si="19"/>
        <v/>
      </c>
      <c r="E23" s="515"/>
      <c r="F23" s="516"/>
      <c r="G23" s="102" t="str">
        <f t="shared" si="20"/>
        <v/>
      </c>
      <c r="H23" s="518"/>
      <c r="I23" s="322"/>
      <c r="J23" s="326" t="str">
        <f t="shared" si="25"/>
        <v/>
      </c>
      <c r="K23" s="327" t="str">
        <f t="shared" si="21"/>
        <v/>
      </c>
      <c r="L23" s="328" t="str">
        <f t="shared" si="22"/>
        <v/>
      </c>
      <c r="M23" s="329" t="str">
        <f t="shared" si="6"/>
        <v/>
      </c>
      <c r="N23" s="328" t="str">
        <f t="shared" si="14"/>
        <v/>
      </c>
      <c r="O23" s="330" t="str">
        <f t="shared" si="7"/>
        <v/>
      </c>
      <c r="P23" s="331" t="str">
        <f t="shared" si="23"/>
        <v/>
      </c>
      <c r="Q23" s="332" t="str">
        <f t="shared" si="24"/>
        <v/>
      </c>
      <c r="R23" s="327" t="str">
        <f t="shared" si="9"/>
        <v/>
      </c>
      <c r="S23" s="328" t="str">
        <f t="shared" si="15"/>
        <v/>
      </c>
      <c r="T23" s="329" t="str">
        <f t="shared" si="10"/>
        <v/>
      </c>
      <c r="U23" s="328" t="str">
        <f t="shared" si="16"/>
        <v/>
      </c>
      <c r="V23" s="333" t="str">
        <f t="shared" si="17"/>
        <v/>
      </c>
      <c r="W23" s="334" t="str">
        <f t="shared" si="18"/>
        <v/>
      </c>
      <c r="X23" s="231"/>
      <c r="Y23" s="231"/>
      <c r="Z23" s="232"/>
      <c r="AA23" s="237" t="str">
        <f t="shared" si="12"/>
        <v/>
      </c>
      <c r="AB23" s="235"/>
    </row>
    <row r="24" spans="1:28" ht="24" customHeight="1" thickBot="1">
      <c r="A24" s="92"/>
      <c r="B24" s="342" t="str">
        <f t="shared" si="0"/>
        <v/>
      </c>
      <c r="C24" s="343" t="str">
        <f t="shared" si="1"/>
        <v/>
      </c>
      <c r="D24" s="344" t="str">
        <f t="shared" si="19"/>
        <v/>
      </c>
      <c r="E24" s="515"/>
      <c r="F24" s="516"/>
      <c r="G24" s="473" t="str">
        <f t="shared" si="20"/>
        <v/>
      </c>
      <c r="H24" s="519"/>
      <c r="I24" s="345"/>
      <c r="J24" s="346" t="str">
        <f t="shared" si="25"/>
        <v/>
      </c>
      <c r="K24" s="347" t="str">
        <f t="shared" si="21"/>
        <v/>
      </c>
      <c r="L24" s="348" t="str">
        <f t="shared" si="22"/>
        <v/>
      </c>
      <c r="M24" s="349" t="str">
        <f t="shared" si="6"/>
        <v/>
      </c>
      <c r="N24" s="348" t="str">
        <f t="shared" si="14"/>
        <v/>
      </c>
      <c r="O24" s="350" t="str">
        <f t="shared" si="7"/>
        <v/>
      </c>
      <c r="P24" s="351" t="str">
        <f t="shared" si="23"/>
        <v/>
      </c>
      <c r="Q24" s="352" t="str">
        <f t="shared" si="24"/>
        <v/>
      </c>
      <c r="R24" s="347" t="str">
        <f t="shared" si="9"/>
        <v/>
      </c>
      <c r="S24" s="467" t="str">
        <f t="shared" si="15"/>
        <v/>
      </c>
      <c r="T24" s="468" t="str">
        <f t="shared" si="10"/>
        <v/>
      </c>
      <c r="U24" s="467" t="str">
        <f t="shared" si="16"/>
        <v/>
      </c>
      <c r="V24" s="469" t="str">
        <f t="shared" si="17"/>
        <v/>
      </c>
      <c r="W24" s="470" t="str">
        <f t="shared" si="18"/>
        <v/>
      </c>
      <c r="X24" s="471"/>
      <c r="Y24" s="471"/>
      <c r="Z24" s="233"/>
      <c r="AA24" s="238" t="str">
        <f t="shared" si="12"/>
        <v/>
      </c>
      <c r="AB24" s="236"/>
    </row>
    <row r="25" spans="1:28" ht="30" customHeight="1" thickBot="1">
      <c r="E25" s="466"/>
      <c r="F25" s="475" t="s">
        <v>127</v>
      </c>
      <c r="G25" s="476"/>
      <c r="H25" s="472">
        <f>SUM(H6:H24)</f>
        <v>0</v>
      </c>
      <c r="I25" s="103"/>
      <c r="J25" s="103"/>
      <c r="K25" s="103"/>
      <c r="L25" s="103"/>
      <c r="M25" s="103"/>
      <c r="N25" s="103"/>
      <c r="O25" s="103"/>
      <c r="P25" s="103"/>
      <c r="Q25" s="103"/>
      <c r="R25" s="103"/>
      <c r="S25" s="855" t="s">
        <v>128</v>
      </c>
      <c r="T25" s="856"/>
      <c r="U25" s="856"/>
      <c r="V25" s="856"/>
      <c r="W25" s="856"/>
      <c r="X25" s="856"/>
      <c r="Y25" s="857"/>
      <c r="Z25" s="474" t="e">
        <f>SUM(#REF!)</f>
        <v>#REF!</v>
      </c>
      <c r="AA25" s="477">
        <f>SUM(AA6:AA24)</f>
        <v>0</v>
      </c>
    </row>
    <row r="26" spans="1:28" ht="12" customHeight="1">
      <c r="E26" s="466"/>
      <c r="F26" s="353"/>
      <c r="G26" s="353"/>
      <c r="H26" s="103"/>
      <c r="I26" s="103"/>
      <c r="J26" s="103"/>
      <c r="K26" s="103"/>
      <c r="L26" s="103"/>
      <c r="M26" s="103"/>
      <c r="N26" s="103"/>
      <c r="O26" s="103"/>
      <c r="P26" s="103"/>
      <c r="Q26" s="103"/>
      <c r="R26" s="103"/>
      <c r="S26" s="103"/>
      <c r="T26" s="103"/>
      <c r="U26" s="103"/>
      <c r="V26" s="103"/>
      <c r="W26" s="103"/>
      <c r="X26" s="103"/>
      <c r="Y26" s="103"/>
      <c r="Z26" s="103"/>
      <c r="AA26" s="103"/>
    </row>
    <row r="27" spans="1:28" ht="296.89999999999998" customHeight="1">
      <c r="B27" s="858" t="s">
        <v>129</v>
      </c>
      <c r="C27" s="859"/>
      <c r="D27" s="859"/>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row>
    <row r="28" spans="1:28" ht="18" customHeight="1"/>
    <row r="29" spans="1:28" ht="18" customHeight="1"/>
    <row r="30" spans="1:28" ht="18" customHeight="1"/>
    <row r="31" spans="1:28" ht="18" customHeight="1"/>
    <row r="32" spans="1:28" ht="18" customHeight="1"/>
    <row r="33" ht="18" customHeight="1"/>
  </sheetData>
  <mergeCells count="14">
    <mergeCell ref="B2:AB2"/>
    <mergeCell ref="E4:G4"/>
    <mergeCell ref="J4:Z4"/>
    <mergeCell ref="AA4:AA5"/>
    <mergeCell ref="J5:P5"/>
    <mergeCell ref="Q5:W5"/>
    <mergeCell ref="X5:Z5"/>
    <mergeCell ref="D4:D5"/>
    <mergeCell ref="S25:Y25"/>
    <mergeCell ref="B27:AB27"/>
    <mergeCell ref="B4:B5"/>
    <mergeCell ref="AB4:AB5"/>
    <mergeCell ref="C4:C5"/>
    <mergeCell ref="I4:I5"/>
  </mergeCells>
  <phoneticPr fontId="56"/>
  <dataValidations count="1">
    <dataValidation type="date" operator="greaterThanOrEqual" allowBlank="1" showInputMessage="1" showErrorMessage="1" errorTitle="日付を入力願います。" error="2014/4/1のように入力してください。" sqref="E6:F24" xr:uid="{00000000-0002-0000-0500-000000000000}">
      <formula1>40269</formula1>
    </dataValidation>
  </dataValidations>
  <printOptions horizontalCentered="1"/>
  <pageMargins left="0.70866141732283472" right="0.70866141732283472" top="0.55118110236220474" bottom="0.35433070866141736" header="0.31496062992125984" footer="0.31496062992125984"/>
  <pageSetup paperSize="9" scale="40" orientation="landscape" blackAndWhite="1" r:id="rId1"/>
  <headerFooter>
    <oddHeader>&amp;R&amp;K0000002020年4月1日公示以降（2023.06版）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B33"/>
  <sheetViews>
    <sheetView topLeftCell="B1" workbookViewId="0">
      <selection activeCell="B27" sqref="B27:AB27"/>
    </sheetView>
  </sheetViews>
  <sheetFormatPr defaultColWidth="9" defaultRowHeight="14"/>
  <cols>
    <col min="1" max="1" width="7.5" customWidth="1"/>
    <col min="2" max="2" width="24.58203125" customWidth="1"/>
    <col min="3" max="3" width="20.58203125" customWidth="1"/>
    <col min="4" max="4" width="8" customWidth="1"/>
    <col min="5" max="5" width="14.58203125" customWidth="1"/>
    <col min="6" max="6" width="15" customWidth="1"/>
    <col min="7" max="7" width="6.58203125" customWidth="1"/>
    <col min="8" max="8" width="18.58203125" customWidth="1"/>
    <col min="9" max="9" width="9" customWidth="1"/>
    <col min="10" max="10" width="9.58203125" customWidth="1"/>
    <col min="11" max="11" width="7.08203125" customWidth="1"/>
    <col min="12" max="12" width="9.58203125" customWidth="1"/>
    <col min="13" max="13" width="7.08203125" customWidth="1"/>
    <col min="14" max="16" width="9.58203125" customWidth="1"/>
    <col min="17" max="17" width="11.58203125" customWidth="1"/>
    <col min="18" max="18" width="7.08203125" customWidth="1"/>
    <col min="19" max="19" width="11.58203125" customWidth="1"/>
    <col min="20" max="20" width="7.08203125" customWidth="1"/>
    <col min="21" max="21" width="11.58203125" customWidth="1"/>
    <col min="22" max="22" width="7.08203125" customWidth="1"/>
    <col min="23" max="23" width="11.58203125" customWidth="1"/>
    <col min="24" max="26" width="13.58203125" hidden="1" customWidth="1"/>
    <col min="27" max="27" width="19" customWidth="1"/>
    <col min="28" max="28" width="36.58203125" customWidth="1"/>
  </cols>
  <sheetData>
    <row r="1" spans="1:28" ht="24" customHeight="1">
      <c r="AB1" s="95" t="s">
        <v>111</v>
      </c>
    </row>
    <row r="2" spans="1:28" ht="24" customHeight="1">
      <c r="B2" s="797" t="s">
        <v>130</v>
      </c>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row>
    <row r="3" spans="1:28" ht="15" customHeight="1" thickBot="1"/>
    <row r="4" spans="1:28" s="99" customFormat="1" ht="24" customHeight="1">
      <c r="A4" s="100"/>
      <c r="B4" s="861" t="s">
        <v>3</v>
      </c>
      <c r="C4" s="865" t="s">
        <v>113</v>
      </c>
      <c r="D4" s="884" t="s">
        <v>6</v>
      </c>
      <c r="E4" s="869" t="s">
        <v>114</v>
      </c>
      <c r="F4" s="870"/>
      <c r="G4" s="871"/>
      <c r="H4" s="354" t="s">
        <v>115</v>
      </c>
      <c r="I4" s="867" t="s">
        <v>116</v>
      </c>
      <c r="J4" s="872" t="s">
        <v>117</v>
      </c>
      <c r="K4" s="873"/>
      <c r="L4" s="873"/>
      <c r="M4" s="873"/>
      <c r="N4" s="873"/>
      <c r="O4" s="873"/>
      <c r="P4" s="873"/>
      <c r="Q4" s="873"/>
      <c r="R4" s="873"/>
      <c r="S4" s="873"/>
      <c r="T4" s="873"/>
      <c r="U4" s="873"/>
      <c r="V4" s="873"/>
      <c r="W4" s="873"/>
      <c r="X4" s="873"/>
      <c r="Y4" s="873"/>
      <c r="Z4" s="874"/>
      <c r="AA4" s="875" t="s">
        <v>118</v>
      </c>
      <c r="AB4" s="863" t="s">
        <v>119</v>
      </c>
    </row>
    <row r="5" spans="1:28" ht="24" customHeight="1" thickBot="1">
      <c r="A5" s="91"/>
      <c r="B5" s="862"/>
      <c r="C5" s="866"/>
      <c r="D5" s="885"/>
      <c r="E5" s="754" t="s">
        <v>120</v>
      </c>
      <c r="F5" s="756" t="s">
        <v>121</v>
      </c>
      <c r="G5" s="317" t="s">
        <v>122</v>
      </c>
      <c r="H5" s="318" t="s">
        <v>123</v>
      </c>
      <c r="I5" s="868"/>
      <c r="J5" s="862" t="s">
        <v>124</v>
      </c>
      <c r="K5" s="877"/>
      <c r="L5" s="877"/>
      <c r="M5" s="877"/>
      <c r="N5" s="877"/>
      <c r="O5" s="877"/>
      <c r="P5" s="878"/>
      <c r="Q5" s="879" t="s">
        <v>125</v>
      </c>
      <c r="R5" s="880"/>
      <c r="S5" s="880"/>
      <c r="T5" s="880"/>
      <c r="U5" s="880"/>
      <c r="V5" s="880"/>
      <c r="W5" s="881"/>
      <c r="X5" s="882" t="s">
        <v>126</v>
      </c>
      <c r="Y5" s="880"/>
      <c r="Z5" s="883"/>
      <c r="AA5" s="876"/>
      <c r="AB5" s="864"/>
    </row>
    <row r="6" spans="1:28" ht="24" customHeight="1" thickTop="1">
      <c r="A6" s="92"/>
      <c r="B6" s="319" t="str">
        <f t="shared" ref="B6:B24" si="0">IF($A6="","",VLOOKUP($A6,従事者基礎情報,2))</f>
        <v/>
      </c>
      <c r="C6" s="320" t="str">
        <f t="shared" ref="C6:C24" si="1">IF($A6="","",VLOOKUP($A6,従事者基礎情報,3))</f>
        <v/>
      </c>
      <c r="D6" s="321" t="str">
        <f t="shared" ref="D6:D11" si="2">IF($A6="","",VLOOKUP($A6,従事者基礎情報,5))</f>
        <v/>
      </c>
      <c r="E6" s="513"/>
      <c r="F6" s="514"/>
      <c r="G6" s="101" t="str">
        <f>IF(ISBLANK(E6),"",F6-E6+1)</f>
        <v/>
      </c>
      <c r="H6" s="517"/>
      <c r="I6" s="322"/>
      <c r="J6" s="326" t="str">
        <f>IF($D6="","",VLOOKUP($D6,単価表,3))</f>
        <v/>
      </c>
      <c r="K6" s="355" t="str">
        <f t="shared" ref="K6:K11" si="3">IF($G6="","",IF($G6&lt;31,$G6,30))</f>
        <v/>
      </c>
      <c r="L6" s="356" t="str">
        <f t="shared" ref="L6:L11" si="4">IF($D6="","",J6*0.9)</f>
        <v/>
      </c>
      <c r="M6" s="357" t="str">
        <f t="shared" ref="M6:M24" si="5">IF($D6="","",IF($G6&lt;31,0,IF($G6&lt;61,$G6-30,30)))</f>
        <v/>
      </c>
      <c r="N6" s="356" t="str">
        <f>IF($D6="","",J6*0.8)</f>
        <v/>
      </c>
      <c r="O6" s="358" t="str">
        <f t="shared" ref="O6:O24" si="6">IF($D6="","",IF($G6&lt;61,0,$G6-60))</f>
        <v/>
      </c>
      <c r="P6" s="334" t="str">
        <f>IF($E6="","",J6*K6+L6*M6+N6*O6)</f>
        <v/>
      </c>
      <c r="Q6" s="359" t="str">
        <f t="shared" ref="Q6:Q11" si="7">IF(E6="","",VLOOKUP($D6,単価表,4))</f>
        <v/>
      </c>
      <c r="R6" s="355" t="str">
        <f t="shared" ref="R6:R24" si="8">IF($D6="","",IF($G6&lt;32,$G6-1,30))</f>
        <v/>
      </c>
      <c r="S6" s="356" t="str">
        <f>IF($D6="","",Q6*0.9)</f>
        <v/>
      </c>
      <c r="T6" s="357" t="str">
        <f t="shared" ref="T6:T24" si="9">IF($D6="","",IF($G6&lt;32,0,IF($G6&lt;62,$G6-31,30)))</f>
        <v/>
      </c>
      <c r="U6" s="356" t="str">
        <f>IF($D6="","",Q6*0.8)</f>
        <v/>
      </c>
      <c r="V6" s="360" t="str">
        <f>IF($E6="","",IF($G6&lt;62,0,$G6-61))</f>
        <v/>
      </c>
      <c r="W6" s="334" t="str">
        <f>IF($E6="","",Q6*R6+S6*T6+U6*V6)</f>
        <v/>
      </c>
      <c r="X6" s="275"/>
      <c r="Y6" s="93"/>
      <c r="Z6" s="96" t="str">
        <f t="shared" ref="Z6:Z11" si="10">IF(Y6="","",X6*Y6)</f>
        <v/>
      </c>
      <c r="AA6" s="97" t="str">
        <f t="shared" ref="AA6:AA24" si="11">IF(G6="","",P6+W6)</f>
        <v/>
      </c>
      <c r="AB6" s="234"/>
    </row>
    <row r="7" spans="1:28" ht="24" customHeight="1">
      <c r="A7" s="92"/>
      <c r="B7" s="323" t="str">
        <f t="shared" si="0"/>
        <v/>
      </c>
      <c r="C7" s="324" t="str">
        <f t="shared" si="1"/>
        <v/>
      </c>
      <c r="D7" s="325" t="str">
        <f>IF($A7="","",VLOOKUP($A7,従事者基礎情報,5))</f>
        <v/>
      </c>
      <c r="E7" s="515"/>
      <c r="F7" s="516"/>
      <c r="G7" s="102" t="str">
        <f t="shared" ref="G7:G24" si="12">IF(ISBLANK(E7),"",F7-E7+1)</f>
        <v/>
      </c>
      <c r="H7" s="518"/>
      <c r="I7" s="322"/>
      <c r="J7" s="326" t="str">
        <f t="shared" ref="J7:J24" si="13">IF($D7="","",VLOOKUP($D7,単価表,3))</f>
        <v/>
      </c>
      <c r="K7" s="327" t="str">
        <f t="shared" si="3"/>
        <v/>
      </c>
      <c r="L7" s="328" t="str">
        <f t="shared" si="4"/>
        <v/>
      </c>
      <c r="M7" s="329" t="str">
        <f t="shared" si="5"/>
        <v/>
      </c>
      <c r="N7" s="328" t="str">
        <f t="shared" ref="N7:N24" si="14">IF($D7="","",J7*0.8)</f>
        <v/>
      </c>
      <c r="O7" s="330" t="str">
        <f t="shared" si="6"/>
        <v/>
      </c>
      <c r="P7" s="331" t="str">
        <f>IF($F7="","",J7*K7+L7*M7+N7*O7)</f>
        <v/>
      </c>
      <c r="Q7" s="332" t="str">
        <f t="shared" si="7"/>
        <v/>
      </c>
      <c r="R7" s="327" t="str">
        <f t="shared" si="8"/>
        <v/>
      </c>
      <c r="S7" s="328" t="str">
        <f t="shared" ref="S7:S24" si="15">IF($D7="","",Q7*0.9)</f>
        <v/>
      </c>
      <c r="T7" s="329" t="str">
        <f t="shared" si="9"/>
        <v/>
      </c>
      <c r="U7" s="328" t="str">
        <f t="shared" ref="U7:U24" si="16">IF($D7="","",Q7*0.8)</f>
        <v/>
      </c>
      <c r="V7" s="333" t="str">
        <f t="shared" ref="V7:V24" si="17">IF($E7="","",IF($G7&lt;62,0,$G7-61))</f>
        <v/>
      </c>
      <c r="W7" s="334" t="str">
        <f>IF($E7="","",Q7*R7+S7*T7+U7*V7)</f>
        <v/>
      </c>
      <c r="X7" s="94"/>
      <c r="Y7" s="93"/>
      <c r="Z7" s="96" t="str">
        <f t="shared" si="10"/>
        <v/>
      </c>
      <c r="AA7" s="98" t="str">
        <f t="shared" si="11"/>
        <v/>
      </c>
      <c r="AB7" s="235"/>
    </row>
    <row r="8" spans="1:28" ht="24" customHeight="1">
      <c r="A8" s="92"/>
      <c r="B8" s="323" t="str">
        <f t="shared" si="0"/>
        <v/>
      </c>
      <c r="C8" s="324" t="str">
        <f t="shared" si="1"/>
        <v/>
      </c>
      <c r="D8" s="325" t="str">
        <f t="shared" si="2"/>
        <v/>
      </c>
      <c r="E8" s="515"/>
      <c r="F8" s="516"/>
      <c r="G8" s="102" t="str">
        <f t="shared" si="12"/>
        <v/>
      </c>
      <c r="H8" s="518"/>
      <c r="I8" s="322"/>
      <c r="J8" s="326" t="str">
        <f t="shared" si="13"/>
        <v/>
      </c>
      <c r="K8" s="327" t="str">
        <f t="shared" si="3"/>
        <v/>
      </c>
      <c r="L8" s="328" t="str">
        <f t="shared" si="4"/>
        <v/>
      </c>
      <c r="M8" s="329" t="str">
        <f t="shared" si="5"/>
        <v/>
      </c>
      <c r="N8" s="328" t="str">
        <f t="shared" si="14"/>
        <v/>
      </c>
      <c r="O8" s="330" t="str">
        <f t="shared" si="6"/>
        <v/>
      </c>
      <c r="P8" s="331" t="str">
        <f>IF($F8="","",J8*K8+L8*M8+N8*O8)</f>
        <v/>
      </c>
      <c r="Q8" s="332" t="str">
        <f t="shared" si="7"/>
        <v/>
      </c>
      <c r="R8" s="327" t="str">
        <f t="shared" si="8"/>
        <v/>
      </c>
      <c r="S8" s="328" t="str">
        <f t="shared" si="15"/>
        <v/>
      </c>
      <c r="T8" s="329" t="str">
        <f t="shared" si="9"/>
        <v/>
      </c>
      <c r="U8" s="328" t="str">
        <f t="shared" si="16"/>
        <v/>
      </c>
      <c r="V8" s="333" t="str">
        <f t="shared" si="17"/>
        <v/>
      </c>
      <c r="W8" s="334" t="str">
        <f t="shared" ref="W8:W24" si="18">IF($E8="","",Q8*R8+S8*T8+U8*V8)</f>
        <v/>
      </c>
      <c r="X8" s="94"/>
      <c r="Y8" s="93"/>
      <c r="Z8" s="96" t="str">
        <f t="shared" si="10"/>
        <v/>
      </c>
      <c r="AA8" s="98" t="str">
        <f t="shared" si="11"/>
        <v/>
      </c>
      <c r="AB8" s="235"/>
    </row>
    <row r="9" spans="1:28" ht="24" customHeight="1">
      <c r="A9" s="92"/>
      <c r="B9" s="323" t="str">
        <f t="shared" si="0"/>
        <v/>
      </c>
      <c r="C9" s="324" t="str">
        <f t="shared" si="1"/>
        <v/>
      </c>
      <c r="D9" s="325" t="str">
        <f t="shared" si="2"/>
        <v/>
      </c>
      <c r="E9" s="515"/>
      <c r="F9" s="516"/>
      <c r="G9" s="102" t="str">
        <f t="shared" si="12"/>
        <v/>
      </c>
      <c r="H9" s="518"/>
      <c r="I9" s="322"/>
      <c r="J9" s="326" t="str">
        <f t="shared" si="13"/>
        <v/>
      </c>
      <c r="K9" s="327" t="str">
        <f t="shared" si="3"/>
        <v/>
      </c>
      <c r="L9" s="328" t="str">
        <f t="shared" si="4"/>
        <v/>
      </c>
      <c r="M9" s="329" t="str">
        <f t="shared" si="5"/>
        <v/>
      </c>
      <c r="N9" s="328" t="str">
        <f t="shared" si="14"/>
        <v/>
      </c>
      <c r="O9" s="330" t="str">
        <f t="shared" si="6"/>
        <v/>
      </c>
      <c r="P9" s="331" t="str">
        <f>IF($F9="","",J9*K9+L9*M9+N9*O9)</f>
        <v/>
      </c>
      <c r="Q9" s="332" t="str">
        <f t="shared" si="7"/>
        <v/>
      </c>
      <c r="R9" s="327" t="str">
        <f t="shared" si="8"/>
        <v/>
      </c>
      <c r="S9" s="328" t="str">
        <f t="shared" si="15"/>
        <v/>
      </c>
      <c r="T9" s="329" t="str">
        <f t="shared" si="9"/>
        <v/>
      </c>
      <c r="U9" s="328" t="str">
        <f t="shared" si="16"/>
        <v/>
      </c>
      <c r="V9" s="333" t="str">
        <f t="shared" si="17"/>
        <v/>
      </c>
      <c r="W9" s="334" t="str">
        <f t="shared" si="18"/>
        <v/>
      </c>
      <c r="X9" s="94"/>
      <c r="Y9" s="93"/>
      <c r="Z9" s="96" t="str">
        <f t="shared" si="10"/>
        <v/>
      </c>
      <c r="AA9" s="98" t="str">
        <f t="shared" si="11"/>
        <v/>
      </c>
      <c r="AB9" s="235"/>
    </row>
    <row r="10" spans="1:28" ht="24" customHeight="1">
      <c r="A10" s="92"/>
      <c r="B10" s="323" t="str">
        <f t="shared" si="0"/>
        <v/>
      </c>
      <c r="C10" s="324" t="str">
        <f t="shared" si="1"/>
        <v/>
      </c>
      <c r="D10" s="325" t="str">
        <f t="shared" si="2"/>
        <v/>
      </c>
      <c r="E10" s="513"/>
      <c r="F10" s="514"/>
      <c r="G10" s="102" t="str">
        <f t="shared" si="12"/>
        <v/>
      </c>
      <c r="H10" s="518"/>
      <c r="I10" s="322"/>
      <c r="J10" s="326" t="str">
        <f t="shared" si="13"/>
        <v/>
      </c>
      <c r="K10" s="327" t="str">
        <f t="shared" si="3"/>
        <v/>
      </c>
      <c r="L10" s="328" t="str">
        <f t="shared" si="4"/>
        <v/>
      </c>
      <c r="M10" s="329" t="str">
        <f t="shared" si="5"/>
        <v/>
      </c>
      <c r="N10" s="328" t="str">
        <f t="shared" si="14"/>
        <v/>
      </c>
      <c r="O10" s="330" t="str">
        <f t="shared" si="6"/>
        <v/>
      </c>
      <c r="P10" s="331" t="str">
        <f>IF($F10="","",J10*K10+L10*M10+N10*O10)</f>
        <v/>
      </c>
      <c r="Q10" s="332" t="str">
        <f t="shared" si="7"/>
        <v/>
      </c>
      <c r="R10" s="327" t="str">
        <f t="shared" si="8"/>
        <v/>
      </c>
      <c r="S10" s="328" t="str">
        <f t="shared" si="15"/>
        <v/>
      </c>
      <c r="T10" s="329" t="str">
        <f t="shared" si="9"/>
        <v/>
      </c>
      <c r="U10" s="328" t="str">
        <f t="shared" si="16"/>
        <v/>
      </c>
      <c r="V10" s="333" t="str">
        <f t="shared" si="17"/>
        <v/>
      </c>
      <c r="W10" s="334" t="str">
        <f t="shared" si="18"/>
        <v/>
      </c>
      <c r="X10" s="94"/>
      <c r="Y10" s="93"/>
      <c r="Z10" s="96" t="str">
        <f t="shared" si="10"/>
        <v/>
      </c>
      <c r="AA10" s="98" t="str">
        <f t="shared" si="11"/>
        <v/>
      </c>
      <c r="AB10" s="235"/>
    </row>
    <row r="11" spans="1:28" ht="24" customHeight="1">
      <c r="A11" s="92"/>
      <c r="B11" s="323" t="str">
        <f t="shared" si="0"/>
        <v/>
      </c>
      <c r="C11" s="324" t="str">
        <f t="shared" si="1"/>
        <v/>
      </c>
      <c r="D11" s="325" t="str">
        <f t="shared" si="2"/>
        <v/>
      </c>
      <c r="E11" s="515"/>
      <c r="F11" s="516"/>
      <c r="G11" s="102" t="str">
        <f t="shared" si="12"/>
        <v/>
      </c>
      <c r="H11" s="518"/>
      <c r="I11" s="322"/>
      <c r="J11" s="326" t="str">
        <f t="shared" si="13"/>
        <v/>
      </c>
      <c r="K11" s="327" t="str">
        <f t="shared" si="3"/>
        <v/>
      </c>
      <c r="L11" s="328" t="str">
        <f t="shared" si="4"/>
        <v/>
      </c>
      <c r="M11" s="329" t="str">
        <f t="shared" si="5"/>
        <v/>
      </c>
      <c r="N11" s="328" t="str">
        <f t="shared" si="14"/>
        <v/>
      </c>
      <c r="O11" s="330" t="str">
        <f t="shared" si="6"/>
        <v/>
      </c>
      <c r="P11" s="331" t="str">
        <f>IF($F11="","",J11*K11+L11*M11+N11*O11)</f>
        <v/>
      </c>
      <c r="Q11" s="332" t="str">
        <f t="shared" si="7"/>
        <v/>
      </c>
      <c r="R11" s="327" t="str">
        <f t="shared" si="8"/>
        <v/>
      </c>
      <c r="S11" s="328" t="str">
        <f t="shared" si="15"/>
        <v/>
      </c>
      <c r="T11" s="329" t="str">
        <f t="shared" si="9"/>
        <v/>
      </c>
      <c r="U11" s="328" t="str">
        <f t="shared" si="16"/>
        <v/>
      </c>
      <c r="V11" s="333" t="str">
        <f t="shared" si="17"/>
        <v/>
      </c>
      <c r="W11" s="334" t="str">
        <f t="shared" si="18"/>
        <v/>
      </c>
      <c r="X11" s="94"/>
      <c r="Y11" s="93"/>
      <c r="Z11" s="96" t="str">
        <f t="shared" si="10"/>
        <v/>
      </c>
      <c r="AA11" s="98" t="str">
        <f t="shared" si="11"/>
        <v/>
      </c>
      <c r="AB11" s="235"/>
    </row>
    <row r="12" spans="1:28" ht="24" customHeight="1">
      <c r="A12" s="92"/>
      <c r="B12" s="323" t="str">
        <f t="shared" si="0"/>
        <v/>
      </c>
      <c r="C12" s="324" t="str">
        <f t="shared" si="1"/>
        <v/>
      </c>
      <c r="D12" s="325" t="str">
        <f>IF($A12="","",VLOOKUP($A12,従事者基礎情報,5))</f>
        <v/>
      </c>
      <c r="E12" s="513"/>
      <c r="F12" s="514"/>
      <c r="G12" s="102" t="str">
        <f t="shared" si="12"/>
        <v/>
      </c>
      <c r="H12" s="518"/>
      <c r="I12" s="322"/>
      <c r="J12" s="326" t="str">
        <f t="shared" si="13"/>
        <v/>
      </c>
      <c r="K12" s="327" t="str">
        <f t="shared" ref="K12:K24" si="19">IF($G12="","",IF($G12&lt;31,$G12,30))</f>
        <v/>
      </c>
      <c r="L12" s="328" t="str">
        <f t="shared" ref="L12:L24" si="20">IF($D12="","",J12*0.9)</f>
        <v/>
      </c>
      <c r="M12" s="329" t="str">
        <f t="shared" si="5"/>
        <v/>
      </c>
      <c r="N12" s="328" t="str">
        <f t="shared" si="14"/>
        <v/>
      </c>
      <c r="O12" s="330" t="str">
        <f t="shared" si="6"/>
        <v/>
      </c>
      <c r="P12" s="331" t="str">
        <f t="shared" ref="P12:P24" si="21">IF($F12="","",J12*K12+L12*M12+N12*O12)</f>
        <v/>
      </c>
      <c r="Q12" s="332" t="str">
        <f t="shared" ref="Q12:Q24" si="22">IF(E12="","",VLOOKUP($D12,単価表,4))</f>
        <v/>
      </c>
      <c r="R12" s="327" t="str">
        <f t="shared" si="8"/>
        <v/>
      </c>
      <c r="S12" s="328" t="str">
        <f t="shared" si="15"/>
        <v/>
      </c>
      <c r="T12" s="329" t="str">
        <f t="shared" si="9"/>
        <v/>
      </c>
      <c r="U12" s="328" t="str">
        <f t="shared" si="16"/>
        <v/>
      </c>
      <c r="V12" s="333" t="str">
        <f t="shared" si="17"/>
        <v/>
      </c>
      <c r="W12" s="334" t="str">
        <f t="shared" si="18"/>
        <v/>
      </c>
      <c r="X12" s="231"/>
      <c r="Y12" s="231"/>
      <c r="Z12" s="232"/>
      <c r="AA12" s="237" t="str">
        <f t="shared" si="11"/>
        <v/>
      </c>
      <c r="AB12" s="235"/>
    </row>
    <row r="13" spans="1:28" ht="24" customHeight="1">
      <c r="A13" s="92"/>
      <c r="B13" s="323" t="str">
        <f t="shared" si="0"/>
        <v/>
      </c>
      <c r="C13" s="324" t="str">
        <f t="shared" si="1"/>
        <v/>
      </c>
      <c r="D13" s="325" t="str">
        <f t="shared" ref="D13:D24" si="23">IF($A13="","",VLOOKUP($A13,従事者基礎情報,5))</f>
        <v/>
      </c>
      <c r="E13" s="515"/>
      <c r="F13" s="516"/>
      <c r="G13" s="102" t="str">
        <f t="shared" si="12"/>
        <v/>
      </c>
      <c r="H13" s="518"/>
      <c r="I13" s="322"/>
      <c r="J13" s="326" t="str">
        <f t="shared" si="13"/>
        <v/>
      </c>
      <c r="K13" s="327" t="str">
        <f t="shared" si="19"/>
        <v/>
      </c>
      <c r="L13" s="328" t="str">
        <f t="shared" si="20"/>
        <v/>
      </c>
      <c r="M13" s="329" t="str">
        <f t="shared" si="5"/>
        <v/>
      </c>
      <c r="N13" s="328" t="str">
        <f t="shared" si="14"/>
        <v/>
      </c>
      <c r="O13" s="330" t="str">
        <f t="shared" si="6"/>
        <v/>
      </c>
      <c r="P13" s="331" t="str">
        <f t="shared" si="21"/>
        <v/>
      </c>
      <c r="Q13" s="332" t="str">
        <f t="shared" si="22"/>
        <v/>
      </c>
      <c r="R13" s="327" t="str">
        <f t="shared" si="8"/>
        <v/>
      </c>
      <c r="S13" s="328" t="str">
        <f t="shared" si="15"/>
        <v/>
      </c>
      <c r="T13" s="329" t="str">
        <f t="shared" si="9"/>
        <v/>
      </c>
      <c r="U13" s="328" t="str">
        <f t="shared" si="16"/>
        <v/>
      </c>
      <c r="V13" s="333" t="str">
        <f t="shared" si="17"/>
        <v/>
      </c>
      <c r="W13" s="334" t="str">
        <f t="shared" si="18"/>
        <v/>
      </c>
      <c r="X13" s="231"/>
      <c r="Y13" s="231"/>
      <c r="Z13" s="232"/>
      <c r="AA13" s="237" t="str">
        <f t="shared" si="11"/>
        <v/>
      </c>
      <c r="AB13" s="235"/>
    </row>
    <row r="14" spans="1:28" ht="24" customHeight="1">
      <c r="A14" s="92"/>
      <c r="B14" s="323" t="str">
        <f t="shared" si="0"/>
        <v/>
      </c>
      <c r="C14" s="324" t="str">
        <f t="shared" si="1"/>
        <v/>
      </c>
      <c r="D14" s="325" t="str">
        <f t="shared" si="23"/>
        <v/>
      </c>
      <c r="E14" s="515"/>
      <c r="F14" s="516"/>
      <c r="G14" s="102" t="str">
        <f t="shared" si="12"/>
        <v/>
      </c>
      <c r="H14" s="518"/>
      <c r="I14" s="322"/>
      <c r="J14" s="326" t="str">
        <f t="shared" si="13"/>
        <v/>
      </c>
      <c r="K14" s="327" t="str">
        <f t="shared" si="19"/>
        <v/>
      </c>
      <c r="L14" s="328" t="str">
        <f t="shared" si="20"/>
        <v/>
      </c>
      <c r="M14" s="329" t="str">
        <f t="shared" si="5"/>
        <v/>
      </c>
      <c r="N14" s="328" t="str">
        <f t="shared" si="14"/>
        <v/>
      </c>
      <c r="O14" s="330" t="str">
        <f t="shared" si="6"/>
        <v/>
      </c>
      <c r="P14" s="331" t="str">
        <f t="shared" si="21"/>
        <v/>
      </c>
      <c r="Q14" s="332" t="str">
        <f t="shared" si="22"/>
        <v/>
      </c>
      <c r="R14" s="327" t="str">
        <f t="shared" si="8"/>
        <v/>
      </c>
      <c r="S14" s="328" t="str">
        <f t="shared" si="15"/>
        <v/>
      </c>
      <c r="T14" s="329" t="str">
        <f t="shared" si="9"/>
        <v/>
      </c>
      <c r="U14" s="328" t="str">
        <f t="shared" si="16"/>
        <v/>
      </c>
      <c r="V14" s="333" t="str">
        <f t="shared" si="17"/>
        <v/>
      </c>
      <c r="W14" s="334" t="str">
        <f t="shared" si="18"/>
        <v/>
      </c>
      <c r="X14" s="231"/>
      <c r="Y14" s="231"/>
      <c r="Z14" s="232"/>
      <c r="AA14" s="237" t="str">
        <f t="shared" si="11"/>
        <v/>
      </c>
      <c r="AB14" s="235"/>
    </row>
    <row r="15" spans="1:28" ht="24" customHeight="1">
      <c r="A15" s="92"/>
      <c r="B15" s="323" t="str">
        <f t="shared" si="0"/>
        <v/>
      </c>
      <c r="C15" s="324" t="str">
        <f t="shared" si="1"/>
        <v/>
      </c>
      <c r="D15" s="325" t="str">
        <f t="shared" si="23"/>
        <v/>
      </c>
      <c r="E15" s="515"/>
      <c r="F15" s="516"/>
      <c r="G15" s="102" t="str">
        <f t="shared" si="12"/>
        <v/>
      </c>
      <c r="H15" s="518"/>
      <c r="I15" s="322"/>
      <c r="J15" s="326" t="str">
        <f t="shared" si="13"/>
        <v/>
      </c>
      <c r="K15" s="327" t="str">
        <f t="shared" si="19"/>
        <v/>
      </c>
      <c r="L15" s="328" t="str">
        <f t="shared" si="20"/>
        <v/>
      </c>
      <c r="M15" s="329" t="str">
        <f t="shared" si="5"/>
        <v/>
      </c>
      <c r="N15" s="328" t="str">
        <f t="shared" si="14"/>
        <v/>
      </c>
      <c r="O15" s="330" t="str">
        <f t="shared" si="6"/>
        <v/>
      </c>
      <c r="P15" s="331" t="str">
        <f t="shared" si="21"/>
        <v/>
      </c>
      <c r="Q15" s="332" t="str">
        <f t="shared" si="22"/>
        <v/>
      </c>
      <c r="R15" s="327" t="str">
        <f t="shared" si="8"/>
        <v/>
      </c>
      <c r="S15" s="328" t="str">
        <f t="shared" si="15"/>
        <v/>
      </c>
      <c r="T15" s="329" t="str">
        <f t="shared" si="9"/>
        <v/>
      </c>
      <c r="U15" s="328" t="str">
        <f t="shared" si="16"/>
        <v/>
      </c>
      <c r="V15" s="333" t="str">
        <f t="shared" si="17"/>
        <v/>
      </c>
      <c r="W15" s="334" t="str">
        <f t="shared" si="18"/>
        <v/>
      </c>
      <c r="X15" s="231"/>
      <c r="Y15" s="231"/>
      <c r="Z15" s="232"/>
      <c r="AA15" s="237" t="str">
        <f t="shared" si="11"/>
        <v/>
      </c>
      <c r="AB15" s="235"/>
    </row>
    <row r="16" spans="1:28" ht="24" customHeight="1">
      <c r="A16" s="92"/>
      <c r="B16" s="323" t="str">
        <f t="shared" si="0"/>
        <v/>
      </c>
      <c r="C16" s="324" t="str">
        <f t="shared" si="1"/>
        <v/>
      </c>
      <c r="D16" s="325" t="str">
        <f t="shared" si="23"/>
        <v/>
      </c>
      <c r="E16" s="513"/>
      <c r="F16" s="514"/>
      <c r="G16" s="102" t="str">
        <f t="shared" si="12"/>
        <v/>
      </c>
      <c r="H16" s="518"/>
      <c r="I16" s="322"/>
      <c r="J16" s="326" t="str">
        <f t="shared" si="13"/>
        <v/>
      </c>
      <c r="K16" s="327" t="str">
        <f t="shared" si="19"/>
        <v/>
      </c>
      <c r="L16" s="328" t="str">
        <f t="shared" si="20"/>
        <v/>
      </c>
      <c r="M16" s="329" t="str">
        <f t="shared" si="5"/>
        <v/>
      </c>
      <c r="N16" s="328" t="str">
        <f t="shared" si="14"/>
        <v/>
      </c>
      <c r="O16" s="330" t="str">
        <f t="shared" si="6"/>
        <v/>
      </c>
      <c r="P16" s="331" t="str">
        <f t="shared" si="21"/>
        <v/>
      </c>
      <c r="Q16" s="332" t="str">
        <f t="shared" si="22"/>
        <v/>
      </c>
      <c r="R16" s="327" t="str">
        <f t="shared" si="8"/>
        <v/>
      </c>
      <c r="S16" s="328" t="str">
        <f t="shared" si="15"/>
        <v/>
      </c>
      <c r="T16" s="329" t="str">
        <f t="shared" si="9"/>
        <v/>
      </c>
      <c r="U16" s="328" t="str">
        <f t="shared" si="16"/>
        <v/>
      </c>
      <c r="V16" s="333" t="str">
        <f t="shared" si="17"/>
        <v/>
      </c>
      <c r="W16" s="334" t="str">
        <f t="shared" si="18"/>
        <v/>
      </c>
      <c r="X16" s="231"/>
      <c r="Y16" s="231"/>
      <c r="Z16" s="232"/>
      <c r="AA16" s="237" t="str">
        <f t="shared" si="11"/>
        <v/>
      </c>
      <c r="AB16" s="235"/>
    </row>
    <row r="17" spans="1:28" ht="24" customHeight="1">
      <c r="A17" s="92"/>
      <c r="B17" s="323" t="str">
        <f t="shared" si="0"/>
        <v/>
      </c>
      <c r="C17" s="324" t="str">
        <f t="shared" si="1"/>
        <v/>
      </c>
      <c r="D17" s="325" t="str">
        <f t="shared" si="23"/>
        <v/>
      </c>
      <c r="E17" s="515"/>
      <c r="F17" s="516"/>
      <c r="G17" s="102" t="str">
        <f t="shared" si="12"/>
        <v/>
      </c>
      <c r="H17" s="518"/>
      <c r="I17" s="322"/>
      <c r="J17" s="326" t="str">
        <f t="shared" si="13"/>
        <v/>
      </c>
      <c r="K17" s="327" t="str">
        <f t="shared" si="19"/>
        <v/>
      </c>
      <c r="L17" s="328" t="str">
        <f t="shared" si="20"/>
        <v/>
      </c>
      <c r="M17" s="329" t="str">
        <f t="shared" si="5"/>
        <v/>
      </c>
      <c r="N17" s="328" t="str">
        <f t="shared" si="14"/>
        <v/>
      </c>
      <c r="O17" s="330" t="str">
        <f t="shared" si="6"/>
        <v/>
      </c>
      <c r="P17" s="331" t="str">
        <f t="shared" si="21"/>
        <v/>
      </c>
      <c r="Q17" s="332" t="str">
        <f t="shared" si="22"/>
        <v/>
      </c>
      <c r="R17" s="327" t="str">
        <f t="shared" si="8"/>
        <v/>
      </c>
      <c r="S17" s="328" t="str">
        <f t="shared" si="15"/>
        <v/>
      </c>
      <c r="T17" s="329" t="str">
        <f t="shared" si="9"/>
        <v/>
      </c>
      <c r="U17" s="328" t="str">
        <f t="shared" si="16"/>
        <v/>
      </c>
      <c r="V17" s="333" t="str">
        <f t="shared" si="17"/>
        <v/>
      </c>
      <c r="W17" s="334" t="str">
        <f t="shared" si="18"/>
        <v/>
      </c>
      <c r="X17" s="231"/>
      <c r="Y17" s="231"/>
      <c r="Z17" s="232"/>
      <c r="AA17" s="237" t="str">
        <f t="shared" si="11"/>
        <v/>
      </c>
      <c r="AB17" s="235"/>
    </row>
    <row r="18" spans="1:28" ht="24" customHeight="1">
      <c r="A18" s="92"/>
      <c r="B18" s="323" t="str">
        <f t="shared" si="0"/>
        <v/>
      </c>
      <c r="C18" s="324" t="str">
        <f t="shared" si="1"/>
        <v/>
      </c>
      <c r="D18" s="325" t="str">
        <f t="shared" si="23"/>
        <v/>
      </c>
      <c r="E18" s="513"/>
      <c r="F18" s="514"/>
      <c r="G18" s="102" t="str">
        <f t="shared" si="12"/>
        <v/>
      </c>
      <c r="H18" s="518"/>
      <c r="I18" s="322"/>
      <c r="J18" s="326" t="str">
        <f t="shared" si="13"/>
        <v/>
      </c>
      <c r="K18" s="327" t="str">
        <f t="shared" si="19"/>
        <v/>
      </c>
      <c r="L18" s="328" t="str">
        <f t="shared" si="20"/>
        <v/>
      </c>
      <c r="M18" s="329" t="str">
        <f t="shared" si="5"/>
        <v/>
      </c>
      <c r="N18" s="328" t="str">
        <f t="shared" si="14"/>
        <v/>
      </c>
      <c r="O18" s="330" t="str">
        <f t="shared" si="6"/>
        <v/>
      </c>
      <c r="P18" s="331" t="str">
        <f t="shared" si="21"/>
        <v/>
      </c>
      <c r="Q18" s="332" t="str">
        <f t="shared" si="22"/>
        <v/>
      </c>
      <c r="R18" s="327" t="str">
        <f t="shared" si="8"/>
        <v/>
      </c>
      <c r="S18" s="328" t="str">
        <f t="shared" si="15"/>
        <v/>
      </c>
      <c r="T18" s="329" t="str">
        <f t="shared" si="9"/>
        <v/>
      </c>
      <c r="U18" s="328" t="str">
        <f t="shared" si="16"/>
        <v/>
      </c>
      <c r="V18" s="333" t="str">
        <f t="shared" si="17"/>
        <v/>
      </c>
      <c r="W18" s="334" t="str">
        <f t="shared" si="18"/>
        <v/>
      </c>
      <c r="X18" s="231"/>
      <c r="Y18" s="231"/>
      <c r="Z18" s="232"/>
      <c r="AA18" s="237" t="str">
        <f t="shared" si="11"/>
        <v/>
      </c>
      <c r="AB18" s="235"/>
    </row>
    <row r="19" spans="1:28" ht="24" customHeight="1">
      <c r="A19" s="92"/>
      <c r="B19" s="323" t="str">
        <f t="shared" si="0"/>
        <v/>
      </c>
      <c r="C19" s="324" t="str">
        <f t="shared" si="1"/>
        <v/>
      </c>
      <c r="D19" s="325" t="str">
        <f t="shared" si="23"/>
        <v/>
      </c>
      <c r="E19" s="515"/>
      <c r="F19" s="516"/>
      <c r="G19" s="102" t="str">
        <f t="shared" si="12"/>
        <v/>
      </c>
      <c r="H19" s="518"/>
      <c r="I19" s="322"/>
      <c r="J19" s="326" t="str">
        <f t="shared" si="13"/>
        <v/>
      </c>
      <c r="K19" s="327" t="str">
        <f t="shared" si="19"/>
        <v/>
      </c>
      <c r="L19" s="328" t="str">
        <f t="shared" si="20"/>
        <v/>
      </c>
      <c r="M19" s="329" t="str">
        <f t="shared" si="5"/>
        <v/>
      </c>
      <c r="N19" s="328" t="str">
        <f t="shared" si="14"/>
        <v/>
      </c>
      <c r="O19" s="330" t="str">
        <f t="shared" si="6"/>
        <v/>
      </c>
      <c r="P19" s="331" t="str">
        <f t="shared" si="21"/>
        <v/>
      </c>
      <c r="Q19" s="332" t="str">
        <f t="shared" si="22"/>
        <v/>
      </c>
      <c r="R19" s="327" t="str">
        <f t="shared" si="8"/>
        <v/>
      </c>
      <c r="S19" s="328" t="str">
        <f t="shared" si="15"/>
        <v/>
      </c>
      <c r="T19" s="329" t="str">
        <f t="shared" si="9"/>
        <v/>
      </c>
      <c r="U19" s="328" t="str">
        <f t="shared" si="16"/>
        <v/>
      </c>
      <c r="V19" s="333" t="str">
        <f t="shared" si="17"/>
        <v/>
      </c>
      <c r="W19" s="334" t="str">
        <f t="shared" si="18"/>
        <v/>
      </c>
      <c r="X19" s="231"/>
      <c r="Y19" s="231"/>
      <c r="Z19" s="232"/>
      <c r="AA19" s="237" t="str">
        <f t="shared" si="11"/>
        <v/>
      </c>
      <c r="AB19" s="235"/>
    </row>
    <row r="20" spans="1:28" ht="24" customHeight="1">
      <c r="A20" s="92"/>
      <c r="B20" s="323" t="str">
        <f t="shared" si="0"/>
        <v/>
      </c>
      <c r="C20" s="324" t="str">
        <f t="shared" si="1"/>
        <v/>
      </c>
      <c r="D20" s="325" t="str">
        <f t="shared" si="23"/>
        <v/>
      </c>
      <c r="E20" s="515"/>
      <c r="F20" s="516"/>
      <c r="G20" s="102" t="str">
        <f t="shared" si="12"/>
        <v/>
      </c>
      <c r="H20" s="518"/>
      <c r="I20" s="322"/>
      <c r="J20" s="326" t="str">
        <f t="shared" si="13"/>
        <v/>
      </c>
      <c r="K20" s="327" t="str">
        <f t="shared" si="19"/>
        <v/>
      </c>
      <c r="L20" s="328" t="str">
        <f t="shared" si="20"/>
        <v/>
      </c>
      <c r="M20" s="329" t="str">
        <f t="shared" si="5"/>
        <v/>
      </c>
      <c r="N20" s="328" t="str">
        <f t="shared" si="14"/>
        <v/>
      </c>
      <c r="O20" s="330" t="str">
        <f t="shared" si="6"/>
        <v/>
      </c>
      <c r="P20" s="331" t="str">
        <f t="shared" si="21"/>
        <v/>
      </c>
      <c r="Q20" s="332" t="str">
        <f t="shared" si="22"/>
        <v/>
      </c>
      <c r="R20" s="327" t="str">
        <f t="shared" si="8"/>
        <v/>
      </c>
      <c r="S20" s="328" t="str">
        <f t="shared" si="15"/>
        <v/>
      </c>
      <c r="T20" s="329" t="str">
        <f t="shared" si="9"/>
        <v/>
      </c>
      <c r="U20" s="328" t="str">
        <f t="shared" si="16"/>
        <v/>
      </c>
      <c r="V20" s="333" t="str">
        <f t="shared" si="17"/>
        <v/>
      </c>
      <c r="W20" s="334" t="str">
        <f t="shared" si="18"/>
        <v/>
      </c>
      <c r="X20" s="231"/>
      <c r="Y20" s="231"/>
      <c r="Z20" s="232"/>
      <c r="AA20" s="237" t="str">
        <f t="shared" si="11"/>
        <v/>
      </c>
      <c r="AB20" s="235"/>
    </row>
    <row r="21" spans="1:28" ht="24" customHeight="1">
      <c r="A21" s="92"/>
      <c r="B21" s="323" t="str">
        <f t="shared" si="0"/>
        <v/>
      </c>
      <c r="C21" s="324" t="str">
        <f t="shared" si="1"/>
        <v/>
      </c>
      <c r="D21" s="325" t="str">
        <f t="shared" si="23"/>
        <v/>
      </c>
      <c r="E21" s="515"/>
      <c r="F21" s="516"/>
      <c r="G21" s="102" t="str">
        <f t="shared" si="12"/>
        <v/>
      </c>
      <c r="H21" s="518"/>
      <c r="I21" s="322"/>
      <c r="J21" s="326" t="str">
        <f t="shared" si="13"/>
        <v/>
      </c>
      <c r="K21" s="327" t="str">
        <f t="shared" si="19"/>
        <v/>
      </c>
      <c r="L21" s="328" t="str">
        <f t="shared" si="20"/>
        <v/>
      </c>
      <c r="M21" s="329" t="str">
        <f t="shared" si="5"/>
        <v/>
      </c>
      <c r="N21" s="328" t="str">
        <f t="shared" si="14"/>
        <v/>
      </c>
      <c r="O21" s="330" t="str">
        <f t="shared" si="6"/>
        <v/>
      </c>
      <c r="P21" s="331" t="str">
        <f t="shared" si="21"/>
        <v/>
      </c>
      <c r="Q21" s="332" t="str">
        <f t="shared" si="22"/>
        <v/>
      </c>
      <c r="R21" s="327" t="str">
        <f t="shared" si="8"/>
        <v/>
      </c>
      <c r="S21" s="328" t="str">
        <f t="shared" si="15"/>
        <v/>
      </c>
      <c r="T21" s="329" t="str">
        <f t="shared" si="9"/>
        <v/>
      </c>
      <c r="U21" s="328" t="str">
        <f t="shared" si="16"/>
        <v/>
      </c>
      <c r="V21" s="333" t="str">
        <f t="shared" si="17"/>
        <v/>
      </c>
      <c r="W21" s="334" t="str">
        <f t="shared" si="18"/>
        <v/>
      </c>
      <c r="X21" s="231"/>
      <c r="Y21" s="231"/>
      <c r="Z21" s="232"/>
      <c r="AA21" s="237" t="str">
        <f t="shared" si="11"/>
        <v/>
      </c>
      <c r="AB21" s="235"/>
    </row>
    <row r="22" spans="1:28" ht="24" customHeight="1">
      <c r="A22" s="92"/>
      <c r="B22" s="323" t="str">
        <f t="shared" si="0"/>
        <v/>
      </c>
      <c r="C22" s="324" t="str">
        <f t="shared" si="1"/>
        <v/>
      </c>
      <c r="D22" s="325" t="str">
        <f t="shared" si="23"/>
        <v/>
      </c>
      <c r="E22" s="513"/>
      <c r="F22" s="514"/>
      <c r="G22" s="102" t="str">
        <f t="shared" si="12"/>
        <v/>
      </c>
      <c r="H22" s="518"/>
      <c r="I22" s="322"/>
      <c r="J22" s="326" t="str">
        <f t="shared" si="13"/>
        <v/>
      </c>
      <c r="K22" s="327" t="str">
        <f t="shared" si="19"/>
        <v/>
      </c>
      <c r="L22" s="328" t="str">
        <f t="shared" si="20"/>
        <v/>
      </c>
      <c r="M22" s="329" t="str">
        <f t="shared" si="5"/>
        <v/>
      </c>
      <c r="N22" s="328" t="str">
        <f t="shared" si="14"/>
        <v/>
      </c>
      <c r="O22" s="330" t="str">
        <f t="shared" si="6"/>
        <v/>
      </c>
      <c r="P22" s="331" t="str">
        <f t="shared" si="21"/>
        <v/>
      </c>
      <c r="Q22" s="332" t="str">
        <f t="shared" si="22"/>
        <v/>
      </c>
      <c r="R22" s="327" t="str">
        <f t="shared" si="8"/>
        <v/>
      </c>
      <c r="S22" s="328" t="str">
        <f t="shared" si="15"/>
        <v/>
      </c>
      <c r="T22" s="329" t="str">
        <f t="shared" si="9"/>
        <v/>
      </c>
      <c r="U22" s="328" t="str">
        <f t="shared" si="16"/>
        <v/>
      </c>
      <c r="V22" s="333" t="str">
        <f t="shared" si="17"/>
        <v/>
      </c>
      <c r="W22" s="334" t="str">
        <f t="shared" si="18"/>
        <v/>
      </c>
      <c r="X22" s="231"/>
      <c r="Y22" s="231"/>
      <c r="Z22" s="232"/>
      <c r="AA22" s="237" t="str">
        <f t="shared" si="11"/>
        <v/>
      </c>
      <c r="AB22" s="235"/>
    </row>
    <row r="23" spans="1:28" ht="24" customHeight="1">
      <c r="A23" s="92"/>
      <c r="B23" s="323" t="str">
        <f t="shared" si="0"/>
        <v/>
      </c>
      <c r="C23" s="324" t="str">
        <f t="shared" si="1"/>
        <v/>
      </c>
      <c r="D23" s="325" t="str">
        <f t="shared" si="23"/>
        <v/>
      </c>
      <c r="E23" s="515"/>
      <c r="F23" s="516"/>
      <c r="G23" s="102" t="str">
        <f t="shared" si="12"/>
        <v/>
      </c>
      <c r="H23" s="518"/>
      <c r="I23" s="322"/>
      <c r="J23" s="326" t="str">
        <f t="shared" si="13"/>
        <v/>
      </c>
      <c r="K23" s="327" t="str">
        <f t="shared" si="19"/>
        <v/>
      </c>
      <c r="L23" s="328" t="str">
        <f t="shared" si="20"/>
        <v/>
      </c>
      <c r="M23" s="329" t="str">
        <f t="shared" si="5"/>
        <v/>
      </c>
      <c r="N23" s="328" t="str">
        <f t="shared" si="14"/>
        <v/>
      </c>
      <c r="O23" s="330" t="str">
        <f t="shared" si="6"/>
        <v/>
      </c>
      <c r="P23" s="331" t="str">
        <f t="shared" si="21"/>
        <v/>
      </c>
      <c r="Q23" s="332" t="str">
        <f t="shared" si="22"/>
        <v/>
      </c>
      <c r="R23" s="327" t="str">
        <f t="shared" si="8"/>
        <v/>
      </c>
      <c r="S23" s="328" t="str">
        <f t="shared" si="15"/>
        <v/>
      </c>
      <c r="T23" s="329" t="str">
        <f t="shared" si="9"/>
        <v/>
      </c>
      <c r="U23" s="328" t="str">
        <f t="shared" si="16"/>
        <v/>
      </c>
      <c r="V23" s="333" t="str">
        <f t="shared" si="17"/>
        <v/>
      </c>
      <c r="W23" s="334" t="str">
        <f t="shared" si="18"/>
        <v/>
      </c>
      <c r="X23" s="231"/>
      <c r="Y23" s="231"/>
      <c r="Z23" s="232"/>
      <c r="AA23" s="237" t="str">
        <f t="shared" si="11"/>
        <v/>
      </c>
      <c r="AB23" s="235"/>
    </row>
    <row r="24" spans="1:28" ht="24" customHeight="1" thickBot="1">
      <c r="A24" s="92"/>
      <c r="B24" s="342" t="str">
        <f t="shared" si="0"/>
        <v/>
      </c>
      <c r="C24" s="343" t="str">
        <f t="shared" si="1"/>
        <v/>
      </c>
      <c r="D24" s="344" t="str">
        <f t="shared" si="23"/>
        <v/>
      </c>
      <c r="E24" s="520"/>
      <c r="F24" s="521"/>
      <c r="G24" s="473" t="str">
        <f t="shared" si="12"/>
        <v/>
      </c>
      <c r="H24" s="519"/>
      <c r="I24" s="345"/>
      <c r="J24" s="361" t="str">
        <f t="shared" si="13"/>
        <v/>
      </c>
      <c r="K24" s="362" t="str">
        <f t="shared" si="19"/>
        <v/>
      </c>
      <c r="L24" s="363" t="str">
        <f t="shared" si="20"/>
        <v/>
      </c>
      <c r="M24" s="364" t="str">
        <f t="shared" si="5"/>
        <v/>
      </c>
      <c r="N24" s="363" t="str">
        <f t="shared" si="14"/>
        <v/>
      </c>
      <c r="O24" s="365" t="str">
        <f t="shared" si="6"/>
        <v/>
      </c>
      <c r="P24" s="351" t="str">
        <f t="shared" si="21"/>
        <v/>
      </c>
      <c r="Q24" s="366" t="str">
        <f t="shared" si="22"/>
        <v/>
      </c>
      <c r="R24" s="362" t="str">
        <f t="shared" si="8"/>
        <v/>
      </c>
      <c r="S24" s="478" t="str">
        <f t="shared" si="15"/>
        <v/>
      </c>
      <c r="T24" s="479" t="str">
        <f t="shared" si="9"/>
        <v/>
      </c>
      <c r="U24" s="478" t="str">
        <f t="shared" si="16"/>
        <v/>
      </c>
      <c r="V24" s="480" t="str">
        <f t="shared" si="17"/>
        <v/>
      </c>
      <c r="W24" s="481" t="str">
        <f t="shared" si="18"/>
        <v/>
      </c>
      <c r="X24" s="471"/>
      <c r="Y24" s="471"/>
      <c r="Z24" s="233"/>
      <c r="AA24" s="484" t="str">
        <f t="shared" si="11"/>
        <v/>
      </c>
      <c r="AB24" s="236"/>
    </row>
    <row r="25" spans="1:28" ht="30" customHeight="1" thickBot="1">
      <c r="E25" s="466"/>
      <c r="F25" s="886" t="s">
        <v>127</v>
      </c>
      <c r="G25" s="887"/>
      <c r="H25" s="472">
        <f>SUM(H6:H24)</f>
        <v>0</v>
      </c>
      <c r="I25" s="103"/>
      <c r="J25" s="103"/>
      <c r="K25" s="103"/>
      <c r="L25" s="103"/>
      <c r="M25" s="103"/>
      <c r="N25" s="103"/>
      <c r="O25" s="103"/>
      <c r="P25" s="103"/>
      <c r="Q25" s="103"/>
      <c r="R25" s="103"/>
      <c r="S25" s="855" t="s">
        <v>128</v>
      </c>
      <c r="T25" s="856"/>
      <c r="U25" s="856"/>
      <c r="V25" s="856"/>
      <c r="W25" s="856"/>
      <c r="X25" s="856"/>
      <c r="Y25" s="857"/>
      <c r="Z25" s="483" t="e">
        <f>SUM(#REF!)</f>
        <v>#REF!</v>
      </c>
      <c r="AA25" s="482">
        <f>SUM(AA6:AA24)</f>
        <v>0</v>
      </c>
    </row>
    <row r="26" spans="1:28" ht="12" customHeight="1">
      <c r="E26" s="466"/>
      <c r="F26" s="353"/>
      <c r="G26" s="353"/>
      <c r="H26" s="103"/>
      <c r="I26" s="103"/>
      <c r="J26" s="103"/>
      <c r="K26" s="103"/>
      <c r="L26" s="103"/>
      <c r="M26" s="103"/>
      <c r="N26" s="103"/>
      <c r="O26" s="103"/>
      <c r="P26" s="103"/>
      <c r="Q26" s="103"/>
      <c r="R26" s="103"/>
      <c r="S26" s="103"/>
      <c r="T26" s="103"/>
      <c r="U26" s="103"/>
      <c r="V26" s="103"/>
      <c r="W26" s="103"/>
      <c r="X26" s="103"/>
      <c r="Y26" s="103"/>
      <c r="Z26" s="103"/>
      <c r="AA26" s="103"/>
    </row>
    <row r="27" spans="1:28" ht="233.25" customHeight="1">
      <c r="B27" s="858" t="s">
        <v>131</v>
      </c>
      <c r="C27" s="859"/>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row>
    <row r="28" spans="1:28" ht="18" customHeight="1"/>
    <row r="29" spans="1:28" ht="18" customHeight="1"/>
    <row r="30" spans="1:28" ht="18" customHeight="1"/>
    <row r="31" spans="1:28" ht="18" customHeight="1"/>
    <row r="32" spans="1:28" ht="18" customHeight="1"/>
    <row r="33" ht="18" customHeight="1"/>
  </sheetData>
  <mergeCells count="15">
    <mergeCell ref="B2:AB2"/>
    <mergeCell ref="B4:B5"/>
    <mergeCell ref="D4:D5"/>
    <mergeCell ref="E4:G4"/>
    <mergeCell ref="J4:Z4"/>
    <mergeCell ref="AA4:AA5"/>
    <mergeCell ref="AB4:AB5"/>
    <mergeCell ref="J5:P5"/>
    <mergeCell ref="Q5:W5"/>
    <mergeCell ref="X5:Z5"/>
    <mergeCell ref="S25:Y25"/>
    <mergeCell ref="C4:C5"/>
    <mergeCell ref="I4:I5"/>
    <mergeCell ref="B27:AB27"/>
    <mergeCell ref="F25:G25"/>
  </mergeCells>
  <phoneticPr fontId="56"/>
  <dataValidations count="1">
    <dataValidation type="date" operator="greaterThanOrEqual" allowBlank="1" showInputMessage="1" showErrorMessage="1" errorTitle="日付を入力願います。" error="2014/4/1のように入力してください。" sqref="E6:F24" xr:uid="{00000000-0002-0000-0600-000000000000}">
      <formula1>40269</formula1>
    </dataValidation>
  </dataValidations>
  <printOptions horizontalCentered="1"/>
  <pageMargins left="0.70866141732283472" right="0.70866141732283472" top="0.55118110236220474" bottom="0.35433070866141736" header="0.31496062992125984" footer="0.31496062992125984"/>
  <pageSetup paperSize="9" scale="40" orientation="landscape" blackAndWhite="1" r:id="rId1"/>
  <headerFooter>
    <oddHeader>&amp;R&amp;K0000002020年4月1日公示以降（2023.06版）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513E2-92F0-4654-8EA8-C1A5A5CA23F3}">
  <sheetPr>
    <pageSetUpPr fitToPage="1"/>
  </sheetPr>
  <dimension ref="A1:E63"/>
  <sheetViews>
    <sheetView workbookViewId="0">
      <selection activeCell="E20" sqref="E20"/>
    </sheetView>
  </sheetViews>
  <sheetFormatPr defaultColWidth="9" defaultRowHeight="14"/>
  <cols>
    <col min="1" max="1" width="41.08203125" style="572" customWidth="1"/>
    <col min="2" max="3" width="14.58203125" style="572" customWidth="1"/>
    <col min="4" max="5" width="18.58203125" style="572" customWidth="1"/>
    <col min="6" max="16384" width="9" style="280"/>
  </cols>
  <sheetData>
    <row r="1" spans="1:4" ht="18" customHeight="1">
      <c r="D1" s="573" t="s">
        <v>132</v>
      </c>
    </row>
    <row r="2" spans="1:4" ht="30" customHeight="1">
      <c r="A2" s="888" t="s">
        <v>133</v>
      </c>
      <c r="B2" s="888"/>
      <c r="C2" s="888"/>
      <c r="D2" s="888"/>
    </row>
    <row r="3" spans="1:4" ht="12" customHeight="1"/>
    <row r="4" spans="1:4" ht="24" customHeight="1" thickBot="1">
      <c r="A4" s="572" t="s">
        <v>134</v>
      </c>
    </row>
    <row r="5" spans="1:4" ht="36" customHeight="1" thickBot="1">
      <c r="A5" s="574" t="s">
        <v>135</v>
      </c>
      <c r="B5" s="575" t="s">
        <v>136</v>
      </c>
      <c r="C5" s="576" t="s">
        <v>137</v>
      </c>
      <c r="D5" s="577" t="s">
        <v>123</v>
      </c>
    </row>
    <row r="6" spans="1:4" ht="24" customHeight="1" thickTop="1">
      <c r="A6" s="578"/>
      <c r="B6" s="579"/>
      <c r="C6" s="580"/>
      <c r="D6" s="581">
        <f>ROUND(B6*C6,0)</f>
        <v>0</v>
      </c>
    </row>
    <row r="7" spans="1:4" ht="24" customHeight="1" thickBot="1">
      <c r="A7" s="582"/>
      <c r="B7" s="583"/>
      <c r="C7" s="584"/>
      <c r="D7" s="585"/>
    </row>
    <row r="8" spans="1:4" ht="24" customHeight="1" thickBot="1">
      <c r="B8" s="586"/>
      <c r="C8" s="587" t="s">
        <v>138</v>
      </c>
      <c r="D8" s="588">
        <f>SUM(D6:D7)</f>
        <v>0</v>
      </c>
    </row>
    <row r="9" spans="1:4" ht="24" customHeight="1" thickBot="1">
      <c r="A9" s="572" t="s">
        <v>139</v>
      </c>
      <c r="B9" s="586"/>
    </row>
    <row r="10" spans="1:4" ht="36" customHeight="1" thickBot="1">
      <c r="A10" s="574" t="s">
        <v>135</v>
      </c>
      <c r="B10" s="589" t="s">
        <v>136</v>
      </c>
      <c r="C10" s="576" t="s">
        <v>137</v>
      </c>
      <c r="D10" s="577" t="s">
        <v>123</v>
      </c>
    </row>
    <row r="11" spans="1:4" ht="36" customHeight="1" thickTop="1">
      <c r="A11" s="590"/>
      <c r="B11" s="579"/>
      <c r="C11" s="580"/>
      <c r="D11" s="581">
        <f>ROUND(B11*C11,0)</f>
        <v>0</v>
      </c>
    </row>
    <row r="12" spans="1:4" ht="36" customHeight="1">
      <c r="A12" s="591"/>
      <c r="B12" s="579"/>
      <c r="C12" s="592"/>
      <c r="D12" s="581">
        <f>ROUND(B12*C12,0)</f>
        <v>0</v>
      </c>
    </row>
    <row r="13" spans="1:4" ht="24" customHeight="1" thickBot="1">
      <c r="A13" s="582"/>
      <c r="B13" s="583"/>
      <c r="C13" s="584"/>
      <c r="D13" s="585"/>
    </row>
    <row r="14" spans="1:4" ht="24" customHeight="1" thickBot="1">
      <c r="B14" s="586"/>
      <c r="C14" s="587" t="s">
        <v>138</v>
      </c>
      <c r="D14" s="588">
        <f>SUM(D11:D13)</f>
        <v>0</v>
      </c>
    </row>
    <row r="15" spans="1:4" ht="24" customHeight="1" thickBot="1">
      <c r="A15" s="572" t="s">
        <v>140</v>
      </c>
      <c r="B15" s="586"/>
    </row>
    <row r="16" spans="1:4" ht="36" customHeight="1" thickBot="1">
      <c r="A16" s="574" t="s">
        <v>135</v>
      </c>
      <c r="B16" s="589" t="s">
        <v>136</v>
      </c>
      <c r="C16" s="576" t="s">
        <v>137</v>
      </c>
      <c r="D16" s="577" t="s">
        <v>123</v>
      </c>
    </row>
    <row r="17" spans="1:4" ht="24" customHeight="1" thickTop="1">
      <c r="A17" s="578"/>
      <c r="B17" s="579"/>
      <c r="C17" s="580"/>
      <c r="D17" s="581">
        <f>ROUND(B17*C17,0)</f>
        <v>0</v>
      </c>
    </row>
    <row r="18" spans="1:4" ht="24" customHeight="1" thickBot="1">
      <c r="A18" s="582"/>
      <c r="B18" s="583"/>
      <c r="C18" s="584"/>
      <c r="D18" s="585"/>
    </row>
    <row r="19" spans="1:4" ht="24" customHeight="1" thickBot="1">
      <c r="C19" s="587" t="s">
        <v>138</v>
      </c>
      <c r="D19" s="588">
        <f>SUM(D17:D18)</f>
        <v>0</v>
      </c>
    </row>
    <row r="20" spans="1:4" ht="24" customHeight="1" thickBot="1">
      <c r="A20" s="572" t="s">
        <v>141</v>
      </c>
    </row>
    <row r="21" spans="1:4" ht="36" customHeight="1" thickBot="1">
      <c r="A21" s="574" t="s">
        <v>135</v>
      </c>
      <c r="B21" s="575" t="s">
        <v>136</v>
      </c>
      <c r="C21" s="576" t="s">
        <v>137</v>
      </c>
      <c r="D21" s="577" t="s">
        <v>142</v>
      </c>
    </row>
    <row r="22" spans="1:4" ht="24" customHeight="1" thickTop="1">
      <c r="A22" s="578"/>
      <c r="B22" s="593"/>
      <c r="C22" s="594"/>
      <c r="D22" s="581">
        <f>ROUND(B22*C22,0)</f>
        <v>0</v>
      </c>
    </row>
    <row r="23" spans="1:4" ht="24" customHeight="1">
      <c r="A23" s="578"/>
      <c r="B23" s="593"/>
      <c r="C23" s="595"/>
      <c r="D23" s="581">
        <f>ROUND(B23*C23,0)</f>
        <v>0</v>
      </c>
    </row>
    <row r="24" spans="1:4" ht="24" customHeight="1">
      <c r="A24" s="596"/>
      <c r="B24" s="597"/>
      <c r="C24" s="594"/>
      <c r="D24" s="581">
        <f>ROUND(B24*C24,0)</f>
        <v>0</v>
      </c>
    </row>
    <row r="25" spans="1:4" ht="24" customHeight="1" thickBot="1">
      <c r="A25" s="582"/>
      <c r="B25" s="598"/>
      <c r="C25" s="584"/>
      <c r="D25" s="585"/>
    </row>
    <row r="26" spans="1:4" ht="24" customHeight="1" thickBot="1">
      <c r="C26" s="587" t="s">
        <v>138</v>
      </c>
      <c r="D26" s="599">
        <f>SUM(D22:D25)</f>
        <v>0</v>
      </c>
    </row>
    <row r="27" spans="1:4" ht="24" customHeight="1"/>
    <row r="28" spans="1:4" ht="24" customHeight="1">
      <c r="A28" s="600"/>
    </row>
    <row r="29" spans="1:4" ht="24" customHeight="1">
      <c r="A29" s="600"/>
    </row>
    <row r="30" spans="1:4" ht="24" customHeight="1">
      <c r="A30" s="600"/>
    </row>
    <row r="31" spans="1:4" ht="24" customHeight="1"/>
    <row r="32" spans="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sheetData>
  <mergeCells count="1">
    <mergeCell ref="A2:D2"/>
  </mergeCells>
  <phoneticPr fontId="56"/>
  <printOptions horizontalCentered="1"/>
  <pageMargins left="0.70866141732283472" right="0.70866141732283472" top="0.55118110236220474" bottom="0.35433070866141736" header="0.31496062992125984" footer="0.31496062992125984"/>
  <pageSetup paperSize="9" scale="72" orientation="portrait" r:id="rId1"/>
  <headerFooter>
    <oddHeader>&amp;R&amp;K000000QCBS（2021.6月版）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J32"/>
  <sheetViews>
    <sheetView workbookViewId="0">
      <selection activeCell="O25" sqref="O25"/>
    </sheetView>
  </sheetViews>
  <sheetFormatPr defaultColWidth="9" defaultRowHeight="14"/>
  <cols>
    <col min="1" max="1" width="2.08203125" style="170" customWidth="1"/>
    <col min="2" max="2" width="14.08203125" style="170" customWidth="1"/>
    <col min="3" max="3" width="14.58203125" style="170" customWidth="1"/>
    <col min="4" max="4" width="20.5" style="170" customWidth="1"/>
    <col min="5" max="5" width="7.58203125" style="170" customWidth="1"/>
    <col min="6" max="6" width="3.08203125" style="170" customWidth="1"/>
    <col min="7" max="7" width="21.58203125" style="170" customWidth="1"/>
    <col min="8" max="8" width="9.08203125" style="170" customWidth="1"/>
    <col min="9" max="9" width="20.58203125" style="170" customWidth="1"/>
    <col min="10" max="10" width="2.08203125" style="170" customWidth="1"/>
    <col min="11" max="16384" width="9" style="170"/>
  </cols>
  <sheetData>
    <row r="1" spans="2:10" ht="15" customHeight="1">
      <c r="G1" s="757"/>
      <c r="H1" s="757"/>
      <c r="I1" s="213" t="s">
        <v>143</v>
      </c>
      <c r="J1" s="213"/>
    </row>
    <row r="2" spans="2:10" ht="30" customHeight="1">
      <c r="B2" s="905" t="s">
        <v>144</v>
      </c>
      <c r="C2" s="905"/>
      <c r="D2" s="905"/>
      <c r="E2" s="905"/>
      <c r="F2" s="905"/>
      <c r="G2" s="905"/>
      <c r="H2" s="905"/>
      <c r="I2" s="905"/>
    </row>
    <row r="3" spans="2:10" ht="18" customHeight="1">
      <c r="H3" s="213" t="s">
        <v>145</v>
      </c>
      <c r="I3" s="214"/>
    </row>
    <row r="4" spans="2:10" ht="18" customHeight="1"/>
    <row r="5" spans="2:10" ht="18" customHeight="1">
      <c r="B5" s="215" t="s">
        <v>146</v>
      </c>
      <c r="C5" s="215"/>
      <c r="D5" s="215"/>
      <c r="E5" s="215"/>
      <c r="F5" s="215"/>
      <c r="G5" s="681">
        <v>0</v>
      </c>
      <c r="H5" s="213"/>
    </row>
    <row r="6" spans="2:10" ht="18" customHeight="1"/>
    <row r="7" spans="2:10" ht="18" customHeight="1">
      <c r="B7" s="910" t="s">
        <v>147</v>
      </c>
      <c r="C7" s="910"/>
      <c r="F7" s="213" t="s">
        <v>148</v>
      </c>
      <c r="G7" s="674">
        <v>0</v>
      </c>
      <c r="H7" s="675"/>
    </row>
    <row r="8" spans="2:10" ht="18" customHeight="1">
      <c r="B8" s="911"/>
      <c r="C8" s="911"/>
      <c r="F8" s="213" t="s">
        <v>149</v>
      </c>
      <c r="G8" s="679">
        <v>0</v>
      </c>
      <c r="H8" s="675"/>
    </row>
    <row r="9" spans="2:10" ht="18" customHeight="1">
      <c r="B9" s="911"/>
      <c r="C9" s="911"/>
      <c r="F9" s="213" t="s">
        <v>150</v>
      </c>
      <c r="G9" s="680">
        <v>0</v>
      </c>
      <c r="H9" s="675"/>
    </row>
    <row r="10" spans="2:10" ht="18" customHeight="1">
      <c r="I10" s="216"/>
    </row>
    <row r="11" spans="2:10" ht="18" customHeight="1">
      <c r="H11" s="213"/>
      <c r="I11" s="216"/>
    </row>
    <row r="12" spans="2:10" ht="18" customHeight="1">
      <c r="B12" s="170" t="s">
        <v>151</v>
      </c>
      <c r="D12" s="906" t="s">
        <v>152</v>
      </c>
      <c r="E12" s="906"/>
      <c r="F12" s="906"/>
      <c r="G12" s="906"/>
      <c r="H12" s="906"/>
      <c r="I12" s="906"/>
    </row>
    <row r="13" spans="2:10" ht="35.9" customHeight="1">
      <c r="B13" s="907" t="s">
        <v>153</v>
      </c>
      <c r="C13" s="907"/>
      <c r="D13" s="908" t="s">
        <v>154</v>
      </c>
      <c r="E13" s="908"/>
      <c r="F13" s="367" t="s">
        <v>155</v>
      </c>
      <c r="G13" s="909" t="s">
        <v>156</v>
      </c>
      <c r="H13" s="909"/>
      <c r="I13" s="909"/>
    </row>
    <row r="14" spans="2:10" ht="18" customHeight="1">
      <c r="B14" s="897" t="s">
        <v>157</v>
      </c>
      <c r="C14" s="890"/>
      <c r="D14" s="903" t="s">
        <v>158</v>
      </c>
      <c r="E14" s="904"/>
      <c r="I14" s="217"/>
    </row>
    <row r="15" spans="2:10" ht="18" customHeight="1">
      <c r="B15" s="891"/>
      <c r="C15" s="892"/>
      <c r="D15" s="170" t="s">
        <v>159</v>
      </c>
      <c r="G15" s="757"/>
      <c r="H15" s="757"/>
      <c r="I15" s="217"/>
    </row>
    <row r="16" spans="2:10" ht="18" customHeight="1">
      <c r="B16" s="891"/>
      <c r="C16" s="892"/>
      <c r="E16" s="757"/>
      <c r="F16" s="757"/>
      <c r="G16" s="757"/>
      <c r="H16" s="757"/>
      <c r="J16" s="218"/>
    </row>
    <row r="17" spans="2:9" ht="18" customHeight="1">
      <c r="B17" s="893"/>
      <c r="C17" s="894"/>
      <c r="D17" s="215"/>
      <c r="E17" s="215"/>
      <c r="F17" s="215"/>
      <c r="G17" s="215"/>
      <c r="H17" s="215"/>
      <c r="I17" s="219"/>
    </row>
    <row r="18" spans="2:9" ht="18" customHeight="1">
      <c r="B18" s="897" t="s">
        <v>160</v>
      </c>
      <c r="C18" s="898"/>
      <c r="D18" s="903" t="s">
        <v>161</v>
      </c>
      <c r="E18" s="904"/>
      <c r="I18" s="220"/>
    </row>
    <row r="19" spans="2:9" ht="18" customHeight="1">
      <c r="B19" s="899"/>
      <c r="C19" s="900"/>
      <c r="D19" s="221" t="s">
        <v>162</v>
      </c>
      <c r="I19" s="217"/>
    </row>
    <row r="20" spans="2:9" ht="18" customHeight="1">
      <c r="B20" s="899"/>
      <c r="C20" s="900"/>
      <c r="D20" s="221"/>
      <c r="I20" s="217"/>
    </row>
    <row r="21" spans="2:9" ht="18" customHeight="1">
      <c r="B21" s="901"/>
      <c r="C21" s="902"/>
      <c r="D21" s="215"/>
      <c r="E21" s="215"/>
      <c r="F21" s="215"/>
      <c r="G21" s="215"/>
      <c r="H21" s="215"/>
      <c r="I21" s="219"/>
    </row>
    <row r="22" spans="2:9" ht="18" customHeight="1">
      <c r="B22" s="897" t="s">
        <v>163</v>
      </c>
      <c r="C22" s="898"/>
      <c r="D22" s="903" t="s">
        <v>158</v>
      </c>
      <c r="E22" s="904"/>
      <c r="F22" s="170" t="s">
        <v>164</v>
      </c>
      <c r="I22" s="217"/>
    </row>
    <row r="23" spans="2:9" ht="18" customHeight="1">
      <c r="B23" s="901"/>
      <c r="C23" s="902"/>
      <c r="D23" s="215"/>
      <c r="E23" s="215"/>
      <c r="F23" s="215"/>
      <c r="G23" s="215"/>
      <c r="H23" s="215"/>
      <c r="I23" s="219"/>
    </row>
    <row r="24" spans="2:9">
      <c r="B24" s="897" t="s">
        <v>165</v>
      </c>
      <c r="C24" s="898"/>
      <c r="D24" s="903" t="s">
        <v>161</v>
      </c>
      <c r="E24" s="904"/>
      <c r="F24" s="222" t="s">
        <v>166</v>
      </c>
      <c r="G24" s="223"/>
      <c r="H24" s="223"/>
      <c r="I24" s="224"/>
    </row>
    <row r="25" spans="2:9" ht="18" customHeight="1">
      <c r="B25" s="899"/>
      <c r="C25" s="900"/>
      <c r="D25" s="225" t="s">
        <v>167</v>
      </c>
      <c r="E25" s="226"/>
      <c r="F25" s="226"/>
      <c r="G25" s="226"/>
      <c r="H25" s="226"/>
      <c r="I25" s="227"/>
    </row>
    <row r="26" spans="2:9" ht="18" customHeight="1">
      <c r="B26" s="899"/>
      <c r="C26" s="900"/>
      <c r="D26" s="225"/>
      <c r="E26" s="226"/>
      <c r="F26" s="226"/>
      <c r="G26" s="226"/>
      <c r="H26" s="226"/>
      <c r="I26" s="227"/>
    </row>
    <row r="27" spans="2:9" ht="18" customHeight="1">
      <c r="B27" s="901"/>
      <c r="C27" s="902"/>
      <c r="D27" s="228"/>
      <c r="E27" s="229"/>
      <c r="F27" s="229"/>
      <c r="G27" s="229"/>
      <c r="H27" s="229"/>
      <c r="I27" s="230"/>
    </row>
    <row r="28" spans="2:9" ht="18" customHeight="1">
      <c r="B28" s="889" t="s">
        <v>168</v>
      </c>
      <c r="C28" s="890"/>
      <c r="I28" s="217"/>
    </row>
    <row r="29" spans="2:9" ht="18" customHeight="1">
      <c r="B29" s="891"/>
      <c r="C29" s="892"/>
      <c r="I29" s="217"/>
    </row>
    <row r="30" spans="2:9" ht="18" customHeight="1">
      <c r="B30" s="893"/>
      <c r="C30" s="894"/>
      <c r="D30" s="215"/>
      <c r="E30" s="215"/>
      <c r="F30" s="215"/>
      <c r="G30" s="215"/>
      <c r="H30" s="215"/>
      <c r="I30" s="219"/>
    </row>
    <row r="31" spans="2:9" ht="18" customHeight="1"/>
    <row r="32" spans="2:9" ht="186.65" customHeight="1">
      <c r="B32" s="895" t="s">
        <v>169</v>
      </c>
      <c r="C32" s="896"/>
      <c r="D32" s="896"/>
      <c r="E32" s="896"/>
      <c r="F32" s="896"/>
      <c r="G32" s="896"/>
      <c r="H32" s="896"/>
      <c r="I32" s="896"/>
    </row>
  </sheetData>
  <mergeCells count="18">
    <mergeCell ref="B14:C17"/>
    <mergeCell ref="D14:E14"/>
    <mergeCell ref="B2:I2"/>
    <mergeCell ref="D12:I12"/>
    <mergeCell ref="B13:C13"/>
    <mergeCell ref="D13:E13"/>
    <mergeCell ref="G13:I13"/>
    <mergeCell ref="B7:C7"/>
    <mergeCell ref="B8:C8"/>
    <mergeCell ref="B9:C9"/>
    <mergeCell ref="B28:C30"/>
    <mergeCell ref="B32:I32"/>
    <mergeCell ref="B18:C21"/>
    <mergeCell ref="D18:E18"/>
    <mergeCell ref="B22:C23"/>
    <mergeCell ref="D22:E22"/>
    <mergeCell ref="B24:C27"/>
    <mergeCell ref="D24:E24"/>
  </mergeCells>
  <phoneticPr fontId="56"/>
  <dataValidations count="1">
    <dataValidation type="list" allowBlank="1" showInputMessage="1" showErrorMessage="1" sqref="D14:E14 D18:E18 D22:E22 D24:E24" xr:uid="{00000000-0002-0000-0800-000000000000}">
      <formula1>"なし,有"</formula1>
    </dataValidation>
  </dataValidations>
  <printOptions horizontalCentered="1"/>
  <pageMargins left="0.70866141732283472" right="0.70866141732283472" top="0.55118110236220474" bottom="0.35433070866141736" header="0.31496062992125984" footer="0.31496062992125984"/>
  <pageSetup paperSize="9" scale="72" orientation="landscape" blackAndWhite="1" r:id="rId1"/>
  <headerFooter>
    <oddHeader>&amp;R&amp;K0000002020年4月1日公示以降（2023.06版）</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G7"/>
  <sheetViews>
    <sheetView workbookViewId="0">
      <selection activeCell="A5" sqref="A5"/>
    </sheetView>
  </sheetViews>
  <sheetFormatPr defaultRowHeight="14"/>
  <cols>
    <col min="1" max="1" width="18.08203125" customWidth="1"/>
    <col min="2" max="2" width="16.58203125" customWidth="1"/>
    <col min="3" max="3" width="17.08203125" customWidth="1"/>
    <col min="4" max="4" width="16.58203125" customWidth="1"/>
  </cols>
  <sheetData>
    <row r="1" spans="1:7" ht="16.5">
      <c r="G1" s="240" t="s">
        <v>170</v>
      </c>
    </row>
    <row r="2" spans="1:7" ht="65.900000000000006" customHeight="1" thickBot="1">
      <c r="A2" s="912" t="s">
        <v>171</v>
      </c>
      <c r="B2" s="912"/>
      <c r="C2" s="912"/>
      <c r="D2" s="912"/>
      <c r="E2" s="912"/>
      <c r="F2" s="912"/>
      <c r="G2" s="912"/>
    </row>
    <row r="3" spans="1:7">
      <c r="A3" s="922" t="s">
        <v>172</v>
      </c>
      <c r="B3" s="922" t="s">
        <v>173</v>
      </c>
      <c r="C3" s="924" t="s">
        <v>174</v>
      </c>
      <c r="D3" s="926" t="s">
        <v>175</v>
      </c>
      <c r="E3" s="928" t="s">
        <v>176</v>
      </c>
      <c r="F3" s="929"/>
      <c r="G3" s="930"/>
    </row>
    <row r="4" spans="1:7" ht="14.5" thickBot="1">
      <c r="A4" s="923"/>
      <c r="B4" s="923"/>
      <c r="C4" s="925"/>
      <c r="D4" s="927"/>
      <c r="E4" s="931"/>
      <c r="F4" s="932"/>
      <c r="G4" s="933"/>
    </row>
    <row r="5" spans="1:7">
      <c r="A5" s="41" t="s">
        <v>177</v>
      </c>
      <c r="B5" s="522"/>
      <c r="C5" s="523"/>
      <c r="D5" s="74">
        <f>B5*C5</f>
        <v>0</v>
      </c>
      <c r="E5" s="913"/>
      <c r="F5" s="914"/>
      <c r="G5" s="915"/>
    </row>
    <row r="6" spans="1:7">
      <c r="A6" s="76"/>
      <c r="B6" s="524"/>
      <c r="C6" s="525"/>
      <c r="D6" s="486">
        <f>B6*C6</f>
        <v>0</v>
      </c>
      <c r="E6" s="916"/>
      <c r="F6" s="917"/>
      <c r="G6" s="918"/>
    </row>
    <row r="7" spans="1:7">
      <c r="A7" s="919" t="s">
        <v>178</v>
      </c>
      <c r="B7" s="920"/>
      <c r="C7" s="920"/>
      <c r="D7" s="485">
        <f>SUM(D5:D6)</f>
        <v>0</v>
      </c>
      <c r="E7" s="921"/>
      <c r="F7" s="921"/>
      <c r="G7" s="921"/>
    </row>
  </sheetData>
  <mergeCells count="10">
    <mergeCell ref="A2:G2"/>
    <mergeCell ref="E5:G5"/>
    <mergeCell ref="E6:G6"/>
    <mergeCell ref="A7:C7"/>
    <mergeCell ref="E7:G7"/>
    <mergeCell ref="A3:A4"/>
    <mergeCell ref="B3:B4"/>
    <mergeCell ref="C3:C4"/>
    <mergeCell ref="D3:D4"/>
    <mergeCell ref="E3:G4"/>
  </mergeCells>
  <phoneticPr fontId="56"/>
  <printOptions horizontalCentered="1"/>
  <pageMargins left="0.70866141732283472" right="0.70866141732283472" top="0.55118110236220474" bottom="0.35433070866141736" header="0.31496062992125984" footer="0.31496062992125984"/>
  <pageSetup paperSize="9" orientation="landscape" blackAndWhite="1" r:id="rId1"/>
  <headerFooter>
    <oddHeader>&amp;R&amp;K0000002020年4月1日公示以降（2023.06版）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M16"/>
  <sheetViews>
    <sheetView workbookViewId="0"/>
  </sheetViews>
  <sheetFormatPr defaultColWidth="9" defaultRowHeight="14"/>
  <cols>
    <col min="1" max="1" width="25.5" style="83" customWidth="1"/>
    <col min="2" max="12" width="9.08203125" style="83" customWidth="1"/>
    <col min="13" max="13" width="12.58203125" style="83" customWidth="1"/>
    <col min="14" max="16384" width="9" style="83"/>
  </cols>
  <sheetData>
    <row r="1" spans="1:13" ht="18" customHeight="1">
      <c r="M1" s="87" t="s">
        <v>179</v>
      </c>
    </row>
    <row r="2" spans="1:13" ht="24" customHeight="1">
      <c r="A2" s="934" t="s">
        <v>180</v>
      </c>
      <c r="B2" s="934"/>
      <c r="C2" s="934"/>
      <c r="D2" s="934"/>
      <c r="E2" s="934"/>
      <c r="F2" s="934"/>
      <c r="G2" s="934"/>
      <c r="H2" s="934"/>
      <c r="I2" s="934"/>
      <c r="J2" s="934"/>
      <c r="K2" s="934"/>
      <c r="L2" s="934"/>
      <c r="M2" s="934"/>
    </row>
    <row r="3" spans="1:13" ht="15" customHeight="1"/>
    <row r="4" spans="1:13" ht="24" customHeight="1">
      <c r="A4" s="942" t="s">
        <v>181</v>
      </c>
      <c r="B4" s="935" t="s">
        <v>182</v>
      </c>
      <c r="C4" s="936"/>
      <c r="D4" s="936"/>
      <c r="E4" s="936"/>
      <c r="F4" s="936"/>
      <c r="G4" s="936"/>
      <c r="H4" s="936"/>
      <c r="I4" s="936"/>
      <c r="J4" s="936"/>
      <c r="K4" s="936"/>
      <c r="L4" s="937"/>
      <c r="M4" s="942" t="s">
        <v>183</v>
      </c>
    </row>
    <row r="5" spans="1:13" ht="24" customHeight="1" thickBot="1">
      <c r="A5" s="943"/>
      <c r="B5" s="84">
        <v>43983</v>
      </c>
      <c r="C5" s="84">
        <v>44013</v>
      </c>
      <c r="D5" s="84">
        <v>44044</v>
      </c>
      <c r="E5" s="368">
        <v>44075</v>
      </c>
      <c r="F5" s="84">
        <v>44105</v>
      </c>
      <c r="G5" s="84">
        <v>44136</v>
      </c>
      <c r="H5" s="84">
        <v>44166</v>
      </c>
      <c r="I5" s="84">
        <v>44197</v>
      </c>
      <c r="J5" s="84">
        <v>44228</v>
      </c>
      <c r="K5" s="84">
        <v>44256</v>
      </c>
      <c r="L5" s="84">
        <v>44287</v>
      </c>
      <c r="M5" s="943"/>
    </row>
    <row r="6" spans="1:13" ht="24" customHeight="1" thickTop="1">
      <c r="A6" s="85" t="s">
        <v>184</v>
      </c>
      <c r="B6" s="526"/>
      <c r="C6" s="526"/>
      <c r="D6" s="526"/>
      <c r="E6" s="526"/>
      <c r="F6" s="526"/>
      <c r="G6" s="526"/>
      <c r="H6" s="526"/>
      <c r="I6" s="526"/>
      <c r="J6" s="526"/>
      <c r="K6" s="526"/>
      <c r="L6" s="526"/>
      <c r="M6" s="88">
        <f>SUM(B6:L6)</f>
        <v>0</v>
      </c>
    </row>
    <row r="7" spans="1:13" ht="24" customHeight="1">
      <c r="A7" s="85" t="s">
        <v>185</v>
      </c>
      <c r="B7" s="526"/>
      <c r="C7" s="526"/>
      <c r="D7" s="526"/>
      <c r="E7" s="526"/>
      <c r="F7" s="526"/>
      <c r="G7" s="526"/>
      <c r="H7" s="526"/>
      <c r="I7" s="526"/>
      <c r="J7" s="526"/>
      <c r="K7" s="526"/>
      <c r="L7" s="526"/>
      <c r="M7" s="88">
        <f t="shared" ref="M7:M13" si="0">SUM(B7:L7)</f>
        <v>0</v>
      </c>
    </row>
    <row r="8" spans="1:13" ht="24" customHeight="1">
      <c r="A8" s="241" t="s">
        <v>186</v>
      </c>
      <c r="B8" s="526"/>
      <c r="C8" s="526"/>
      <c r="D8" s="526"/>
      <c r="E8" s="526"/>
      <c r="F8" s="526"/>
      <c r="G8" s="526"/>
      <c r="H8" s="526"/>
      <c r="I8" s="526"/>
      <c r="J8" s="526"/>
      <c r="K8" s="526"/>
      <c r="L8" s="526"/>
      <c r="M8" s="88">
        <f t="shared" si="0"/>
        <v>0</v>
      </c>
    </row>
    <row r="9" spans="1:13" ht="24" customHeight="1">
      <c r="A9" s="241" t="s">
        <v>187</v>
      </c>
      <c r="B9" s="526"/>
      <c r="C9" s="526"/>
      <c r="D9" s="526"/>
      <c r="E9" s="526"/>
      <c r="F9" s="526"/>
      <c r="G9" s="526"/>
      <c r="H9" s="526"/>
      <c r="I9" s="526"/>
      <c r="J9" s="526"/>
      <c r="K9" s="526"/>
      <c r="L9" s="526"/>
      <c r="M9" s="88">
        <f t="shared" si="0"/>
        <v>0</v>
      </c>
    </row>
    <row r="10" spans="1:13" ht="24" customHeight="1">
      <c r="A10" s="85" t="s">
        <v>188</v>
      </c>
      <c r="B10" s="526"/>
      <c r="C10" s="526"/>
      <c r="D10" s="526"/>
      <c r="E10" s="526"/>
      <c r="F10" s="526"/>
      <c r="G10" s="526"/>
      <c r="H10" s="526"/>
      <c r="I10" s="526"/>
      <c r="J10" s="526"/>
      <c r="K10" s="526"/>
      <c r="L10" s="526"/>
      <c r="M10" s="88">
        <f t="shared" si="0"/>
        <v>0</v>
      </c>
    </row>
    <row r="11" spans="1:13" ht="24" customHeight="1">
      <c r="A11" s="241" t="s">
        <v>189</v>
      </c>
      <c r="B11" s="526"/>
      <c r="C11" s="526"/>
      <c r="D11" s="526"/>
      <c r="E11" s="526"/>
      <c r="F11" s="526"/>
      <c r="G11" s="526"/>
      <c r="H11" s="526"/>
      <c r="I11" s="526"/>
      <c r="J11" s="526"/>
      <c r="K11" s="526"/>
      <c r="L11" s="526"/>
      <c r="M11" s="88">
        <f t="shared" si="0"/>
        <v>0</v>
      </c>
    </row>
    <row r="12" spans="1:13" ht="24" customHeight="1">
      <c r="A12" s="85" t="s">
        <v>190</v>
      </c>
      <c r="B12" s="526"/>
      <c r="C12" s="526"/>
      <c r="D12" s="526"/>
      <c r="E12" s="526"/>
      <c r="F12" s="526"/>
      <c r="G12" s="526"/>
      <c r="H12" s="526"/>
      <c r="I12" s="526"/>
      <c r="J12" s="526"/>
      <c r="K12" s="526"/>
      <c r="L12" s="526"/>
      <c r="M12" s="88">
        <f t="shared" si="0"/>
        <v>0</v>
      </c>
    </row>
    <row r="13" spans="1:13" ht="24" customHeight="1" thickBot="1">
      <c r="A13" s="86" t="s">
        <v>191</v>
      </c>
      <c r="B13" s="527"/>
      <c r="C13" s="527"/>
      <c r="D13" s="527"/>
      <c r="E13" s="527"/>
      <c r="F13" s="527"/>
      <c r="G13" s="527"/>
      <c r="H13" s="527"/>
      <c r="I13" s="527"/>
      <c r="J13" s="527"/>
      <c r="K13" s="527"/>
      <c r="L13" s="527"/>
      <c r="M13" s="89">
        <f t="shared" si="0"/>
        <v>0</v>
      </c>
    </row>
    <row r="14" spans="1:13" ht="30" customHeight="1">
      <c r="A14" s="760"/>
      <c r="B14" s="760"/>
      <c r="C14" s="760"/>
      <c r="D14" s="760"/>
      <c r="E14" s="760"/>
      <c r="F14" s="760"/>
      <c r="G14" s="760"/>
      <c r="H14" s="760"/>
      <c r="I14" s="938" t="s">
        <v>192</v>
      </c>
      <c r="J14" s="939"/>
      <c r="K14" s="939"/>
      <c r="L14" s="940"/>
      <c r="M14" s="90">
        <f>SUM(M6:M13)</f>
        <v>0</v>
      </c>
    </row>
    <row r="16" spans="1:13" ht="60" customHeight="1">
      <c r="A16" s="941"/>
      <c r="B16" s="941"/>
      <c r="C16" s="941"/>
      <c r="D16" s="941"/>
      <c r="E16" s="941"/>
      <c r="F16" s="941"/>
      <c r="G16" s="941"/>
      <c r="H16" s="941"/>
      <c r="I16" s="941"/>
      <c r="J16" s="941"/>
      <c r="K16" s="941"/>
      <c r="L16" s="941"/>
      <c r="M16" s="941"/>
    </row>
  </sheetData>
  <mergeCells count="6">
    <mergeCell ref="A2:M2"/>
    <mergeCell ref="B4:L4"/>
    <mergeCell ref="I14:L14"/>
    <mergeCell ref="A16:M16"/>
    <mergeCell ref="A4:A5"/>
    <mergeCell ref="M4:M5"/>
  </mergeCells>
  <phoneticPr fontId="56"/>
  <printOptions horizontalCentered="1"/>
  <pageMargins left="0.70866141732283472" right="0.70866141732283472" top="0.55118110236220474" bottom="0.35433070866141736" header="0.31496062992125984" footer="0.31496062992125984"/>
  <pageSetup paperSize="9" scale="88" orientation="landscape" blackAndWhite="1" r:id="rId1"/>
  <headerFooter>
    <oddHeader>&amp;R&amp;K0000002020年4月1日公示以降（2023.06版）</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G40"/>
  <sheetViews>
    <sheetView workbookViewId="0">
      <selection activeCell="A6" sqref="A6"/>
    </sheetView>
  </sheetViews>
  <sheetFormatPr defaultColWidth="9" defaultRowHeight="14"/>
  <cols>
    <col min="1" max="1" width="8.58203125" style="170" customWidth="1"/>
    <col min="2" max="2" width="26.58203125" style="170" customWidth="1"/>
    <col min="3" max="3" width="8.58203125" style="170" customWidth="1"/>
    <col min="4" max="6" width="13.58203125" style="170" customWidth="1"/>
    <col min="7" max="7" width="24.58203125" style="170" customWidth="1"/>
    <col min="8" max="16384" width="9" style="170"/>
  </cols>
  <sheetData>
    <row r="1" spans="1:7" ht="18" customHeight="1">
      <c r="G1" s="87" t="s">
        <v>193</v>
      </c>
    </row>
    <row r="2" spans="1:7" ht="30" customHeight="1">
      <c r="A2" s="949" t="s">
        <v>194</v>
      </c>
      <c r="B2" s="949"/>
      <c r="C2" s="949"/>
      <c r="D2" s="949"/>
      <c r="E2" s="949"/>
      <c r="F2" s="949"/>
      <c r="G2" s="949"/>
    </row>
    <row r="3" spans="1:7" ht="30" customHeight="1" thickBot="1">
      <c r="A3" s="171" t="s">
        <v>195</v>
      </c>
      <c r="B3" s="172"/>
      <c r="C3" s="172"/>
      <c r="D3" s="172"/>
      <c r="E3" s="172"/>
      <c r="F3" s="172"/>
      <c r="G3" s="375">
        <f>A6</f>
        <v>43832</v>
      </c>
    </row>
    <row r="4" spans="1:7" ht="18" customHeight="1">
      <c r="A4" s="950" t="s">
        <v>196</v>
      </c>
      <c r="B4" s="952" t="s">
        <v>197</v>
      </c>
      <c r="C4" s="954" t="s">
        <v>198</v>
      </c>
      <c r="D4" s="956" t="s">
        <v>199</v>
      </c>
      <c r="E4" s="957"/>
      <c r="F4" s="958"/>
      <c r="G4" s="959" t="s">
        <v>200</v>
      </c>
    </row>
    <row r="5" spans="1:7" ht="18" customHeight="1" thickBot="1">
      <c r="A5" s="951"/>
      <c r="B5" s="953"/>
      <c r="C5" s="955"/>
      <c r="D5" s="173" t="s">
        <v>201</v>
      </c>
      <c r="E5" s="174" t="s">
        <v>202</v>
      </c>
      <c r="F5" s="175" t="s">
        <v>203</v>
      </c>
      <c r="G5" s="960"/>
    </row>
    <row r="6" spans="1:7" ht="24" customHeight="1" thickTop="1">
      <c r="A6" s="176">
        <v>43832</v>
      </c>
      <c r="B6" s="177"/>
      <c r="C6" s="178"/>
      <c r="D6" s="528"/>
      <c r="E6" s="529"/>
      <c r="F6" s="530"/>
      <c r="G6" s="182"/>
    </row>
    <row r="7" spans="1:7" ht="24" customHeight="1">
      <c r="A7" s="176">
        <v>43832</v>
      </c>
      <c r="B7" s="183"/>
      <c r="C7" s="184"/>
      <c r="D7" s="531"/>
      <c r="E7" s="532"/>
      <c r="F7" s="533"/>
      <c r="G7" s="185"/>
    </row>
    <row r="8" spans="1:7" ht="24" customHeight="1">
      <c r="A8" s="176">
        <v>43834</v>
      </c>
      <c r="B8" s="183"/>
      <c r="C8" s="184"/>
      <c r="D8" s="531"/>
      <c r="E8" s="532"/>
      <c r="F8" s="533"/>
      <c r="G8" s="185"/>
    </row>
    <row r="9" spans="1:7" ht="24" customHeight="1">
      <c r="A9" s="186"/>
      <c r="B9" s="183"/>
      <c r="C9" s="187"/>
      <c r="D9" s="528"/>
      <c r="E9" s="529"/>
      <c r="F9" s="530"/>
      <c r="G9" s="185"/>
    </row>
    <row r="10" spans="1:7" ht="24" customHeight="1">
      <c r="A10" s="186"/>
      <c r="B10" s="183"/>
      <c r="C10" s="187"/>
      <c r="D10" s="531"/>
      <c r="E10" s="532"/>
      <c r="F10" s="533"/>
      <c r="G10" s="185"/>
    </row>
    <row r="11" spans="1:7" ht="24" customHeight="1">
      <c r="A11" s="186"/>
      <c r="B11" s="183"/>
      <c r="C11" s="187"/>
      <c r="D11" s="531"/>
      <c r="E11" s="532"/>
      <c r="F11" s="533"/>
      <c r="G11" s="185"/>
    </row>
    <row r="12" spans="1:7" ht="24" customHeight="1">
      <c r="A12" s="186"/>
      <c r="B12" s="183"/>
      <c r="C12" s="187"/>
      <c r="D12" s="528"/>
      <c r="E12" s="529"/>
      <c r="F12" s="530"/>
      <c r="G12" s="185"/>
    </row>
    <row r="13" spans="1:7" ht="24" customHeight="1">
      <c r="A13" s="186"/>
      <c r="B13" s="183"/>
      <c r="C13" s="187"/>
      <c r="D13" s="531"/>
      <c r="E13" s="532"/>
      <c r="F13" s="533"/>
      <c r="G13" s="185"/>
    </row>
    <row r="14" spans="1:7" ht="24" customHeight="1">
      <c r="A14" s="186"/>
      <c r="B14" s="183"/>
      <c r="C14" s="187"/>
      <c r="D14" s="531"/>
      <c r="E14" s="532"/>
      <c r="F14" s="533"/>
      <c r="G14" s="185"/>
    </row>
    <row r="15" spans="1:7" ht="24" customHeight="1">
      <c r="A15" s="186"/>
      <c r="B15" s="183"/>
      <c r="C15" s="187"/>
      <c r="D15" s="528"/>
      <c r="E15" s="529"/>
      <c r="F15" s="530"/>
      <c r="G15" s="185"/>
    </row>
    <row r="16" spans="1:7" ht="24" customHeight="1">
      <c r="A16" s="186"/>
      <c r="B16" s="183"/>
      <c r="C16" s="184"/>
      <c r="D16" s="531"/>
      <c r="E16" s="532"/>
      <c r="F16" s="533"/>
      <c r="G16" s="185"/>
    </row>
    <row r="17" spans="1:7" ht="24" customHeight="1">
      <c r="A17" s="186"/>
      <c r="B17" s="183"/>
      <c r="C17" s="184"/>
      <c r="D17" s="531"/>
      <c r="E17" s="532"/>
      <c r="F17" s="533"/>
      <c r="G17" s="185"/>
    </row>
    <row r="18" spans="1:7" ht="24" customHeight="1">
      <c r="A18" s="186"/>
      <c r="B18" s="183"/>
      <c r="C18" s="184"/>
      <c r="D18" s="528"/>
      <c r="E18" s="529"/>
      <c r="F18" s="530"/>
      <c r="G18" s="185"/>
    </row>
    <row r="19" spans="1:7" ht="24" customHeight="1">
      <c r="A19" s="186"/>
      <c r="B19" s="183"/>
      <c r="C19" s="184"/>
      <c r="D19" s="531"/>
      <c r="E19" s="532"/>
      <c r="F19" s="533"/>
      <c r="G19" s="185"/>
    </row>
    <row r="20" spans="1:7" ht="24" customHeight="1">
      <c r="A20" s="186"/>
      <c r="B20" s="183"/>
      <c r="C20" s="187"/>
      <c r="D20" s="531"/>
      <c r="E20" s="532"/>
      <c r="F20" s="533"/>
      <c r="G20" s="185"/>
    </row>
    <row r="21" spans="1:7" ht="24" customHeight="1">
      <c r="A21" s="186"/>
      <c r="B21" s="183"/>
      <c r="C21" s="187"/>
      <c r="D21" s="528"/>
      <c r="E21" s="529"/>
      <c r="F21" s="530"/>
      <c r="G21" s="185"/>
    </row>
    <row r="22" spans="1:7" ht="24" customHeight="1">
      <c r="A22" s="186"/>
      <c r="B22" s="183"/>
      <c r="C22" s="187"/>
      <c r="D22" s="531"/>
      <c r="E22" s="532"/>
      <c r="F22" s="533"/>
      <c r="G22" s="185"/>
    </row>
    <row r="23" spans="1:7" ht="24" customHeight="1">
      <c r="A23" s="186"/>
      <c r="B23" s="183"/>
      <c r="C23" s="187"/>
      <c r="D23" s="531"/>
      <c r="E23" s="532"/>
      <c r="F23" s="533"/>
      <c r="G23" s="185"/>
    </row>
    <row r="24" spans="1:7" ht="24" customHeight="1">
      <c r="A24" s="186"/>
      <c r="B24" s="183"/>
      <c r="C24" s="187"/>
      <c r="D24" s="528"/>
      <c r="E24" s="529"/>
      <c r="F24" s="530"/>
      <c r="G24" s="185"/>
    </row>
    <row r="25" spans="1:7" ht="24" customHeight="1">
      <c r="A25" s="186"/>
      <c r="B25" s="183"/>
      <c r="C25" s="187"/>
      <c r="D25" s="531"/>
      <c r="E25" s="532"/>
      <c r="F25" s="533"/>
      <c r="G25" s="185"/>
    </row>
    <row r="26" spans="1:7" ht="24" customHeight="1">
      <c r="A26" s="186"/>
      <c r="B26" s="183"/>
      <c r="C26" s="187"/>
      <c r="D26" s="531"/>
      <c r="E26" s="532"/>
      <c r="F26" s="533"/>
      <c r="G26" s="185"/>
    </row>
    <row r="27" spans="1:7" ht="24" customHeight="1">
      <c r="A27" s="186"/>
      <c r="B27" s="183"/>
      <c r="C27" s="187"/>
      <c r="D27" s="531"/>
      <c r="E27" s="532"/>
      <c r="F27" s="533"/>
      <c r="G27" s="185"/>
    </row>
    <row r="28" spans="1:7" ht="24" customHeight="1" thickBot="1">
      <c r="A28" s="188"/>
      <c r="B28" s="189"/>
      <c r="C28" s="190"/>
      <c r="D28" s="534"/>
      <c r="E28" s="535"/>
      <c r="F28" s="536"/>
      <c r="G28" s="191"/>
    </row>
    <row r="29" spans="1:7" ht="14.5" thickTop="1">
      <c r="A29" s="192" t="s">
        <v>204</v>
      </c>
      <c r="B29" s="193"/>
      <c r="C29" s="194"/>
      <c r="D29" s="179">
        <f>SUM(D6:D28)</f>
        <v>0</v>
      </c>
      <c r="E29" s="180">
        <f>SUM(E6:E28)</f>
        <v>0</v>
      </c>
      <c r="F29" s="181">
        <f>SUM(F6:F28)</f>
        <v>0</v>
      </c>
      <c r="G29" s="195"/>
    </row>
    <row r="30" spans="1:7" ht="30" customHeight="1" thickBot="1">
      <c r="A30" s="196" t="s">
        <v>205</v>
      </c>
      <c r="B30" s="197"/>
      <c r="C30" s="198"/>
      <c r="D30" s="199">
        <f>ROUNDDOWN(D29*E33,0)</f>
        <v>0</v>
      </c>
      <c r="E30" s="200">
        <f>ROUNDDOWN(E29*E34,0)</f>
        <v>0</v>
      </c>
      <c r="F30" s="201"/>
      <c r="G30" s="202"/>
    </row>
    <row r="31" spans="1:7" ht="30" customHeight="1" thickBot="1">
      <c r="A31" s="203" t="s">
        <v>206</v>
      </c>
      <c r="B31" s="204"/>
      <c r="C31" s="205"/>
      <c r="D31" s="944">
        <f>D30+E30+F29</f>
        <v>0</v>
      </c>
      <c r="E31" s="945"/>
      <c r="F31" s="946"/>
      <c r="G31" s="206"/>
    </row>
    <row r="32" spans="1:7" ht="16.5" customHeight="1">
      <c r="A32" s="207"/>
      <c r="B32" s="207"/>
      <c r="C32" s="207"/>
      <c r="D32" s="208"/>
      <c r="E32" s="208"/>
      <c r="F32" s="208"/>
      <c r="G32" s="209"/>
    </row>
    <row r="33" spans="1:7" s="211" customFormat="1" ht="18" customHeight="1">
      <c r="A33" s="210"/>
      <c r="B33" s="369">
        <v>1</v>
      </c>
      <c r="C33" s="370" t="str">
        <f>D5</f>
        <v>US$</v>
      </c>
      <c r="D33" s="371" t="s">
        <v>207</v>
      </c>
      <c r="E33" s="537"/>
      <c r="F33" s="372" t="s">
        <v>208</v>
      </c>
      <c r="G33" s="373" t="s">
        <v>209</v>
      </c>
    </row>
    <row r="34" spans="1:7" s="211" customFormat="1" ht="18" customHeight="1">
      <c r="A34" s="210"/>
      <c r="B34" s="369">
        <v>1</v>
      </c>
      <c r="C34" s="374" t="str">
        <f>E5</f>
        <v>現地通貨注４</v>
      </c>
      <c r="D34" s="371" t="s">
        <v>207</v>
      </c>
      <c r="E34" s="538"/>
      <c r="F34" s="372" t="s">
        <v>208</v>
      </c>
      <c r="G34" s="373" t="s">
        <v>210</v>
      </c>
    </row>
    <row r="35" spans="1:7" s="211" customFormat="1" ht="18" customHeight="1">
      <c r="A35" s="210"/>
      <c r="B35" s="210"/>
      <c r="C35" s="212"/>
      <c r="D35" s="210"/>
      <c r="E35" s="210"/>
      <c r="F35" s="212"/>
      <c r="G35" s="210"/>
    </row>
    <row r="36" spans="1:7" s="211" customFormat="1" ht="18" customHeight="1">
      <c r="A36" s="210"/>
      <c r="B36" s="210"/>
      <c r="C36" s="210"/>
      <c r="D36" s="210"/>
      <c r="E36" s="210"/>
      <c r="F36" s="210"/>
      <c r="G36" s="210"/>
    </row>
    <row r="37" spans="1:7" s="211" customFormat="1" ht="70.5" customHeight="1">
      <c r="A37" s="947" t="s">
        <v>211</v>
      </c>
      <c r="B37" s="948"/>
      <c r="C37" s="948"/>
      <c r="D37" s="948"/>
      <c r="E37" s="948"/>
      <c r="F37" s="948"/>
      <c r="G37" s="948"/>
    </row>
    <row r="38" spans="1:7" s="211" customFormat="1" ht="18" customHeight="1"/>
    <row r="39" spans="1:7" ht="18" customHeight="1"/>
    <row r="40" spans="1:7" ht="18" customHeight="1"/>
  </sheetData>
  <mergeCells count="8">
    <mergeCell ref="D31:F31"/>
    <mergeCell ref="A37:G37"/>
    <mergeCell ref="A2:G2"/>
    <mergeCell ref="A4:A5"/>
    <mergeCell ref="B4:B5"/>
    <mergeCell ref="C4:C5"/>
    <mergeCell ref="D4:F4"/>
    <mergeCell ref="G4:G5"/>
  </mergeCells>
  <phoneticPr fontId="56"/>
  <dataValidations count="1">
    <dataValidation type="list" allowBlank="1" showInputMessage="1" showErrorMessage="1" sqref="G34" xr:uid="{00000000-0002-0000-0B00-000000000000}">
      <formula1>"JICA指定レート,OANDAレート,その他のレート"</formula1>
    </dataValidation>
  </dataValidations>
  <printOptions horizontalCentered="1"/>
  <pageMargins left="0.70866141732283472" right="0.70866141732283472" top="0.55118110236220474" bottom="0.35433070866141736" header="0.31496062992125984" footer="0.31496062992125984"/>
  <pageSetup paperSize="9" scale="62" orientation="landscape" blackAndWhite="1" r:id="rId1"/>
  <headerFooter>
    <oddHeader>&amp;R&amp;K0000002020年4月1日公示以降（2023.06版）</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F25"/>
  <sheetViews>
    <sheetView workbookViewId="0"/>
  </sheetViews>
  <sheetFormatPr defaultColWidth="9" defaultRowHeight="14"/>
  <cols>
    <col min="1" max="1" width="8.58203125" style="170" customWidth="1"/>
    <col min="2" max="2" width="27.5" style="170" customWidth="1"/>
    <col min="3" max="3" width="13.58203125" style="170" customWidth="1"/>
    <col min="4" max="4" width="8.58203125" style="170" customWidth="1"/>
    <col min="5" max="5" width="16.58203125" style="170" customWidth="1"/>
    <col min="6" max="6" width="28.58203125" style="170" customWidth="1"/>
    <col min="7" max="16384" width="9" style="170"/>
  </cols>
  <sheetData>
    <row r="1" spans="1:6" ht="18" customHeight="1">
      <c r="F1" s="265" t="s">
        <v>212</v>
      </c>
    </row>
    <row r="2" spans="1:6" ht="27" customHeight="1">
      <c r="A2" s="949" t="s">
        <v>213</v>
      </c>
      <c r="B2" s="949"/>
      <c r="C2" s="949"/>
      <c r="D2" s="949"/>
      <c r="E2" s="949"/>
      <c r="F2" s="949"/>
    </row>
    <row r="3" spans="1:6" ht="15" customHeight="1" thickBot="1">
      <c r="A3" s="171"/>
      <c r="B3" s="172"/>
      <c r="C3" s="172"/>
      <c r="D3" s="172"/>
      <c r="E3" s="242"/>
      <c r="F3" s="243"/>
    </row>
    <row r="4" spans="1:6" ht="30" customHeight="1" thickBot="1">
      <c r="A4" s="244" t="s">
        <v>196</v>
      </c>
      <c r="B4" s="245" t="s">
        <v>197</v>
      </c>
      <c r="C4" s="761" t="s">
        <v>173</v>
      </c>
      <c r="D4" s="246" t="s">
        <v>214</v>
      </c>
      <c r="E4" s="310" t="s">
        <v>215</v>
      </c>
      <c r="F4" s="247" t="s">
        <v>200</v>
      </c>
    </row>
    <row r="5" spans="1:6" ht="24" customHeight="1" thickTop="1">
      <c r="A5" s="248"/>
      <c r="B5" s="249"/>
      <c r="C5" s="456"/>
      <c r="D5" s="250"/>
      <c r="E5" s="311">
        <f>C5*D5</f>
        <v>0</v>
      </c>
      <c r="F5" s="252"/>
    </row>
    <row r="6" spans="1:6" ht="24" customHeight="1">
      <c r="A6" s="253"/>
      <c r="B6" s="254"/>
      <c r="C6" s="539"/>
      <c r="D6" s="762"/>
      <c r="E6" s="312">
        <f>C6*D6</f>
        <v>0</v>
      </c>
      <c r="F6" s="256"/>
    </row>
    <row r="7" spans="1:6" ht="24" customHeight="1">
      <c r="A7" s="257"/>
      <c r="B7" s="254"/>
      <c r="C7" s="539"/>
      <c r="D7" s="762"/>
      <c r="E7" s="312">
        <f>C7*D7</f>
        <v>0</v>
      </c>
      <c r="F7" s="256"/>
    </row>
    <row r="8" spans="1:6" ht="24" customHeight="1">
      <c r="A8" s="257"/>
      <c r="B8" s="254"/>
      <c r="C8" s="539"/>
      <c r="D8" s="762"/>
      <c r="E8" s="312">
        <f>C8*D8</f>
        <v>0</v>
      </c>
      <c r="F8" s="256"/>
    </row>
    <row r="9" spans="1:6" ht="24" customHeight="1" thickBot="1">
      <c r="A9" s="259"/>
      <c r="B9" s="260"/>
      <c r="C9" s="540"/>
      <c r="D9" s="763"/>
      <c r="E9" s="313">
        <f>C9*D9</f>
        <v>0</v>
      </c>
      <c r="F9" s="263"/>
    </row>
    <row r="10" spans="1:6" ht="30" customHeight="1" thickBot="1">
      <c r="A10" s="961" t="s">
        <v>216</v>
      </c>
      <c r="B10" s="962"/>
      <c r="C10" s="962"/>
      <c r="D10" s="963"/>
      <c r="E10" s="488">
        <f>SUM(E5:E9)</f>
        <v>0</v>
      </c>
      <c r="F10" s="209"/>
    </row>
    <row r="11" spans="1:6" ht="30" customHeight="1">
      <c r="A11" s="961" t="s">
        <v>217</v>
      </c>
      <c r="B11" s="962"/>
      <c r="C11" s="962"/>
      <c r="D11" s="962"/>
      <c r="E11" s="487">
        <f>E10*100/110</f>
        <v>0</v>
      </c>
      <c r="F11" s="264"/>
    </row>
    <row r="12" spans="1:6" ht="30" customHeight="1">
      <c r="A12" s="266"/>
      <c r="B12" s="266"/>
      <c r="C12" s="266"/>
      <c r="D12" s="266"/>
      <c r="E12" s="208"/>
      <c r="F12" s="209"/>
    </row>
    <row r="13" spans="1:6" ht="30" customHeight="1">
      <c r="A13" s="949" t="s">
        <v>218</v>
      </c>
      <c r="B13" s="949"/>
      <c r="C13" s="949"/>
      <c r="D13" s="949"/>
      <c r="E13" s="949"/>
      <c r="F13" s="949"/>
    </row>
    <row r="14" spans="1:6" ht="30" customHeight="1" thickBot="1">
      <c r="A14" s="171"/>
      <c r="B14" s="172"/>
      <c r="C14" s="172"/>
      <c r="D14" s="172"/>
      <c r="E14" s="267"/>
      <c r="F14" s="243"/>
    </row>
    <row r="15" spans="1:6" ht="30" customHeight="1" thickBot="1">
      <c r="A15" s="244" t="s">
        <v>196</v>
      </c>
      <c r="B15" s="964" t="s">
        <v>197</v>
      </c>
      <c r="C15" s="965"/>
      <c r="D15" s="246" t="s">
        <v>198</v>
      </c>
      <c r="E15" s="247" t="s">
        <v>215</v>
      </c>
      <c r="F15" s="247" t="s">
        <v>200</v>
      </c>
    </row>
    <row r="16" spans="1:6" ht="30" customHeight="1" thickTop="1">
      <c r="A16" s="248"/>
      <c r="B16" s="966"/>
      <c r="C16" s="967"/>
      <c r="D16" s="250"/>
      <c r="E16" s="251"/>
      <c r="F16" s="252"/>
    </row>
    <row r="17" spans="1:6" ht="30" customHeight="1">
      <c r="A17" s="253"/>
      <c r="B17" s="968"/>
      <c r="C17" s="969"/>
      <c r="D17" s="762"/>
      <c r="E17" s="255"/>
      <c r="F17" s="256"/>
    </row>
    <row r="18" spans="1:6" ht="30" customHeight="1">
      <c r="A18" s="257"/>
      <c r="B18" s="968"/>
      <c r="C18" s="969"/>
      <c r="D18" s="258"/>
      <c r="E18" s="255"/>
      <c r="F18" s="256"/>
    </row>
    <row r="19" spans="1:6" ht="30" customHeight="1">
      <c r="A19" s="257"/>
      <c r="B19" s="968"/>
      <c r="C19" s="969"/>
      <c r="D19" s="258"/>
      <c r="E19" s="255"/>
      <c r="F19" s="256"/>
    </row>
    <row r="20" spans="1:6" ht="30" customHeight="1">
      <c r="A20" s="259"/>
      <c r="B20" s="970"/>
      <c r="C20" s="971"/>
      <c r="D20" s="261"/>
      <c r="E20" s="262"/>
      <c r="F20" s="263"/>
    </row>
    <row r="21" spans="1:6" ht="30.65" customHeight="1">
      <c r="A21" s="961" t="s">
        <v>216</v>
      </c>
      <c r="B21" s="962"/>
      <c r="C21" s="962"/>
      <c r="D21" s="963"/>
      <c r="E21" s="488">
        <f>SUM(E16:E20)</f>
        <v>0</v>
      </c>
      <c r="F21" s="209"/>
    </row>
    <row r="22" spans="1:6" s="211" customFormat="1" ht="30.65" customHeight="1">
      <c r="A22" s="961" t="s">
        <v>217</v>
      </c>
      <c r="B22" s="962"/>
      <c r="C22" s="962"/>
      <c r="D22" s="962"/>
      <c r="E22" s="487">
        <f>E21*100/110</f>
        <v>0</v>
      </c>
      <c r="F22" s="264"/>
    </row>
    <row r="23" spans="1:6" ht="18" customHeight="1">
      <c r="A23" s="268"/>
      <c r="B23" s="268"/>
      <c r="C23" s="268"/>
      <c r="D23" s="268"/>
      <c r="E23" s="268"/>
      <c r="F23" s="268"/>
    </row>
    <row r="24" spans="1:6" ht="18" customHeight="1">
      <c r="A24" s="268"/>
      <c r="B24" s="268"/>
      <c r="C24" s="268"/>
      <c r="D24" s="268"/>
      <c r="E24" s="268"/>
      <c r="F24" s="268"/>
    </row>
    <row r="25" spans="1:6" ht="132" customHeight="1">
      <c r="A25" s="895" t="s">
        <v>219</v>
      </c>
      <c r="B25" s="895"/>
      <c r="C25" s="895"/>
      <c r="D25" s="895"/>
      <c r="E25" s="895"/>
      <c r="F25" s="895"/>
    </row>
  </sheetData>
  <mergeCells count="13">
    <mergeCell ref="A25:F25"/>
    <mergeCell ref="A2:F2"/>
    <mergeCell ref="A10:D10"/>
    <mergeCell ref="A11:D11"/>
    <mergeCell ref="A13:F13"/>
    <mergeCell ref="A21:D21"/>
    <mergeCell ref="A22:D22"/>
    <mergeCell ref="B15:C15"/>
    <mergeCell ref="B16:C16"/>
    <mergeCell ref="B17:C17"/>
    <mergeCell ref="B18:C18"/>
    <mergeCell ref="B19:C19"/>
    <mergeCell ref="B20:C20"/>
  </mergeCells>
  <phoneticPr fontId="56"/>
  <printOptions horizontalCentered="1"/>
  <pageMargins left="0.70866141732283472" right="0.70866141732283472" top="0.55118110236220474" bottom="0.35433070866141736" header="0.31496062992125984" footer="0.31496062992125984"/>
  <pageSetup paperSize="9" scale="74" orientation="landscape" blackAndWhite="1" r:id="rId1"/>
  <headerFooter>
    <oddHeader>&amp;R&amp;K0000002020年4月1日公示以降（2023.06版）</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I36"/>
  <sheetViews>
    <sheetView workbookViewId="0">
      <selection activeCell="G7" sqref="G7"/>
    </sheetView>
  </sheetViews>
  <sheetFormatPr defaultColWidth="9" defaultRowHeight="14"/>
  <cols>
    <col min="1" max="1" width="6.58203125" style="69" customWidth="1"/>
    <col min="2" max="2" width="21.08203125" style="69" customWidth="1"/>
    <col min="3" max="3" width="11.08203125" style="69" customWidth="1"/>
    <col min="4" max="4" width="8.58203125" style="69" customWidth="1"/>
    <col min="5" max="5" width="16.58203125" style="69" customWidth="1"/>
    <col min="6" max="6" width="8.58203125" style="69" customWidth="1"/>
    <col min="7" max="7" width="12.58203125" style="69" customWidth="1"/>
    <col min="8" max="8" width="24.58203125" style="69" customWidth="1"/>
    <col min="9" max="16384" width="9" style="69"/>
  </cols>
  <sheetData>
    <row r="1" spans="1:9" ht="24" customHeight="1">
      <c r="H1" s="71" t="s">
        <v>220</v>
      </c>
    </row>
    <row r="2" spans="1:9" ht="30" customHeight="1">
      <c r="A2" s="981" t="s">
        <v>221</v>
      </c>
      <c r="B2" s="981"/>
      <c r="C2" s="981"/>
      <c r="D2" s="981"/>
      <c r="E2" s="981"/>
      <c r="F2" s="981"/>
      <c r="G2" s="981"/>
      <c r="H2" s="981"/>
    </row>
    <row r="3" spans="1:9" ht="23.25" customHeight="1" thickBot="1">
      <c r="A3" s="4" t="s">
        <v>222</v>
      </c>
      <c r="B3" s="7"/>
      <c r="C3" s="7"/>
      <c r="D3" s="7"/>
      <c r="E3" s="7"/>
      <c r="F3" s="7"/>
      <c r="G3" s="7"/>
      <c r="H3" s="8"/>
    </row>
    <row r="4" spans="1:9" ht="18" customHeight="1">
      <c r="A4" s="982" t="s">
        <v>223</v>
      </c>
      <c r="B4" s="976" t="s">
        <v>172</v>
      </c>
      <c r="C4" s="977"/>
      <c r="D4" s="924" t="s">
        <v>224</v>
      </c>
      <c r="E4" s="926" t="s">
        <v>225</v>
      </c>
      <c r="F4" s="984" t="s">
        <v>226</v>
      </c>
      <c r="G4" s="986" t="s">
        <v>227</v>
      </c>
      <c r="H4" s="988" t="s">
        <v>228</v>
      </c>
    </row>
    <row r="5" spans="1:9" ht="18" customHeight="1" thickBot="1">
      <c r="A5" s="983"/>
      <c r="B5" s="925"/>
      <c r="C5" s="978"/>
      <c r="D5" s="925"/>
      <c r="E5" s="927"/>
      <c r="F5" s="985"/>
      <c r="G5" s="987"/>
      <c r="H5" s="989"/>
    </row>
    <row r="6" spans="1:9" ht="24" customHeight="1" thickTop="1">
      <c r="A6" s="10"/>
      <c r="B6" s="979"/>
      <c r="C6" s="980"/>
      <c r="D6" s="765"/>
      <c r="E6" s="72"/>
      <c r="F6" s="376"/>
      <c r="G6" s="541" t="s">
        <v>229</v>
      </c>
      <c r="H6" s="377"/>
      <c r="I6" s="512"/>
    </row>
    <row r="7" spans="1:9" ht="24" customHeight="1">
      <c r="A7" s="25"/>
      <c r="B7" s="972"/>
      <c r="C7" s="973"/>
      <c r="D7" s="19"/>
      <c r="E7" s="73"/>
      <c r="F7" s="378"/>
      <c r="G7" s="542" t="s">
        <v>230</v>
      </c>
      <c r="H7" s="379"/>
      <c r="I7" s="512"/>
    </row>
    <row r="8" spans="1:9" ht="24" customHeight="1">
      <c r="A8" s="41"/>
      <c r="B8" s="972"/>
      <c r="C8" s="973"/>
      <c r="D8" s="40"/>
      <c r="E8" s="74"/>
      <c r="F8" s="75"/>
      <c r="G8" s="770" t="s">
        <v>231</v>
      </c>
      <c r="H8" s="380"/>
      <c r="I8" s="512"/>
    </row>
    <row r="9" spans="1:9" ht="24" customHeight="1">
      <c r="A9" s="41"/>
      <c r="B9" s="972"/>
      <c r="C9" s="973"/>
      <c r="D9" s="40"/>
      <c r="E9" s="74"/>
      <c r="F9" s="75"/>
      <c r="G9" s="770" t="s">
        <v>229</v>
      </c>
      <c r="H9" s="380"/>
      <c r="I9" s="512"/>
    </row>
    <row r="10" spans="1:9" ht="24" customHeight="1">
      <c r="A10" s="41"/>
      <c r="B10" s="972"/>
      <c r="C10" s="973"/>
      <c r="D10" s="40"/>
      <c r="E10" s="74"/>
      <c r="F10" s="75"/>
      <c r="G10" s="770" t="s">
        <v>230</v>
      </c>
      <c r="H10" s="380"/>
      <c r="I10" s="512"/>
    </row>
    <row r="11" spans="1:9" ht="24" customHeight="1">
      <c r="A11" s="25"/>
      <c r="B11" s="972"/>
      <c r="C11" s="973"/>
      <c r="D11" s="40"/>
      <c r="E11" s="74"/>
      <c r="F11" s="75"/>
      <c r="G11" s="770" t="s">
        <v>231</v>
      </c>
      <c r="H11" s="381"/>
      <c r="I11" s="512"/>
    </row>
    <row r="12" spans="1:9" ht="24" customHeight="1" thickBot="1">
      <c r="A12" s="76"/>
      <c r="B12" s="974"/>
      <c r="C12" s="975"/>
      <c r="D12" s="78"/>
      <c r="E12" s="486"/>
      <c r="F12" s="62"/>
      <c r="G12" s="79"/>
      <c r="H12" s="382"/>
    </row>
    <row r="13" spans="1:9" ht="30" customHeight="1">
      <c r="A13" s="919" t="s">
        <v>232</v>
      </c>
      <c r="B13" s="920"/>
      <c r="C13" s="920"/>
      <c r="D13" s="920"/>
      <c r="E13" s="485">
        <f>SUM(E6:E12)</f>
        <v>0</v>
      </c>
      <c r="F13" s="53"/>
      <c r="G13" s="53"/>
      <c r="H13" s="51"/>
    </row>
    <row r="14" spans="1:9" s="70" customFormat="1" ht="12" customHeight="1">
      <c r="A14" s="80"/>
      <c r="B14" s="80"/>
      <c r="C14" s="80"/>
      <c r="D14" s="80"/>
      <c r="E14" s="80"/>
      <c r="F14" s="80"/>
      <c r="G14" s="80"/>
      <c r="H14" s="80"/>
    </row>
    <row r="15" spans="1:9" s="70" customFormat="1" ht="26.15" customHeight="1" thickBot="1">
      <c r="A15" s="269" t="s">
        <v>233</v>
      </c>
      <c r="B15" s="270"/>
      <c r="C15" s="270"/>
      <c r="D15" s="271"/>
      <c r="E15" s="271"/>
      <c r="F15" s="271"/>
      <c r="G15" s="271"/>
      <c r="H15" s="271"/>
    </row>
    <row r="16" spans="1:9" s="70" customFormat="1" ht="26.15" customHeight="1">
      <c r="A16" s="982" t="s">
        <v>223</v>
      </c>
      <c r="B16" s="922" t="s">
        <v>172</v>
      </c>
      <c r="C16" s="922" t="s">
        <v>173</v>
      </c>
      <c r="D16" s="924" t="s">
        <v>234</v>
      </c>
      <c r="E16" s="926" t="s">
        <v>175</v>
      </c>
      <c r="F16" s="928" t="s">
        <v>176</v>
      </c>
      <c r="G16" s="929"/>
      <c r="H16" s="930"/>
    </row>
    <row r="17" spans="1:8" s="70" customFormat="1" ht="26.15" customHeight="1" thickBot="1">
      <c r="A17" s="983"/>
      <c r="B17" s="923"/>
      <c r="C17" s="923"/>
      <c r="D17" s="925"/>
      <c r="E17" s="927"/>
      <c r="F17" s="931"/>
      <c r="G17" s="932"/>
      <c r="H17" s="933"/>
    </row>
    <row r="18" spans="1:8" s="70" customFormat="1" ht="26.15" customHeight="1" thickTop="1">
      <c r="A18" s="41"/>
      <c r="B18" s="58"/>
      <c r="C18" s="539"/>
      <c r="D18" s="543"/>
      <c r="E18" s="74">
        <f>C18*D18</f>
        <v>0</v>
      </c>
      <c r="F18" s="913"/>
      <c r="G18" s="914"/>
      <c r="H18" s="915"/>
    </row>
    <row r="19" spans="1:8" s="70" customFormat="1" ht="26.15" customHeight="1">
      <c r="A19" s="41"/>
      <c r="B19" s="58"/>
      <c r="C19" s="539"/>
      <c r="D19" s="543"/>
      <c r="E19" s="74">
        <f>C19*D19</f>
        <v>0</v>
      </c>
      <c r="F19" s="916"/>
      <c r="G19" s="917"/>
      <c r="H19" s="918"/>
    </row>
    <row r="20" spans="1:8" s="70" customFormat="1" ht="26.15" customHeight="1">
      <c r="A20" s="41"/>
      <c r="B20" s="58"/>
      <c r="C20" s="539"/>
      <c r="D20" s="543"/>
      <c r="E20" s="74">
        <f>C20*D20</f>
        <v>0</v>
      </c>
      <c r="F20" s="916"/>
      <c r="G20" s="917"/>
      <c r="H20" s="918"/>
    </row>
    <row r="21" spans="1:8" s="70" customFormat="1" ht="26.15" customHeight="1">
      <c r="A21" s="25"/>
      <c r="B21" s="58"/>
      <c r="C21" s="539"/>
      <c r="D21" s="543"/>
      <c r="E21" s="74">
        <f>C21*D21</f>
        <v>0</v>
      </c>
      <c r="F21" s="916"/>
      <c r="G21" s="917"/>
      <c r="H21" s="918"/>
    </row>
    <row r="22" spans="1:8" s="70" customFormat="1" ht="26.15" customHeight="1" thickBot="1">
      <c r="A22" s="76"/>
      <c r="B22" s="77"/>
      <c r="C22" s="544"/>
      <c r="D22" s="545"/>
      <c r="E22" s="486">
        <f>C22*D22</f>
        <v>0</v>
      </c>
      <c r="F22" s="916"/>
      <c r="G22" s="917"/>
      <c r="H22" s="918"/>
    </row>
    <row r="23" spans="1:8" s="70" customFormat="1" ht="26.15" customHeight="1" thickTop="1" thickBot="1">
      <c r="A23" s="919" t="s">
        <v>232</v>
      </c>
      <c r="B23" s="920"/>
      <c r="C23" s="920"/>
      <c r="D23" s="920"/>
      <c r="E23" s="485">
        <f>SUM(E18:E22)</f>
        <v>0</v>
      </c>
      <c r="F23" s="921"/>
      <c r="G23" s="921"/>
      <c r="H23" s="921"/>
    </row>
    <row r="24" spans="1:8" s="70" customFormat="1" ht="20.9" customHeight="1">
      <c r="A24" s="80"/>
      <c r="B24" s="80"/>
      <c r="C24" s="80"/>
      <c r="D24" s="80"/>
      <c r="E24" s="80"/>
      <c r="F24" s="80"/>
      <c r="G24" s="80"/>
      <c r="H24" s="80"/>
    </row>
    <row r="25" spans="1:8" ht="24" customHeight="1" thickBot="1">
      <c r="A25" s="269" t="s">
        <v>235</v>
      </c>
      <c r="B25" s="270"/>
      <c r="C25" s="270"/>
      <c r="D25" s="271"/>
      <c r="E25" s="271"/>
      <c r="F25" s="271"/>
      <c r="G25" s="271"/>
      <c r="H25" s="271"/>
    </row>
    <row r="26" spans="1:8" s="70" customFormat="1" ht="18" customHeight="1">
      <c r="A26" s="982" t="s">
        <v>223</v>
      </c>
      <c r="B26" s="976" t="s">
        <v>172</v>
      </c>
      <c r="C26" s="977"/>
      <c r="D26" s="924" t="s">
        <v>224</v>
      </c>
      <c r="E26" s="926" t="s">
        <v>175</v>
      </c>
      <c r="F26" s="928" t="s">
        <v>228</v>
      </c>
      <c r="G26" s="929"/>
      <c r="H26" s="930"/>
    </row>
    <row r="27" spans="1:8" s="70" customFormat="1" ht="18" customHeight="1" thickBot="1">
      <c r="A27" s="983"/>
      <c r="B27" s="925"/>
      <c r="C27" s="978"/>
      <c r="D27" s="925"/>
      <c r="E27" s="927"/>
      <c r="F27" s="931"/>
      <c r="G27" s="932"/>
      <c r="H27" s="933"/>
    </row>
    <row r="28" spans="1:8" ht="24" customHeight="1" thickTop="1">
      <c r="A28" s="41"/>
      <c r="B28" s="979"/>
      <c r="C28" s="980"/>
      <c r="D28" s="40"/>
      <c r="E28" s="74"/>
      <c r="F28" s="913"/>
      <c r="G28" s="914"/>
      <c r="H28" s="915"/>
    </row>
    <row r="29" spans="1:8" ht="24" customHeight="1">
      <c r="A29" s="41"/>
      <c r="B29" s="972"/>
      <c r="C29" s="973"/>
      <c r="D29" s="40"/>
      <c r="E29" s="74"/>
      <c r="F29" s="916"/>
      <c r="G29" s="917"/>
      <c r="H29" s="918"/>
    </row>
    <row r="30" spans="1:8" ht="24" customHeight="1">
      <c r="A30" s="41"/>
      <c r="B30" s="972"/>
      <c r="C30" s="973"/>
      <c r="D30" s="40"/>
      <c r="E30" s="74"/>
      <c r="F30" s="916"/>
      <c r="G30" s="917"/>
      <c r="H30" s="918"/>
    </row>
    <row r="31" spans="1:8" ht="24" customHeight="1">
      <c r="A31" s="25"/>
      <c r="B31" s="972"/>
      <c r="C31" s="973"/>
      <c r="D31" s="40"/>
      <c r="E31" s="74"/>
      <c r="F31" s="916"/>
      <c r="G31" s="917"/>
      <c r="H31" s="918"/>
    </row>
    <row r="32" spans="1:8" ht="24" customHeight="1">
      <c r="A32" s="76"/>
      <c r="B32" s="974"/>
      <c r="C32" s="975"/>
      <c r="D32" s="78"/>
      <c r="E32" s="486"/>
      <c r="F32" s="916"/>
      <c r="G32" s="917"/>
      <c r="H32" s="918"/>
    </row>
    <row r="33" spans="1:8" ht="30" customHeight="1">
      <c r="A33" s="919" t="s">
        <v>232</v>
      </c>
      <c r="B33" s="920"/>
      <c r="C33" s="920"/>
      <c r="D33" s="920"/>
      <c r="E33" s="485">
        <f>SUM(E28:E32)</f>
        <v>0</v>
      </c>
      <c r="F33" s="921"/>
      <c r="G33" s="921"/>
      <c r="H33" s="921"/>
    </row>
    <row r="34" spans="1:8" ht="29.25" customHeight="1">
      <c r="G34" s="81" t="s">
        <v>236</v>
      </c>
      <c r="H34" s="383">
        <f>E13+E23+E33</f>
        <v>0</v>
      </c>
    </row>
    <row r="35" spans="1:8" ht="29.25" customHeight="1">
      <c r="H35" s="82"/>
    </row>
    <row r="36" spans="1:8" s="70" customFormat="1" ht="122.25" customHeight="1">
      <c r="A36" s="947" t="s">
        <v>237</v>
      </c>
      <c r="B36" s="947"/>
      <c r="C36" s="947"/>
      <c r="D36" s="947"/>
      <c r="E36" s="947"/>
      <c r="F36" s="947"/>
      <c r="G36" s="947"/>
      <c r="H36" s="947"/>
    </row>
  </sheetData>
  <mergeCells count="47">
    <mergeCell ref="A36:H36"/>
    <mergeCell ref="A4:A5"/>
    <mergeCell ref="A26:A27"/>
    <mergeCell ref="D4:D5"/>
    <mergeCell ref="D26:D27"/>
    <mergeCell ref="E4:E5"/>
    <mergeCell ref="E26:E27"/>
    <mergeCell ref="F4:F5"/>
    <mergeCell ref="G4:G5"/>
    <mergeCell ref="H4:H5"/>
    <mergeCell ref="F26:H27"/>
    <mergeCell ref="F30:H30"/>
    <mergeCell ref="F31:H31"/>
    <mergeCell ref="F32:H32"/>
    <mergeCell ref="A33:D33"/>
    <mergeCell ref="F33:H33"/>
    <mergeCell ref="A2:H2"/>
    <mergeCell ref="A13:D13"/>
    <mergeCell ref="F28:H28"/>
    <mergeCell ref="F29:H29"/>
    <mergeCell ref="A16:A17"/>
    <mergeCell ref="B16:B17"/>
    <mergeCell ref="D16:D17"/>
    <mergeCell ref="E16:E17"/>
    <mergeCell ref="F16:H17"/>
    <mergeCell ref="F18:H18"/>
    <mergeCell ref="F19:H19"/>
    <mergeCell ref="F20:H20"/>
    <mergeCell ref="F21:H21"/>
    <mergeCell ref="F22:H22"/>
    <mergeCell ref="A23:D23"/>
    <mergeCell ref="F23:H23"/>
    <mergeCell ref="B4:C5"/>
    <mergeCell ref="B6:C6"/>
    <mergeCell ref="B7:C7"/>
    <mergeCell ref="B8:C8"/>
    <mergeCell ref="B9:C9"/>
    <mergeCell ref="B29:C29"/>
    <mergeCell ref="B30:C30"/>
    <mergeCell ref="B31:C31"/>
    <mergeCell ref="B32:C32"/>
    <mergeCell ref="B10:C10"/>
    <mergeCell ref="B11:C11"/>
    <mergeCell ref="B12:C12"/>
    <mergeCell ref="B26:C27"/>
    <mergeCell ref="B28:C28"/>
    <mergeCell ref="C16:C17"/>
  </mergeCells>
  <phoneticPr fontId="56"/>
  <dataValidations count="2">
    <dataValidation type="list" allowBlank="1" showInputMessage="1" showErrorMessage="1" sqref="G6:G12" xr:uid="{00000000-0002-0000-0D00-000000000000}">
      <formula1>"本邦調達,現地調達,第三国調達"</formula1>
    </dataValidation>
    <dataValidation type="list" allowBlank="1" showInputMessage="1" showErrorMessage="1" sqref="F6:F12" xr:uid="{00000000-0002-0000-0D00-000001000000}">
      <formula1>"有,無"</formula1>
    </dataValidation>
  </dataValidations>
  <printOptions horizontalCentered="1"/>
  <pageMargins left="0.70866141732283472" right="0.70866141732283472" top="0.55118110236220474" bottom="0.35433070866141736" header="0.31496062992125984" footer="0.31496062992125984"/>
  <pageSetup paperSize="9" scale="58" orientation="landscape" blackAndWhite="1" r:id="rId1"/>
  <headerFooter>
    <oddHeader>&amp;R&amp;K0000002020年4月1日公示以降（2023.06版）</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I36"/>
  <sheetViews>
    <sheetView workbookViewId="0">
      <selection activeCell="H6" sqref="H6"/>
    </sheetView>
  </sheetViews>
  <sheetFormatPr defaultColWidth="9" defaultRowHeight="14"/>
  <cols>
    <col min="1" max="1" width="9.08203125" style="5" customWidth="1"/>
    <col min="2" max="2" width="25.58203125" style="5" customWidth="1"/>
    <col min="3" max="3" width="8.58203125" style="5" customWidth="1"/>
    <col min="4" max="6" width="12.58203125" style="5" customWidth="1"/>
    <col min="7" max="7" width="16.08203125" style="5" customWidth="1"/>
    <col min="8" max="8" width="24.58203125" style="5" customWidth="1"/>
    <col min="9" max="16384" width="9" style="5"/>
  </cols>
  <sheetData>
    <row r="1" spans="1:8" ht="18" customHeight="1">
      <c r="H1" s="6" t="s">
        <v>238</v>
      </c>
    </row>
    <row r="2" spans="1:8" ht="30" customHeight="1">
      <c r="A2" s="981" t="s">
        <v>239</v>
      </c>
      <c r="B2" s="981"/>
      <c r="C2" s="981"/>
      <c r="D2" s="981"/>
      <c r="E2" s="981"/>
      <c r="F2" s="981"/>
      <c r="G2" s="981"/>
      <c r="H2" s="981"/>
    </row>
    <row r="3" spans="1:8" ht="24" customHeight="1">
      <c r="A3" s="4" t="s">
        <v>240</v>
      </c>
      <c r="B3" s="7"/>
      <c r="C3" s="7"/>
      <c r="D3" s="7"/>
      <c r="E3" s="7"/>
      <c r="F3" s="7"/>
      <c r="G3" s="7"/>
      <c r="H3" s="8"/>
    </row>
    <row r="4" spans="1:8" ht="18" customHeight="1">
      <c r="A4" s="982" t="s">
        <v>223</v>
      </c>
      <c r="B4" s="977" t="s">
        <v>241</v>
      </c>
      <c r="C4" s="924" t="s">
        <v>224</v>
      </c>
      <c r="D4" s="990" t="s">
        <v>242</v>
      </c>
      <c r="E4" s="991"/>
      <c r="F4" s="991"/>
      <c r="G4" s="992"/>
      <c r="H4" s="988" t="s">
        <v>228</v>
      </c>
    </row>
    <row r="5" spans="1:8" ht="18" customHeight="1">
      <c r="A5" s="983"/>
      <c r="B5" s="978"/>
      <c r="C5" s="925"/>
      <c r="D5" s="766" t="s">
        <v>243</v>
      </c>
      <c r="E5" s="759" t="s">
        <v>244</v>
      </c>
      <c r="F5" s="9" t="s">
        <v>245</v>
      </c>
      <c r="G5" s="767" t="s">
        <v>246</v>
      </c>
      <c r="H5" s="989"/>
    </row>
    <row r="6" spans="1:8" ht="24" customHeight="1">
      <c r="A6" s="10"/>
      <c r="B6" s="11"/>
      <c r="C6" s="765"/>
      <c r="D6" s="12"/>
      <c r="E6" s="13"/>
      <c r="F6" s="14"/>
      <c r="G6" s="15"/>
      <c r="H6" s="16"/>
    </row>
    <row r="7" spans="1:8" ht="24" customHeight="1">
      <c r="A7" s="17"/>
      <c r="B7" s="18"/>
      <c r="C7" s="19"/>
      <c r="D7" s="20"/>
      <c r="E7" s="21"/>
      <c r="F7" s="22"/>
      <c r="G7" s="23"/>
      <c r="H7" s="24"/>
    </row>
    <row r="8" spans="1:8" ht="24" customHeight="1">
      <c r="A8" s="25"/>
      <c r="B8" s="18"/>
      <c r="C8" s="764"/>
      <c r="D8" s="26"/>
      <c r="E8" s="27"/>
      <c r="F8" s="28"/>
      <c r="G8" s="29"/>
      <c r="H8" s="24"/>
    </row>
    <row r="9" spans="1:8" ht="24" customHeight="1">
      <c r="A9" s="30"/>
      <c r="B9" s="31"/>
      <c r="C9" s="32"/>
      <c r="D9" s="993" t="s">
        <v>247</v>
      </c>
      <c r="E9" s="994"/>
      <c r="F9" s="995"/>
      <c r="G9" s="33">
        <f>SUM(G6:G8)</f>
        <v>0</v>
      </c>
      <c r="H9" s="34"/>
    </row>
    <row r="10" spans="1:8" ht="24" customHeight="1">
      <c r="A10" s="17"/>
      <c r="B10" s="18"/>
      <c r="C10" s="35"/>
      <c r="D10" s="36"/>
      <c r="E10" s="37"/>
      <c r="F10" s="38"/>
      <c r="G10" s="23"/>
      <c r="H10" s="39"/>
    </row>
    <row r="11" spans="1:8" ht="24" customHeight="1">
      <c r="A11" s="25"/>
      <c r="B11" s="18"/>
      <c r="C11" s="40"/>
      <c r="D11" s="41"/>
      <c r="E11" s="42"/>
      <c r="F11" s="43"/>
      <c r="G11" s="44"/>
      <c r="H11" s="24"/>
    </row>
    <row r="12" spans="1:8" ht="24" customHeight="1">
      <c r="A12" s="30"/>
      <c r="B12" s="31"/>
      <c r="C12" s="32"/>
      <c r="D12" s="993" t="s">
        <v>247</v>
      </c>
      <c r="E12" s="994"/>
      <c r="F12" s="995"/>
      <c r="G12" s="45">
        <f>SUM(G10:G11)</f>
        <v>0</v>
      </c>
      <c r="H12" s="34"/>
    </row>
    <row r="13" spans="1:8" ht="24" customHeight="1">
      <c r="A13" s="17"/>
      <c r="B13" s="18"/>
      <c r="C13" s="35"/>
      <c r="D13" s="36"/>
      <c r="E13" s="37"/>
      <c r="F13" s="38"/>
      <c r="G13" s="46"/>
      <c r="H13" s="39"/>
    </row>
    <row r="14" spans="1:8" ht="24" customHeight="1">
      <c r="A14" s="25"/>
      <c r="B14" s="18"/>
      <c r="C14" s="40"/>
      <c r="D14" s="41"/>
      <c r="E14" s="42"/>
      <c r="F14" s="43"/>
      <c r="G14" s="44"/>
      <c r="H14" s="24"/>
    </row>
    <row r="15" spans="1:8" ht="24" customHeight="1">
      <c r="A15" s="30"/>
      <c r="B15" s="31"/>
      <c r="C15" s="47"/>
      <c r="D15" s="993" t="s">
        <v>247</v>
      </c>
      <c r="E15" s="994"/>
      <c r="F15" s="995"/>
      <c r="G15" s="33">
        <f>SUM(G13:G14)</f>
        <v>0</v>
      </c>
      <c r="H15" s="34"/>
    </row>
    <row r="16" spans="1:8" ht="24" customHeight="1">
      <c r="A16" s="17"/>
      <c r="B16" s="18"/>
      <c r="C16" s="35"/>
      <c r="D16" s="36"/>
      <c r="E16" s="37"/>
      <c r="F16" s="38"/>
      <c r="G16" s="23"/>
      <c r="H16" s="48"/>
    </row>
    <row r="17" spans="1:9" ht="24" customHeight="1">
      <c r="A17" s="25"/>
      <c r="B17" s="18"/>
      <c r="C17" s="40"/>
      <c r="D17" s="41"/>
      <c r="E17" s="42"/>
      <c r="F17" s="43"/>
      <c r="G17" s="44"/>
      <c r="H17" s="39"/>
    </row>
    <row r="18" spans="1:9" ht="24" customHeight="1">
      <c r="A18" s="49"/>
      <c r="B18" s="31"/>
      <c r="C18" s="50"/>
      <c r="D18" s="993" t="s">
        <v>247</v>
      </c>
      <c r="E18" s="1000"/>
      <c r="F18" s="1001"/>
      <c r="G18" s="489">
        <f>SUM(G16:G17)</f>
        <v>0</v>
      </c>
      <c r="H18" s="34"/>
    </row>
    <row r="19" spans="1:9" ht="30" customHeight="1">
      <c r="A19" s="1002"/>
      <c r="B19" s="1002"/>
      <c r="C19" s="1003"/>
      <c r="D19" s="1004" t="s">
        <v>118</v>
      </c>
      <c r="E19" s="1005"/>
      <c r="F19" s="1005"/>
      <c r="G19" s="485">
        <f>G9+G12+G15+G18</f>
        <v>0</v>
      </c>
      <c r="H19" s="51"/>
    </row>
    <row r="20" spans="1:9" ht="15" customHeight="1">
      <c r="A20" s="52"/>
      <c r="B20" s="52"/>
      <c r="C20" s="769"/>
      <c r="D20" s="768"/>
      <c r="E20" s="768"/>
      <c r="F20" s="768"/>
      <c r="G20" s="53"/>
      <c r="H20" s="51"/>
    </row>
    <row r="21" spans="1:9" ht="24" customHeight="1">
      <c r="A21" s="4" t="s">
        <v>248</v>
      </c>
      <c r="B21" s="7"/>
      <c r="C21" s="7"/>
      <c r="D21" s="7"/>
      <c r="E21" s="7"/>
      <c r="F21" s="7"/>
      <c r="G21" s="7"/>
      <c r="H21" s="8"/>
    </row>
    <row r="22" spans="1:9" ht="18" customHeight="1">
      <c r="A22" s="982" t="s">
        <v>223</v>
      </c>
      <c r="B22" s="922" t="s">
        <v>172</v>
      </c>
      <c r="C22" s="924" t="s">
        <v>224</v>
      </c>
      <c r="D22" s="986" t="s">
        <v>249</v>
      </c>
      <c r="E22" s="996" t="s">
        <v>228</v>
      </c>
      <c r="F22" s="997"/>
      <c r="G22" s="988"/>
    </row>
    <row r="23" spans="1:9" ht="18" customHeight="1">
      <c r="A23" s="983"/>
      <c r="B23" s="923"/>
      <c r="C23" s="925"/>
      <c r="D23" s="927"/>
      <c r="E23" s="998"/>
      <c r="F23" s="999"/>
      <c r="G23" s="989"/>
    </row>
    <row r="24" spans="1:9" ht="24" customHeight="1">
      <c r="A24" s="54"/>
      <c r="B24" s="1015"/>
      <c r="C24" s="55"/>
      <c r="D24" s="72"/>
      <c r="E24" s="1016"/>
      <c r="F24" s="1017"/>
      <c r="G24" s="1018"/>
      <c r="I24" s="511"/>
    </row>
    <row r="25" spans="1:9" ht="24" customHeight="1">
      <c r="A25" s="56"/>
      <c r="B25" s="1007"/>
      <c r="C25" s="57"/>
      <c r="D25" s="73"/>
      <c r="E25" s="1009"/>
      <c r="F25" s="1010"/>
      <c r="G25" s="1011"/>
      <c r="I25" s="511"/>
    </row>
    <row r="26" spans="1:9" ht="24" customHeight="1">
      <c r="A26" s="58"/>
      <c r="B26" s="1007"/>
      <c r="C26" s="59"/>
      <c r="D26" s="486"/>
      <c r="E26" s="1009"/>
      <c r="F26" s="1010"/>
      <c r="G26" s="1011"/>
      <c r="I26" s="511"/>
    </row>
    <row r="27" spans="1:9" ht="24" customHeight="1">
      <c r="A27" s="60"/>
      <c r="B27" s="1008"/>
      <c r="C27" s="61" t="s">
        <v>247</v>
      </c>
      <c r="D27" s="62">
        <f>SUM(D24:D26)</f>
        <v>0</v>
      </c>
      <c r="E27" s="1012"/>
      <c r="F27" s="1013"/>
      <c r="G27" s="1014"/>
    </row>
    <row r="28" spans="1:9" ht="24" customHeight="1">
      <c r="A28" s="56"/>
      <c r="B28" s="1007"/>
      <c r="C28" s="35"/>
      <c r="D28" s="73"/>
      <c r="E28" s="1009"/>
      <c r="F28" s="1010"/>
      <c r="G28" s="1011"/>
      <c r="I28" s="511"/>
    </row>
    <row r="29" spans="1:9" ht="24" customHeight="1">
      <c r="A29" s="58"/>
      <c r="B29" s="1007"/>
      <c r="C29" s="40"/>
      <c r="D29" s="74"/>
      <c r="E29" s="1009"/>
      <c r="F29" s="1010"/>
      <c r="G29" s="1011"/>
      <c r="I29" s="511"/>
    </row>
    <row r="30" spans="1:9" ht="24" customHeight="1">
      <c r="A30" s="63"/>
      <c r="B30" s="1008"/>
      <c r="C30" s="64" t="s">
        <v>247</v>
      </c>
      <c r="D30" s="65">
        <f>SUM(D28:D29)</f>
        <v>0</v>
      </c>
      <c r="E30" s="1012"/>
      <c r="F30" s="1013"/>
      <c r="G30" s="1014"/>
    </row>
    <row r="31" spans="1:9" ht="30" customHeight="1">
      <c r="A31" s="1019" t="s">
        <v>250</v>
      </c>
      <c r="B31" s="1020"/>
      <c r="C31" s="1021"/>
      <c r="D31" s="66">
        <f>D27+D30</f>
        <v>0</v>
      </c>
      <c r="E31" s="67"/>
      <c r="F31" s="272"/>
      <c r="G31" s="272"/>
      <c r="H31" s="3"/>
    </row>
    <row r="32" spans="1:9" ht="30" customHeight="1">
      <c r="A32" s="961" t="s">
        <v>251</v>
      </c>
      <c r="B32" s="962"/>
      <c r="C32" s="962"/>
      <c r="D32" s="485">
        <f>D31*100/110</f>
        <v>0</v>
      </c>
      <c r="E32" s="4"/>
      <c r="F32" s="3"/>
      <c r="G32" s="3"/>
      <c r="H32" s="3"/>
    </row>
    <row r="33" spans="1:8" ht="30" customHeight="1">
      <c r="A33" s="768"/>
      <c r="B33" s="768"/>
      <c r="C33" s="768"/>
      <c r="D33" s="53"/>
      <c r="E33" s="51"/>
      <c r="F33" s="3"/>
      <c r="G33" s="3"/>
      <c r="H33" s="3"/>
    </row>
    <row r="34" spans="1:8" ht="30" customHeight="1">
      <c r="A34" s="768"/>
      <c r="B34" s="768"/>
      <c r="C34" s="768"/>
      <c r="D34" s="3"/>
      <c r="E34" s="3"/>
      <c r="F34" s="384" t="s">
        <v>252</v>
      </c>
      <c r="G34" s="68">
        <f>G19+D32</f>
        <v>0</v>
      </c>
      <c r="H34" s="3"/>
    </row>
    <row r="35" spans="1:8" ht="18" customHeight="1">
      <c r="A35" s="769"/>
      <c r="B35" s="385"/>
      <c r="C35" s="1022" t="s">
        <v>253</v>
      </c>
      <c r="D35" s="1022"/>
      <c r="E35" s="1022"/>
      <c r="F35" s="1022"/>
      <c r="G35" s="1022"/>
      <c r="H35" s="1022"/>
    </row>
    <row r="36" spans="1:8" ht="121.5" customHeight="1">
      <c r="A36" s="1006" t="s">
        <v>254</v>
      </c>
      <c r="B36" s="1006"/>
      <c r="C36" s="1006"/>
      <c r="D36" s="1006"/>
      <c r="E36" s="1006"/>
      <c r="F36" s="1006"/>
      <c r="G36" s="1006"/>
      <c r="H36" s="1006"/>
    </row>
  </sheetData>
  <mergeCells count="25">
    <mergeCell ref="A36:H36"/>
    <mergeCell ref="B28:B30"/>
    <mergeCell ref="E28:G30"/>
    <mergeCell ref="B24:B27"/>
    <mergeCell ref="E24:G27"/>
    <mergeCell ref="A31:C31"/>
    <mergeCell ref="A32:C32"/>
    <mergeCell ref="C35:H35"/>
    <mergeCell ref="C22:C23"/>
    <mergeCell ref="D22:D23"/>
    <mergeCell ref="H4:H5"/>
    <mergeCell ref="E22:G23"/>
    <mergeCell ref="D18:F18"/>
    <mergeCell ref="A19:C19"/>
    <mergeCell ref="D19:F19"/>
    <mergeCell ref="A4:A5"/>
    <mergeCell ref="A22:A23"/>
    <mergeCell ref="B4:B5"/>
    <mergeCell ref="B22:B23"/>
    <mergeCell ref="A2:H2"/>
    <mergeCell ref="D4:G4"/>
    <mergeCell ref="D9:F9"/>
    <mergeCell ref="D12:F12"/>
    <mergeCell ref="D15:F15"/>
    <mergeCell ref="C4:C5"/>
  </mergeCells>
  <phoneticPr fontId="56"/>
  <printOptions horizontalCentered="1"/>
  <pageMargins left="0.70866141732283472" right="0.70866141732283472" top="0.55118110236220474" bottom="0.35433070866141736" header="0.31496062992125984" footer="0.31496062992125984"/>
  <pageSetup paperSize="9" scale="60" orientation="landscape" blackAndWhite="1" r:id="rId1"/>
  <headerFooter>
    <oddHeader>&amp;R&amp;K0000002020年4月1日公示以降（2023.06版）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E37"/>
  <sheetViews>
    <sheetView workbookViewId="0"/>
  </sheetViews>
  <sheetFormatPr defaultColWidth="9" defaultRowHeight="14"/>
  <cols>
    <col min="1" max="1" width="14.58203125" style="280" customWidth="1"/>
    <col min="2" max="2" width="24.5" style="280" customWidth="1"/>
    <col min="3" max="3" width="14.58203125" style="308" customWidth="1"/>
    <col min="4" max="4" width="48.58203125" style="280" customWidth="1"/>
    <col min="5" max="16384" width="9" style="280"/>
  </cols>
  <sheetData>
    <row r="1" spans="1:4" ht="18" customHeight="1">
      <c r="A1" s="277"/>
      <c r="B1" s="277"/>
      <c r="C1" s="278"/>
      <c r="D1" s="279" t="s">
        <v>255</v>
      </c>
    </row>
    <row r="2" spans="1:4" ht="24" customHeight="1">
      <c r="A2" s="1032" t="s">
        <v>256</v>
      </c>
      <c r="B2" s="1032"/>
      <c r="C2" s="1032"/>
      <c r="D2" s="1032"/>
    </row>
    <row r="3" spans="1:4" ht="24" customHeight="1" thickBot="1">
      <c r="A3" s="277" t="s">
        <v>257</v>
      </c>
      <c r="B3" s="277"/>
      <c r="C3" s="278"/>
      <c r="D3" s="281"/>
    </row>
    <row r="4" spans="1:4" ht="30" customHeight="1" thickBot="1">
      <c r="A4" s="1030" t="s">
        <v>241</v>
      </c>
      <c r="B4" s="1031"/>
      <c r="C4" s="282" t="s">
        <v>175</v>
      </c>
      <c r="D4" s="283" t="s">
        <v>119</v>
      </c>
    </row>
    <row r="5" spans="1:4" ht="24" customHeight="1" thickTop="1">
      <c r="A5" s="1033" t="s">
        <v>258</v>
      </c>
      <c r="B5" s="284" t="s">
        <v>259</v>
      </c>
      <c r="C5" s="285"/>
      <c r="D5" s="286"/>
    </row>
    <row r="6" spans="1:4" ht="24" customHeight="1">
      <c r="A6" s="1034"/>
      <c r="B6" s="287" t="s">
        <v>260</v>
      </c>
      <c r="C6" s="288"/>
      <c r="D6" s="289"/>
    </row>
    <row r="7" spans="1:4" ht="24" customHeight="1">
      <c r="A7" s="1034"/>
      <c r="B7" s="290" t="s">
        <v>261</v>
      </c>
      <c r="C7" s="291"/>
      <c r="D7" s="289"/>
    </row>
    <row r="8" spans="1:4" ht="24" customHeight="1">
      <c r="A8" s="1034"/>
      <c r="B8" s="277" t="s">
        <v>262</v>
      </c>
      <c r="C8" s="292"/>
      <c r="D8" s="289"/>
    </row>
    <row r="9" spans="1:4" ht="24" customHeight="1" thickBot="1">
      <c r="A9" s="1034"/>
      <c r="B9" s="293"/>
      <c r="C9" s="294"/>
      <c r="D9" s="295"/>
    </row>
    <row r="10" spans="1:4" ht="24" customHeight="1" thickTop="1" thickBot="1">
      <c r="A10" s="1035"/>
      <c r="B10" s="296" t="s">
        <v>247</v>
      </c>
      <c r="C10" s="297">
        <f>SUM(C5:C9)</f>
        <v>0</v>
      </c>
      <c r="D10" s="298"/>
    </row>
    <row r="11" spans="1:4" ht="24" customHeight="1">
      <c r="A11" s="1036" t="s">
        <v>263</v>
      </c>
      <c r="B11" s="299" t="s">
        <v>264</v>
      </c>
      <c r="C11" s="300"/>
      <c r="D11" s="301"/>
    </row>
    <row r="12" spans="1:4" ht="24" customHeight="1">
      <c r="A12" s="1034"/>
      <c r="B12" s="287" t="s">
        <v>265</v>
      </c>
      <c r="C12" s="288"/>
      <c r="D12" s="289"/>
    </row>
    <row r="13" spans="1:4" ht="24" customHeight="1">
      <c r="A13" s="1034"/>
      <c r="B13" s="277" t="s">
        <v>266</v>
      </c>
      <c r="C13" s="292"/>
      <c r="D13" s="289"/>
    </row>
    <row r="14" spans="1:4" ht="24" customHeight="1">
      <c r="A14" s="1034"/>
      <c r="B14" s="290" t="s">
        <v>267</v>
      </c>
      <c r="C14" s="291"/>
      <c r="D14" s="289"/>
    </row>
    <row r="15" spans="1:4" ht="24" customHeight="1">
      <c r="A15" s="1034"/>
      <c r="B15" s="302" t="s">
        <v>268</v>
      </c>
      <c r="C15" s="303"/>
      <c r="D15" s="289"/>
    </row>
    <row r="16" spans="1:4" ht="24" customHeight="1" thickBot="1">
      <c r="A16" s="1034"/>
      <c r="B16" s="293"/>
      <c r="C16" s="294"/>
      <c r="D16" s="295"/>
    </row>
    <row r="17" spans="1:5" ht="24" customHeight="1" thickTop="1" thickBot="1">
      <c r="A17" s="1035"/>
      <c r="B17" s="296" t="s">
        <v>247</v>
      </c>
      <c r="C17" s="297">
        <f>SUM(C11:C16)</f>
        <v>0</v>
      </c>
      <c r="D17" s="298"/>
    </row>
    <row r="18" spans="1:5" ht="24" customHeight="1">
      <c r="A18" s="1037" t="s">
        <v>269</v>
      </c>
      <c r="B18" s="299"/>
      <c r="C18" s="300"/>
      <c r="D18" s="301"/>
    </row>
    <row r="19" spans="1:5" ht="24" customHeight="1">
      <c r="A19" s="1037"/>
      <c r="B19" s="304"/>
      <c r="C19" s="292"/>
      <c r="D19" s="289"/>
    </row>
    <row r="20" spans="1:5" ht="24" customHeight="1" thickBot="1">
      <c r="A20" s="1037"/>
      <c r="B20" s="293"/>
      <c r="C20" s="294"/>
      <c r="D20" s="295"/>
    </row>
    <row r="21" spans="1:5" ht="24" customHeight="1" thickTop="1" thickBot="1">
      <c r="A21" s="1038"/>
      <c r="B21" s="305" t="s">
        <v>247</v>
      </c>
      <c r="C21" s="306">
        <f>SUM(C18:C20)</f>
        <v>0</v>
      </c>
      <c r="D21" s="298"/>
    </row>
    <row r="22" spans="1:5" ht="24" customHeight="1">
      <c r="A22" s="1037" t="s">
        <v>270</v>
      </c>
      <c r="B22" s="299"/>
      <c r="C22" s="300"/>
      <c r="D22" s="301"/>
    </row>
    <row r="23" spans="1:5" ht="24" customHeight="1" thickBot="1">
      <c r="A23" s="1037"/>
      <c r="B23" s="293"/>
      <c r="C23" s="294"/>
      <c r="D23" s="295"/>
    </row>
    <row r="24" spans="1:5" ht="24" customHeight="1" thickTop="1" thickBot="1">
      <c r="A24" s="1038"/>
      <c r="B24" s="305" t="s">
        <v>247</v>
      </c>
      <c r="C24" s="306">
        <f>SUM(C22:C23)</f>
        <v>0</v>
      </c>
      <c r="D24" s="298"/>
    </row>
    <row r="25" spans="1:5" ht="30" customHeight="1">
      <c r="A25" s="961" t="s">
        <v>271</v>
      </c>
      <c r="B25" s="963"/>
      <c r="C25" s="307">
        <f>C10+C17+C24</f>
        <v>0</v>
      </c>
      <c r="D25" s="4"/>
    </row>
    <row r="26" spans="1:5" ht="15" customHeight="1">
      <c r="A26" s="277"/>
      <c r="B26" s="277"/>
      <c r="C26" s="278"/>
      <c r="D26" s="277"/>
    </row>
    <row r="27" spans="1:5" ht="20.149999999999999" customHeight="1" thickBot="1">
      <c r="A27" s="277" t="s">
        <v>272</v>
      </c>
      <c r="B27" s="277"/>
      <c r="C27" s="386"/>
      <c r="D27" s="277"/>
      <c r="E27" s="277"/>
    </row>
    <row r="28" spans="1:5" ht="20.149999999999999" customHeight="1" thickBot="1">
      <c r="A28" s="1030" t="s">
        <v>273</v>
      </c>
      <c r="B28" s="1031"/>
      <c r="C28" s="387" t="s">
        <v>274</v>
      </c>
      <c r="D28" s="388" t="s">
        <v>275</v>
      </c>
      <c r="E28" s="388" t="s">
        <v>276</v>
      </c>
    </row>
    <row r="29" spans="1:5" ht="20.149999999999999" customHeight="1" thickTop="1">
      <c r="A29" s="1024"/>
      <c r="B29" s="1025"/>
      <c r="C29" s="285"/>
      <c r="D29" s="389"/>
      <c r="E29" s="390"/>
    </row>
    <row r="30" spans="1:5" ht="20.149999999999999" customHeight="1">
      <c r="A30" s="1026"/>
      <c r="B30" s="1027"/>
      <c r="C30" s="288"/>
      <c r="D30" s="391"/>
      <c r="E30" s="392"/>
    </row>
    <row r="31" spans="1:5" ht="20.149999999999999" customHeight="1">
      <c r="A31" s="1026"/>
      <c r="B31" s="1027"/>
      <c r="C31" s="292"/>
      <c r="D31" s="393"/>
      <c r="E31" s="394"/>
    </row>
    <row r="32" spans="1:5" ht="20.149999999999999" customHeight="1" thickBot="1">
      <c r="A32" s="1028"/>
      <c r="B32" s="1029"/>
      <c r="C32" s="395"/>
      <c r="D32" s="396"/>
      <c r="E32" s="397"/>
    </row>
    <row r="33" spans="1:5" ht="20.149999999999999" customHeight="1">
      <c r="A33" s="961" t="s">
        <v>271</v>
      </c>
      <c r="B33" s="963"/>
      <c r="C33" s="398">
        <f>SUM(C29:C32)</f>
        <v>0</v>
      </c>
      <c r="D33" s="264"/>
      <c r="E33" s="277"/>
    </row>
    <row r="34" spans="1:5" ht="18.75" customHeight="1">
      <c r="A34" s="277"/>
      <c r="B34" s="277"/>
      <c r="C34" s="399"/>
      <c r="D34" s="277"/>
    </row>
    <row r="35" spans="1:5" ht="29.9" customHeight="1" thickBot="1">
      <c r="A35" s="277"/>
      <c r="B35" s="490" t="s">
        <v>277</v>
      </c>
      <c r="C35" s="491">
        <f>C25+C33</f>
        <v>0</v>
      </c>
      <c r="D35" s="277"/>
    </row>
    <row r="36" spans="1:5">
      <c r="A36" s="277"/>
      <c r="B36" s="277"/>
      <c r="C36" s="386"/>
      <c r="D36" s="277"/>
    </row>
    <row r="37" spans="1:5" ht="76.5" customHeight="1">
      <c r="A37" s="1023" t="s">
        <v>278</v>
      </c>
      <c r="B37" s="1023"/>
      <c r="C37" s="1023"/>
      <c r="D37" s="1023"/>
    </row>
  </sheetData>
  <mergeCells count="14">
    <mergeCell ref="A28:B28"/>
    <mergeCell ref="A2:D2"/>
    <mergeCell ref="A4:B4"/>
    <mergeCell ref="A25:B25"/>
    <mergeCell ref="A5:A10"/>
    <mergeCell ref="A11:A17"/>
    <mergeCell ref="A18:A21"/>
    <mergeCell ref="A22:A24"/>
    <mergeCell ref="A37:D37"/>
    <mergeCell ref="A29:B29"/>
    <mergeCell ref="A30:B30"/>
    <mergeCell ref="A31:B31"/>
    <mergeCell ref="A32:B32"/>
    <mergeCell ref="A33:B33"/>
  </mergeCells>
  <phoneticPr fontId="56"/>
  <printOptions horizontalCentered="1"/>
  <pageMargins left="0.70866141732283472" right="0.70866141732283472" top="0.55118110236220474" bottom="0.35433070866141736" header="0.31496062992125984" footer="0.31496062992125984"/>
  <pageSetup paperSize="9" scale="62" orientation="landscape" blackAndWhite="1" r:id="rId1"/>
  <headerFooter>
    <oddHeader>&amp;R&amp;K0000002020年4月1日公示以降（2023.06版）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I40"/>
  <sheetViews>
    <sheetView workbookViewId="0">
      <selection activeCell="F9" sqref="F9"/>
    </sheetView>
  </sheetViews>
  <sheetFormatPr defaultColWidth="9" defaultRowHeight="14"/>
  <cols>
    <col min="1" max="1" width="5.58203125" style="2" customWidth="1"/>
    <col min="2" max="2" width="14.58203125" style="428" customWidth="1"/>
    <col min="3" max="3" width="28" style="2" customWidth="1"/>
    <col min="4" max="4" width="8.08203125" style="2" customWidth="1"/>
    <col min="5" max="5" width="18.58203125" style="2" customWidth="1"/>
    <col min="6" max="6" width="9.58203125" style="2" customWidth="1"/>
    <col min="7" max="7" width="21.08203125" style="2" customWidth="1"/>
    <col min="8" max="8" width="8.58203125" style="2" customWidth="1"/>
    <col min="9" max="9" width="19.58203125" style="2" customWidth="1"/>
    <col min="10" max="16384" width="9" style="2"/>
  </cols>
  <sheetData>
    <row r="1" spans="1:9" ht="18.75" customHeight="1">
      <c r="A1" s="3"/>
      <c r="B1" s="400"/>
      <c r="C1" s="3"/>
      <c r="D1" s="401"/>
      <c r="G1" s="401"/>
      <c r="H1" s="401"/>
      <c r="I1" s="401" t="s">
        <v>279</v>
      </c>
    </row>
    <row r="2" spans="1:9" ht="24" customHeight="1">
      <c r="A2" s="273"/>
      <c r="B2" s="1040" t="s">
        <v>280</v>
      </c>
      <c r="C2" s="1040"/>
      <c r="D2" s="1040"/>
      <c r="E2" s="1040"/>
      <c r="F2" s="1040"/>
      <c r="G2" s="1040"/>
    </row>
    <row r="3" spans="1:9" ht="24" customHeight="1" thickBot="1">
      <c r="A3" s="3"/>
      <c r="B3" s="269" t="s">
        <v>281</v>
      </c>
      <c r="C3" s="3"/>
      <c r="D3" s="3"/>
    </row>
    <row r="4" spans="1:9" ht="30" customHeight="1">
      <c r="A4" s="109"/>
      <c r="B4" s="843" t="s">
        <v>104</v>
      </c>
      <c r="C4" s="845" t="s">
        <v>105</v>
      </c>
      <c r="D4" s="847" t="s">
        <v>6</v>
      </c>
      <c r="E4" s="1039" t="s">
        <v>282</v>
      </c>
      <c r="F4" s="402" t="s">
        <v>283</v>
      </c>
      <c r="G4" s="851" t="s">
        <v>107</v>
      </c>
    </row>
    <row r="5" spans="1:9" ht="24" customHeight="1" thickBot="1">
      <c r="A5" s="106"/>
      <c r="B5" s="844"/>
      <c r="C5" s="846"/>
      <c r="D5" s="848"/>
      <c r="E5" s="850"/>
      <c r="F5" s="110" t="s">
        <v>284</v>
      </c>
      <c r="G5" s="852"/>
      <c r="I5" s="403" t="s">
        <v>285</v>
      </c>
    </row>
    <row r="6" spans="1:9" ht="24" customHeight="1" thickTop="1">
      <c r="A6" s="111"/>
      <c r="B6" s="112" t="str">
        <f t="shared" ref="B6:B14" si="0">IF($A6="","",VLOOKUP($A6,従事者基礎情報,2))</f>
        <v/>
      </c>
      <c r="C6" s="113" t="str">
        <f t="shared" ref="C6:C14" si="1">IF($A6="","",VLOOKUP($A6,従事者基礎情報,3))</f>
        <v/>
      </c>
      <c r="D6" s="114" t="str">
        <f t="shared" ref="D6:D14" si="2">IF($A6="","",VLOOKUP($A6,従事者基礎情報,5))</f>
        <v/>
      </c>
      <c r="E6" s="553"/>
      <c r="F6" s="554"/>
      <c r="G6" s="126">
        <f t="shared" ref="G6:G14" si="3">E6*F6</f>
        <v>0</v>
      </c>
      <c r="I6" s="404" t="str">
        <f t="shared" ref="I6:I14" si="4">IF(A6="","",VLOOKUP(D6,単価表,2))</f>
        <v/>
      </c>
    </row>
    <row r="7" spans="1:9" ht="24" customHeight="1">
      <c r="A7" s="111"/>
      <c r="B7" s="112" t="str">
        <f t="shared" si="0"/>
        <v/>
      </c>
      <c r="C7" s="113" t="str">
        <f t="shared" si="1"/>
        <v/>
      </c>
      <c r="D7" s="114" t="str">
        <f t="shared" si="2"/>
        <v/>
      </c>
      <c r="E7" s="555"/>
      <c r="F7" s="554"/>
      <c r="G7" s="127">
        <f t="shared" si="3"/>
        <v>0</v>
      </c>
      <c r="I7" s="405" t="str">
        <f t="shared" si="4"/>
        <v/>
      </c>
    </row>
    <row r="8" spans="1:9" ht="24" customHeight="1">
      <c r="A8" s="111"/>
      <c r="B8" s="117" t="str">
        <f t="shared" si="0"/>
        <v/>
      </c>
      <c r="C8" s="118" t="str">
        <f t="shared" si="1"/>
        <v/>
      </c>
      <c r="D8" s="119" t="str">
        <f t="shared" si="2"/>
        <v/>
      </c>
      <c r="E8" s="555"/>
      <c r="F8" s="554"/>
      <c r="G8" s="127">
        <f t="shared" si="3"/>
        <v>0</v>
      </c>
      <c r="I8" s="405" t="str">
        <f t="shared" si="4"/>
        <v/>
      </c>
    </row>
    <row r="9" spans="1:9" ht="24" customHeight="1">
      <c r="A9" s="111"/>
      <c r="B9" s="117" t="str">
        <f t="shared" si="0"/>
        <v/>
      </c>
      <c r="C9" s="118" t="str">
        <f t="shared" si="1"/>
        <v/>
      </c>
      <c r="D9" s="119" t="str">
        <f t="shared" si="2"/>
        <v/>
      </c>
      <c r="E9" s="555"/>
      <c r="F9" s="554"/>
      <c r="G9" s="127">
        <f t="shared" si="3"/>
        <v>0</v>
      </c>
      <c r="I9" s="405" t="str">
        <f t="shared" si="4"/>
        <v/>
      </c>
    </row>
    <row r="10" spans="1:9" ht="24" customHeight="1">
      <c r="A10" s="111"/>
      <c r="B10" s="112" t="str">
        <f t="shared" si="0"/>
        <v/>
      </c>
      <c r="C10" s="113" t="str">
        <f t="shared" si="1"/>
        <v/>
      </c>
      <c r="D10" s="114" t="str">
        <f t="shared" si="2"/>
        <v/>
      </c>
      <c r="E10" s="553"/>
      <c r="F10" s="554"/>
      <c r="G10" s="127">
        <f t="shared" si="3"/>
        <v>0</v>
      </c>
      <c r="I10" s="405" t="str">
        <f>IF(A10="","",VLOOKUP(D10,単価表,2))</f>
        <v/>
      </c>
    </row>
    <row r="11" spans="1:9" ht="24" customHeight="1">
      <c r="A11" s="111"/>
      <c r="B11" s="117" t="str">
        <f t="shared" si="0"/>
        <v/>
      </c>
      <c r="C11" s="118" t="str">
        <f t="shared" si="1"/>
        <v/>
      </c>
      <c r="D11" s="119" t="str">
        <f t="shared" si="2"/>
        <v/>
      </c>
      <c r="E11" s="555"/>
      <c r="F11" s="554"/>
      <c r="G11" s="316">
        <f t="shared" si="3"/>
        <v>0</v>
      </c>
      <c r="I11" s="405" t="str">
        <f t="shared" si="4"/>
        <v/>
      </c>
    </row>
    <row r="12" spans="1:9" ht="24" customHeight="1">
      <c r="A12" s="111"/>
      <c r="B12" s="117" t="str">
        <f t="shared" si="0"/>
        <v/>
      </c>
      <c r="C12" s="118" t="str">
        <f t="shared" si="1"/>
        <v/>
      </c>
      <c r="D12" s="119" t="str">
        <f t="shared" si="2"/>
        <v/>
      </c>
      <c r="E12" s="555"/>
      <c r="F12" s="554"/>
      <c r="G12" s="237">
        <f t="shared" si="3"/>
        <v>0</v>
      </c>
      <c r="I12" s="405" t="str">
        <f t="shared" si="4"/>
        <v/>
      </c>
    </row>
    <row r="13" spans="1:9" ht="24" customHeight="1">
      <c r="A13" s="111"/>
      <c r="B13" s="117" t="str">
        <f t="shared" si="0"/>
        <v/>
      </c>
      <c r="C13" s="118" t="str">
        <f t="shared" si="1"/>
        <v/>
      </c>
      <c r="D13" s="119" t="str">
        <f t="shared" si="2"/>
        <v/>
      </c>
      <c r="E13" s="555"/>
      <c r="F13" s="554"/>
      <c r="G13" s="237">
        <f t="shared" si="3"/>
        <v>0</v>
      </c>
      <c r="I13" s="405" t="str">
        <f t="shared" si="4"/>
        <v/>
      </c>
    </row>
    <row r="14" spans="1:9" ht="24" customHeight="1" thickBot="1">
      <c r="A14" s="111"/>
      <c r="B14" s="120" t="str">
        <f t="shared" si="0"/>
        <v/>
      </c>
      <c r="C14" s="121" t="str">
        <f t="shared" si="1"/>
        <v/>
      </c>
      <c r="D14" s="122" t="str">
        <f t="shared" si="2"/>
        <v/>
      </c>
      <c r="E14" s="556"/>
      <c r="F14" s="557"/>
      <c r="G14" s="238">
        <f t="shared" si="3"/>
        <v>0</v>
      </c>
      <c r="I14" s="405" t="str">
        <f t="shared" si="4"/>
        <v/>
      </c>
    </row>
    <row r="15" spans="1:9" ht="27.75" customHeight="1" thickBot="1">
      <c r="A15" s="123"/>
      <c r="B15" s="449"/>
      <c r="C15" s="124"/>
      <c r="D15" s="124"/>
      <c r="E15" s="1041" t="s">
        <v>286</v>
      </c>
      <c r="F15" s="1042"/>
      <c r="G15" s="128">
        <f>SUM(G6:G14)</f>
        <v>0</v>
      </c>
    </row>
    <row r="16" spans="1:9" ht="45" customHeight="1">
      <c r="A16" s="3"/>
      <c r="B16" s="1043" t="s">
        <v>287</v>
      </c>
      <c r="C16" s="1043"/>
      <c r="D16" s="1043"/>
      <c r="E16" s="1043"/>
      <c r="F16" s="1043"/>
      <c r="G16" s="1043"/>
      <c r="H16" s="1043"/>
    </row>
    <row r="17" spans="1:9" ht="33.65" customHeight="1" thickBot="1">
      <c r="B17" s="269" t="s">
        <v>288</v>
      </c>
      <c r="C17" s="270"/>
      <c r="D17" s="271"/>
      <c r="E17" s="271"/>
      <c r="F17" s="271"/>
      <c r="G17" s="271"/>
      <c r="H17" s="271"/>
    </row>
    <row r="18" spans="1:9">
      <c r="B18" s="982" t="s">
        <v>223</v>
      </c>
      <c r="C18" s="922" t="s">
        <v>172</v>
      </c>
      <c r="D18" s="924" t="s">
        <v>224</v>
      </c>
      <c r="E18" s="926" t="s">
        <v>175</v>
      </c>
      <c r="F18" s="928" t="s">
        <v>228</v>
      </c>
      <c r="G18" s="930"/>
      <c r="H18" s="406"/>
    </row>
    <row r="19" spans="1:9" ht="31.4" customHeight="1" thickBot="1">
      <c r="B19" s="983"/>
      <c r="C19" s="923"/>
      <c r="D19" s="925"/>
      <c r="E19" s="927"/>
      <c r="F19" s="931"/>
      <c r="G19" s="933"/>
      <c r="H19" s="406"/>
    </row>
    <row r="20" spans="1:9" ht="24" customHeight="1" thickTop="1">
      <c r="B20" s="546"/>
      <c r="C20" s="522"/>
      <c r="D20" s="523"/>
      <c r="E20" s="547"/>
      <c r="F20" s="1046"/>
      <c r="G20" s="1047"/>
      <c r="H20" s="385"/>
    </row>
    <row r="21" spans="1:9" ht="24" customHeight="1">
      <c r="B21" s="546"/>
      <c r="C21" s="522"/>
      <c r="D21" s="523"/>
      <c r="E21" s="547"/>
      <c r="F21" s="1048"/>
      <c r="G21" s="1049"/>
      <c r="H21" s="385"/>
    </row>
    <row r="22" spans="1:9" ht="24" customHeight="1">
      <c r="B22" s="546"/>
      <c r="C22" s="522"/>
      <c r="D22" s="523"/>
      <c r="E22" s="547"/>
      <c r="F22" s="1048"/>
      <c r="G22" s="1049"/>
      <c r="H22" s="385"/>
    </row>
    <row r="23" spans="1:9" ht="24" customHeight="1">
      <c r="B23" s="548"/>
      <c r="C23" s="522"/>
      <c r="D23" s="523"/>
      <c r="E23" s="547"/>
      <c r="F23" s="1048"/>
      <c r="G23" s="1049"/>
      <c r="H23" s="385"/>
    </row>
    <row r="24" spans="1:9" ht="24" customHeight="1">
      <c r="B24" s="549"/>
      <c r="C24" s="550"/>
      <c r="D24" s="551"/>
      <c r="E24" s="552"/>
      <c r="F24" s="1050"/>
      <c r="G24" s="1051"/>
      <c r="H24" s="385"/>
    </row>
    <row r="25" spans="1:9" ht="32.9" customHeight="1">
      <c r="B25" s="1044" t="s">
        <v>289</v>
      </c>
      <c r="C25" s="1045"/>
      <c r="D25" s="1045"/>
      <c r="E25" s="485">
        <f>SUM(E20:E24)</f>
        <v>0</v>
      </c>
      <c r="F25" s="914"/>
      <c r="G25" s="914"/>
      <c r="H25" s="914"/>
    </row>
    <row r="26" spans="1:9" ht="16.399999999999999" customHeight="1">
      <c r="B26" s="266"/>
      <c r="C26" s="266"/>
      <c r="D26" s="266"/>
      <c r="E26" s="53"/>
      <c r="F26" s="758"/>
      <c r="G26" s="758"/>
      <c r="H26" s="758"/>
    </row>
    <row r="27" spans="1:9" ht="32.9" customHeight="1" thickBot="1">
      <c r="B27" s="269" t="s">
        <v>290</v>
      </c>
      <c r="C27" s="266"/>
      <c r="D27" s="266"/>
      <c r="E27" s="53"/>
      <c r="F27" s="758"/>
      <c r="G27" s="758"/>
      <c r="H27" s="758"/>
    </row>
    <row r="28" spans="1:9" ht="23.9" customHeight="1">
      <c r="B28" s="1056" t="s">
        <v>291</v>
      </c>
      <c r="C28" s="1057" t="s">
        <v>292</v>
      </c>
      <c r="D28" s="847" t="s">
        <v>6</v>
      </c>
      <c r="E28" s="1052" t="s">
        <v>293</v>
      </c>
      <c r="F28" s="1052"/>
      <c r="G28" s="1052" t="s">
        <v>294</v>
      </c>
      <c r="H28" s="1053"/>
      <c r="I28" s="851" t="s">
        <v>107</v>
      </c>
    </row>
    <row r="29" spans="1:9" ht="23.9" customHeight="1" thickBot="1">
      <c r="B29" s="844"/>
      <c r="C29" s="846"/>
      <c r="D29" s="848"/>
      <c r="E29" s="407" t="s">
        <v>173</v>
      </c>
      <c r="F29" s="407" t="s">
        <v>295</v>
      </c>
      <c r="G29" s="407" t="s">
        <v>173</v>
      </c>
      <c r="H29" s="408" t="s">
        <v>295</v>
      </c>
      <c r="I29" s="852"/>
    </row>
    <row r="30" spans="1:9" ht="26.15" customHeight="1" thickTop="1">
      <c r="A30" s="276"/>
      <c r="B30" s="409" t="s">
        <v>296</v>
      </c>
      <c r="C30" s="113" t="str">
        <f t="shared" ref="C30:C35" si="5">IF($A30="","",VLOOKUP($A30,従事者基礎情報,3))</f>
        <v/>
      </c>
      <c r="D30" s="114" t="str">
        <f t="shared" ref="D30:D35" si="6">IF($A30="","",VLOOKUP($A30,従事者基礎情報,5))</f>
        <v/>
      </c>
      <c r="E30" s="410"/>
      <c r="F30" s="411"/>
      <c r="G30" s="410"/>
      <c r="H30" s="412"/>
      <c r="I30" s="413">
        <f t="shared" ref="I30:I35" si="7">E30*F30+G30*H30</f>
        <v>0</v>
      </c>
    </row>
    <row r="31" spans="1:9" ht="26.15" customHeight="1">
      <c r="A31" s="276"/>
      <c r="B31" s="414" t="s">
        <v>296</v>
      </c>
      <c r="C31" s="113" t="str">
        <f t="shared" si="5"/>
        <v/>
      </c>
      <c r="D31" s="114" t="str">
        <f t="shared" si="6"/>
        <v/>
      </c>
      <c r="E31" s="415"/>
      <c r="F31" s="416"/>
      <c r="G31" s="415"/>
      <c r="H31" s="417"/>
      <c r="I31" s="418">
        <f t="shared" si="7"/>
        <v>0</v>
      </c>
    </row>
    <row r="32" spans="1:9" ht="26.15" customHeight="1">
      <c r="A32" s="276"/>
      <c r="B32" s="414" t="s">
        <v>296</v>
      </c>
      <c r="C32" s="113" t="str">
        <f t="shared" si="5"/>
        <v/>
      </c>
      <c r="D32" s="114" t="str">
        <f t="shared" si="6"/>
        <v/>
      </c>
      <c r="E32" s="415"/>
      <c r="F32" s="416"/>
      <c r="G32" s="415"/>
      <c r="H32" s="417"/>
      <c r="I32" s="418">
        <f t="shared" si="7"/>
        <v>0</v>
      </c>
    </row>
    <row r="33" spans="1:9" ht="26.15" customHeight="1">
      <c r="A33" s="276"/>
      <c r="B33" s="414" t="s">
        <v>296</v>
      </c>
      <c r="C33" s="113" t="str">
        <f t="shared" si="5"/>
        <v/>
      </c>
      <c r="D33" s="114" t="str">
        <f t="shared" si="6"/>
        <v/>
      </c>
      <c r="E33" s="415"/>
      <c r="F33" s="416"/>
      <c r="G33" s="415"/>
      <c r="H33" s="417"/>
      <c r="I33" s="418">
        <f t="shared" si="7"/>
        <v>0</v>
      </c>
    </row>
    <row r="34" spans="1:9" ht="26.15" customHeight="1">
      <c r="A34" s="276"/>
      <c r="B34" s="414" t="s">
        <v>296</v>
      </c>
      <c r="C34" s="113" t="str">
        <f t="shared" si="5"/>
        <v/>
      </c>
      <c r="D34" s="114" t="str">
        <f t="shared" si="6"/>
        <v/>
      </c>
      <c r="E34" s="415"/>
      <c r="F34" s="416"/>
      <c r="G34" s="415"/>
      <c r="H34" s="417"/>
      <c r="I34" s="418">
        <f t="shared" si="7"/>
        <v>0</v>
      </c>
    </row>
    <row r="35" spans="1:9" ht="26.15" customHeight="1" thickBot="1">
      <c r="A35" s="276"/>
      <c r="B35" s="419" t="s">
        <v>296</v>
      </c>
      <c r="C35" s="420" t="str">
        <f t="shared" si="5"/>
        <v/>
      </c>
      <c r="D35" s="421" t="str">
        <f t="shared" si="6"/>
        <v/>
      </c>
      <c r="E35" s="422"/>
      <c r="F35" s="423"/>
      <c r="G35" s="422"/>
      <c r="H35" s="424"/>
      <c r="I35" s="425">
        <f t="shared" si="7"/>
        <v>0</v>
      </c>
    </row>
    <row r="36" spans="1:9" ht="26.15" customHeight="1" thickBot="1">
      <c r="B36" s="69"/>
      <c r="C36" s="69"/>
      <c r="D36" s="69"/>
      <c r="E36" s="69"/>
      <c r="F36" s="69"/>
      <c r="G36" s="426"/>
      <c r="H36" s="427" t="s">
        <v>138</v>
      </c>
      <c r="I36" s="68">
        <f>SUM(I30:I35)</f>
        <v>0</v>
      </c>
    </row>
    <row r="37" spans="1:9" ht="16.399999999999999" customHeight="1" thickBot="1">
      <c r="G37" s="429"/>
      <c r="H37" s="430"/>
      <c r="I37" s="53"/>
    </row>
    <row r="38" spans="1:9" ht="39" customHeight="1" thickBot="1">
      <c r="E38" s="771"/>
      <c r="F38" s="431" t="s">
        <v>297</v>
      </c>
      <c r="G38" s="432">
        <f>G15+E25+I36</f>
        <v>0</v>
      </c>
    </row>
    <row r="40" spans="1:9" ht="109.4" customHeight="1">
      <c r="B40" s="1054" t="s">
        <v>298</v>
      </c>
      <c r="C40" s="1055"/>
      <c r="D40" s="1055"/>
      <c r="E40" s="1055"/>
      <c r="F40" s="1055"/>
      <c r="G40" s="1055"/>
      <c r="H40" s="1055"/>
      <c r="I40" s="1055"/>
    </row>
  </sheetData>
  <mergeCells count="27">
    <mergeCell ref="G28:H28"/>
    <mergeCell ref="I28:I29"/>
    <mergeCell ref="B40:I40"/>
    <mergeCell ref="B28:B29"/>
    <mergeCell ref="C28:C29"/>
    <mergeCell ref="D28:D29"/>
    <mergeCell ref="E28:F28"/>
    <mergeCell ref="B25:D25"/>
    <mergeCell ref="F25:H25"/>
    <mergeCell ref="F18:G19"/>
    <mergeCell ref="F20:G20"/>
    <mergeCell ref="F21:G21"/>
    <mergeCell ref="F22:G22"/>
    <mergeCell ref="F23:G23"/>
    <mergeCell ref="F24:G24"/>
    <mergeCell ref="E15:F15"/>
    <mergeCell ref="B18:B19"/>
    <mergeCell ref="C18:C19"/>
    <mergeCell ref="D18:D19"/>
    <mergeCell ref="E18:E19"/>
    <mergeCell ref="B16:H16"/>
    <mergeCell ref="E4:E5"/>
    <mergeCell ref="G4:G5"/>
    <mergeCell ref="B2:G2"/>
    <mergeCell ref="B4:B5"/>
    <mergeCell ref="C4:C5"/>
    <mergeCell ref="D4:D5"/>
  </mergeCells>
  <phoneticPr fontId="56"/>
  <printOptions horizontalCentered="1"/>
  <pageMargins left="0.70866141732283472" right="0.70866141732283472" top="0.55118110236220474" bottom="0.35433070866141736" header="0.31496062992125984" footer="0.31496062992125984"/>
  <pageSetup paperSize="9" scale="52" orientation="landscape" blackAndWhite="1" r:id="rId1"/>
  <headerFooter>
    <oddHeader>&amp;R&amp;K0000002020年4月1日公示以降（2023.06版）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K27"/>
  <sheetViews>
    <sheetView workbookViewId="0">
      <selection activeCell="B2" sqref="B2:G2"/>
    </sheetView>
  </sheetViews>
  <sheetFormatPr defaultColWidth="9" defaultRowHeight="14"/>
  <cols>
    <col min="1" max="1" width="6.5" style="2" customWidth="1"/>
    <col min="2" max="2" width="14.58203125" style="428" customWidth="1"/>
    <col min="3" max="3" width="25" style="2" customWidth="1"/>
    <col min="4" max="4" width="8.08203125" style="2" customWidth="1"/>
    <col min="5" max="5" width="18.58203125" style="2" customWidth="1"/>
    <col min="6" max="6" width="9" style="2"/>
    <col min="7" max="7" width="21.08203125" style="2" customWidth="1"/>
    <col min="8" max="8" width="9" style="2"/>
    <col min="9" max="9" width="11.08203125" style="2" customWidth="1"/>
    <col min="10" max="16384" width="9" style="2"/>
  </cols>
  <sheetData>
    <row r="1" spans="1:10" ht="18.75" customHeight="1">
      <c r="A1" s="3"/>
      <c r="B1" s="400"/>
      <c r="C1" s="3"/>
      <c r="D1" s="401"/>
      <c r="G1" s="401"/>
      <c r="H1" s="401"/>
      <c r="I1" s="401" t="s">
        <v>299</v>
      </c>
    </row>
    <row r="2" spans="1:10" ht="24" customHeight="1">
      <c r="A2" s="273"/>
      <c r="B2" s="1058" t="s">
        <v>300</v>
      </c>
      <c r="C2" s="1058"/>
      <c r="D2" s="1058"/>
      <c r="E2" s="1058"/>
      <c r="F2" s="1058"/>
      <c r="G2" s="1058"/>
    </row>
    <row r="3" spans="1:10">
      <c r="A3" s="3"/>
      <c r="B3" s="400"/>
      <c r="C3" s="3"/>
      <c r="D3" s="3"/>
    </row>
    <row r="4" spans="1:10" ht="27.65" customHeight="1" thickBot="1">
      <c r="B4" s="269" t="s">
        <v>301</v>
      </c>
      <c r="C4" s="270"/>
      <c r="D4" s="271"/>
      <c r="E4" s="271"/>
      <c r="F4" s="271"/>
      <c r="G4" s="271"/>
      <c r="H4" s="271"/>
    </row>
    <row r="5" spans="1:10">
      <c r="B5" s="982" t="s">
        <v>223</v>
      </c>
      <c r="C5" s="922" t="s">
        <v>172</v>
      </c>
      <c r="D5" s="924" t="s">
        <v>224</v>
      </c>
      <c r="E5" s="926" t="s">
        <v>175</v>
      </c>
      <c r="F5" s="928" t="s">
        <v>228</v>
      </c>
      <c r="G5" s="930"/>
      <c r="H5" s="406"/>
    </row>
    <row r="6" spans="1:10" ht="31.4" customHeight="1" thickBot="1">
      <c r="B6" s="983"/>
      <c r="C6" s="923"/>
      <c r="D6" s="925"/>
      <c r="E6" s="927"/>
      <c r="F6" s="931"/>
      <c r="G6" s="933"/>
      <c r="H6" s="406"/>
    </row>
    <row r="7" spans="1:10" ht="24" customHeight="1" thickTop="1">
      <c r="B7" s="546"/>
      <c r="C7" s="522"/>
      <c r="D7" s="523"/>
      <c r="E7" s="547"/>
      <c r="F7" s="1046"/>
      <c r="G7" s="1047"/>
      <c r="H7" s="385"/>
    </row>
    <row r="8" spans="1:10" ht="24" customHeight="1">
      <c r="B8" s="546"/>
      <c r="C8" s="522"/>
      <c r="D8" s="523"/>
      <c r="E8" s="547"/>
      <c r="F8" s="1048"/>
      <c r="G8" s="1049"/>
      <c r="H8" s="385"/>
    </row>
    <row r="9" spans="1:10" ht="24" customHeight="1">
      <c r="B9" s="546"/>
      <c r="C9" s="522"/>
      <c r="D9" s="523"/>
      <c r="E9" s="547"/>
      <c r="F9" s="1048"/>
      <c r="G9" s="1049"/>
      <c r="H9" s="385"/>
    </row>
    <row r="10" spans="1:10" ht="24" customHeight="1">
      <c r="B10" s="548"/>
      <c r="C10" s="522"/>
      <c r="D10" s="523"/>
      <c r="E10" s="547"/>
      <c r="F10" s="1048"/>
      <c r="G10" s="1049"/>
      <c r="H10" s="385"/>
    </row>
    <row r="11" spans="1:10" ht="24" customHeight="1">
      <c r="B11" s="570"/>
      <c r="C11" s="524"/>
      <c r="D11" s="525"/>
      <c r="E11" s="552"/>
      <c r="F11" s="1050"/>
      <c r="G11" s="1051"/>
      <c r="H11" s="385"/>
    </row>
    <row r="12" spans="1:10" ht="32.9" customHeight="1">
      <c r="B12" s="919" t="s">
        <v>289</v>
      </c>
      <c r="C12" s="920"/>
      <c r="D12" s="920"/>
      <c r="E12" s="485">
        <f>SUM(E7:E11)</f>
        <v>0</v>
      </c>
      <c r="F12" s="921"/>
      <c r="G12" s="921"/>
      <c r="H12" s="914"/>
    </row>
    <row r="13" spans="1:10" ht="18" customHeight="1">
      <c r="B13" s="69"/>
      <c r="C13" s="69"/>
      <c r="D13" s="69"/>
      <c r="E13" s="69"/>
      <c r="F13" s="69"/>
      <c r="G13" s="81"/>
      <c r="H13" s="82"/>
    </row>
    <row r="14" spans="1:10" ht="39" customHeight="1" thickBot="1">
      <c r="B14" s="269" t="s">
        <v>302</v>
      </c>
      <c r="C14" s="266"/>
      <c r="D14" s="266"/>
      <c r="E14" s="53"/>
      <c r="F14" s="758"/>
      <c r="G14" s="758"/>
      <c r="H14" s="758"/>
    </row>
    <row r="15" spans="1:10">
      <c r="B15" s="1056" t="s">
        <v>303</v>
      </c>
      <c r="C15" s="1057" t="s">
        <v>292</v>
      </c>
      <c r="D15" s="847" t="s">
        <v>6</v>
      </c>
      <c r="E15" s="1052" t="s">
        <v>293</v>
      </c>
      <c r="F15" s="1052"/>
      <c r="G15" s="1052" t="s">
        <v>294</v>
      </c>
      <c r="H15" s="1053"/>
      <c r="I15" s="851" t="s">
        <v>304</v>
      </c>
      <c r="J15" s="1059" t="s">
        <v>305</v>
      </c>
    </row>
    <row r="16" spans="1:10" ht="14.5" thickBot="1">
      <c r="B16" s="844"/>
      <c r="C16" s="846"/>
      <c r="D16" s="848"/>
      <c r="E16" s="407" t="s">
        <v>173</v>
      </c>
      <c r="F16" s="407" t="s">
        <v>295</v>
      </c>
      <c r="G16" s="407" t="s">
        <v>173</v>
      </c>
      <c r="H16" s="408" t="s">
        <v>295</v>
      </c>
      <c r="I16" s="852"/>
      <c r="J16" s="1060"/>
    </row>
    <row r="17" spans="1:11" ht="21.65" customHeight="1" thickTop="1">
      <c r="A17" s="276"/>
      <c r="B17" s="558" t="s">
        <v>296</v>
      </c>
      <c r="C17" s="113" t="str">
        <f t="shared" ref="C17:C22" si="0">IF($A17="","",VLOOKUP($A17,従事者基礎情報,3))</f>
        <v/>
      </c>
      <c r="D17" s="114" t="str">
        <f t="shared" ref="D17:D22" si="1">IF($A17="","",VLOOKUP($A17,従事者基礎情報,5))</f>
        <v/>
      </c>
      <c r="E17" s="561"/>
      <c r="F17" s="562"/>
      <c r="G17" s="561"/>
      <c r="H17" s="563"/>
      <c r="I17" s="413">
        <f t="shared" ref="I17:I22" si="2">E17*F17+G17*H17</f>
        <v>0</v>
      </c>
      <c r="J17" s="48"/>
      <c r="K17" s="511"/>
    </row>
    <row r="18" spans="1:11" ht="21.65" customHeight="1">
      <c r="A18" s="276"/>
      <c r="B18" s="559" t="s">
        <v>296</v>
      </c>
      <c r="C18" s="113" t="str">
        <f t="shared" si="0"/>
        <v/>
      </c>
      <c r="D18" s="114" t="str">
        <f t="shared" si="1"/>
        <v/>
      </c>
      <c r="E18" s="564"/>
      <c r="F18" s="565"/>
      <c r="G18" s="564"/>
      <c r="H18" s="566"/>
      <c r="I18" s="418">
        <f t="shared" si="2"/>
        <v>0</v>
      </c>
      <c r="J18" s="380"/>
      <c r="K18" s="511"/>
    </row>
    <row r="19" spans="1:11" ht="21.65" customHeight="1">
      <c r="A19" s="276"/>
      <c r="B19" s="559" t="s">
        <v>296</v>
      </c>
      <c r="C19" s="113" t="str">
        <f t="shared" si="0"/>
        <v/>
      </c>
      <c r="D19" s="114" t="str">
        <f t="shared" si="1"/>
        <v/>
      </c>
      <c r="E19" s="564"/>
      <c r="F19" s="565"/>
      <c r="G19" s="564"/>
      <c r="H19" s="566"/>
      <c r="I19" s="418">
        <f t="shared" si="2"/>
        <v>0</v>
      </c>
      <c r="J19" s="380"/>
      <c r="K19" s="511"/>
    </row>
    <row r="20" spans="1:11" ht="21.65" customHeight="1">
      <c r="A20" s="276"/>
      <c r="B20" s="559" t="s">
        <v>296</v>
      </c>
      <c r="C20" s="113" t="str">
        <f t="shared" si="0"/>
        <v/>
      </c>
      <c r="D20" s="114" t="str">
        <f t="shared" si="1"/>
        <v/>
      </c>
      <c r="E20" s="564"/>
      <c r="F20" s="565"/>
      <c r="G20" s="564"/>
      <c r="H20" s="566"/>
      <c r="I20" s="418">
        <f t="shared" si="2"/>
        <v>0</v>
      </c>
      <c r="J20" s="380"/>
      <c r="K20" s="511"/>
    </row>
    <row r="21" spans="1:11" ht="21.65" customHeight="1">
      <c r="A21" s="276"/>
      <c r="B21" s="559" t="s">
        <v>296</v>
      </c>
      <c r="C21" s="113" t="str">
        <f t="shared" si="0"/>
        <v/>
      </c>
      <c r="D21" s="114" t="str">
        <f t="shared" si="1"/>
        <v/>
      </c>
      <c r="E21" s="564"/>
      <c r="F21" s="565"/>
      <c r="G21" s="564"/>
      <c r="H21" s="566"/>
      <c r="I21" s="418">
        <f t="shared" si="2"/>
        <v>0</v>
      </c>
      <c r="J21" s="380"/>
      <c r="K21" s="511"/>
    </row>
    <row r="22" spans="1:11" ht="21.65" customHeight="1" thickBot="1">
      <c r="A22" s="276"/>
      <c r="B22" s="560" t="s">
        <v>296</v>
      </c>
      <c r="C22" s="420" t="str">
        <f t="shared" si="0"/>
        <v/>
      </c>
      <c r="D22" s="421" t="str">
        <f t="shared" si="1"/>
        <v/>
      </c>
      <c r="E22" s="567"/>
      <c r="F22" s="568"/>
      <c r="G22" s="567"/>
      <c r="H22" s="569"/>
      <c r="I22" s="425">
        <f t="shared" si="2"/>
        <v>0</v>
      </c>
      <c r="J22" s="433"/>
      <c r="K22" s="511"/>
    </row>
    <row r="23" spans="1:11" ht="20.25" customHeight="1" thickBot="1">
      <c r="B23" s="69"/>
      <c r="C23" s="69"/>
      <c r="D23" s="69"/>
      <c r="E23" s="69"/>
      <c r="F23" s="69"/>
      <c r="G23" s="426"/>
      <c r="H23" s="427" t="s">
        <v>138</v>
      </c>
      <c r="I23" s="68">
        <f>SUM(I17:I22)</f>
        <v>0</v>
      </c>
    </row>
    <row r="24" spans="1:11" ht="14.5" thickBot="1">
      <c r="G24" s="429"/>
      <c r="H24" s="430"/>
      <c r="I24" s="53"/>
    </row>
    <row r="25" spans="1:11" ht="32.9" customHeight="1" thickBot="1">
      <c r="E25" s="771"/>
      <c r="F25" s="431" t="s">
        <v>306</v>
      </c>
      <c r="G25" s="432">
        <f>E12+I23</f>
        <v>0</v>
      </c>
    </row>
    <row r="27" spans="1:11" ht="73.400000000000006" customHeight="1">
      <c r="B27" s="1054" t="s">
        <v>307</v>
      </c>
      <c r="C27" s="1055"/>
      <c r="D27" s="1055"/>
      <c r="E27" s="1055"/>
      <c r="F27" s="1055"/>
      <c r="G27" s="1055"/>
      <c r="H27" s="1055"/>
      <c r="I27" s="1055"/>
    </row>
  </sheetData>
  <mergeCells count="21">
    <mergeCell ref="J15:J16"/>
    <mergeCell ref="I15:I16"/>
    <mergeCell ref="B27:I27"/>
    <mergeCell ref="B15:B16"/>
    <mergeCell ref="C15:C16"/>
    <mergeCell ref="D15:D16"/>
    <mergeCell ref="E15:F15"/>
    <mergeCell ref="G15:H15"/>
    <mergeCell ref="B2:G2"/>
    <mergeCell ref="B12:D12"/>
    <mergeCell ref="F12:H12"/>
    <mergeCell ref="B5:B6"/>
    <mergeCell ref="C5:C6"/>
    <mergeCell ref="D5:D6"/>
    <mergeCell ref="E5:E6"/>
    <mergeCell ref="F5:G6"/>
    <mergeCell ref="F7:G7"/>
    <mergeCell ref="F8:G8"/>
    <mergeCell ref="F9:G9"/>
    <mergeCell ref="F10:G10"/>
    <mergeCell ref="F11:G11"/>
  </mergeCells>
  <phoneticPr fontId="56"/>
  <printOptions horizontalCentered="1"/>
  <pageMargins left="0.70866141732283472" right="0.70866141732283472" top="0.55118110236220474" bottom="0.35433070866141736" header="0.31496062992125984" footer="0.31496062992125984"/>
  <pageSetup paperSize="9" scale="88" orientation="landscape" blackAndWhite="1" r:id="rId1"/>
  <headerFooter>
    <oddHeader>&amp;R&amp;K0000002020年4月1日公示以降（2023.06版）</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E14"/>
  <sheetViews>
    <sheetView workbookViewId="0"/>
  </sheetViews>
  <sheetFormatPr defaultColWidth="9" defaultRowHeight="14"/>
  <cols>
    <col min="1" max="1" width="25.58203125" style="268" customWidth="1"/>
    <col min="2" max="2" width="34.08203125" style="268" customWidth="1"/>
    <col min="3" max="3" width="9.5" style="268" bestFit="1" customWidth="1"/>
    <col min="4" max="4" width="21.08203125" style="268" customWidth="1"/>
    <col min="5" max="5" width="9" style="268"/>
    <col min="6" max="16384" width="9" style="170"/>
  </cols>
  <sheetData>
    <row r="1" spans="1:5">
      <c r="B1" s="434"/>
      <c r="C1" s="434"/>
      <c r="D1" s="435" t="s">
        <v>308</v>
      </c>
    </row>
    <row r="2" spans="1:5" ht="24.75" customHeight="1">
      <c r="A2" s="268" t="s">
        <v>309</v>
      </c>
      <c r="B2" s="436" t="s">
        <v>310</v>
      </c>
      <c r="C2" s="437"/>
      <c r="D2" s="437"/>
    </row>
    <row r="4" spans="1:5" ht="135.75" customHeight="1"/>
    <row r="5" spans="1:5" ht="156" customHeight="1"/>
    <row r="6" spans="1:5" ht="156" customHeight="1"/>
    <row r="7" spans="1:5" ht="107.25" customHeight="1">
      <c r="A7" s="438"/>
      <c r="B7" s="438"/>
      <c r="C7" s="438"/>
      <c r="D7" s="438"/>
    </row>
    <row r="8" spans="1:5" ht="16.5">
      <c r="A8" s="439" t="s">
        <v>311</v>
      </c>
      <c r="B8" s="440"/>
      <c r="C8" s="440"/>
      <c r="D8" s="441"/>
    </row>
    <row r="9" spans="1:5" ht="84.75" customHeight="1">
      <c r="A9" s="442"/>
      <c r="B9" s="443"/>
      <c r="C9" s="443"/>
      <c r="D9" s="444"/>
    </row>
    <row r="10" spans="1:5" s="309" customFormat="1" ht="19.399999999999999" customHeight="1">
      <c r="A10" s="445" t="s">
        <v>312</v>
      </c>
      <c r="B10" s="445"/>
      <c r="C10" s="445"/>
      <c r="D10" s="445"/>
      <c r="E10" s="446"/>
    </row>
    <row r="11" spans="1:5" s="309" customFormat="1" ht="19.399999999999999" customHeight="1">
      <c r="A11" s="445" t="s">
        <v>313</v>
      </c>
      <c r="B11" s="445"/>
      <c r="C11" s="445"/>
      <c r="D11" s="445"/>
      <c r="E11" s="446"/>
    </row>
    <row r="12" spans="1:5" s="309" customFormat="1" ht="40.5" customHeight="1">
      <c r="A12" s="1061" t="s">
        <v>314</v>
      </c>
      <c r="B12" s="1061"/>
      <c r="C12" s="1061"/>
      <c r="D12" s="1061"/>
      <c r="E12" s="446"/>
    </row>
    <row r="13" spans="1:5" s="309" customFormat="1" ht="35.15" customHeight="1">
      <c r="A13" s="1061" t="s">
        <v>315</v>
      </c>
      <c r="B13" s="1061"/>
      <c r="C13" s="1061"/>
      <c r="D13" s="1061"/>
      <c r="E13" s="446"/>
    </row>
    <row r="14" spans="1:5" s="309" customFormat="1" ht="17.25" customHeight="1">
      <c r="A14" s="445" t="s">
        <v>316</v>
      </c>
      <c r="B14" s="445"/>
      <c r="C14" s="445"/>
      <c r="D14" s="445"/>
      <c r="E14" s="446"/>
    </row>
  </sheetData>
  <mergeCells count="2">
    <mergeCell ref="A12:D12"/>
    <mergeCell ref="A13:D13"/>
  </mergeCells>
  <phoneticPr fontId="56"/>
  <printOptions horizontalCentered="1"/>
  <pageMargins left="0.70866141732283472" right="0.70866141732283472" top="0.55118110236220474" bottom="0.35433070866141736" header="0.31496062992125984" footer="0.31496062992125984"/>
  <pageSetup paperSize="9" scale="68" orientation="landscape" blackAndWhite="1" r:id="rId1"/>
  <headerFooter>
    <oddHeader>&amp;R&amp;K0000002020年4月1日公示以降（2023.06版）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9801-BF6F-47A4-955E-A3EB22F2EEE1}">
  <sheetPr>
    <tabColor rgb="FFFF0000"/>
    <pageSetUpPr fitToPage="1"/>
  </sheetPr>
  <dimension ref="A1:I31"/>
  <sheetViews>
    <sheetView tabSelected="1" workbookViewId="0">
      <selection activeCell="G5" sqref="G5:G6"/>
    </sheetView>
  </sheetViews>
  <sheetFormatPr defaultColWidth="8.58203125" defaultRowHeight="13"/>
  <cols>
    <col min="1" max="1" width="11.33203125" style="772" customWidth="1"/>
    <col min="2" max="2" width="8.58203125" style="772"/>
    <col min="3" max="3" width="18.58203125" style="772" customWidth="1"/>
    <col min="4" max="4" width="11.58203125" style="772" customWidth="1"/>
    <col min="5" max="5" width="14.75" style="772" customWidth="1"/>
    <col min="6" max="6" width="13.58203125" style="772" customWidth="1"/>
    <col min="7" max="7" width="32.33203125" style="772" customWidth="1"/>
    <col min="8" max="8" width="31.83203125" style="772" customWidth="1"/>
    <col min="9" max="16384" width="8.58203125" style="772"/>
  </cols>
  <sheetData>
    <row r="1" spans="1:9">
      <c r="H1" s="773" t="s">
        <v>317</v>
      </c>
    </row>
    <row r="2" spans="1:9">
      <c r="A2" s="772" t="s">
        <v>318</v>
      </c>
    </row>
    <row r="3" spans="1:9">
      <c r="A3" s="793" t="s">
        <v>341</v>
      </c>
      <c r="B3" s="793"/>
      <c r="C3" s="793"/>
    </row>
    <row r="4" spans="1:9">
      <c r="A4" s="778"/>
      <c r="B4" s="778"/>
      <c r="C4" s="793"/>
    </row>
    <row r="5" spans="1:9" ht="30" customHeight="1">
      <c r="A5" s="1065" t="s">
        <v>319</v>
      </c>
      <c r="B5" s="1065"/>
      <c r="C5" s="1064" t="s">
        <v>320</v>
      </c>
      <c r="D5" s="1066" t="s">
        <v>321</v>
      </c>
      <c r="E5" s="1068" t="s">
        <v>323</v>
      </c>
      <c r="F5" s="1066" t="s">
        <v>322</v>
      </c>
      <c r="G5" s="1062" t="s">
        <v>342</v>
      </c>
      <c r="H5" s="1064" t="s">
        <v>324</v>
      </c>
    </row>
    <row r="6" spans="1:9" ht="44.25" customHeight="1">
      <c r="A6" s="779" t="s">
        <v>325</v>
      </c>
      <c r="B6" s="780" t="s">
        <v>326</v>
      </c>
      <c r="C6" s="1065"/>
      <c r="D6" s="1067"/>
      <c r="E6" s="1069"/>
      <c r="F6" s="1067"/>
      <c r="G6" s="1063"/>
      <c r="H6" s="1065"/>
    </row>
    <row r="7" spans="1:9" ht="34.4" customHeight="1">
      <c r="A7" s="784" t="s">
        <v>327</v>
      </c>
      <c r="B7" s="785" t="s">
        <v>328</v>
      </c>
      <c r="C7" s="786" t="s">
        <v>339</v>
      </c>
      <c r="D7" s="787" t="s">
        <v>329</v>
      </c>
      <c r="E7" s="782" t="s">
        <v>336</v>
      </c>
      <c r="F7" s="783">
        <v>5</v>
      </c>
      <c r="G7" s="787" t="s">
        <v>331</v>
      </c>
      <c r="H7" s="783" t="s">
        <v>330</v>
      </c>
      <c r="I7" s="781" t="s">
        <v>332</v>
      </c>
    </row>
    <row r="8" spans="1:9" ht="31.75" customHeight="1">
      <c r="A8" s="788" t="s">
        <v>333</v>
      </c>
      <c r="B8" s="789" t="s">
        <v>334</v>
      </c>
      <c r="C8" s="790" t="s">
        <v>340</v>
      </c>
      <c r="D8" s="791" t="s">
        <v>335</v>
      </c>
      <c r="E8" s="786" t="s">
        <v>337</v>
      </c>
      <c r="F8" s="782" t="s">
        <v>336</v>
      </c>
      <c r="G8" s="791" t="s">
        <v>338</v>
      </c>
      <c r="H8" s="787" t="s">
        <v>330</v>
      </c>
      <c r="I8" s="781" t="s">
        <v>332</v>
      </c>
    </row>
    <row r="9" spans="1:9" ht="20.149999999999999" customHeight="1">
      <c r="A9" s="776"/>
      <c r="B9" s="774"/>
      <c r="C9" s="786"/>
      <c r="D9" s="775"/>
      <c r="E9" s="776"/>
      <c r="F9" s="777"/>
      <c r="G9" s="776"/>
      <c r="H9" s="792"/>
    </row>
    <row r="10" spans="1:9" ht="20.149999999999999" customHeight="1">
      <c r="A10" s="776"/>
      <c r="B10" s="774"/>
      <c r="C10" s="791"/>
      <c r="D10" s="775"/>
      <c r="E10" s="776"/>
      <c r="F10" s="777"/>
      <c r="G10" s="776"/>
      <c r="H10" s="792"/>
    </row>
    <row r="11" spans="1:9" ht="20.149999999999999" customHeight="1">
      <c r="A11" s="776"/>
      <c r="B11" s="774"/>
      <c r="C11" s="791"/>
      <c r="D11" s="775"/>
      <c r="E11" s="776"/>
      <c r="F11" s="777"/>
      <c r="G11" s="776"/>
      <c r="H11" s="792"/>
      <c r="I11" s="794"/>
    </row>
    <row r="12" spans="1:9" ht="20.149999999999999" customHeight="1">
      <c r="A12" s="776"/>
      <c r="B12" s="774"/>
      <c r="C12" s="791"/>
      <c r="D12" s="775"/>
      <c r="E12" s="776"/>
      <c r="F12" s="777"/>
      <c r="G12" s="776"/>
      <c r="H12" s="792"/>
      <c r="I12" s="794"/>
    </row>
    <row r="13" spans="1:9" ht="20.149999999999999" customHeight="1">
      <c r="A13" s="776"/>
      <c r="B13" s="774"/>
      <c r="C13" s="791"/>
      <c r="D13" s="775"/>
      <c r="E13" s="776"/>
      <c r="F13" s="777"/>
      <c r="G13" s="776"/>
      <c r="H13" s="792"/>
    </row>
    <row r="14" spans="1:9" ht="20.149999999999999" customHeight="1">
      <c r="A14" s="776"/>
      <c r="B14" s="774"/>
      <c r="C14" s="791"/>
      <c r="D14" s="775"/>
      <c r="E14" s="776"/>
      <c r="F14" s="777"/>
      <c r="G14" s="776"/>
      <c r="H14" s="792"/>
    </row>
    <row r="15" spans="1:9" ht="20.149999999999999" customHeight="1">
      <c r="A15" s="776"/>
      <c r="B15" s="774"/>
      <c r="C15" s="791"/>
      <c r="D15" s="775"/>
      <c r="E15" s="776"/>
      <c r="F15" s="777"/>
      <c r="G15" s="776"/>
      <c r="H15" s="792"/>
    </row>
    <row r="16" spans="1:9" ht="20.149999999999999" customHeight="1">
      <c r="A16" s="776"/>
      <c r="B16" s="774"/>
      <c r="C16" s="791"/>
      <c r="D16" s="775"/>
      <c r="E16" s="776"/>
      <c r="F16" s="777"/>
      <c r="G16" s="776"/>
      <c r="H16" s="792"/>
    </row>
    <row r="17" spans="1:8" ht="20.149999999999999" customHeight="1">
      <c r="A17" s="776"/>
      <c r="B17" s="774"/>
      <c r="C17" s="791"/>
      <c r="D17" s="775"/>
      <c r="E17" s="776"/>
      <c r="F17" s="777"/>
      <c r="G17" s="776"/>
      <c r="H17" s="792"/>
    </row>
    <row r="18" spans="1:8" ht="20.149999999999999" customHeight="1">
      <c r="A18" s="776"/>
      <c r="B18" s="774"/>
      <c r="C18" s="791"/>
      <c r="D18" s="775"/>
      <c r="E18" s="776"/>
      <c r="F18" s="777"/>
      <c r="G18" s="776"/>
      <c r="H18" s="792"/>
    </row>
    <row r="19" spans="1:8" ht="20.149999999999999" customHeight="1">
      <c r="A19" s="776"/>
      <c r="B19" s="774"/>
      <c r="C19" s="791"/>
      <c r="D19" s="775"/>
      <c r="E19" s="776"/>
      <c r="F19" s="777"/>
      <c r="G19" s="776"/>
      <c r="H19" s="792"/>
    </row>
    <row r="20" spans="1:8" ht="20.149999999999999" customHeight="1">
      <c r="A20" s="776"/>
      <c r="B20" s="774"/>
      <c r="C20" s="791"/>
      <c r="D20" s="775"/>
      <c r="E20" s="776"/>
      <c r="F20" s="777"/>
      <c r="G20" s="776"/>
      <c r="H20" s="792"/>
    </row>
    <row r="21" spans="1:8" ht="20.149999999999999" customHeight="1">
      <c r="A21" s="776"/>
      <c r="B21" s="774"/>
      <c r="C21" s="791"/>
      <c r="D21" s="775"/>
      <c r="E21" s="776"/>
      <c r="F21" s="777"/>
      <c r="G21" s="776"/>
      <c r="H21" s="792"/>
    </row>
    <row r="22" spans="1:8" ht="20.149999999999999" customHeight="1">
      <c r="A22" s="776"/>
      <c r="B22" s="774"/>
      <c r="C22" s="791"/>
      <c r="D22" s="775"/>
      <c r="E22" s="776"/>
      <c r="F22" s="777"/>
      <c r="G22" s="776"/>
      <c r="H22" s="792"/>
    </row>
    <row r="23" spans="1:8" ht="20.149999999999999" customHeight="1">
      <c r="A23" s="776"/>
      <c r="B23" s="774"/>
      <c r="C23" s="791"/>
      <c r="D23" s="775"/>
      <c r="E23" s="776"/>
      <c r="F23" s="777"/>
      <c r="G23" s="776"/>
      <c r="H23" s="792"/>
    </row>
    <row r="24" spans="1:8" ht="20.149999999999999" customHeight="1">
      <c r="A24" s="776"/>
      <c r="B24" s="774"/>
      <c r="C24" s="791"/>
      <c r="D24" s="775"/>
      <c r="E24" s="776"/>
      <c r="F24" s="777"/>
      <c r="G24" s="776"/>
      <c r="H24" s="792"/>
    </row>
    <row r="25" spans="1:8" ht="20.149999999999999" customHeight="1">
      <c r="A25" s="776"/>
      <c r="B25" s="774"/>
      <c r="C25" s="791"/>
      <c r="D25" s="775"/>
      <c r="E25" s="776"/>
      <c r="F25" s="777"/>
      <c r="G25" s="776"/>
      <c r="H25" s="792"/>
    </row>
    <row r="26" spans="1:8" ht="20.149999999999999" customHeight="1">
      <c r="A26" s="776"/>
      <c r="B26" s="774"/>
      <c r="C26" s="791"/>
      <c r="D26" s="775"/>
      <c r="E26" s="776"/>
      <c r="F26" s="777"/>
      <c r="G26" s="776"/>
      <c r="H26" s="792"/>
    </row>
    <row r="27" spans="1:8" ht="20.149999999999999" customHeight="1">
      <c r="A27" s="776"/>
      <c r="B27" s="774"/>
      <c r="C27" s="791"/>
      <c r="D27" s="775"/>
      <c r="E27" s="776"/>
      <c r="F27" s="777"/>
      <c r="G27" s="776"/>
      <c r="H27" s="792"/>
    </row>
    <row r="28" spans="1:8" ht="20.149999999999999" customHeight="1">
      <c r="A28" s="776"/>
      <c r="B28" s="774"/>
      <c r="C28" s="791"/>
      <c r="D28" s="775"/>
      <c r="E28" s="776"/>
      <c r="F28" s="777"/>
      <c r="G28" s="776"/>
      <c r="H28" s="792"/>
    </row>
    <row r="29" spans="1:8" ht="20.149999999999999" customHeight="1">
      <c r="A29" s="776"/>
      <c r="B29" s="774"/>
      <c r="C29" s="791"/>
      <c r="D29" s="775"/>
      <c r="E29" s="776"/>
      <c r="F29" s="777"/>
      <c r="G29" s="776"/>
      <c r="H29" s="792"/>
    </row>
    <row r="30" spans="1:8" ht="20.149999999999999" customHeight="1">
      <c r="A30" s="776"/>
      <c r="B30" s="774"/>
      <c r="C30" s="791"/>
      <c r="D30" s="775"/>
      <c r="E30" s="776"/>
      <c r="F30" s="777"/>
      <c r="G30" s="776"/>
      <c r="H30" s="792"/>
    </row>
    <row r="31" spans="1:8" ht="20.149999999999999" customHeight="1">
      <c r="A31" s="776"/>
      <c r="B31" s="774"/>
      <c r="C31" s="791"/>
      <c r="D31" s="775"/>
      <c r="E31" s="776"/>
      <c r="F31" s="777"/>
      <c r="G31" s="776"/>
      <c r="H31" s="792"/>
    </row>
  </sheetData>
  <mergeCells count="7">
    <mergeCell ref="G5:G6"/>
    <mergeCell ref="H5:H6"/>
    <mergeCell ref="A5:B5"/>
    <mergeCell ref="C5:C6"/>
    <mergeCell ref="D5:D6"/>
    <mergeCell ref="E5:E6"/>
    <mergeCell ref="F5:F6"/>
  </mergeCells>
  <phoneticPr fontId="56"/>
  <dataValidations count="2">
    <dataValidation type="list" allowBlank="1" showInputMessage="1" showErrorMessage="1" sqref="D7:D31" xr:uid="{C6EB4875-A905-4272-83C3-4EC41BC61437}">
      <formula1>"PF格納,報告書添付"</formula1>
    </dataValidation>
    <dataValidation type="list" allowBlank="1" showInputMessage="1" showErrorMessage="1" sqref="C7:C31" xr:uid="{F2D63CA9-7187-4EDE-9A3D-927D17A56DD0}">
      <formula1>"報酬,旅費(航空賃）,旅費（その他）,一般業務費,通訳傭上費,報告書作成費,機材費,再委託費,国内業務費,現地一時隔離関連費,本邦一時隔離関連費,業務原価,直接人件費,その他原価,一般管理費等"</formula1>
    </dataValidation>
  </dataValidations>
  <pageMargins left="0.7" right="0.7" top="0.75" bottom="0.75" header="0.3" footer="0.3"/>
  <pageSetup paperSize="9" scale="76"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e403a951e2c2f95101fcb158d15a93c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87d5210d9c7a0c0ee31256ed85b31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D6D8D7-CA96-43A6-8920-C0C118283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17BEDC-6432-4402-A03A-8B114EE0760B}">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f7ad151-f813-4cf2-b65f-12034e3a9bca"/>
    <ds:schemaRef ds:uri="ad8f79b2-322d-4c43-bfc0-b69f9f82a610"/>
    <ds:schemaRef ds:uri="http://www.w3.org/XML/1998/namespace"/>
  </ds:schemaRefs>
</ds:datastoreItem>
</file>

<file path=customXml/itemProps3.xml><?xml version="1.0" encoding="utf-8"?>
<ds:datastoreItem xmlns:ds="http://schemas.openxmlformats.org/officeDocument/2006/customXml" ds:itemID="{B24DFFE5-EABA-4704-82E8-7AFA1C86A3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27</vt:i4>
      </vt:variant>
    </vt:vector>
  </HeadingPairs>
  <TitlesOfParts>
    <vt:vector size="49" baseType="lpstr">
      <vt:lpstr>従事者基礎情報</vt:lpstr>
      <vt:lpstr>様式４ 内訳書</vt:lpstr>
      <vt:lpstr>様式４ 内訳書(QCBS) </vt:lpstr>
      <vt:lpstr>様式４内訳書(QCBS_ランプサム契約) </vt:lpstr>
      <vt:lpstr>様式５ 欠番</vt:lpstr>
      <vt:lpstr>様式６ 報酬額確認 </vt:lpstr>
      <vt:lpstr>様式７ 業務従事者名簿 </vt:lpstr>
      <vt:lpstr>様式８ 旅費（航空賃、その他）</vt:lpstr>
      <vt:lpstr>様式８ 旅費（航空賃、その他） (特例）</vt:lpstr>
      <vt:lpstr>様式9 合意単価適用分(QCBS)</vt:lpstr>
      <vt:lpstr>様式10 証拠書類（航空賃） </vt:lpstr>
      <vt:lpstr>様式11　戦争特約保険料</vt:lpstr>
      <vt:lpstr>様式12 一般業務費</vt:lpstr>
      <vt:lpstr>様式13一般業務費出納簿 </vt:lpstr>
      <vt:lpstr>様式14 通訳傭上費・報告書作成費</vt:lpstr>
      <vt:lpstr>様式15 機材費</vt:lpstr>
      <vt:lpstr>様式16 再委託費</vt:lpstr>
      <vt:lpstr>様式17 国内業務費</vt:lpstr>
      <vt:lpstr>様式18　現地一時隔離関連費</vt:lpstr>
      <vt:lpstr>様式19　本邦一時隔離関連費 </vt:lpstr>
      <vt:lpstr>【参考】様式20 証書添付台紙 </vt:lpstr>
      <vt:lpstr>様式21 打合簿一覧</vt:lpstr>
      <vt:lpstr>'様式17 国内業務費'!at15cl2it1</vt:lpstr>
      <vt:lpstr>'【参考】様式20 証書添付台紙 '!Print_Area</vt:lpstr>
      <vt:lpstr>'様式10 証拠書類（航空賃） '!Print_Area</vt:lpstr>
      <vt:lpstr>'様式12 一般業務費'!Print_Area</vt:lpstr>
      <vt:lpstr>'様式13一般業務費出納簿 '!Print_Area</vt:lpstr>
      <vt:lpstr>'様式14 通訳傭上費・報告書作成費'!Print_Area</vt:lpstr>
      <vt:lpstr>'様式15 機材費'!Print_Area</vt:lpstr>
      <vt:lpstr>'様式16 再委託費'!Print_Area</vt:lpstr>
      <vt:lpstr>'様式17 国内業務費'!Print_Area</vt:lpstr>
      <vt:lpstr>'様式18　現地一時隔離関連費'!Print_Area</vt:lpstr>
      <vt:lpstr>'様式19　本邦一時隔離関連費 '!Print_Area</vt:lpstr>
      <vt:lpstr>'様式４ 内訳書'!Print_Area</vt:lpstr>
      <vt:lpstr>'様式４ 内訳書(QCBS) '!Print_Area</vt:lpstr>
      <vt:lpstr>'様式４内訳書(QCBS_ランプサム契約) '!Print_Area</vt:lpstr>
      <vt:lpstr>'様式５ 欠番'!Print_Area</vt:lpstr>
      <vt:lpstr>'様式６ 報酬額確認 '!Print_Area</vt:lpstr>
      <vt:lpstr>'様式８ 旅費（航空賃、その他）'!Print_Area</vt:lpstr>
      <vt:lpstr>'様式８ 旅費（航空賃、その他） (特例）'!Print_Area</vt:lpstr>
      <vt:lpstr>'様式８ 旅費（航空賃、その他）'!従事者基礎情報</vt:lpstr>
      <vt:lpstr>'様式８ 旅費（航空賃、その他） (特例）'!従事者基礎情報</vt:lpstr>
      <vt:lpstr>従事者基礎情報</vt:lpstr>
      <vt:lpstr>'様式８ 旅費（航空賃、その他）'!単価表</vt:lpstr>
      <vt:lpstr>'様式８ 旅費（航空賃、その他） (特例）'!単価表</vt:lpstr>
      <vt:lpstr>単価表</vt:lpstr>
      <vt:lpstr>'様式８ 旅費（航空賃、その他）'!年度毎月額単価表</vt:lpstr>
      <vt:lpstr>'様式８ 旅費（航空賃、その他） (特例）'!年度毎月額単価表</vt:lpstr>
      <vt:lpstr>年度毎月額単価表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YAMAGUCHI Naotaka/PR</dc:creator>
  <cp:keywords/>
  <dc:description/>
  <cp:lastModifiedBy>Tsunoda, Aiko[角田 愛子]</cp:lastModifiedBy>
  <cp:revision/>
  <cp:lastPrinted>2025-09-03T02:35:03Z</cp:lastPrinted>
  <dcterms:created xsi:type="dcterms:W3CDTF">2015-09-16T23:33:00Z</dcterms:created>
  <dcterms:modified xsi:type="dcterms:W3CDTF">2025-09-03T08:12:17Z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ContentTypeId">
    <vt:lpwstr>0x0101001E44612B749DA843A58A5B6EF5958D0F</vt:lpwstr>
  </property>
</Properties>
</file>