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35550\Desktop\NOREN\"/>
    </mc:Choice>
  </mc:AlternateContent>
  <xr:revisionPtr revIDLastSave="0" documentId="13_ncr:1_{5B59E91E-F119-419E-AFA2-5DCD8D3F5B73}" xr6:coauthVersionLast="47" xr6:coauthVersionMax="47" xr10:uidLastSave="{00000000-0000-0000-0000-000000000000}"/>
  <bookViews>
    <workbookView xWindow="-110" yWindow="-110" windowWidth="19420" windowHeight="10300" tabRatio="889" firstSheet="19" activeTab="22" xr2:uid="{00000000-000D-0000-FFFF-FFFF00000000}"/>
  </bookViews>
  <sheets>
    <sheet name="従事者基礎情報" sheetId="27" r:id="rId1"/>
    <sheet name="様式４ 内訳書" sheetId="40" r:id="rId2"/>
    <sheet name="様式５ 欠番" sheetId="41" r:id="rId3"/>
    <sheet name="様式６ 直接人件費明細書 " sheetId="35" r:id="rId4"/>
    <sheet name="様式７ 業務従事者名簿 " sheetId="34" r:id="rId5"/>
    <sheet name="様式８ その他原価及び管理費等" sheetId="29" r:id="rId6"/>
    <sheet name="様式９（航空賃 、旅費（その他））" sheetId="37" r:id="rId7"/>
    <sheet name="様式９（航空賃 、旅費（その他））特例" sheetId="44" r:id="rId8"/>
    <sheet name="様式10 証拠書類（航空賃） " sheetId="45" r:id="rId9"/>
    <sheet name="様式11 欠番" sheetId="10" r:id="rId10"/>
    <sheet name="様式12 戦争特約保険料" sheetId="12" r:id="rId11"/>
    <sheet name="様式13 一般業務費" sheetId="13" r:id="rId12"/>
    <sheet name="様式14 一般業務費出納簿 " sheetId="46" r:id="rId13"/>
    <sheet name="様式15 欠番" sheetId="16" r:id="rId14"/>
    <sheet name="様式16 報告書作成費" sheetId="17" r:id="rId15"/>
    <sheet name="様式17 機材費" sheetId="18" r:id="rId16"/>
    <sheet name="様式18 再委託費" sheetId="19" r:id="rId17"/>
    <sheet name="様式19 国内業務費（技術研修費）" sheetId="39" r:id="rId18"/>
    <sheet name="様式20 国内業務費（招へい費）" sheetId="20" r:id="rId19"/>
    <sheet name="様式21　現地一時隔離関連費" sheetId="51" r:id="rId20"/>
    <sheet name="様式22　本邦一時隔離関連費 " sheetId="52" r:id="rId21"/>
    <sheet name="【参考】様式2３ 証書添付台紙" sheetId="48" r:id="rId22"/>
    <sheet name="様式24 打合簿一覧" sheetId="53" r:id="rId23"/>
    <sheet name="変更の内容" sheetId="50"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at15cl2it1" localSheetId="19">'様式21　現地一時隔離関連費'!$A$16</definedName>
    <definedName name="at15cl2it1" localSheetId="20">'様式22　本邦一時隔離関連費 '!#REF!</definedName>
    <definedName name="at15cl2it2" localSheetId="19">'様式21　現地一時隔離関連費'!#REF!</definedName>
    <definedName name="at15cl2it2" localSheetId="20">'様式22　本邦一時隔離関連費 '!#REF!</definedName>
    <definedName name="at15cl3" localSheetId="19">'様式21　現地一時隔離関連費'!#REF!</definedName>
    <definedName name="at15cl3" localSheetId="20">'様式22　本邦一時隔離関連費 '!#REF!</definedName>
    <definedName name="DATA">#REF!</definedName>
    <definedName name="_xlnm.Print_Area" localSheetId="21">'【参考】様式2３ 証書添付台紙'!$A$1:$D$14</definedName>
    <definedName name="_xlnm.Print_Area" localSheetId="23">変更の内容!$B$1:$C$31</definedName>
    <definedName name="_xlnm.Print_Area" localSheetId="8">'様式10 証拠書類（航空賃） '!$A$1:$J$32</definedName>
    <definedName name="_xlnm.Print_Area" localSheetId="12">'様式14 一般業務費出納簿 '!$A$1:$I$37</definedName>
    <definedName name="_xlnm.Print_Area" localSheetId="14">'様式16 報告書作成費'!$A$1:$E$19</definedName>
    <definedName name="_xlnm.Print_Area" localSheetId="19">'様式21　現地一時隔離関連費'!$B$1:$I$43</definedName>
    <definedName name="_xlnm.Print_Area" localSheetId="20">'様式22　本邦一時隔離関連費 '!$A$1:$J$29</definedName>
    <definedName name="_xlnm.Print_Area" localSheetId="3">'様式６ 直接人件費明細書 '!$A$1:$M$42</definedName>
    <definedName name="_xlnm.Print_Area" localSheetId="5">'様式８ その他原価及び管理費等'!$A$1:$H$44</definedName>
    <definedName name="_xlnm.Print_Area" localSheetId="6">'様式９（航空賃 、旅費（その他））'!$A$1:$AE$31</definedName>
    <definedName name="_xlnm.Print_Area" localSheetId="7">'様式９（航空賃 、旅費（その他））特例'!$A$1:$AE$31</definedName>
    <definedName name="ドルレート">#REF!</definedName>
    <definedName name="間接費合計">#REF!</definedName>
    <definedName name="基盤整備費合計">'[1]3.一般業務費（２）'!#REF!</definedName>
    <definedName name="基本人件費">#REF!</definedName>
    <definedName name="技術交換費合計">#REF!</definedName>
    <definedName name="勤務地">[2]月報2!$X$2:$X$4</definedName>
    <definedName name="契約">[3]様式1!$O$4:$O$6</definedName>
    <definedName name="契約年度">#REF!</definedName>
    <definedName name="経路">[3]様式2_4旅費!$C$26:$C$29</definedName>
    <definedName name="現地業務費合計">'[1]3.一般業務費（１）'!#REF!</definedName>
    <definedName name="現地通貨">[4]LookUp!$B$3</definedName>
    <definedName name="現地通貨レート">#REF!</definedName>
    <definedName name="口座種別">[2]入力シート!$G$2:$G$4</definedName>
    <definedName name="航空賃C">#REF!</definedName>
    <definedName name="航空賃Y">#REF!</definedName>
    <definedName name="国内旅費">#REF!</definedName>
    <definedName name="資機材費合計">#REF!</definedName>
    <definedName name="従事者基礎情報" localSheetId="21">[5]従事者基礎情報!$A$4:$G$23</definedName>
    <definedName name="従事者基礎情報" localSheetId="23">[6]従事者基礎情報!$A$4:$G$23</definedName>
    <definedName name="従事者基礎情報" localSheetId="8">[7]従事者基礎情報!$A$4:$G$23</definedName>
    <definedName name="従事者基礎情報" localSheetId="12">[8]従事者基礎情報!$A$4:$G$23</definedName>
    <definedName name="従事者基礎情報" localSheetId="19">[9]従事者基礎情報!$A$4:$G$23</definedName>
    <definedName name="従事者基礎情報" localSheetId="20">[9]従事者基礎情報!$A$4:$G$23</definedName>
    <definedName name="従事者基礎情報" localSheetId="22">[10]従事者基礎情報!$A$4:$G$23</definedName>
    <definedName name="従事者基礎情報" localSheetId="6">従事者基礎情報!$A$4:$G$23</definedName>
    <definedName name="従事者基礎情報" localSheetId="7">従事者基礎情報!$A$4:$G$23</definedName>
    <definedName name="従事者基礎情報">従事者基礎情報!$A$4:$G$23</definedName>
    <definedName name="処理">[11]単価!$G$3:$G$6</definedName>
    <definedName name="前払">'[2]別紙前払請求内訳 '!$K$2:$K$3</definedName>
    <definedName name="打合簿" localSheetId="20">#REF!</definedName>
    <definedName name="打合簿">#REF!</definedName>
    <definedName name="単価表" localSheetId="21">[5]従事者基礎情報!$I$5:$L$10</definedName>
    <definedName name="単価表" localSheetId="23">[6]従事者基礎情報!$I$5:$L$10</definedName>
    <definedName name="単価表" localSheetId="8">[7]従事者基礎情報!$I$5:$L$10</definedName>
    <definedName name="単価表" localSheetId="12">[8]従事者基礎情報!$I$5:$L$10</definedName>
    <definedName name="単価表" localSheetId="19">[9]従事者基礎情報!$I$6:$L$11</definedName>
    <definedName name="単価表" localSheetId="20">[9]従事者基礎情報!$I$6:$L$11</definedName>
    <definedName name="単価表" localSheetId="22">[10]従事者基礎情報!$I$6:$L$11</definedName>
    <definedName name="単価表" localSheetId="6">従事者基礎情報!$J$5:$M$10</definedName>
    <definedName name="単価表" localSheetId="7">従事者基礎情報!$J$5:$M$10</definedName>
    <definedName name="単価表">従事者基礎情報!$J$5:$M$10</definedName>
    <definedName name="地域">#REF!</definedName>
    <definedName name="調査旅費合計">#REF!</definedName>
    <definedName name="直人費コンサル">#REF!</definedName>
    <definedName name="直人費合計">#REF!</definedName>
    <definedName name="通訳単価">#REF!</definedName>
    <definedName name="内外選択">[11]単価!$F$3:$F$4</definedName>
    <definedName name="分類">[3]従事者明細!$K$4:$K$7</definedName>
    <definedName name="報告書作成費合計">#REF!</definedName>
    <definedName name="様式番号" localSheetId="20">#REF!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40" l="1"/>
  <c r="E29" i="40"/>
  <c r="F29" i="40"/>
  <c r="G28" i="40"/>
  <c r="G27" i="40"/>
  <c r="G26" i="40"/>
  <c r="K22" i="40"/>
  <c r="K21" i="40"/>
  <c r="K23" i="40" s="1"/>
  <c r="G29" i="40"/>
  <c r="L23" i="40"/>
  <c r="L20" i="40"/>
  <c r="K20" i="40"/>
  <c r="L9" i="40"/>
  <c r="I18" i="52"/>
  <c r="M6" i="13"/>
  <c r="L27" i="37"/>
  <c r="L26" i="37"/>
  <c r="L25" i="37"/>
  <c r="L24" i="37"/>
  <c r="L23" i="37"/>
  <c r="L22" i="37"/>
  <c r="L21" i="37"/>
  <c r="L20" i="37"/>
  <c r="L19" i="37"/>
  <c r="L18" i="37"/>
  <c r="L17" i="37"/>
  <c r="L16" i="37"/>
  <c r="L15" i="37"/>
  <c r="L14" i="37"/>
  <c r="L13" i="37"/>
  <c r="L12" i="37"/>
  <c r="L11" i="37"/>
  <c r="L10" i="37"/>
  <c r="L9" i="37"/>
  <c r="L8" i="37"/>
  <c r="E33" i="35"/>
  <c r="E32" i="35"/>
  <c r="E23" i="35"/>
  <c r="E22" i="35"/>
  <c r="E21" i="35"/>
  <c r="E20" i="35"/>
  <c r="E19" i="35"/>
  <c r="E18" i="35"/>
  <c r="E17" i="35"/>
  <c r="E16" i="35"/>
  <c r="E15" i="35"/>
  <c r="E14" i="35"/>
  <c r="E13" i="35"/>
  <c r="E12" i="35"/>
  <c r="E11" i="35"/>
  <c r="E10" i="35"/>
  <c r="E9" i="35"/>
  <c r="E8" i="35"/>
  <c r="E7" i="35"/>
  <c r="E6" i="35"/>
  <c r="E5" i="35"/>
  <c r="G5" i="35" s="1"/>
  <c r="B13" i="35"/>
  <c r="G6" i="51"/>
  <c r="C10" i="39"/>
  <c r="G9" i="19"/>
  <c r="D29" i="46"/>
  <c r="E21" i="40"/>
  <c r="I8" i="40"/>
  <c r="E7" i="40"/>
  <c r="F21" i="29" l="1"/>
  <c r="F25" i="29" s="1"/>
  <c r="F14" i="29"/>
  <c r="D41" i="29" s="1"/>
  <c r="F6" i="29"/>
  <c r="J28" i="37"/>
  <c r="F10" i="29" l="1"/>
  <c r="F11" i="29" s="1"/>
  <c r="F17" i="29" s="1"/>
  <c r="D31" i="29"/>
  <c r="N17" i="13"/>
  <c r="M16" i="13"/>
  <c r="N18" i="13" l="1"/>
  <c r="I10" i="40" l="1"/>
  <c r="I12" i="41" l="1"/>
  <c r="H12" i="41"/>
  <c r="I13" i="41"/>
  <c r="H13" i="41"/>
  <c r="L16" i="40"/>
  <c r="L15" i="40"/>
  <c r="I15" i="40"/>
  <c r="I16" i="40"/>
  <c r="F15" i="40"/>
  <c r="F16" i="40"/>
  <c r="F14" i="40"/>
  <c r="G14" i="51"/>
  <c r="I23" i="52"/>
  <c r="I22" i="52"/>
  <c r="I21" i="52"/>
  <c r="I20" i="52"/>
  <c r="I19" i="52"/>
  <c r="E12" i="52"/>
  <c r="I37" i="51"/>
  <c r="I36" i="51"/>
  <c r="I35" i="51"/>
  <c r="I34" i="51"/>
  <c r="I33" i="51"/>
  <c r="I32" i="51"/>
  <c r="E26" i="51"/>
  <c r="G13" i="51"/>
  <c r="G12" i="51"/>
  <c r="G11" i="51"/>
  <c r="G10" i="51"/>
  <c r="G9" i="51"/>
  <c r="G8" i="51"/>
  <c r="G7" i="51"/>
  <c r="I38" i="51" l="1"/>
  <c r="G15" i="51"/>
  <c r="I24" i="52"/>
  <c r="G27" i="52" s="1"/>
  <c r="G41" i="51" l="1"/>
  <c r="E22" i="40"/>
  <c r="L6" i="44" l="1"/>
  <c r="D8" i="44" l="1"/>
  <c r="T8" i="44" l="1"/>
  <c r="C33" i="20"/>
  <c r="C33" i="39"/>
  <c r="C34" i="46"/>
  <c r="C33" i="46"/>
  <c r="F29" i="46"/>
  <c r="E29" i="46"/>
  <c r="E30" i="46" s="1"/>
  <c r="D30" i="46"/>
  <c r="G3" i="46"/>
  <c r="D31" i="46" l="1"/>
  <c r="J28" i="44"/>
  <c r="L27" i="44"/>
  <c r="H27" i="44"/>
  <c r="Y27" i="44" s="1"/>
  <c r="D27" i="44"/>
  <c r="T27" i="44" s="1"/>
  <c r="C27" i="44"/>
  <c r="B27" i="44"/>
  <c r="L26" i="44"/>
  <c r="H26" i="44"/>
  <c r="Y26" i="44" s="1"/>
  <c r="D26" i="44"/>
  <c r="T26" i="44" s="1"/>
  <c r="C26" i="44"/>
  <c r="B26" i="44"/>
  <c r="L25" i="44"/>
  <c r="H25" i="44"/>
  <c r="Y25" i="44" s="1"/>
  <c r="D25" i="44"/>
  <c r="T25" i="44" s="1"/>
  <c r="C25" i="44"/>
  <c r="B25" i="44"/>
  <c r="L24" i="44"/>
  <c r="H24" i="44"/>
  <c r="Y24" i="44" s="1"/>
  <c r="D24" i="44"/>
  <c r="T24" i="44" s="1"/>
  <c r="C24" i="44"/>
  <c r="B24" i="44"/>
  <c r="L23" i="44"/>
  <c r="H23" i="44"/>
  <c r="Y23" i="44" s="1"/>
  <c r="D23" i="44"/>
  <c r="T23" i="44" s="1"/>
  <c r="C23" i="44"/>
  <c r="B23" i="44"/>
  <c r="L22" i="44"/>
  <c r="H22" i="44"/>
  <c r="Y22" i="44" s="1"/>
  <c r="D22" i="44"/>
  <c r="T22" i="44" s="1"/>
  <c r="C22" i="44"/>
  <c r="B22" i="44"/>
  <c r="L21" i="44"/>
  <c r="H21" i="44"/>
  <c r="Y21" i="44" s="1"/>
  <c r="D21" i="44"/>
  <c r="T21" i="44" s="1"/>
  <c r="C21" i="44"/>
  <c r="B21" i="44"/>
  <c r="L20" i="44"/>
  <c r="H20" i="44"/>
  <c r="Y20" i="44" s="1"/>
  <c r="D20" i="44"/>
  <c r="T20" i="44" s="1"/>
  <c r="C20" i="44"/>
  <c r="B20" i="44"/>
  <c r="L19" i="44"/>
  <c r="H19" i="44"/>
  <c r="Y19" i="44" s="1"/>
  <c r="D19" i="44"/>
  <c r="T19" i="44" s="1"/>
  <c r="C19" i="44"/>
  <c r="B19" i="44"/>
  <c r="L18" i="44"/>
  <c r="H18" i="44"/>
  <c r="Y18" i="44" s="1"/>
  <c r="D18" i="44"/>
  <c r="T18" i="44" s="1"/>
  <c r="C18" i="44"/>
  <c r="B18" i="44"/>
  <c r="L17" i="44"/>
  <c r="H17" i="44"/>
  <c r="Y17" i="44" s="1"/>
  <c r="D17" i="44"/>
  <c r="T17" i="44" s="1"/>
  <c r="C17" i="44"/>
  <c r="B17" i="44"/>
  <c r="L16" i="44"/>
  <c r="H16" i="44"/>
  <c r="Y16" i="44" s="1"/>
  <c r="D16" i="44"/>
  <c r="T16" i="44" s="1"/>
  <c r="C16" i="44"/>
  <c r="B16" i="44"/>
  <c r="L15" i="44"/>
  <c r="H15" i="44"/>
  <c r="Y15" i="44" s="1"/>
  <c r="D15" i="44"/>
  <c r="T15" i="44" s="1"/>
  <c r="C15" i="44"/>
  <c r="B15" i="44"/>
  <c r="L14" i="44"/>
  <c r="H14" i="44"/>
  <c r="Y14" i="44" s="1"/>
  <c r="D14" i="44"/>
  <c r="C14" i="44"/>
  <c r="B14" i="44"/>
  <c r="L13" i="44"/>
  <c r="H13" i="44"/>
  <c r="Y13" i="44" s="1"/>
  <c r="D13" i="44"/>
  <c r="C13" i="44"/>
  <c r="B13" i="44"/>
  <c r="L12" i="44"/>
  <c r="H12" i="44"/>
  <c r="Y12" i="44" s="1"/>
  <c r="D12" i="44"/>
  <c r="C12" i="44"/>
  <c r="B12" i="44"/>
  <c r="L11" i="44"/>
  <c r="H11" i="44"/>
  <c r="Y11" i="44" s="1"/>
  <c r="D11" i="44"/>
  <c r="C11" i="44"/>
  <c r="B11" i="44"/>
  <c r="L10" i="44"/>
  <c r="H10" i="44"/>
  <c r="Y10" i="44" s="1"/>
  <c r="D10" i="44"/>
  <c r="C10" i="44"/>
  <c r="B10" i="44"/>
  <c r="L9" i="44"/>
  <c r="H9" i="44"/>
  <c r="Y9" i="44" s="1"/>
  <c r="D9" i="44"/>
  <c r="C9" i="44"/>
  <c r="B9" i="44"/>
  <c r="L8" i="44"/>
  <c r="H8" i="44"/>
  <c r="C8" i="44"/>
  <c r="B8" i="44"/>
  <c r="L7" i="44"/>
  <c r="H7" i="44"/>
  <c r="Y7" i="44" s="1"/>
  <c r="D7" i="44"/>
  <c r="C7" i="44"/>
  <c r="B7" i="44"/>
  <c r="H6" i="44"/>
  <c r="Y6" i="44" s="1"/>
  <c r="D6" i="44"/>
  <c r="C6" i="44"/>
  <c r="B6" i="44"/>
  <c r="L6" i="37"/>
  <c r="L28" i="44" l="1"/>
  <c r="T10" i="44"/>
  <c r="X10" i="44" s="1"/>
  <c r="P10" i="44"/>
  <c r="U10" i="44"/>
  <c r="N10" i="44"/>
  <c r="W10" i="44"/>
  <c r="W14" i="44"/>
  <c r="P14" i="44"/>
  <c r="N14" i="44"/>
  <c r="U14" i="44"/>
  <c r="P21" i="44"/>
  <c r="U21" i="44"/>
  <c r="N21" i="44"/>
  <c r="W21" i="44"/>
  <c r="N20" i="44"/>
  <c r="U20" i="44"/>
  <c r="W20" i="44"/>
  <c r="P20" i="44"/>
  <c r="U19" i="44"/>
  <c r="W19" i="44"/>
  <c r="N19" i="44"/>
  <c r="P19" i="44"/>
  <c r="W27" i="44"/>
  <c r="U27" i="44"/>
  <c r="N27" i="44"/>
  <c r="P27" i="44"/>
  <c r="U18" i="44"/>
  <c r="N18" i="44"/>
  <c r="P18" i="44"/>
  <c r="W18" i="44"/>
  <c r="U26" i="44"/>
  <c r="P26" i="44"/>
  <c r="N26" i="44"/>
  <c r="W26" i="44"/>
  <c r="W6" i="44"/>
  <c r="N6" i="44"/>
  <c r="P6" i="44"/>
  <c r="U6" i="44"/>
  <c r="U17" i="44"/>
  <c r="N17" i="44"/>
  <c r="W17" i="44"/>
  <c r="P17" i="44"/>
  <c r="U25" i="44"/>
  <c r="N25" i="44"/>
  <c r="W25" i="44"/>
  <c r="P25" i="44"/>
  <c r="Y8" i="44"/>
  <c r="N8" i="44"/>
  <c r="W8" i="44"/>
  <c r="P8" i="44"/>
  <c r="U8" i="44"/>
  <c r="N16" i="44"/>
  <c r="W16" i="44"/>
  <c r="P16" i="44"/>
  <c r="U16" i="44"/>
  <c r="N24" i="44"/>
  <c r="W24" i="44"/>
  <c r="P24" i="44"/>
  <c r="U24" i="44"/>
  <c r="T11" i="44"/>
  <c r="U11" i="44"/>
  <c r="N11" i="44"/>
  <c r="W11" i="44"/>
  <c r="P11" i="44"/>
  <c r="N15" i="44"/>
  <c r="W15" i="44"/>
  <c r="P15" i="44"/>
  <c r="U15" i="44"/>
  <c r="N23" i="44"/>
  <c r="W23" i="44"/>
  <c r="P23" i="44"/>
  <c r="U23" i="44"/>
  <c r="T9" i="44"/>
  <c r="X9" i="44" s="1"/>
  <c r="U9" i="44"/>
  <c r="N9" i="44"/>
  <c r="W9" i="44"/>
  <c r="P9" i="44"/>
  <c r="P13" i="44"/>
  <c r="U13" i="44"/>
  <c r="N13" i="44"/>
  <c r="W13" i="44"/>
  <c r="T12" i="44"/>
  <c r="X12" i="44" s="1"/>
  <c r="U12" i="44"/>
  <c r="N12" i="44"/>
  <c r="W12" i="44"/>
  <c r="P12" i="44"/>
  <c r="N7" i="44"/>
  <c r="W7" i="44"/>
  <c r="P7" i="44"/>
  <c r="U7" i="44"/>
  <c r="W22" i="44"/>
  <c r="U22" i="44"/>
  <c r="N22" i="44"/>
  <c r="P22" i="44"/>
  <c r="R23" i="44"/>
  <c r="R27" i="44"/>
  <c r="R7" i="44"/>
  <c r="T7" i="44"/>
  <c r="V7" i="44" s="1"/>
  <c r="R18" i="44"/>
  <c r="R17" i="44"/>
  <c r="R21" i="44"/>
  <c r="R25" i="44"/>
  <c r="R6" i="44"/>
  <c r="T6" i="44"/>
  <c r="X6" i="44" s="1"/>
  <c r="R15" i="44"/>
  <c r="R19" i="44"/>
  <c r="R22" i="44"/>
  <c r="R26" i="44"/>
  <c r="J29" i="44"/>
  <c r="R8" i="44"/>
  <c r="R16" i="44"/>
  <c r="R20" i="44"/>
  <c r="R24" i="44"/>
  <c r="R14" i="44"/>
  <c r="T14" i="44"/>
  <c r="X14" i="44" s="1"/>
  <c r="R13" i="44"/>
  <c r="T13" i="44"/>
  <c r="X13" i="44" s="1"/>
  <c r="R12" i="44"/>
  <c r="R11" i="44"/>
  <c r="R10" i="44"/>
  <c r="R9" i="44"/>
  <c r="M6" i="44"/>
  <c r="O6" i="44" s="1"/>
  <c r="M17" i="44"/>
  <c r="Q17" i="44" s="1"/>
  <c r="V17" i="44"/>
  <c r="X17" i="44"/>
  <c r="M21" i="44"/>
  <c r="O21" i="44" s="1"/>
  <c r="V21" i="44"/>
  <c r="X21" i="44"/>
  <c r="M25" i="44"/>
  <c r="O25" i="44" s="1"/>
  <c r="V25" i="44"/>
  <c r="X25" i="44"/>
  <c r="M26" i="44"/>
  <c r="Q26" i="44" s="1"/>
  <c r="V26" i="44"/>
  <c r="X26" i="44"/>
  <c r="X27" i="44"/>
  <c r="V27" i="44"/>
  <c r="M27" i="44"/>
  <c r="O27" i="44" s="1"/>
  <c r="X16" i="44"/>
  <c r="Q16" i="44"/>
  <c r="M16" i="44"/>
  <c r="O16" i="44" s="1"/>
  <c r="V16" i="44"/>
  <c r="X20" i="44"/>
  <c r="V20" i="44"/>
  <c r="M20" i="44"/>
  <c r="O20" i="44" s="1"/>
  <c r="X24" i="44"/>
  <c r="M24" i="44"/>
  <c r="O24" i="44" s="1"/>
  <c r="V24" i="44"/>
  <c r="M7" i="44"/>
  <c r="X8" i="44"/>
  <c r="M8" i="44"/>
  <c r="Q8" i="44" s="1"/>
  <c r="V8" i="44"/>
  <c r="M9" i="44"/>
  <c r="O9" i="44" s="1"/>
  <c r="M10" i="44"/>
  <c r="O10" i="44" s="1"/>
  <c r="V10" i="44"/>
  <c r="X11" i="44"/>
  <c r="V11" i="44"/>
  <c r="M11" i="44"/>
  <c r="Q11" i="44" s="1"/>
  <c r="M12" i="44"/>
  <c r="O12" i="44" s="1"/>
  <c r="M13" i="44"/>
  <c r="Q13" i="44" s="1"/>
  <c r="M14" i="44"/>
  <c r="O14" i="44" s="1"/>
  <c r="X15" i="44"/>
  <c r="M15" i="44"/>
  <c r="O15" i="44" s="1"/>
  <c r="V15" i="44"/>
  <c r="X19" i="44"/>
  <c r="V19" i="44"/>
  <c r="M19" i="44"/>
  <c r="O19" i="44" s="1"/>
  <c r="X23" i="44"/>
  <c r="M23" i="44"/>
  <c r="O23" i="44" s="1"/>
  <c r="V23" i="44"/>
  <c r="M18" i="44"/>
  <c r="O18" i="44" s="1"/>
  <c r="V18" i="44"/>
  <c r="X18" i="44"/>
  <c r="M22" i="44"/>
  <c r="O22" i="44" s="1"/>
  <c r="V22" i="44"/>
  <c r="X22" i="44"/>
  <c r="O26" i="44" l="1"/>
  <c r="X7" i="44"/>
  <c r="Q24" i="44"/>
  <c r="S24" i="44" s="1"/>
  <c r="Q23" i="44"/>
  <c r="Q22" i="44"/>
  <c r="S22" i="44" s="1"/>
  <c r="Q21" i="44"/>
  <c r="Q20" i="44"/>
  <c r="S20" i="44" s="1"/>
  <c r="Q19" i="44"/>
  <c r="S19" i="44" s="1"/>
  <c r="Q18" i="44"/>
  <c r="S18" i="44" s="1"/>
  <c r="O17" i="44"/>
  <c r="Q15" i="44"/>
  <c r="S15" i="44" s="1"/>
  <c r="Q10" i="44"/>
  <c r="S23" i="44"/>
  <c r="S26" i="44"/>
  <c r="S17" i="44"/>
  <c r="Z23" i="44"/>
  <c r="Z15" i="44"/>
  <c r="Z27" i="44"/>
  <c r="Z20" i="44"/>
  <c r="Z16" i="44"/>
  <c r="Z17" i="44"/>
  <c r="Z26" i="44"/>
  <c r="S21" i="44"/>
  <c r="Z22" i="44"/>
  <c r="Z21" i="44"/>
  <c r="S16" i="44"/>
  <c r="Z24" i="44"/>
  <c r="Z25" i="44"/>
  <c r="Z18" i="44"/>
  <c r="Z19" i="44"/>
  <c r="Q27" i="44"/>
  <c r="S27" i="44" s="1"/>
  <c r="Q25" i="44"/>
  <c r="S25" i="44" s="1"/>
  <c r="AC25" i="44" s="1"/>
  <c r="AD25" i="44" s="1"/>
  <c r="V14" i="44"/>
  <c r="Z14" i="44" s="1"/>
  <c r="V12" i="44"/>
  <c r="Z12" i="44" s="1"/>
  <c r="V9" i="44"/>
  <c r="Z9" i="44" s="1"/>
  <c r="V6" i="44"/>
  <c r="Z6" i="44" s="1"/>
  <c r="O7" i="44"/>
  <c r="Z7" i="44"/>
  <c r="Q14" i="44"/>
  <c r="S14" i="44" s="1"/>
  <c r="V13" i="44"/>
  <c r="Z13" i="44" s="1"/>
  <c r="O13" i="44"/>
  <c r="S13" i="44" s="1"/>
  <c r="S10" i="44"/>
  <c r="Z10" i="44"/>
  <c r="Z11" i="44"/>
  <c r="Q12" i="44"/>
  <c r="S12" i="44" s="1"/>
  <c r="O11" i="44"/>
  <c r="S11" i="44" s="1"/>
  <c r="Q9" i="44"/>
  <c r="S9" i="44" s="1"/>
  <c r="O8" i="44"/>
  <c r="S8" i="44" s="1"/>
  <c r="Z8" i="44"/>
  <c r="Q7" i="44"/>
  <c r="S7" i="44" s="1"/>
  <c r="Q6" i="44"/>
  <c r="S6" i="44" s="1"/>
  <c r="AC16" i="44" l="1"/>
  <c r="AD16" i="44" s="1"/>
  <c r="AC15" i="44"/>
  <c r="AD15" i="44" s="1"/>
  <c r="AC23" i="44"/>
  <c r="AD23" i="44" s="1"/>
  <c r="AC20" i="44"/>
  <c r="AD20" i="44" s="1"/>
  <c r="AC17" i="44"/>
  <c r="AD17" i="44" s="1"/>
  <c r="AC22" i="44"/>
  <c r="AD22" i="44" s="1"/>
  <c r="AC27" i="44"/>
  <c r="AD27" i="44" s="1"/>
  <c r="AC26" i="44"/>
  <c r="AD26" i="44" s="1"/>
  <c r="AC13" i="44"/>
  <c r="AD13" i="44" s="1"/>
  <c r="AC18" i="44"/>
  <c r="AD18" i="44" s="1"/>
  <c r="AC19" i="44"/>
  <c r="AD19" i="44" s="1"/>
  <c r="AC24" i="44"/>
  <c r="AD24" i="44" s="1"/>
  <c r="AC21" i="44"/>
  <c r="AD21" i="44" s="1"/>
  <c r="AC12" i="44"/>
  <c r="AD12" i="44" s="1"/>
  <c r="AC9" i="44"/>
  <c r="AD9" i="44" s="1"/>
  <c r="AC11" i="44"/>
  <c r="AD11" i="44" s="1"/>
  <c r="AC7" i="44"/>
  <c r="AD7" i="44" s="1"/>
  <c r="AC6" i="44"/>
  <c r="AD6" i="44" s="1"/>
  <c r="AC8" i="44"/>
  <c r="AD8" i="44" s="1"/>
  <c r="AC14" i="44"/>
  <c r="AD14" i="44" s="1"/>
  <c r="AC10" i="44"/>
  <c r="AD10" i="44" s="1"/>
  <c r="G15" i="41"/>
  <c r="F15" i="41"/>
  <c r="E15" i="41"/>
  <c r="C15" i="41"/>
  <c r="B15" i="41"/>
  <c r="I14" i="41"/>
  <c r="H14" i="41"/>
  <c r="I11" i="41"/>
  <c r="H11" i="41"/>
  <c r="I10" i="41"/>
  <c r="H10" i="41"/>
  <c r="I9" i="41"/>
  <c r="H9" i="41"/>
  <c r="I8" i="41"/>
  <c r="H8" i="41"/>
  <c r="I7" i="41"/>
  <c r="H7" i="41"/>
  <c r="I6" i="41"/>
  <c r="H6" i="41"/>
  <c r="AD28" i="44" l="1"/>
  <c r="AC28" i="44"/>
  <c r="D31" i="19"/>
  <c r="D28" i="19"/>
  <c r="D31" i="35"/>
  <c r="E31" i="35" s="1"/>
  <c r="C31" i="35"/>
  <c r="B31" i="35"/>
  <c r="L19" i="40"/>
  <c r="L18" i="40"/>
  <c r="L17" i="40"/>
  <c r="L14" i="40"/>
  <c r="L13" i="40"/>
  <c r="L12" i="40"/>
  <c r="L11" i="40"/>
  <c r="L10" i="40"/>
  <c r="L8" i="40"/>
  <c r="K7" i="40"/>
  <c r="K6" i="40" s="1"/>
  <c r="I14" i="40"/>
  <c r="I13" i="40"/>
  <c r="I12" i="40"/>
  <c r="I11" i="40"/>
  <c r="I9" i="40"/>
  <c r="F19" i="40"/>
  <c r="F18" i="40"/>
  <c r="F17" i="40"/>
  <c r="F13" i="40"/>
  <c r="F12" i="40"/>
  <c r="F11" i="40"/>
  <c r="F10" i="40"/>
  <c r="F9" i="40"/>
  <c r="F8" i="40"/>
  <c r="AC29" i="44" l="1"/>
  <c r="D32" i="19"/>
  <c r="G37" i="19" s="1"/>
  <c r="G31" i="35"/>
  <c r="I31" i="35"/>
  <c r="D33" i="19" l="1"/>
  <c r="E6" i="40"/>
  <c r="E20" i="40" l="1"/>
  <c r="E23" i="40" s="1"/>
  <c r="D33" i="35"/>
  <c r="I33" i="35" s="1"/>
  <c r="K33" i="35" s="1"/>
  <c r="C33" i="35"/>
  <c r="B33" i="35"/>
  <c r="D32" i="35"/>
  <c r="G32" i="35" s="1"/>
  <c r="J32" i="35" s="1"/>
  <c r="C32" i="35"/>
  <c r="B32" i="35"/>
  <c r="K31" i="35"/>
  <c r="M33" i="35" l="1"/>
  <c r="L32" i="35"/>
  <c r="J31" i="35"/>
  <c r="I32" i="35"/>
  <c r="K32" i="35" s="1"/>
  <c r="M32" i="35" s="1"/>
  <c r="M31" i="35"/>
  <c r="G33" i="35"/>
  <c r="J33" i="35" s="1"/>
  <c r="L33" i="35" s="1"/>
  <c r="J34" i="35" l="1"/>
  <c r="M34" i="35"/>
  <c r="K34" i="35"/>
  <c r="L31" i="35"/>
  <c r="L34" i="35" s="1"/>
  <c r="J7" i="40" l="1"/>
  <c r="L7" i="40" s="1"/>
  <c r="D7" i="40"/>
  <c r="D6" i="40" s="1"/>
  <c r="D20" i="40" s="1"/>
  <c r="D23" i="40" s="1"/>
  <c r="F23" i="40" s="1"/>
  <c r="F7" i="40" l="1"/>
  <c r="J6" i="40"/>
  <c r="A23" i="16"/>
  <c r="E23" i="16" s="1"/>
  <c r="E25" i="16" s="1"/>
  <c r="A18" i="16"/>
  <c r="E18" i="16" s="1"/>
  <c r="E20" i="16" s="1"/>
  <c r="F6" i="40" l="1"/>
  <c r="F20" i="40" s="1"/>
  <c r="J20" i="40"/>
  <c r="L6" i="40"/>
  <c r="I26" i="35"/>
  <c r="G26" i="35"/>
  <c r="J23" i="40" l="1"/>
  <c r="J26" i="35"/>
  <c r="L7" i="37"/>
  <c r="L28" i="37" l="1"/>
  <c r="J29" i="37" s="1"/>
  <c r="C24" i="39"/>
  <c r="C21" i="39"/>
  <c r="C17" i="39"/>
  <c r="C21" i="20"/>
  <c r="D17" i="17"/>
  <c r="A13" i="16"/>
  <c r="E13" i="16"/>
  <c r="E15" i="16"/>
  <c r="H24" i="35"/>
  <c r="F24" i="35"/>
  <c r="G24" i="12"/>
  <c r="G23" i="12"/>
  <c r="G22" i="12"/>
  <c r="G21" i="12"/>
  <c r="G20" i="12"/>
  <c r="G19" i="12"/>
  <c r="G18" i="12"/>
  <c r="G17" i="12"/>
  <c r="G16" i="12"/>
  <c r="G15" i="12"/>
  <c r="G13" i="12"/>
  <c r="G12" i="12"/>
  <c r="G11" i="12"/>
  <c r="G10" i="12"/>
  <c r="G9" i="12"/>
  <c r="G8" i="12"/>
  <c r="G7" i="12"/>
  <c r="G6" i="12"/>
  <c r="D24" i="12"/>
  <c r="C24" i="12"/>
  <c r="B24" i="12"/>
  <c r="A7" i="10"/>
  <c r="A8" i="10"/>
  <c r="A9" i="10"/>
  <c r="A10" i="10"/>
  <c r="A11" i="10"/>
  <c r="A12" i="10"/>
  <c r="A13" i="10"/>
  <c r="A14"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6" i="10"/>
  <c r="H27" i="37"/>
  <c r="Y27" i="37" s="1"/>
  <c r="D27" i="37"/>
  <c r="T27" i="37" s="1"/>
  <c r="C27" i="37"/>
  <c r="B27" i="37"/>
  <c r="H26" i="37"/>
  <c r="Y26" i="37" s="1"/>
  <c r="D26" i="37"/>
  <c r="T26" i="37" s="1"/>
  <c r="C26" i="37"/>
  <c r="B26" i="37"/>
  <c r="H25" i="37"/>
  <c r="Y25" i="37" s="1"/>
  <c r="D25" i="37"/>
  <c r="T25" i="37" s="1"/>
  <c r="C25" i="37"/>
  <c r="B25" i="37"/>
  <c r="H24" i="37"/>
  <c r="Y24" i="37" s="1"/>
  <c r="D24" i="37"/>
  <c r="T24" i="37" s="1"/>
  <c r="C24" i="37"/>
  <c r="B24" i="37"/>
  <c r="H23" i="37"/>
  <c r="Y23" i="37" s="1"/>
  <c r="D23" i="37"/>
  <c r="T23" i="37" s="1"/>
  <c r="C23" i="37"/>
  <c r="B23" i="37"/>
  <c r="H22" i="37"/>
  <c r="Y22" i="37" s="1"/>
  <c r="D22" i="37"/>
  <c r="T22" i="37" s="1"/>
  <c r="C22" i="37"/>
  <c r="B22" i="37"/>
  <c r="H21" i="37"/>
  <c r="Y21" i="37" s="1"/>
  <c r="D21" i="37"/>
  <c r="T21" i="37" s="1"/>
  <c r="C21" i="37"/>
  <c r="B21" i="37"/>
  <c r="H20" i="37"/>
  <c r="Y20" i="37" s="1"/>
  <c r="D20" i="37"/>
  <c r="T20" i="37" s="1"/>
  <c r="C20" i="37"/>
  <c r="B20" i="37"/>
  <c r="H19" i="37"/>
  <c r="Y19" i="37" s="1"/>
  <c r="D19" i="37"/>
  <c r="T19" i="37" s="1"/>
  <c r="C19" i="37"/>
  <c r="B19" i="37"/>
  <c r="H18" i="37"/>
  <c r="Y18" i="37" s="1"/>
  <c r="D18" i="37"/>
  <c r="T18" i="37" s="1"/>
  <c r="C18" i="37"/>
  <c r="B18" i="37"/>
  <c r="H17" i="37"/>
  <c r="Y17" i="37" s="1"/>
  <c r="D17" i="37"/>
  <c r="T17" i="37" s="1"/>
  <c r="C17" i="37"/>
  <c r="B17" i="37"/>
  <c r="H16" i="37"/>
  <c r="Y16" i="37" s="1"/>
  <c r="D16" i="37"/>
  <c r="T16" i="37" s="1"/>
  <c r="C16" i="37"/>
  <c r="B16" i="37"/>
  <c r="H15" i="37"/>
  <c r="Y15" i="37" s="1"/>
  <c r="D15" i="37"/>
  <c r="T15" i="37" s="1"/>
  <c r="C15" i="37"/>
  <c r="B15" i="37"/>
  <c r="H14" i="37"/>
  <c r="Y14" i="37" s="1"/>
  <c r="D14" i="37"/>
  <c r="T14" i="37" s="1"/>
  <c r="C14" i="37"/>
  <c r="B14" i="37"/>
  <c r="H13" i="37"/>
  <c r="Y13" i="37" s="1"/>
  <c r="D13" i="37"/>
  <c r="T13" i="37" s="1"/>
  <c r="C13" i="37"/>
  <c r="B13" i="37"/>
  <c r="H12" i="37"/>
  <c r="Y12" i="37" s="1"/>
  <c r="D12" i="37"/>
  <c r="T12" i="37" s="1"/>
  <c r="C12" i="37"/>
  <c r="B12" i="37"/>
  <c r="H11" i="37"/>
  <c r="Y11" i="37" s="1"/>
  <c r="D11" i="37"/>
  <c r="T11" i="37" s="1"/>
  <c r="C11" i="37"/>
  <c r="B11" i="37"/>
  <c r="H10" i="37"/>
  <c r="Y10" i="37" s="1"/>
  <c r="D10" i="37"/>
  <c r="C10" i="37"/>
  <c r="B10" i="37"/>
  <c r="H9" i="37"/>
  <c r="Y9" i="37" s="1"/>
  <c r="D9" i="37"/>
  <c r="C9" i="37"/>
  <c r="B9" i="37"/>
  <c r="H8" i="37"/>
  <c r="Y8" i="37" s="1"/>
  <c r="D8" i="37"/>
  <c r="C8" i="37"/>
  <c r="B8" i="37"/>
  <c r="H7" i="37"/>
  <c r="Y7" i="37" s="1"/>
  <c r="D7" i="37"/>
  <c r="C7" i="37"/>
  <c r="B7" i="37"/>
  <c r="H6" i="37"/>
  <c r="Y6" i="37" s="1"/>
  <c r="D6" i="37"/>
  <c r="C6" i="37"/>
  <c r="B6" i="37"/>
  <c r="G36" i="29"/>
  <c r="G11" i="29"/>
  <c r="B6" i="35"/>
  <c r="B7" i="35"/>
  <c r="B8" i="35"/>
  <c r="B9" i="35"/>
  <c r="B10" i="35"/>
  <c r="B11" i="35"/>
  <c r="B12" i="35"/>
  <c r="B14" i="35"/>
  <c r="B15" i="35"/>
  <c r="B16" i="35"/>
  <c r="B17" i="35"/>
  <c r="B18" i="35"/>
  <c r="B19" i="35"/>
  <c r="B20" i="35"/>
  <c r="B21" i="35"/>
  <c r="B22" i="35"/>
  <c r="B23" i="35"/>
  <c r="B26" i="35"/>
  <c r="E23" i="34"/>
  <c r="D23" i="34"/>
  <c r="K23" i="35" s="1"/>
  <c r="C23" i="34"/>
  <c r="B23" i="34"/>
  <c r="E14" i="34"/>
  <c r="D14" i="34"/>
  <c r="K14" i="35" s="1"/>
  <c r="C14" i="34"/>
  <c r="B14" i="34"/>
  <c r="E13" i="34"/>
  <c r="D13" i="34"/>
  <c r="K13" i="35" s="1"/>
  <c r="C13" i="34"/>
  <c r="B13" i="34"/>
  <c r="E12" i="34"/>
  <c r="D12" i="34"/>
  <c r="K12" i="35" s="1"/>
  <c r="C12" i="34"/>
  <c r="B12" i="34"/>
  <c r="E11" i="34"/>
  <c r="D11" i="34"/>
  <c r="K11" i="35" s="1"/>
  <c r="C11" i="34"/>
  <c r="B11" i="34"/>
  <c r="E10" i="34"/>
  <c r="D10" i="34"/>
  <c r="K10" i="35" s="1"/>
  <c r="C10" i="34"/>
  <c r="B10" i="34"/>
  <c r="E9" i="34"/>
  <c r="D9" i="34"/>
  <c r="K9" i="35" s="1"/>
  <c r="C9" i="34"/>
  <c r="B9" i="34"/>
  <c r="E18" i="34"/>
  <c r="D18" i="34"/>
  <c r="K18" i="35" s="1"/>
  <c r="C18" i="34"/>
  <c r="B18" i="34"/>
  <c r="E17" i="34"/>
  <c r="D17" i="34"/>
  <c r="K17" i="35" s="1"/>
  <c r="C17" i="34"/>
  <c r="B17" i="34"/>
  <c r="E16" i="34"/>
  <c r="D16" i="34"/>
  <c r="K16" i="35" s="1"/>
  <c r="C16" i="34"/>
  <c r="B16" i="34"/>
  <c r="E15" i="34"/>
  <c r="D15" i="34"/>
  <c r="K15" i="35" s="1"/>
  <c r="C15" i="34"/>
  <c r="B15" i="34"/>
  <c r="D5" i="35"/>
  <c r="D6" i="35"/>
  <c r="D7" i="35"/>
  <c r="D8" i="35"/>
  <c r="D15" i="35"/>
  <c r="C15" i="35"/>
  <c r="D14" i="35"/>
  <c r="C14" i="35"/>
  <c r="D13" i="35"/>
  <c r="C13" i="35"/>
  <c r="D12" i="35"/>
  <c r="C12" i="35"/>
  <c r="D11" i="35"/>
  <c r="C11" i="35"/>
  <c r="D10" i="35"/>
  <c r="C10" i="35"/>
  <c r="D19" i="35"/>
  <c r="C19" i="35"/>
  <c r="D18" i="35"/>
  <c r="C18" i="35"/>
  <c r="D17" i="35"/>
  <c r="C17" i="35"/>
  <c r="D16" i="35"/>
  <c r="C16" i="35"/>
  <c r="D21" i="35"/>
  <c r="C21" i="35"/>
  <c r="D20" i="35"/>
  <c r="C20" i="35"/>
  <c r="D22" i="35"/>
  <c r="C22" i="35"/>
  <c r="C26" i="35"/>
  <c r="D23" i="35"/>
  <c r="C23" i="35"/>
  <c r="D9" i="35"/>
  <c r="C9" i="35"/>
  <c r="C8" i="35"/>
  <c r="C7" i="35"/>
  <c r="C6" i="35"/>
  <c r="C5" i="35"/>
  <c r="B5" i="35"/>
  <c r="E24" i="34"/>
  <c r="D24" i="34"/>
  <c r="C24" i="34"/>
  <c r="B24" i="34"/>
  <c r="E22" i="34"/>
  <c r="D22" i="34"/>
  <c r="K22" i="35" s="1"/>
  <c r="C22" i="34"/>
  <c r="B22" i="34"/>
  <c r="E21" i="34"/>
  <c r="D21" i="34"/>
  <c r="K21" i="35" s="1"/>
  <c r="C21" i="34"/>
  <c r="B21" i="34"/>
  <c r="E20" i="34"/>
  <c r="D20" i="34"/>
  <c r="K20" i="35" s="1"/>
  <c r="C20" i="34"/>
  <c r="B20" i="34"/>
  <c r="E19" i="34"/>
  <c r="D19" i="34"/>
  <c r="K19" i="35" s="1"/>
  <c r="C19" i="34"/>
  <c r="B19" i="34"/>
  <c r="E8" i="34"/>
  <c r="D8" i="34"/>
  <c r="C8" i="34"/>
  <c r="B8" i="34"/>
  <c r="E7" i="34"/>
  <c r="D7" i="34"/>
  <c r="C7" i="34"/>
  <c r="B7" i="34"/>
  <c r="E6" i="34"/>
  <c r="D6" i="34"/>
  <c r="C6" i="34"/>
  <c r="B6" i="34"/>
  <c r="E5" i="34"/>
  <c r="D5" i="34"/>
  <c r="C5" i="34"/>
  <c r="B5" i="34"/>
  <c r="C24" i="20"/>
  <c r="C17" i="20"/>
  <c r="C10" i="20"/>
  <c r="G18" i="19"/>
  <c r="G15" i="19"/>
  <c r="G12" i="19"/>
  <c r="D23" i="18"/>
  <c r="D13" i="18"/>
  <c r="M15" i="13"/>
  <c r="M14" i="13"/>
  <c r="M13" i="13"/>
  <c r="M12" i="13"/>
  <c r="M11" i="13"/>
  <c r="M10" i="13"/>
  <c r="M9" i="13"/>
  <c r="M7" i="13"/>
  <c r="M8" i="13"/>
  <c r="H25" i="12"/>
  <c r="D23" i="12"/>
  <c r="C23" i="12"/>
  <c r="B23" i="12"/>
  <c r="D22" i="12"/>
  <c r="C22" i="12"/>
  <c r="B22" i="12"/>
  <c r="D21" i="12"/>
  <c r="C21" i="12"/>
  <c r="B21" i="12"/>
  <c r="D20" i="12"/>
  <c r="C20" i="12"/>
  <c r="B20" i="12"/>
  <c r="D19" i="12"/>
  <c r="C19" i="12"/>
  <c r="B19" i="12"/>
  <c r="D18" i="12"/>
  <c r="C18" i="12"/>
  <c r="B18" i="12"/>
  <c r="D17" i="12"/>
  <c r="C17" i="12"/>
  <c r="B17" i="12"/>
  <c r="D16" i="12"/>
  <c r="C16" i="12"/>
  <c r="B16" i="12"/>
  <c r="D15" i="12"/>
  <c r="C15" i="12"/>
  <c r="B15" i="12"/>
  <c r="D13" i="12"/>
  <c r="C13" i="12"/>
  <c r="B13" i="12"/>
  <c r="D12" i="12"/>
  <c r="C12" i="12"/>
  <c r="B12" i="12"/>
  <c r="D11" i="12"/>
  <c r="C11" i="12"/>
  <c r="B11" i="12"/>
  <c r="D10" i="12"/>
  <c r="C10" i="12"/>
  <c r="B10" i="12"/>
  <c r="D9" i="12"/>
  <c r="C9" i="12"/>
  <c r="B9" i="12"/>
  <c r="D8" i="12"/>
  <c r="C8" i="12"/>
  <c r="B8" i="12"/>
  <c r="D7" i="12"/>
  <c r="C7" i="12"/>
  <c r="B7" i="12"/>
  <c r="D6" i="12"/>
  <c r="C6" i="12"/>
  <c r="B6" i="12"/>
  <c r="C25" i="20" l="1"/>
  <c r="R6" i="37"/>
  <c r="C25" i="39"/>
  <c r="G19" i="19"/>
  <c r="G35" i="19" s="1"/>
  <c r="G38" i="19" s="1"/>
  <c r="G24" i="18"/>
  <c r="M18" i="13"/>
  <c r="M19" i="13" s="1"/>
  <c r="P6" i="37"/>
  <c r="U6" i="37"/>
  <c r="N6" i="37"/>
  <c r="W6" i="37"/>
  <c r="U8" i="37"/>
  <c r="W8" i="37"/>
  <c r="N8" i="37"/>
  <c r="P8" i="37"/>
  <c r="W10" i="37"/>
  <c r="N10" i="37"/>
  <c r="U10" i="37"/>
  <c r="P10" i="37"/>
  <c r="P12" i="37"/>
  <c r="U12" i="37"/>
  <c r="N12" i="37"/>
  <c r="W12" i="37"/>
  <c r="P14" i="37"/>
  <c r="U14" i="37"/>
  <c r="N14" i="37"/>
  <c r="W14" i="37"/>
  <c r="N16" i="37"/>
  <c r="P16" i="37"/>
  <c r="U16" i="37"/>
  <c r="W16" i="37"/>
  <c r="W18" i="37"/>
  <c r="U18" i="37"/>
  <c r="N18" i="37"/>
  <c r="P18" i="37"/>
  <c r="P20" i="37"/>
  <c r="U20" i="37"/>
  <c r="N20" i="37"/>
  <c r="W20" i="37"/>
  <c r="P22" i="37"/>
  <c r="U22" i="37"/>
  <c r="W22" i="37"/>
  <c r="N22" i="37"/>
  <c r="U24" i="37"/>
  <c r="P24" i="37"/>
  <c r="N24" i="37"/>
  <c r="W24" i="37"/>
  <c r="W26" i="37"/>
  <c r="U26" i="37"/>
  <c r="N26" i="37"/>
  <c r="P26" i="37"/>
  <c r="W7" i="37"/>
  <c r="P7" i="37"/>
  <c r="U7" i="37"/>
  <c r="N7" i="37"/>
  <c r="P9" i="37"/>
  <c r="N9" i="37"/>
  <c r="W9" i="37"/>
  <c r="U9" i="37"/>
  <c r="U11" i="37"/>
  <c r="W11" i="37"/>
  <c r="N11" i="37"/>
  <c r="P11" i="37"/>
  <c r="N13" i="37"/>
  <c r="P13" i="37"/>
  <c r="U13" i="37"/>
  <c r="W13" i="37"/>
  <c r="P15" i="37"/>
  <c r="W15" i="37"/>
  <c r="U15" i="37"/>
  <c r="N15" i="37"/>
  <c r="P17" i="37"/>
  <c r="W17" i="37"/>
  <c r="N17" i="37"/>
  <c r="U17" i="37"/>
  <c r="U19" i="37"/>
  <c r="W19" i="37"/>
  <c r="N19" i="37"/>
  <c r="P19" i="37"/>
  <c r="N21" i="37"/>
  <c r="P21" i="37"/>
  <c r="U21" i="37"/>
  <c r="W21" i="37"/>
  <c r="W23" i="37"/>
  <c r="P23" i="37"/>
  <c r="U23" i="37"/>
  <c r="N23" i="37"/>
  <c r="P25" i="37"/>
  <c r="N25" i="37"/>
  <c r="U25" i="37"/>
  <c r="W25" i="37"/>
  <c r="U27" i="37"/>
  <c r="N27" i="37"/>
  <c r="W27" i="37"/>
  <c r="P27" i="37"/>
  <c r="R7" i="37"/>
  <c r="T7" i="37"/>
  <c r="X7" i="37" s="1"/>
  <c r="R9" i="37"/>
  <c r="T9" i="37"/>
  <c r="V9" i="37" s="1"/>
  <c r="R12" i="37"/>
  <c r="R14" i="37"/>
  <c r="R16" i="37"/>
  <c r="R18" i="37"/>
  <c r="R20" i="37"/>
  <c r="R22" i="37"/>
  <c r="R25" i="37"/>
  <c r="T6" i="37"/>
  <c r="X6" i="37" s="1"/>
  <c r="R8" i="37"/>
  <c r="T8" i="37"/>
  <c r="V8" i="37" s="1"/>
  <c r="R10" i="37"/>
  <c r="T10" i="37"/>
  <c r="X10" i="37" s="1"/>
  <c r="R11" i="37"/>
  <c r="R13" i="37"/>
  <c r="R15" i="37"/>
  <c r="R17" i="37"/>
  <c r="R19" i="37"/>
  <c r="R21" i="37"/>
  <c r="R23" i="37"/>
  <c r="R24" i="37"/>
  <c r="R26" i="37"/>
  <c r="R27" i="37"/>
  <c r="M6" i="37"/>
  <c r="Q6" i="37" s="1"/>
  <c r="M7" i="37"/>
  <c r="O7" i="37" s="1"/>
  <c r="M8" i="37"/>
  <c r="O8" i="37" s="1"/>
  <c r="M9" i="37"/>
  <c r="M10" i="37"/>
  <c r="O10" i="37" s="1"/>
  <c r="X11" i="37"/>
  <c r="V11" i="37"/>
  <c r="M11" i="37"/>
  <c r="Q11" i="37" s="1"/>
  <c r="V12" i="37"/>
  <c r="M12" i="37"/>
  <c r="Q12" i="37" s="1"/>
  <c r="X12" i="37"/>
  <c r="V13" i="37"/>
  <c r="M13" i="37"/>
  <c r="Q13" i="37" s="1"/>
  <c r="X13" i="37"/>
  <c r="X14" i="37"/>
  <c r="V14" i="37"/>
  <c r="M14" i="37"/>
  <c r="X15" i="37"/>
  <c r="V15" i="37"/>
  <c r="M15" i="37"/>
  <c r="O15" i="37" s="1"/>
  <c r="X16" i="37"/>
  <c r="M16" i="37"/>
  <c r="O16" i="37" s="1"/>
  <c r="V16" i="37"/>
  <c r="V17" i="37"/>
  <c r="X17" i="37"/>
  <c r="M17" i="37"/>
  <c r="O17" i="37" s="1"/>
  <c r="X18" i="37"/>
  <c r="V18" i="37"/>
  <c r="M18" i="37"/>
  <c r="Q18" i="37" s="1"/>
  <c r="X19" i="37"/>
  <c r="V19" i="37"/>
  <c r="M19" i="37"/>
  <c r="Q19" i="37" s="1"/>
  <c r="V20" i="37"/>
  <c r="M20" i="37"/>
  <c r="Q20" i="37" s="1"/>
  <c r="X20" i="37"/>
  <c r="V21" i="37"/>
  <c r="X21" i="37"/>
  <c r="M21" i="37"/>
  <c r="Q21" i="37" s="1"/>
  <c r="X22" i="37"/>
  <c r="V22" i="37"/>
  <c r="M22" i="37"/>
  <c r="O22" i="37" s="1"/>
  <c r="X23" i="37"/>
  <c r="M23" i="37"/>
  <c r="Q23" i="37" s="1"/>
  <c r="V23" i="37"/>
  <c r="X24" i="37"/>
  <c r="M24" i="37"/>
  <c r="O24" i="37" s="1"/>
  <c r="V24" i="37"/>
  <c r="V25" i="37"/>
  <c r="M25" i="37"/>
  <c r="O25" i="37" s="1"/>
  <c r="X25" i="37"/>
  <c r="X26" i="37"/>
  <c r="V26" i="37"/>
  <c r="M26" i="37"/>
  <c r="O26" i="37" s="1"/>
  <c r="X27" i="37"/>
  <c r="V27" i="37"/>
  <c r="M27" i="37"/>
  <c r="O27" i="37" s="1"/>
  <c r="G6" i="35"/>
  <c r="I8" i="35"/>
  <c r="G7" i="35"/>
  <c r="G20" i="35"/>
  <c r="J20" i="35" s="1"/>
  <c r="L20" i="35" s="1"/>
  <c r="I20" i="35"/>
  <c r="I18" i="35"/>
  <c r="G18" i="35"/>
  <c r="G12" i="35"/>
  <c r="J12" i="35" s="1"/>
  <c r="L12" i="35" s="1"/>
  <c r="I12" i="35"/>
  <c r="I23" i="35"/>
  <c r="G23" i="35"/>
  <c r="G22" i="35"/>
  <c r="J22" i="35" s="1"/>
  <c r="L22" i="35" s="1"/>
  <c r="I22" i="35"/>
  <c r="I17" i="35"/>
  <c r="G17" i="35"/>
  <c r="I11" i="35"/>
  <c r="G11" i="35"/>
  <c r="I15" i="35"/>
  <c r="G15" i="35"/>
  <c r="I9" i="35"/>
  <c r="G9" i="35"/>
  <c r="G16" i="35"/>
  <c r="J16" i="35" s="1"/>
  <c r="L16" i="35" s="1"/>
  <c r="I16" i="35"/>
  <c r="I10" i="35"/>
  <c r="G10" i="35"/>
  <c r="G14" i="35"/>
  <c r="J14" i="35" s="1"/>
  <c r="L14" i="35" s="1"/>
  <c r="I14" i="35"/>
  <c r="G21" i="35"/>
  <c r="J21" i="35" s="1"/>
  <c r="L21" i="35" s="1"/>
  <c r="I21" i="35"/>
  <c r="I19" i="35"/>
  <c r="G19" i="35"/>
  <c r="G13" i="35"/>
  <c r="J13" i="35" s="1"/>
  <c r="L13" i="35" s="1"/>
  <c r="I13" i="35"/>
  <c r="J19" i="35" l="1"/>
  <c r="L19" i="35" s="1"/>
  <c r="J10" i="35"/>
  <c r="L10" i="35" s="1"/>
  <c r="J9" i="35"/>
  <c r="L9" i="35" s="1"/>
  <c r="J15" i="35"/>
  <c r="L15" i="35" s="1"/>
  <c r="J11" i="35"/>
  <c r="L11" i="35" s="1"/>
  <c r="J17" i="35"/>
  <c r="L17" i="35" s="1"/>
  <c r="J18" i="35"/>
  <c r="L18" i="35" s="1"/>
  <c r="O23" i="37"/>
  <c r="O20" i="37"/>
  <c r="S20" i="37" s="1"/>
  <c r="Q17" i="37"/>
  <c r="Q14" i="37"/>
  <c r="Q24" i="37"/>
  <c r="S24" i="37" s="1"/>
  <c r="Q22" i="37"/>
  <c r="O21" i="37"/>
  <c r="O19" i="37"/>
  <c r="O18" i="37"/>
  <c r="S18" i="37" s="1"/>
  <c r="Q16" i="37"/>
  <c r="S16" i="37" s="1"/>
  <c r="Q15" i="37"/>
  <c r="S15" i="37" s="1"/>
  <c r="S23" i="37"/>
  <c r="V7" i="37"/>
  <c r="Z12" i="37"/>
  <c r="V6" i="37"/>
  <c r="Z27" i="37"/>
  <c r="Z19" i="37"/>
  <c r="Z11" i="37"/>
  <c r="Z17" i="37"/>
  <c r="Z25" i="37"/>
  <c r="Z21" i="37"/>
  <c r="S17" i="37"/>
  <c r="Z13" i="37"/>
  <c r="S22" i="37"/>
  <c r="Z22" i="37"/>
  <c r="Z18" i="37"/>
  <c r="Z14" i="37"/>
  <c r="Z20" i="37"/>
  <c r="S21" i="37"/>
  <c r="Z26" i="37"/>
  <c r="Z23" i="37"/>
  <c r="S19" i="37"/>
  <c r="Z15" i="37"/>
  <c r="Z24" i="37"/>
  <c r="Z16" i="37"/>
  <c r="Q27" i="37"/>
  <c r="S27" i="37" s="1"/>
  <c r="Q26" i="37"/>
  <c r="S26" i="37" s="1"/>
  <c r="Q25" i="37"/>
  <c r="S25" i="37" s="1"/>
  <c r="O14" i="37"/>
  <c r="S14" i="37" s="1"/>
  <c r="AC14" i="37" s="1"/>
  <c r="AD14" i="37" s="1"/>
  <c r="O13" i="37"/>
  <c r="S13" i="37" s="1"/>
  <c r="O12" i="37"/>
  <c r="S12" i="37" s="1"/>
  <c r="O11" i="37"/>
  <c r="S11" i="37" s="1"/>
  <c r="J23" i="35"/>
  <c r="L23" i="35" s="1"/>
  <c r="I5" i="35"/>
  <c r="X9" i="37"/>
  <c r="Z9" i="37" s="1"/>
  <c r="V10" i="37"/>
  <c r="Z10" i="37" s="1"/>
  <c r="Q9" i="37"/>
  <c r="O9" i="37"/>
  <c r="X8" i="37"/>
  <c r="Z8" i="37" s="1"/>
  <c r="Q10" i="37"/>
  <c r="S10" i="37" s="1"/>
  <c r="O6" i="37"/>
  <c r="S6" i="37" s="1"/>
  <c r="Q8" i="37"/>
  <c r="S8" i="37" s="1"/>
  <c r="Z7" i="37"/>
  <c r="Q7" i="37"/>
  <c r="S7" i="37" s="1"/>
  <c r="Z6" i="37"/>
  <c r="I7" i="35"/>
  <c r="J7" i="35" s="1"/>
  <c r="L7" i="35" s="1"/>
  <c r="I6" i="35"/>
  <c r="J6" i="35" s="1"/>
  <c r="L6" i="35" s="1"/>
  <c r="G8" i="35"/>
  <c r="J8" i="35" s="1"/>
  <c r="L8" i="35" s="1"/>
  <c r="AC25" i="37" l="1"/>
  <c r="AD25" i="37" s="1"/>
  <c r="AC27" i="37"/>
  <c r="AD27" i="37" s="1"/>
  <c r="AC20" i="37"/>
  <c r="AD20" i="37" s="1"/>
  <c r="AC6" i="37"/>
  <c r="AD6" i="37" s="1"/>
  <c r="AC12" i="37"/>
  <c r="AD12" i="37" s="1"/>
  <c r="AC17" i="37"/>
  <c r="AD17" i="37" s="1"/>
  <c r="AC23" i="37"/>
  <c r="AD23" i="37" s="1"/>
  <c r="AC11" i="37"/>
  <c r="AD11" i="37" s="1"/>
  <c r="AC19" i="37"/>
  <c r="AD19" i="37" s="1"/>
  <c r="AC18" i="37"/>
  <c r="AD18" i="37" s="1"/>
  <c r="AC26" i="37"/>
  <c r="AD26" i="37" s="1"/>
  <c r="AC13" i="37"/>
  <c r="AD13" i="37" s="1"/>
  <c r="AC21" i="37"/>
  <c r="AD21" i="37" s="1"/>
  <c r="AC15" i="37"/>
  <c r="AD15" i="37" s="1"/>
  <c r="AC22" i="37"/>
  <c r="AD22" i="37" s="1"/>
  <c r="AC16" i="37"/>
  <c r="AD16" i="37" s="1"/>
  <c r="AC24" i="37"/>
  <c r="AD24" i="37" s="1"/>
  <c r="I24" i="35"/>
  <c r="I27" i="35" s="1"/>
  <c r="H39" i="35" s="1"/>
  <c r="G24" i="35"/>
  <c r="G27" i="35" s="1"/>
  <c r="J5" i="35"/>
  <c r="S9" i="37"/>
  <c r="AC9" i="37" s="1"/>
  <c r="AD9" i="37" s="1"/>
  <c r="AC10" i="37"/>
  <c r="AD10" i="37" s="1"/>
  <c r="AC8" i="37"/>
  <c r="AD8" i="37" s="1"/>
  <c r="AC7" i="37"/>
  <c r="AD7" i="37" s="1"/>
  <c r="AC28" i="37" l="1"/>
  <c r="AD28" i="37"/>
  <c r="L5" i="35"/>
  <c r="L27" i="35" s="1"/>
  <c r="K39" i="35" s="1"/>
  <c r="J24" i="35"/>
  <c r="J27" i="35" s="1"/>
  <c r="F39" i="35" s="1"/>
  <c r="AC29" i="37" l="1"/>
  <c r="F40" i="35"/>
  <c r="J39" i="35"/>
  <c r="L39" i="35"/>
  <c r="K40" i="35"/>
  <c r="L40" i="35" s="1"/>
  <c r="M40" i="35" s="1"/>
  <c r="H40" i="35" l="1"/>
  <c r="J40" i="35" s="1"/>
  <c r="B41" i="29"/>
  <c r="H41" i="29" s="1"/>
  <c r="M39" i="35"/>
  <c r="B31" i="29"/>
  <c r="H31" i="29" s="1"/>
  <c r="F35" i="29" l="1"/>
  <c r="F36" i="29" l="1"/>
  <c r="H44"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kmn</author>
  </authors>
  <commentList>
    <comment ref="K4" authorId="0" shapeId="0" xr:uid="{00000000-0006-0000-0000-000002000000}">
      <text>
        <r>
          <rPr>
            <b/>
            <sz val="9"/>
            <color indexed="81"/>
            <rFont val="MS P ゴシック"/>
            <family val="3"/>
            <charset val="128"/>
          </rPr>
          <t>月額単価を入力下さい。各シートに自動で単価が反映されます。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5" authorId="0" shapeId="0" xr:uid="{00000000-0006-0000-0300-000001000000}">
      <text>
        <r>
          <rPr>
            <sz val="10"/>
            <color indexed="81"/>
            <rFont val="ＭＳ Ｐゴシック"/>
            <family val="3"/>
            <charset val="128"/>
          </rPr>
          <t>最初に「従事者基礎情報」シートに入力されている従事者キー番号を入力してください。</t>
        </r>
      </text>
    </comment>
    <comment ref="E26" authorId="0" shapeId="0" xr:uid="{00000000-0006-0000-0300-000002000000}">
      <text>
        <r>
          <rPr>
            <sz val="10"/>
            <color indexed="81"/>
            <rFont val="ＭＳ Ｐゴシック"/>
            <family val="3"/>
            <charset val="128"/>
          </rPr>
          <t>通訳単価は手入力してください。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YAMAGUCHI Naotaka/PR</author>
    <author>Shimodaira</author>
  </authors>
  <commentList>
    <comment ref="A5" authorId="0" shapeId="0" xr:uid="{00000000-0006-0000-0400-000001000000}">
      <text>
        <r>
          <rPr>
            <sz val="10"/>
            <color indexed="81"/>
            <rFont val="ＭＳ Ｐゴシック"/>
            <family val="3"/>
            <charset val="128"/>
          </rPr>
          <t>最初に「従事者基礎情報シート」の従事者キーを入力してください。</t>
        </r>
      </text>
    </comment>
    <comment ref="A24" authorId="1" shapeId="0" xr:uid="{00000000-0006-0000-0400-000002000000}">
      <text>
        <r>
          <rPr>
            <b/>
            <u/>
            <sz val="9"/>
            <color indexed="81"/>
            <rFont val="ＭＳ Ｐゴシック"/>
            <family val="3"/>
            <charset val="128"/>
          </rPr>
          <t>業務従事者の追加</t>
        </r>
        <r>
          <rPr>
            <b/>
            <sz val="9"/>
            <color indexed="81"/>
            <rFont val="ＭＳ Ｐゴシック"/>
            <family val="3"/>
            <charset val="128"/>
          </rPr>
          <t xml:space="preserve">
</t>
        </r>
        <r>
          <rPr>
            <sz val="9"/>
            <color indexed="81"/>
            <rFont val="ＭＳ Ｐゴシック"/>
            <family val="3"/>
            <charset val="128"/>
          </rPr>
          <t>更に行を追加する必要がある場合は、非表示になっている行を再表示させて行を増やしてください。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600-000001000000}">
      <text>
        <r>
          <rPr>
            <b/>
            <sz val="10"/>
            <color indexed="81"/>
            <rFont val="ＭＳ Ｐゴシック"/>
            <family val="3"/>
            <charset val="128"/>
          </rPr>
          <t>最初に「従事者基礎情報シート」の従事者キーを入力願います。同一人複数回の渡航回数まで同一の従事者キーを入力して増やしてください。</t>
        </r>
      </text>
    </comment>
    <comment ref="T6" authorId="0" shapeId="0" xr:uid="{00000000-0006-0000-0600-000002000000}">
      <text>
        <r>
          <rPr>
            <b/>
            <sz val="11"/>
            <color indexed="81"/>
            <rFont val="ＭＳ Ｐゴシック"/>
            <family val="3"/>
            <charset val="128"/>
          </rPr>
          <t>通常単価適用期間と特別単価適用が混在する場合は記入行を別行とし、特別単価は手入力で修正してください。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700-000001000000}">
      <text>
        <r>
          <rPr>
            <b/>
            <sz val="10"/>
            <color indexed="81"/>
            <rFont val="ＭＳ Ｐゴシック"/>
            <family val="3"/>
            <charset val="128"/>
          </rPr>
          <t>最初に「従事者基礎情報シート」の従事者キーを入力願います。同一人複数回の渡航回数まで同一の従事者キーを入力して増やしてください。</t>
        </r>
      </text>
    </comment>
    <comment ref="T6" authorId="0" shapeId="0" xr:uid="{00000000-0006-0000-0700-000002000000}">
      <text>
        <r>
          <rPr>
            <b/>
            <sz val="11"/>
            <color indexed="81"/>
            <rFont val="ＭＳ Ｐゴシック"/>
            <family val="3"/>
            <charset val="128"/>
          </rPr>
          <t>通常単価適用期間と特別単価適用が混在する場合は記入行を別行とし、特別単価は手入力で修正してください。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YAMAGUCHI Naotaka/PR</author>
    <author>津田</author>
  </authors>
  <commentList>
    <comment ref="I3" authorId="0" shapeId="0" xr:uid="{00000000-0006-0000-0800-000001000000}">
      <text>
        <r>
          <rPr>
            <b/>
            <sz val="10"/>
            <color indexed="81"/>
            <rFont val="ＭＳ Ｐゴシック"/>
            <family val="3"/>
            <charset val="128"/>
          </rPr>
          <t>航空賃の証拠書類は「様式21証書貼付台紙」に貼付し、本「証書番号」欄に「証書貼付台紙」の証書番号を記入の上、本紙を当該証書貼付台紙に添付してください。</t>
        </r>
      </text>
    </comment>
    <comment ref="D14" authorId="1" shapeId="0" xr:uid="{00000000-0006-0000-0800-000002000000}">
      <text>
        <r>
          <rPr>
            <b/>
            <sz val="9"/>
            <color indexed="81"/>
            <rFont val="MS P ゴシック"/>
            <family val="3"/>
            <charset val="128"/>
          </rPr>
          <t>プルダウンから選択してください。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A00-000001000000}">
      <text>
        <r>
          <rPr>
            <sz val="12"/>
            <color indexed="81"/>
            <rFont val="ＭＳ Ｐゴシック"/>
            <family val="3"/>
            <charset val="128"/>
          </rPr>
          <t>最初に「従事者基礎情報シート」の従事者キーを入力願います。２</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八千代エンジニヤリング　関</author>
  </authors>
  <commentList>
    <comment ref="G3" authorId="0" shapeId="0" xr:uid="{00000000-0006-0000-0C00-000001000000}">
      <text>
        <r>
          <rPr>
            <b/>
            <sz val="9"/>
            <color indexed="81"/>
            <rFont val="MS P ゴシック"/>
            <family val="3"/>
            <charset val="128"/>
          </rPr>
          <t>A6 入力情報からの自動入力されます。</t>
        </r>
        <r>
          <rPr>
            <sz val="9"/>
            <color indexed="81"/>
            <rFont val="MS P ゴシック"/>
            <family val="3"/>
            <charset val="128"/>
          </rPr>
          <t xml:space="preserve">
</t>
        </r>
      </text>
    </comment>
    <comment ref="G34" authorId="0" shapeId="0" xr:uid="{00000000-0006-0000-0C00-000002000000}">
      <text>
        <r>
          <rPr>
            <b/>
            <sz val="9"/>
            <color indexed="81"/>
            <rFont val="MS P ゴシック"/>
            <family val="3"/>
            <charset val="128"/>
          </rPr>
          <t xml:space="preserve">該当するレートを選択してください。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<sst xmlns="http://schemas.openxmlformats.org/spreadsheetml/2006/main" count="837" uniqueCount="494">
  <si>
    <t>従事者基礎情報</t>
    <rPh sb="0" eb="3">
      <t>ジュウジシャ</t>
    </rPh>
    <rPh sb="3" eb="5">
      <t>キソ</t>
    </rPh>
    <rPh sb="5" eb="7">
      <t>ジョウホウ</t>
    </rPh>
    <phoneticPr fontId="1"/>
  </si>
  <si>
    <t>最初に入力してください。</t>
    <rPh sb="0" eb="2">
      <t>サイショ</t>
    </rPh>
    <rPh sb="3" eb="5">
      <t>ニュウリョク</t>
    </rPh>
    <phoneticPr fontId="1"/>
  </si>
  <si>
    <t>従事者キー</t>
    <rPh sb="0" eb="2">
      <t>ジュウジ</t>
    </rPh>
    <rPh sb="2" eb="3">
      <t>シャ</t>
    </rPh>
    <phoneticPr fontId="8"/>
  </si>
  <si>
    <t>従事者名（居住地）</t>
    <rPh sb="0" eb="2">
      <t>ジュウジ</t>
    </rPh>
    <rPh sb="2" eb="3">
      <t>シャ</t>
    </rPh>
    <rPh sb="3" eb="4">
      <t>メイ</t>
    </rPh>
    <rPh sb="5" eb="8">
      <t>キョジュウチ</t>
    </rPh>
    <phoneticPr fontId="2"/>
  </si>
  <si>
    <t>担当業務</t>
    <rPh sb="0" eb="2">
      <t>タントウ</t>
    </rPh>
    <rPh sb="2" eb="4">
      <t>ギョウム</t>
    </rPh>
    <phoneticPr fontId="1"/>
  </si>
  <si>
    <t>所属先</t>
    <rPh sb="0" eb="2">
      <t>ショゾク</t>
    </rPh>
    <rPh sb="2" eb="3">
      <t>サキ</t>
    </rPh>
    <phoneticPr fontId="1"/>
  </si>
  <si>
    <t>格付</t>
    <rPh sb="0" eb="1">
      <t>カク</t>
    </rPh>
    <rPh sb="1" eb="2">
      <t>ヅ</t>
    </rPh>
    <phoneticPr fontId="8"/>
  </si>
  <si>
    <t>本邦外居住識別</t>
    <rPh sb="0" eb="2">
      <t>ホンポウ</t>
    </rPh>
    <rPh sb="2" eb="3">
      <t>ガイ</t>
    </rPh>
    <rPh sb="3" eb="5">
      <t>キョジュウ</t>
    </rPh>
    <rPh sb="5" eb="7">
      <t>シキベツ</t>
    </rPh>
    <phoneticPr fontId="1"/>
  </si>
  <si>
    <t>直接人件費月額単価</t>
    <rPh sb="0" eb="2">
      <t>チョクセツ</t>
    </rPh>
    <rPh sb="2" eb="5">
      <t>ジンケンヒ</t>
    </rPh>
    <rPh sb="5" eb="7">
      <t>ゲツガク</t>
    </rPh>
    <rPh sb="7" eb="9">
      <t>タンカ</t>
    </rPh>
    <phoneticPr fontId="1"/>
  </si>
  <si>
    <t>□原　×子</t>
    <rPh sb="1" eb="2">
      <t>ハラ</t>
    </rPh>
    <rPh sb="4" eb="5">
      <t>コ</t>
    </rPh>
    <phoneticPr fontId="8"/>
  </si>
  <si>
    <t>交差点設計</t>
    <rPh sb="0" eb="3">
      <t>コウサテン</t>
    </rPh>
    <rPh sb="3" eb="5">
      <t>セッケイ</t>
    </rPh>
    <phoneticPr fontId="8"/>
  </si>
  <si>
    <t>新宿プラニング</t>
    <rPh sb="0" eb="2">
      <t>シンジュク</t>
    </rPh>
    <phoneticPr fontId="8"/>
  </si>
  <si>
    <t>本邦外居住者</t>
  </si>
  <si>
    <t>号数</t>
    <rPh sb="0" eb="2">
      <t>ゴウスウ</t>
    </rPh>
    <phoneticPr fontId="8"/>
  </si>
  <si>
    <t>月額単価</t>
    <rPh sb="0" eb="4">
      <t>ゲツガクタンカ</t>
    </rPh>
    <phoneticPr fontId="8"/>
  </si>
  <si>
    <r>
      <rPr>
        <sz val="12"/>
        <color theme="1"/>
        <rFont val="ＭＳ ゴシック"/>
        <family val="3"/>
        <charset val="128"/>
      </rPr>
      <t>日当</t>
    </r>
    <rPh sb="0" eb="2">
      <t>ニットウ</t>
    </rPh>
    <phoneticPr fontId="8"/>
  </si>
  <si>
    <r>
      <rPr>
        <sz val="12"/>
        <color theme="1"/>
        <rFont val="ＭＳ ゴシック"/>
        <family val="3"/>
        <charset val="128"/>
      </rPr>
      <t>宿泊費</t>
    </r>
    <rPh sb="0" eb="3">
      <t>シュクハクヒ</t>
    </rPh>
    <phoneticPr fontId="8"/>
  </si>
  <si>
    <t>○山　△男</t>
    <rPh sb="1" eb="2">
      <t>ヤマ</t>
    </rPh>
    <rPh sb="4" eb="5">
      <t>オトコ</t>
    </rPh>
    <phoneticPr fontId="8"/>
  </si>
  <si>
    <t>交通計画Ⅱ</t>
    <rPh sb="0" eb="2">
      <t>コウツウ</t>
    </rPh>
    <rPh sb="2" eb="4">
      <t>ケイカク</t>
    </rPh>
    <phoneticPr fontId="8"/>
  </si>
  <si>
    <t>麹町設計(補強：○×企画)</t>
    <rPh sb="0" eb="2">
      <t>コウジマチ</t>
    </rPh>
    <rPh sb="2" eb="4">
      <t>セッケイ</t>
    </rPh>
    <rPh sb="5" eb="7">
      <t>ホキョウ</t>
    </rPh>
    <rPh sb="10" eb="12">
      <t>キカク</t>
    </rPh>
    <phoneticPr fontId="8"/>
  </si>
  <si>
    <t>　</t>
  </si>
  <si>
    <t>○野　△子（前任）</t>
    <rPh sb="6" eb="8">
      <t>ゼンニン</t>
    </rPh>
    <phoneticPr fontId="1"/>
  </si>
  <si>
    <t>ジェンダー分析</t>
    <phoneticPr fontId="1"/>
  </si>
  <si>
    <t>３Ｊコンサルタンツ（株）</t>
    <phoneticPr fontId="1"/>
  </si>
  <si>
    <t>道路計画</t>
    <phoneticPr fontId="1"/>
  </si>
  <si>
    <t>×木　〇子</t>
    <phoneticPr fontId="1"/>
  </si>
  <si>
    <t>新宿プラニング</t>
    <phoneticPr fontId="1"/>
  </si>
  <si>
    <t>道路計画（D枠）</t>
  </si>
  <si>
    <t>□川　×代</t>
    <phoneticPr fontId="1"/>
  </si>
  <si>
    <t>法西　●子</t>
    <rPh sb="0" eb="1">
      <t>ホウ</t>
    </rPh>
    <rPh sb="1" eb="2">
      <t>ニシ</t>
    </rPh>
    <rPh sb="4" eb="5">
      <t>コ</t>
    </rPh>
    <phoneticPr fontId="1"/>
  </si>
  <si>
    <t>通訳</t>
    <rPh sb="0" eb="2">
      <t>ツウヤク</t>
    </rPh>
    <phoneticPr fontId="1"/>
  </si>
  <si>
    <t>通訳センター株式会社</t>
    <rPh sb="0" eb="2">
      <t>ツウヤク</t>
    </rPh>
    <rPh sb="6" eb="10">
      <t>カブ</t>
    </rPh>
    <phoneticPr fontId="1"/>
  </si>
  <si>
    <t>19**年3月</t>
    <phoneticPr fontId="1"/>
  </si>
  <si>
    <t>(注）数字や日にちなどに関しては、黄色ハイライト部分のみに入力してください。それ以外の部分には計算式や他のシートなどからリンクした値が入っているので、ご注意ください。</t>
    <phoneticPr fontId="1"/>
  </si>
  <si>
    <t>このシートは様式６直接人件費、様式７業務従事者名簿、様式９航空賃、様式12戦争特約保険料の入力を省略するものであり、印刷は不要です。</t>
    <rPh sb="6" eb="8">
      <t>ヨウシキ</t>
    </rPh>
    <rPh sb="9" eb="11">
      <t>チョクセツ</t>
    </rPh>
    <rPh sb="11" eb="14">
      <t>ジンケンヒ</t>
    </rPh>
    <rPh sb="15" eb="17">
      <t>ヨウシキ</t>
    </rPh>
    <rPh sb="18" eb="20">
      <t>ギョウム</t>
    </rPh>
    <rPh sb="20" eb="23">
      <t>ジュウジシャ</t>
    </rPh>
    <rPh sb="23" eb="25">
      <t>メイボ</t>
    </rPh>
    <rPh sb="26" eb="28">
      <t>ヨウシキ</t>
    </rPh>
    <rPh sb="29" eb="31">
      <t>コウクウ</t>
    </rPh>
    <rPh sb="31" eb="32">
      <t>チン</t>
    </rPh>
    <rPh sb="33" eb="35">
      <t>ヨウシキ</t>
    </rPh>
    <rPh sb="37" eb="39">
      <t>センソウ</t>
    </rPh>
    <rPh sb="39" eb="41">
      <t>トクヤク</t>
    </rPh>
    <rPh sb="41" eb="44">
      <t>ホケンリョウ</t>
    </rPh>
    <rPh sb="45" eb="47">
      <t>ニュウリョク</t>
    </rPh>
    <rPh sb="48" eb="50">
      <t>ショウリャク</t>
    </rPh>
    <rPh sb="58" eb="60">
      <t>インサツ</t>
    </rPh>
    <rPh sb="61" eb="63">
      <t>フヨウ</t>
    </rPh>
    <phoneticPr fontId="1"/>
  </si>
  <si>
    <t>様式４</t>
    <rPh sb="0" eb="2">
      <t>ヨウシキ</t>
    </rPh>
    <phoneticPr fontId="1"/>
  </si>
  <si>
    <t>契約金額精算報告内訳書</t>
    <rPh sb="0" eb="2">
      <t>ケイヤク</t>
    </rPh>
    <rPh sb="2" eb="4">
      <t>キンガク</t>
    </rPh>
    <rPh sb="4" eb="6">
      <t>セイサン</t>
    </rPh>
    <phoneticPr fontId="1"/>
  </si>
  <si>
    <t>（単位：円）</t>
  </si>
  <si>
    <r>
      <t>費　目</t>
    </r>
    <r>
      <rPr>
        <vertAlign val="superscript"/>
        <sz val="10.5"/>
        <color indexed="8"/>
        <rFont val="ＭＳ ゴシック"/>
        <family val="3"/>
        <charset val="128"/>
      </rPr>
      <t>注1</t>
    </r>
    <phoneticPr fontId="1"/>
  </si>
  <si>
    <r>
      <t>契約金額(A)</t>
    </r>
    <r>
      <rPr>
        <vertAlign val="superscript"/>
        <sz val="10.5"/>
        <color theme="1"/>
        <rFont val="ＭＳ ゴシック"/>
        <family val="3"/>
        <charset val="128"/>
      </rPr>
      <t>注2</t>
    </r>
    <phoneticPr fontId="1"/>
  </si>
  <si>
    <r>
      <t>契約金額（流用後）(B)</t>
    </r>
    <r>
      <rPr>
        <vertAlign val="superscript"/>
        <sz val="10.5"/>
        <color indexed="8"/>
        <rFont val="ＭＳ ゴシック"/>
        <family val="3"/>
        <charset val="128"/>
      </rPr>
      <t>注3</t>
    </r>
    <rPh sb="12" eb="13">
      <t>チュウ</t>
    </rPh>
    <phoneticPr fontId="1"/>
  </si>
  <si>
    <r>
      <t>精算額(C)</t>
    </r>
    <r>
      <rPr>
        <vertAlign val="superscript"/>
        <sz val="10.5"/>
        <color indexed="8"/>
        <rFont val="ＭＳ ゴシック"/>
        <family val="3"/>
        <charset val="128"/>
      </rPr>
      <t>注4</t>
    </r>
    <phoneticPr fontId="1"/>
  </si>
  <si>
    <t>合計</t>
    <rPh sb="0" eb="2">
      <t>ゴウケイ</t>
    </rPh>
    <phoneticPr fontId="1"/>
  </si>
  <si>
    <t>課税対象額</t>
    <rPh sb="0" eb="2">
      <t>カゼイ</t>
    </rPh>
    <rPh sb="2" eb="4">
      <t>タイショウ</t>
    </rPh>
    <rPh sb="4" eb="5">
      <t>ガク</t>
    </rPh>
    <phoneticPr fontId="1"/>
  </si>
  <si>
    <t>不課税対象額</t>
    <rPh sb="0" eb="1">
      <t>フ</t>
    </rPh>
    <rPh sb="1" eb="3">
      <t>カゼイ</t>
    </rPh>
    <rPh sb="3" eb="5">
      <t>タイショウ</t>
    </rPh>
    <rPh sb="5" eb="6">
      <t>ガク</t>
    </rPh>
    <phoneticPr fontId="1"/>
  </si>
  <si>
    <t>Ⅰ．業務原価</t>
    <rPh sb="2" eb="4">
      <t>ギョウム</t>
    </rPh>
    <rPh sb="4" eb="6">
      <t>ゲンカ</t>
    </rPh>
    <phoneticPr fontId="1"/>
  </si>
  <si>
    <t>１．直接経費</t>
    <rPh sb="2" eb="4">
      <t>チョクセツ</t>
    </rPh>
    <rPh sb="4" eb="6">
      <t>ケイヒ</t>
    </rPh>
    <phoneticPr fontId="1"/>
  </si>
  <si>
    <t>(1)旅費（航空賃）</t>
    <rPh sb="3" eb="5">
      <t>リョヒ</t>
    </rPh>
    <rPh sb="6" eb="8">
      <t>コウクウ</t>
    </rPh>
    <rPh sb="8" eb="9">
      <t>チン</t>
    </rPh>
    <phoneticPr fontId="1"/>
  </si>
  <si>
    <t>(2)旅費 （その他）</t>
    <rPh sb="3" eb="5">
      <t>リョヒ</t>
    </rPh>
    <rPh sb="9" eb="10">
      <t>タ</t>
    </rPh>
    <phoneticPr fontId="1"/>
  </si>
  <si>
    <t>(3)一般業務費</t>
    <rPh sb="3" eb="5">
      <t>イッパン</t>
    </rPh>
    <rPh sb="5" eb="7">
      <t>ギョウム</t>
    </rPh>
    <rPh sb="7" eb="8">
      <t>ヒ</t>
    </rPh>
    <phoneticPr fontId="1"/>
  </si>
  <si>
    <t>(4)報告書作成費</t>
    <rPh sb="3" eb="6">
      <t>ホウコクショ</t>
    </rPh>
    <rPh sb="6" eb="8">
      <t>サクセイ</t>
    </rPh>
    <rPh sb="8" eb="9">
      <t>ヒ</t>
    </rPh>
    <phoneticPr fontId="1"/>
  </si>
  <si>
    <t>(5)機材費</t>
    <rPh sb="3" eb="5">
      <t>キザイ</t>
    </rPh>
    <rPh sb="5" eb="6">
      <t>ヒ</t>
    </rPh>
    <phoneticPr fontId="1"/>
  </si>
  <si>
    <t>(6)再委託費</t>
    <rPh sb="3" eb="6">
      <t>サイイタク</t>
    </rPh>
    <rPh sb="6" eb="7">
      <t>ヒ</t>
    </rPh>
    <phoneticPr fontId="1"/>
  </si>
  <si>
    <t>(7)国内業務費</t>
    <rPh sb="3" eb="5">
      <t>コクナイ</t>
    </rPh>
    <rPh sb="5" eb="7">
      <t>ギョウム</t>
    </rPh>
    <rPh sb="7" eb="8">
      <t>ヒ</t>
    </rPh>
    <phoneticPr fontId="1"/>
  </si>
  <si>
    <t>(8)現地一時隔離関連費</t>
    <phoneticPr fontId="1"/>
  </si>
  <si>
    <t>(9)本邦一時隔離関連費</t>
    <rPh sb="3" eb="5">
      <t>ホンポウ</t>
    </rPh>
    <phoneticPr fontId="1"/>
  </si>
  <si>
    <t>２．直接人件費</t>
    <rPh sb="2" eb="4">
      <t>チョクセツ</t>
    </rPh>
    <rPh sb="4" eb="7">
      <t>ジンケンヒ</t>
    </rPh>
    <phoneticPr fontId="1"/>
  </si>
  <si>
    <t>３．その他原価</t>
    <rPh sb="4" eb="5">
      <t>タ</t>
    </rPh>
    <rPh sb="5" eb="7">
      <t>ゲンカ</t>
    </rPh>
    <phoneticPr fontId="1"/>
  </si>
  <si>
    <t>Ⅱ.一般管理費等</t>
    <rPh sb="2" eb="4">
      <t>イッパン</t>
    </rPh>
    <rPh sb="4" eb="7">
      <t>カンリヒ</t>
    </rPh>
    <rPh sb="7" eb="8">
      <t>ラ</t>
    </rPh>
    <phoneticPr fontId="1"/>
  </si>
  <si>
    <t>Ⅲ.小計(I.＋II.)</t>
    <rPh sb="2" eb="4">
      <t>ショウケイ</t>
    </rPh>
    <phoneticPr fontId="1"/>
  </si>
  <si>
    <r>
      <t>Ⅳ．</t>
    </r>
    <r>
      <rPr>
        <vertAlign val="superscript"/>
        <sz val="10.5"/>
        <rFont val="ＭＳ ゴシック"/>
        <family val="3"/>
        <charset val="128"/>
      </rPr>
      <t>注７</t>
    </r>
    <rPh sb="2" eb="3">
      <t>チュウ</t>
    </rPh>
    <phoneticPr fontId="1"/>
  </si>
  <si>
    <t>消費税及び地方消費税8%</t>
    <phoneticPr fontId="1"/>
  </si>
  <si>
    <t>消費税及び地方消費税10%</t>
    <phoneticPr fontId="1"/>
  </si>
  <si>
    <t>合　計(Ⅲ.＋Ⅳ.)</t>
    <phoneticPr fontId="1"/>
  </si>
  <si>
    <r>
      <t>費　目</t>
    </r>
    <r>
      <rPr>
        <vertAlign val="superscript"/>
        <sz val="10.5"/>
        <rFont val="ＭＳ ゴシック"/>
        <family val="3"/>
        <charset val="128"/>
      </rPr>
      <t>注1</t>
    </r>
    <phoneticPr fontId="1"/>
  </si>
  <si>
    <t>前払額(D)</t>
    <phoneticPr fontId="1"/>
  </si>
  <si>
    <r>
      <t>部分払額(E)</t>
    </r>
    <r>
      <rPr>
        <vertAlign val="superscript"/>
        <sz val="10.5"/>
        <rFont val="ＭＳ ゴシック"/>
        <family val="3"/>
        <charset val="128"/>
      </rPr>
      <t>注5</t>
    </r>
    <phoneticPr fontId="1"/>
  </si>
  <si>
    <t>概算払額(F)</t>
    <phoneticPr fontId="1"/>
  </si>
  <si>
    <r>
      <t>請求額(G)=(C)-(D)-(E)-(F)</t>
    </r>
    <r>
      <rPr>
        <vertAlign val="superscript"/>
        <sz val="10.5"/>
        <rFont val="ＭＳ ゴシック"/>
        <family val="3"/>
        <charset val="128"/>
      </rPr>
      <t>注6</t>
    </r>
    <rPh sb="2" eb="3">
      <t>ガク</t>
    </rPh>
    <rPh sb="22" eb="23">
      <t>チュウ</t>
    </rPh>
    <phoneticPr fontId="1"/>
  </si>
  <si>
    <t>Ⅳ．</t>
    <phoneticPr fontId="1"/>
  </si>
  <si>
    <t>千円未満切捨て廃止により、契約金額を超える精算額となる場合は、コロナ関連経費なども含めて超過額が契約金額（税込）の50万円以内において、打合簿不要で精算対象となります。該当する場合は、左記のチェックボックスに「レ」を入れてください。なお、50万円を超える場合は変更契約が必要となりますので予めご注意ください。</t>
  </si>
  <si>
    <r>
      <t xml:space="preserve">注１）費目については、契約締結時期により、別の費目構成となっている場合があります。契約金額内訳書に記載されている費目を使用してください。
注２）契約変更している場合は、最終契約変更後の契約金額内訳を記載してください。
注３）費目間流用を行った後の契約金額内訳を記載してください。また、費目間流用に係る打合簿（写）を添付してください。
注４）直接人件費、その他原価及び一般管理費等については、精算報告明細書の精算額を記載してください。また、支出実績中間確認を行った場合は、確認済みの経費も精算額に含め、最新の「支出実績中間確認通知書」（写）を添付ください。
注５）複数の部分払がある場合はその合計額を記載してください。
注６）請求額には、精算額から前払額、部分払額及び概算払額を控除した数字を記載してください。
</t>
    </r>
    <r>
      <rPr>
        <sz val="9"/>
        <color rgb="FFFF0000"/>
        <rFont val="ＭＳ ゴシック"/>
        <family val="3"/>
        <charset val="128"/>
      </rPr>
      <t>注７）1円未満の端数は切捨てしてください。</t>
    </r>
    <rPh sb="267" eb="268">
      <t>ウツ</t>
    </rPh>
    <rPh sb="309" eb="310">
      <t>チュウ</t>
    </rPh>
    <rPh sb="355" eb="356">
      <t>チュウ</t>
    </rPh>
    <rPh sb="359" eb="360">
      <t>エン</t>
    </rPh>
    <rPh sb="360" eb="362">
      <t>ミマン</t>
    </rPh>
    <rPh sb="363" eb="365">
      <t>ハスウ</t>
    </rPh>
    <phoneticPr fontId="1"/>
  </si>
  <si>
    <t>様式５</t>
    <phoneticPr fontId="1"/>
  </si>
  <si>
    <t>直接経費費目間流用計算表
（打合簿なしの費目間流用に関する計算表）</t>
    <rPh sb="14" eb="16">
      <t>ウチアワ</t>
    </rPh>
    <rPh sb="16" eb="17">
      <t>ボ</t>
    </rPh>
    <phoneticPr fontId="1"/>
  </si>
  <si>
    <r>
      <t>費目（中項目）</t>
    </r>
    <r>
      <rPr>
        <vertAlign val="superscript"/>
        <sz val="10.5"/>
        <rFont val="ＭＳ ゴシック"/>
        <family val="3"/>
        <charset val="128"/>
      </rPr>
      <t>注１</t>
    </r>
  </si>
  <si>
    <r>
      <t>　契約金額
（流用後）</t>
    </r>
    <r>
      <rPr>
        <vertAlign val="superscript"/>
        <sz val="10.5"/>
        <color indexed="8"/>
        <rFont val="ＭＳ ゴシック"/>
        <family val="3"/>
        <charset val="128"/>
      </rPr>
      <t>注２</t>
    </r>
    <phoneticPr fontId="1"/>
  </si>
  <si>
    <r>
      <t>　支出額</t>
    </r>
    <r>
      <rPr>
        <vertAlign val="superscript"/>
        <sz val="10.5"/>
        <color indexed="8"/>
        <rFont val="ＭＳ ゴシック"/>
        <family val="3"/>
        <charset val="128"/>
      </rPr>
      <t>注３</t>
    </r>
    <phoneticPr fontId="1"/>
  </si>
  <si>
    <r>
      <t>(C)　精算額</t>
    </r>
    <r>
      <rPr>
        <vertAlign val="superscript"/>
        <sz val="10.5"/>
        <color indexed="8"/>
        <rFont val="ＭＳ ゴシック"/>
        <family val="3"/>
        <charset val="128"/>
      </rPr>
      <t>注４</t>
    </r>
    <phoneticPr fontId="1"/>
  </si>
  <si>
    <r>
      <t>差額</t>
    </r>
    <r>
      <rPr>
        <vertAlign val="superscript"/>
        <sz val="10.5"/>
        <color indexed="8"/>
        <rFont val="ＭＳ ゴシック"/>
        <family val="3"/>
        <charset val="128"/>
      </rPr>
      <t>注５</t>
    </r>
  </si>
  <si>
    <r>
      <t>参考上限値</t>
    </r>
    <r>
      <rPr>
        <vertAlign val="superscript"/>
        <sz val="10.5"/>
        <color indexed="8"/>
        <rFont val="ＭＳ ゴシック"/>
        <family val="3"/>
        <charset val="128"/>
      </rPr>
      <t>注６</t>
    </r>
  </si>
  <si>
    <r>
      <t>備　考</t>
    </r>
    <r>
      <rPr>
        <vertAlign val="superscript"/>
        <sz val="10.5"/>
        <color indexed="8"/>
        <rFont val="ＭＳ ゴシック"/>
        <family val="3"/>
        <charset val="128"/>
      </rPr>
      <t>注７</t>
    </r>
  </si>
  <si>
    <t>(A)合計</t>
    <rPh sb="3" eb="5">
      <t>ゴウケイ</t>
    </rPh>
    <phoneticPr fontId="1"/>
  </si>
  <si>
    <t>(B)合計</t>
    <rPh sb="3" eb="5">
      <t>ゴウケイ</t>
    </rPh>
    <phoneticPr fontId="1"/>
  </si>
  <si>
    <t>(C)　合計</t>
    <rPh sb="4" eb="6">
      <t>ゴウケイ</t>
    </rPh>
    <phoneticPr fontId="1"/>
  </si>
  <si>
    <t>(A)-(C)</t>
  </si>
  <si>
    <t>(A)×5%</t>
  </si>
  <si>
    <t>（１）旅費（航空賃）</t>
  </si>
  <si>
    <t>（２）旅費（その他）</t>
  </si>
  <si>
    <r>
      <t>（３）一般業務費</t>
    </r>
    <r>
      <rPr>
        <vertAlign val="superscript"/>
        <sz val="10.5"/>
        <color indexed="8"/>
        <rFont val="ＭＳ ゴシック"/>
        <family val="3"/>
        <charset val="128"/>
      </rPr>
      <t>注８</t>
    </r>
  </si>
  <si>
    <t>（４）報告書作成費</t>
    <rPh sb="3" eb="6">
      <t>ホウコクショ</t>
    </rPh>
    <phoneticPr fontId="1"/>
  </si>
  <si>
    <t>（５）機材費</t>
  </si>
  <si>
    <t>（６）再委託費</t>
  </si>
  <si>
    <t>（７）国内業務費</t>
    <rPh sb="5" eb="7">
      <t>ギョウム</t>
    </rPh>
    <phoneticPr fontId="1"/>
  </si>
  <si>
    <r>
      <t>（８）現地一時隔離関連費</t>
    </r>
    <r>
      <rPr>
        <vertAlign val="superscript"/>
        <sz val="10.5"/>
        <rFont val="ＭＳ ゴシック"/>
        <family val="3"/>
        <charset val="128"/>
      </rPr>
      <t>注10</t>
    </r>
    <rPh sb="12" eb="13">
      <t>チュウ</t>
    </rPh>
    <phoneticPr fontId="1"/>
  </si>
  <si>
    <t>（９）本邦一時隔離関連費</t>
    <rPh sb="3" eb="5">
      <t>ホンポウ</t>
    </rPh>
    <phoneticPr fontId="1"/>
  </si>
  <si>
    <t>合  計</t>
    <phoneticPr fontId="1"/>
  </si>
  <si>
    <t>注）打合簿なしの費目間流用が発生した場合のみ添付してください。</t>
    <rPh sb="0" eb="1">
      <t>チュウ</t>
    </rPh>
    <rPh sb="2" eb="4">
      <t>ウチアワ</t>
    </rPh>
    <rPh sb="4" eb="5">
      <t>ボ</t>
    </rPh>
    <rPh sb="8" eb="10">
      <t>ヒモク</t>
    </rPh>
    <rPh sb="10" eb="11">
      <t>カン</t>
    </rPh>
    <rPh sb="11" eb="13">
      <t>リュウヨウ</t>
    </rPh>
    <rPh sb="14" eb="16">
      <t>ハッセイ</t>
    </rPh>
    <rPh sb="18" eb="20">
      <t>バアイ</t>
    </rPh>
    <rPh sb="22" eb="24">
      <t>テンプ</t>
    </rPh>
    <phoneticPr fontId="1"/>
  </si>
  <si>
    <t>注１）費目については、契約締結時期により、別の費目構成となっている場合があります。契約金額内訳書に記載されている費目を使用してください。
注２）「打合簿あり」での費目間流用を行った後の契約金額内訳を記載してください。
注３）それぞれの費目の「精算報告明細書」に記載されている支出実績をそのまま記載してください。
注４）精算額の確定に当たっては、当該費目の契約金額（流用後）の5％か50万円のいずれか低い金額の範囲内まで、「打合簿なし」の流用を認めています。この運用を反映して、精算額を記載してください。なお、直接経費精算額の合計額は、決して契約金額（流用後）の合計額を超えることは認められませんので、契約金額（流用後）の合計額の範囲内で、「打合簿なし」の流用をしてください。
注５）契約金額（流用後）と精算額の差額を記載してください。この差額が50万円か次欄の参考上限値のいずれか低い金額以下であれば、打合簿なしの流用が認められます。
注６）差額と比較するための参考値として、「(A)×5%」の計算結果を記載してください。差額が０である場合は、記載の必要はありません。
注７）5%か50万円のいずれか低い金額の範囲内の増額であれば、「打合簿なし」の流用可能ですので、理由の記載は不要です。特記すべき事項がありましたら、記載ください。
注８）一般業務費定率化案件については、一般業務費の流用は認められません。
注９）消費税額の増額を伴う流用は認められません。精算額の課税対象額の合計が契約金額（流用後）の合計を上回らない範囲で流用ください。
注１０）新型コロナウィルス対策にかかる費用（PCR検査関連費用、コロナ対策関連経費、一時隔離関連経費）については、特例措置のため他の目的への費目間流用は認められません。</t>
    <rPh sb="509" eb="511">
      <t>ゾウガク</t>
    </rPh>
    <rPh sb="604" eb="605">
      <t>チュウ</t>
    </rPh>
    <rPh sb="607" eb="610">
      <t>ショウヒゼイ</t>
    </rPh>
    <rPh sb="610" eb="611">
      <t>ガク</t>
    </rPh>
    <rPh sb="612" eb="614">
      <t>ゾウガク</t>
    </rPh>
    <rPh sb="615" eb="616">
      <t>トモナ</t>
    </rPh>
    <rPh sb="617" eb="619">
      <t>リュウヨウ</t>
    </rPh>
    <rPh sb="620" eb="621">
      <t>ミト</t>
    </rPh>
    <rPh sb="628" eb="631">
      <t>セイサンガク</t>
    </rPh>
    <rPh sb="632" eb="634">
      <t>カゼイ</t>
    </rPh>
    <rPh sb="634" eb="636">
      <t>タイショウ</t>
    </rPh>
    <rPh sb="636" eb="637">
      <t>ガク</t>
    </rPh>
    <rPh sb="638" eb="640">
      <t>ゴウケイ</t>
    </rPh>
    <rPh sb="641" eb="643">
      <t>ケイヤク</t>
    </rPh>
    <rPh sb="643" eb="645">
      <t>キンガク</t>
    </rPh>
    <rPh sb="646" eb="648">
      <t>リュウヨウ</t>
    </rPh>
    <rPh sb="648" eb="649">
      <t>ゴ</t>
    </rPh>
    <rPh sb="651" eb="653">
      <t>ゴウケイ</t>
    </rPh>
    <rPh sb="654" eb="656">
      <t>ウワマワ</t>
    </rPh>
    <rPh sb="659" eb="661">
      <t>ハンイ</t>
    </rPh>
    <rPh sb="662" eb="664">
      <t>リュウヨウ</t>
    </rPh>
    <rPh sb="670" eb="671">
      <t>チュウ</t>
    </rPh>
    <phoneticPr fontId="1"/>
  </si>
  <si>
    <t>様式６</t>
    <phoneticPr fontId="1"/>
  </si>
  <si>
    <t>精算報告明細書（直接人件費）</t>
    <phoneticPr fontId="1"/>
  </si>
  <si>
    <t>従事者キー</t>
    <rPh sb="0" eb="3">
      <t>ジュウジシャ</t>
    </rPh>
    <phoneticPr fontId="1"/>
  </si>
  <si>
    <t>氏名</t>
    <rPh sb="0" eb="2">
      <t>シメイ</t>
    </rPh>
    <phoneticPr fontId="1"/>
  </si>
  <si>
    <t>格付</t>
    <rPh sb="0" eb="1">
      <t>カク</t>
    </rPh>
    <rPh sb="1" eb="2">
      <t>ヅ</t>
    </rPh>
    <phoneticPr fontId="1"/>
  </si>
  <si>
    <t>月額単価</t>
    <rPh sb="0" eb="2">
      <t>ゲツガク</t>
    </rPh>
    <rPh sb="2" eb="4">
      <t>タンカ</t>
    </rPh>
    <phoneticPr fontId="1"/>
  </si>
  <si>
    <t>現地業務</t>
    <rPh sb="0" eb="2">
      <t>ゲンチ</t>
    </rPh>
    <rPh sb="2" eb="4">
      <t>ギョウム</t>
    </rPh>
    <phoneticPr fontId="1"/>
  </si>
  <si>
    <t>国内業務</t>
    <rPh sb="0" eb="2">
      <t>コクナイ</t>
    </rPh>
    <rPh sb="2" eb="4">
      <t>ギョウム</t>
    </rPh>
    <phoneticPr fontId="1"/>
  </si>
  <si>
    <t>合計金額</t>
    <rPh sb="0" eb="2">
      <t>ゴウケイ</t>
    </rPh>
    <rPh sb="2" eb="4">
      <t>キンガク</t>
    </rPh>
    <phoneticPr fontId="1"/>
  </si>
  <si>
    <r>
      <t>所属先</t>
    </r>
    <r>
      <rPr>
        <vertAlign val="superscript"/>
        <sz val="12"/>
        <color indexed="8"/>
        <rFont val="ＭＳ ゴシック"/>
        <family val="3"/>
        <charset val="128"/>
      </rPr>
      <t>注１</t>
    </r>
    <rPh sb="0" eb="2">
      <t>ショゾク</t>
    </rPh>
    <rPh sb="2" eb="3">
      <t>サキ</t>
    </rPh>
    <rPh sb="3" eb="4">
      <t>チュウ</t>
    </rPh>
    <phoneticPr fontId="1"/>
  </si>
  <si>
    <r>
      <t>一般管理費等</t>
    </r>
    <r>
      <rPr>
        <vertAlign val="superscript"/>
        <sz val="12"/>
        <rFont val="ＭＳ ゴシック"/>
        <family val="3"/>
        <charset val="128"/>
      </rPr>
      <t>注２</t>
    </r>
    <r>
      <rPr>
        <sz val="12"/>
        <color theme="1"/>
        <rFont val="ＭＳ ゴシック"/>
        <family val="3"/>
        <charset val="128"/>
      </rPr>
      <t xml:space="preserve">
算定対象金額</t>
    </r>
    <rPh sb="0" eb="2">
      <t>イッパン</t>
    </rPh>
    <rPh sb="2" eb="5">
      <t>カンリヒ</t>
    </rPh>
    <rPh sb="5" eb="6">
      <t>トウ</t>
    </rPh>
    <rPh sb="6" eb="7">
      <t>チュウ</t>
    </rPh>
    <rPh sb="9" eb="11">
      <t>サンテイ</t>
    </rPh>
    <rPh sb="11" eb="13">
      <t>タイショウ</t>
    </rPh>
    <rPh sb="13" eb="15">
      <t>キンガク</t>
    </rPh>
    <phoneticPr fontId="1"/>
  </si>
  <si>
    <t>人月</t>
    <rPh sb="0" eb="2">
      <t>ニンゲツ</t>
    </rPh>
    <phoneticPr fontId="1"/>
  </si>
  <si>
    <t>金額</t>
    <rPh sb="0" eb="2">
      <t>キンガク</t>
    </rPh>
    <phoneticPr fontId="1"/>
  </si>
  <si>
    <t>小　計</t>
    <rPh sb="0" eb="1">
      <t>ショウ</t>
    </rPh>
    <rPh sb="2" eb="3">
      <t>ケイ</t>
    </rPh>
    <phoneticPr fontId="1"/>
  </si>
  <si>
    <t>日額単価</t>
    <rPh sb="0" eb="2">
      <t>ニチガク</t>
    </rPh>
    <rPh sb="2" eb="4">
      <t>タンカ</t>
    </rPh>
    <phoneticPr fontId="1"/>
  </si>
  <si>
    <t>人日</t>
    <rPh sb="0" eb="1">
      <t>ニン</t>
    </rPh>
    <rPh sb="1" eb="2">
      <t>ニチ</t>
    </rPh>
    <phoneticPr fontId="1"/>
  </si>
  <si>
    <t>合計額</t>
    <phoneticPr fontId="1"/>
  </si>
  <si>
    <t>合計額</t>
    <rPh sb="0" eb="2">
      <t>ゴウケイ</t>
    </rPh>
    <rPh sb="2" eb="3">
      <t>ガク</t>
    </rPh>
    <phoneticPr fontId="1"/>
  </si>
  <si>
    <t>本邦外に居住する従事者が本邦で行った現地業務（課税対象）、本邦外で行った国内業務（不課税対象）がある場合は以下に記載ください。
（上の表は総表、下の表は上の表の内数との位置づけなので、下の表に記載いただく部分を上の表から差し引く必要はありません）</t>
    <rPh sb="0" eb="2">
      <t>ホンポウ</t>
    </rPh>
    <rPh sb="2" eb="3">
      <t>ガイ</t>
    </rPh>
    <rPh sb="4" eb="6">
      <t>キョジュウ</t>
    </rPh>
    <rPh sb="8" eb="11">
      <t>ジュウジシャ</t>
    </rPh>
    <rPh sb="12" eb="14">
      <t>ホンポウ</t>
    </rPh>
    <rPh sb="15" eb="16">
      <t>オコナ</t>
    </rPh>
    <rPh sb="18" eb="20">
      <t>ゲンチ</t>
    </rPh>
    <rPh sb="20" eb="22">
      <t>ギョウム</t>
    </rPh>
    <rPh sb="23" eb="25">
      <t>カゼイ</t>
    </rPh>
    <rPh sb="25" eb="27">
      <t>タイショウ</t>
    </rPh>
    <rPh sb="29" eb="31">
      <t>ホンポウ</t>
    </rPh>
    <rPh sb="31" eb="32">
      <t>ガイ</t>
    </rPh>
    <rPh sb="33" eb="34">
      <t>オコナ</t>
    </rPh>
    <rPh sb="36" eb="38">
      <t>コクナイ</t>
    </rPh>
    <rPh sb="38" eb="40">
      <t>ギョウム</t>
    </rPh>
    <rPh sb="41" eb="42">
      <t>フ</t>
    </rPh>
    <rPh sb="42" eb="44">
      <t>カゼイ</t>
    </rPh>
    <rPh sb="44" eb="46">
      <t>タイショウ</t>
    </rPh>
    <rPh sb="50" eb="52">
      <t>バアイ</t>
    </rPh>
    <rPh sb="53" eb="55">
      <t>イカ</t>
    </rPh>
    <rPh sb="56" eb="58">
      <t>キサイ</t>
    </rPh>
    <rPh sb="65" eb="66">
      <t>ウエ</t>
    </rPh>
    <rPh sb="67" eb="68">
      <t>ヒョウ</t>
    </rPh>
    <rPh sb="69" eb="71">
      <t>ソウヒョウ</t>
    </rPh>
    <rPh sb="72" eb="73">
      <t>シタ</t>
    </rPh>
    <rPh sb="74" eb="75">
      <t>ヒョウ</t>
    </rPh>
    <rPh sb="76" eb="77">
      <t>ウエ</t>
    </rPh>
    <rPh sb="78" eb="79">
      <t>ヒョウ</t>
    </rPh>
    <rPh sb="80" eb="81">
      <t>ウチ</t>
    </rPh>
    <rPh sb="81" eb="82">
      <t>スウ</t>
    </rPh>
    <rPh sb="84" eb="86">
      <t>イチ</t>
    </rPh>
    <rPh sb="92" eb="93">
      <t>シタ</t>
    </rPh>
    <rPh sb="94" eb="95">
      <t>ヒョウ</t>
    </rPh>
    <rPh sb="96" eb="98">
      <t>キサイ</t>
    </rPh>
    <rPh sb="102" eb="104">
      <t>ブブン</t>
    </rPh>
    <rPh sb="105" eb="106">
      <t>ウエ</t>
    </rPh>
    <rPh sb="107" eb="108">
      <t>ヒョウ</t>
    </rPh>
    <rPh sb="110" eb="111">
      <t>サ</t>
    </rPh>
    <rPh sb="112" eb="113">
      <t>ヒ</t>
    </rPh>
    <rPh sb="114" eb="116">
      <t>ヒツヨウ</t>
    </rPh>
    <phoneticPr fontId="1"/>
  </si>
  <si>
    <r>
      <t>一般管理費等</t>
    </r>
    <r>
      <rPr>
        <vertAlign val="superscript"/>
        <sz val="12"/>
        <rFont val="ＭＳ ゴシック"/>
        <family val="3"/>
        <charset val="128"/>
      </rPr>
      <t xml:space="preserve">注２ </t>
    </r>
    <r>
      <rPr>
        <sz val="12"/>
        <rFont val="ＭＳ ゴシック"/>
        <family val="3"/>
        <charset val="128"/>
      </rPr>
      <t>算定対象金額</t>
    </r>
    <rPh sb="0" eb="2">
      <t>イッパン</t>
    </rPh>
    <rPh sb="2" eb="5">
      <t>カンリヒ</t>
    </rPh>
    <rPh sb="5" eb="6">
      <t>トウ</t>
    </rPh>
    <rPh sb="6" eb="7">
      <t>チュウ</t>
    </rPh>
    <rPh sb="9" eb="11">
      <t>サンテイ</t>
    </rPh>
    <rPh sb="11" eb="13">
      <t>タイショウ</t>
    </rPh>
    <rPh sb="13" eb="15">
      <t>キンガク</t>
    </rPh>
    <phoneticPr fontId="1"/>
  </si>
  <si>
    <t>直接人件費</t>
    <rPh sb="0" eb="2">
      <t>チョクセツ</t>
    </rPh>
    <rPh sb="2" eb="5">
      <t>ジンケンヒ</t>
    </rPh>
    <phoneticPr fontId="1"/>
  </si>
  <si>
    <t>一般管理費等算定対象金額</t>
    <phoneticPr fontId="1"/>
  </si>
  <si>
    <t>契約金額</t>
    <rPh sb="0" eb="2">
      <t>ケイヤク</t>
    </rPh>
    <rPh sb="2" eb="4">
      <t>キンガク</t>
    </rPh>
    <phoneticPr fontId="1"/>
  </si>
  <si>
    <r>
      <t>実績額</t>
    </r>
    <r>
      <rPr>
        <vertAlign val="superscript"/>
        <sz val="14"/>
        <rFont val="ＭＳ ゴシック"/>
        <family val="3"/>
        <charset val="128"/>
      </rPr>
      <t>注３</t>
    </r>
    <rPh sb="0" eb="3">
      <t>ジッセキガク</t>
    </rPh>
    <rPh sb="3" eb="4">
      <t>チュウ</t>
    </rPh>
    <phoneticPr fontId="1"/>
  </si>
  <si>
    <r>
      <t>精算額</t>
    </r>
    <r>
      <rPr>
        <vertAlign val="superscript"/>
        <sz val="14"/>
        <rFont val="ＭＳ ゴシック"/>
        <family val="3"/>
        <charset val="128"/>
      </rPr>
      <t>注４</t>
    </r>
    <rPh sb="0" eb="3">
      <t>セイサンガク</t>
    </rPh>
    <rPh sb="3" eb="4">
      <t>チュウ</t>
    </rPh>
    <phoneticPr fontId="1"/>
  </si>
  <si>
    <t>注１）所属先がない場合は「所属先」欄に「個人扱い（補強）」と記載してください。
注２）個人扱いの補強である業務従事者や通訳に係る直接人件費については、一般管理費等の算定対象となりません。このため、算定対象となる直接人件費のみを記載してください。
注３）実績額については、上表で算出された合計額を記載ください。
注４）精算額については、契約金額と実績額のいずれか低い方を精算額として記載してください。なお、実績額が契約金額を上回った場合、課税対象額については精算額＝実績額とし、不課税対象額については契約金額から課税対象額を減じた額とします。</t>
    <rPh sb="0" eb="1">
      <t>チュウ</t>
    </rPh>
    <rPh sb="3" eb="5">
      <t>ショゾク</t>
    </rPh>
    <rPh sb="5" eb="6">
      <t>サキ</t>
    </rPh>
    <rPh sb="9" eb="11">
      <t>バアイ</t>
    </rPh>
    <rPh sb="17" eb="18">
      <t>ラン</t>
    </rPh>
    <rPh sb="20" eb="22">
      <t>コジン</t>
    </rPh>
    <rPh sb="22" eb="23">
      <t>アツカ</t>
    </rPh>
    <rPh sb="25" eb="27">
      <t>ホキョウ</t>
    </rPh>
    <rPh sb="30" eb="32">
      <t>キサイ</t>
    </rPh>
    <rPh sb="40" eb="41">
      <t>チュウ</t>
    </rPh>
    <rPh sb="43" eb="45">
      <t>コジン</t>
    </rPh>
    <rPh sb="45" eb="46">
      <t>アツカ</t>
    </rPh>
    <rPh sb="48" eb="50">
      <t>ホキョウ</t>
    </rPh>
    <rPh sb="53" eb="55">
      <t>ギョウム</t>
    </rPh>
    <rPh sb="55" eb="58">
      <t>ジュウジシャ</t>
    </rPh>
    <rPh sb="59" eb="61">
      <t>ツウヤク</t>
    </rPh>
    <rPh sb="62" eb="63">
      <t>カカ</t>
    </rPh>
    <rPh sb="64" eb="66">
      <t>チョクセツ</t>
    </rPh>
    <rPh sb="66" eb="69">
      <t>ジンケンヒ</t>
    </rPh>
    <rPh sb="75" eb="77">
      <t>イッパン</t>
    </rPh>
    <rPh sb="77" eb="80">
      <t>カンリヒ</t>
    </rPh>
    <rPh sb="80" eb="81">
      <t>トウ</t>
    </rPh>
    <rPh sb="82" eb="84">
      <t>サンテイ</t>
    </rPh>
    <rPh sb="84" eb="86">
      <t>タイショウ</t>
    </rPh>
    <rPh sb="98" eb="100">
      <t>サンテイ</t>
    </rPh>
    <rPh sb="100" eb="102">
      <t>タイショウ</t>
    </rPh>
    <rPh sb="105" eb="107">
      <t>チョクセツ</t>
    </rPh>
    <rPh sb="107" eb="110">
      <t>ジンケンヒ</t>
    </rPh>
    <rPh sb="113" eb="115">
      <t>キサイ</t>
    </rPh>
    <rPh sb="123" eb="124">
      <t>チュウ</t>
    </rPh>
    <rPh sb="155" eb="156">
      <t>チュウ</t>
    </rPh>
    <rPh sb="202" eb="205">
      <t>ジッセキガク</t>
    </rPh>
    <rPh sb="206" eb="208">
      <t>ケイヤク</t>
    </rPh>
    <rPh sb="208" eb="210">
      <t>キンガク</t>
    </rPh>
    <rPh sb="211" eb="213">
      <t>ウワマワ</t>
    </rPh>
    <rPh sb="215" eb="217">
      <t>バアイ</t>
    </rPh>
    <rPh sb="218" eb="220">
      <t>カゼイ</t>
    </rPh>
    <rPh sb="220" eb="222">
      <t>タイショウ</t>
    </rPh>
    <rPh sb="222" eb="223">
      <t>ガク</t>
    </rPh>
    <rPh sb="228" eb="230">
      <t>セイサン</t>
    </rPh>
    <rPh sb="230" eb="231">
      <t>ガク</t>
    </rPh>
    <rPh sb="232" eb="235">
      <t>ジッセキガク</t>
    </rPh>
    <rPh sb="238" eb="239">
      <t>フ</t>
    </rPh>
    <rPh sb="239" eb="241">
      <t>カゼイ</t>
    </rPh>
    <rPh sb="241" eb="243">
      <t>タイショウ</t>
    </rPh>
    <rPh sb="243" eb="244">
      <t>ガク</t>
    </rPh>
    <rPh sb="249" eb="251">
      <t>ケイヤク</t>
    </rPh>
    <rPh sb="251" eb="253">
      <t>キンガク</t>
    </rPh>
    <rPh sb="255" eb="257">
      <t>カゼイ</t>
    </rPh>
    <rPh sb="257" eb="259">
      <t>タイショウ</t>
    </rPh>
    <rPh sb="259" eb="260">
      <t>ガク</t>
    </rPh>
    <rPh sb="261" eb="262">
      <t>ゲン</t>
    </rPh>
    <rPh sb="264" eb="265">
      <t>ガク</t>
    </rPh>
    <phoneticPr fontId="1"/>
  </si>
  <si>
    <t>様式７</t>
    <phoneticPr fontId="1"/>
  </si>
  <si>
    <t>業務従事者名簿</t>
    <phoneticPr fontId="8"/>
  </si>
  <si>
    <t>従事者
キー</t>
    <rPh sb="0" eb="3">
      <t>ジュウジシャ</t>
    </rPh>
    <phoneticPr fontId="1"/>
  </si>
  <si>
    <t>氏名</t>
    <rPh sb="0" eb="2">
      <t>シメイ</t>
    </rPh>
    <phoneticPr fontId="8"/>
  </si>
  <si>
    <t>担当業務</t>
    <rPh sb="2" eb="4">
      <t>ギョウイム</t>
    </rPh>
    <phoneticPr fontId="8"/>
  </si>
  <si>
    <t>所属先</t>
  </si>
  <si>
    <t>格付</t>
  </si>
  <si>
    <t>様式８</t>
    <rPh sb="0" eb="2">
      <t>ヨウシキ</t>
    </rPh>
    <phoneticPr fontId="1"/>
  </si>
  <si>
    <t>精算報告明細書（その他原価及び一般管理費等）</t>
    <rPh sb="0" eb="2">
      <t>セイサン</t>
    </rPh>
    <rPh sb="2" eb="4">
      <t>ホウコク</t>
    </rPh>
    <rPh sb="4" eb="7">
      <t>メイサイショ</t>
    </rPh>
    <rPh sb="10" eb="11">
      <t>タ</t>
    </rPh>
    <rPh sb="11" eb="13">
      <t>ゲンカ</t>
    </rPh>
    <rPh sb="13" eb="14">
      <t>オヨ</t>
    </rPh>
    <rPh sb="15" eb="17">
      <t>イッパン</t>
    </rPh>
    <rPh sb="17" eb="20">
      <t>カンリヒ</t>
    </rPh>
    <rPh sb="20" eb="21">
      <t>トウ</t>
    </rPh>
    <phoneticPr fontId="8"/>
  </si>
  <si>
    <t>１．その他原価</t>
    <rPh sb="4" eb="5">
      <t>タ</t>
    </rPh>
    <rPh sb="5" eb="7">
      <t>ゲンカ</t>
    </rPh>
    <phoneticPr fontId="8"/>
  </si>
  <si>
    <t xml:space="preserve"> （１）合計</t>
    <rPh sb="4" eb="6">
      <t>ゴウケイ</t>
    </rPh>
    <phoneticPr fontId="1"/>
  </si>
  <si>
    <t>直接人件費</t>
    <rPh sb="0" eb="2">
      <t>チョクセツ</t>
    </rPh>
    <rPh sb="2" eb="5">
      <t>ジンケンヒ</t>
    </rPh>
    <phoneticPr fontId="8"/>
  </si>
  <si>
    <t>円　× その他原価率</t>
    <rPh sb="0" eb="1">
      <t>エン</t>
    </rPh>
    <rPh sb="6" eb="7">
      <t>タ</t>
    </rPh>
    <rPh sb="7" eb="9">
      <t>ゲンカ</t>
    </rPh>
    <rPh sb="9" eb="10">
      <t>リツ</t>
    </rPh>
    <phoneticPr fontId="8"/>
  </si>
  <si>
    <t>　％　＝</t>
    <phoneticPr fontId="8"/>
  </si>
  <si>
    <t>円</t>
    <rPh sb="0" eb="1">
      <t>エン</t>
    </rPh>
    <phoneticPr fontId="8"/>
  </si>
  <si>
    <t>（通訳分を含まない。）</t>
    <rPh sb="1" eb="3">
      <t>ツウヤク</t>
    </rPh>
    <rPh sb="3" eb="4">
      <t>ブン</t>
    </rPh>
    <rPh sb="5" eb="6">
      <t>フク</t>
    </rPh>
    <phoneticPr fontId="1"/>
  </si>
  <si>
    <t>契約金額</t>
    <rPh sb="0" eb="2">
      <t>ケイヤク</t>
    </rPh>
    <rPh sb="2" eb="4">
      <t>キンガク</t>
    </rPh>
    <phoneticPr fontId="8"/>
  </si>
  <si>
    <t xml:space="preserve">実績額 </t>
    <rPh sb="0" eb="3">
      <t>ジッセキガク</t>
    </rPh>
    <phoneticPr fontId="8"/>
  </si>
  <si>
    <t>精算額</t>
    <rPh sb="0" eb="3">
      <t>セイサンガク</t>
    </rPh>
    <phoneticPr fontId="8"/>
  </si>
  <si>
    <t>（契約金額精算報告内訳書に転記）</t>
    <phoneticPr fontId="1"/>
  </si>
  <si>
    <t xml:space="preserve"> （２）課税対象</t>
    <rPh sb="4" eb="6">
      <t>カゼイ</t>
    </rPh>
    <rPh sb="6" eb="8">
      <t>タイショウ</t>
    </rPh>
    <phoneticPr fontId="1"/>
  </si>
  <si>
    <t xml:space="preserve"> （３）不課税対象額</t>
    <rPh sb="4" eb="5">
      <t>フ</t>
    </rPh>
    <rPh sb="5" eb="7">
      <t>カゼイ</t>
    </rPh>
    <rPh sb="7" eb="9">
      <t>タイショウ</t>
    </rPh>
    <rPh sb="9" eb="10">
      <t>ガク</t>
    </rPh>
    <phoneticPr fontId="1"/>
  </si>
  <si>
    <t>【個人扱いの補強が含まれる場合、当該補強にかかるその他原価は一般管理費等の算定対象とならないため、以下の計算をしてください。】</t>
    <rPh sb="1" eb="3">
      <t>コジン</t>
    </rPh>
    <rPh sb="3" eb="4">
      <t>アツカ</t>
    </rPh>
    <rPh sb="6" eb="8">
      <t>ホキョウ</t>
    </rPh>
    <rPh sb="9" eb="10">
      <t>フク</t>
    </rPh>
    <rPh sb="13" eb="15">
      <t>バアイ</t>
    </rPh>
    <rPh sb="16" eb="18">
      <t>トウガイ</t>
    </rPh>
    <rPh sb="18" eb="20">
      <t>ホキョウ</t>
    </rPh>
    <rPh sb="26" eb="27">
      <t>タ</t>
    </rPh>
    <rPh sb="27" eb="29">
      <t>ゲンカ</t>
    </rPh>
    <rPh sb="30" eb="32">
      <t>イッパン</t>
    </rPh>
    <rPh sb="32" eb="35">
      <t>カンリヒ</t>
    </rPh>
    <rPh sb="35" eb="36">
      <t>トウ</t>
    </rPh>
    <rPh sb="37" eb="39">
      <t>サンテイ</t>
    </rPh>
    <rPh sb="39" eb="41">
      <t>タイショウ</t>
    </rPh>
    <rPh sb="49" eb="51">
      <t>イカ</t>
    </rPh>
    <rPh sb="52" eb="54">
      <t>ケイサン</t>
    </rPh>
    <phoneticPr fontId="8"/>
  </si>
  <si>
    <t>（個人の補強及び通訳を含まない。）</t>
    <phoneticPr fontId="8"/>
  </si>
  <si>
    <t>実績額</t>
    <rPh sb="0" eb="3">
      <t>ジッセキガク</t>
    </rPh>
    <phoneticPr fontId="8"/>
  </si>
  <si>
    <t>（契約金額精算報告内訳書に転記しない。）</t>
    <phoneticPr fontId="1"/>
  </si>
  <si>
    <t>２．一般管理費等</t>
    <rPh sb="2" eb="4">
      <t>イッパン</t>
    </rPh>
    <rPh sb="4" eb="7">
      <t>カンリヒ</t>
    </rPh>
    <rPh sb="7" eb="8">
      <t>トウ</t>
    </rPh>
    <phoneticPr fontId="8"/>
  </si>
  <si>
    <r>
      <t>（直接人件費</t>
    </r>
    <r>
      <rPr>
        <vertAlign val="superscript"/>
        <sz val="12"/>
        <rFont val="ＭＳ Ｐゴシック"/>
        <family val="3"/>
        <charset val="128"/>
      </rPr>
      <t>注１</t>
    </r>
    <rPh sb="1" eb="3">
      <t>チョクセツ</t>
    </rPh>
    <rPh sb="3" eb="6">
      <t>ジンケンヒ</t>
    </rPh>
    <rPh sb="6" eb="7">
      <t>チュウ</t>
    </rPh>
    <phoneticPr fontId="8"/>
  </si>
  <si>
    <r>
      <t>円　＋　その他原価</t>
    </r>
    <r>
      <rPr>
        <vertAlign val="superscript"/>
        <sz val="12"/>
        <rFont val="ＭＳ Ｐゴシック"/>
        <family val="3"/>
        <charset val="128"/>
      </rPr>
      <t>注２</t>
    </r>
    <rPh sb="0" eb="1">
      <t>エン</t>
    </rPh>
    <rPh sb="6" eb="7">
      <t>タ</t>
    </rPh>
    <rPh sb="7" eb="9">
      <t>ゲンカ</t>
    </rPh>
    <phoneticPr fontId="8"/>
  </si>
  <si>
    <t>円）　×　一般管理費等率</t>
    <rPh sb="0" eb="1">
      <t>エン</t>
    </rPh>
    <rPh sb="5" eb="7">
      <t>イッパン</t>
    </rPh>
    <rPh sb="7" eb="10">
      <t>カンリヒ</t>
    </rPh>
    <rPh sb="10" eb="11">
      <t>トウ</t>
    </rPh>
    <rPh sb="11" eb="12">
      <t>リツ</t>
    </rPh>
    <phoneticPr fontId="8"/>
  </si>
  <si>
    <t>％＝</t>
    <phoneticPr fontId="8"/>
  </si>
  <si>
    <t>円</t>
    <rPh sb="0" eb="1">
      <t>エン</t>
    </rPh>
    <phoneticPr fontId="1"/>
  </si>
  <si>
    <t>（個人の補強及び通訳を含まない。）</t>
    <phoneticPr fontId="1"/>
  </si>
  <si>
    <t>注１）「様式６　精算報告明細書(直接人件費)」の「一般管理費等算定対象金額」の合計額を記載してください。
注２）その他原価の実績額の額を挿入してください。ただし、個人扱いの補強を含む場合、上記ボックス内で計算したその他原価の実績額の額を挿入してください。</t>
    <rPh sb="66" eb="67">
      <t>ガク</t>
    </rPh>
    <rPh sb="68" eb="70">
      <t>ソウニュウ</t>
    </rPh>
    <rPh sb="81" eb="83">
      <t>コジン</t>
    </rPh>
    <rPh sb="83" eb="84">
      <t>アツカ</t>
    </rPh>
    <rPh sb="86" eb="88">
      <t>ホキョウ</t>
    </rPh>
    <rPh sb="89" eb="90">
      <t>フク</t>
    </rPh>
    <rPh sb="91" eb="93">
      <t>バアイ</t>
    </rPh>
    <rPh sb="94" eb="96">
      <t>ジョウキ</t>
    </rPh>
    <rPh sb="100" eb="101">
      <t>ナイ</t>
    </rPh>
    <rPh sb="102" eb="104">
      <t>ケイサン</t>
    </rPh>
    <rPh sb="108" eb="109">
      <t>タ</t>
    </rPh>
    <rPh sb="109" eb="111">
      <t>ゲンカ</t>
    </rPh>
    <rPh sb="112" eb="114">
      <t>ジッセキ</t>
    </rPh>
    <rPh sb="114" eb="115">
      <t>ガク</t>
    </rPh>
    <rPh sb="116" eb="117">
      <t>ガク</t>
    </rPh>
    <rPh sb="118" eb="120">
      <t>ソウニュウ</t>
    </rPh>
    <phoneticPr fontId="8"/>
  </si>
  <si>
    <t xml:space="preserve"> （２）課税対象額</t>
    <rPh sb="4" eb="6">
      <t>カゼイ</t>
    </rPh>
    <rPh sb="6" eb="8">
      <t>タイショウ</t>
    </rPh>
    <rPh sb="8" eb="9">
      <t>ガク</t>
    </rPh>
    <phoneticPr fontId="1"/>
  </si>
  <si>
    <r>
      <t>（直接人件費</t>
    </r>
    <r>
      <rPr>
        <vertAlign val="superscript"/>
        <sz val="12"/>
        <rFont val="ＭＳ Ｐゴシック"/>
        <family val="3"/>
        <charset val="128"/>
      </rPr>
      <t>注２</t>
    </r>
    <rPh sb="1" eb="3">
      <t>チョクセツ</t>
    </rPh>
    <rPh sb="3" eb="6">
      <t>ジンケンヒ</t>
    </rPh>
    <rPh sb="6" eb="7">
      <t>チュウ</t>
    </rPh>
    <phoneticPr fontId="8"/>
  </si>
  <si>
    <r>
      <t>円　＋　その他原価</t>
    </r>
    <r>
      <rPr>
        <vertAlign val="superscript"/>
        <sz val="12"/>
        <rFont val="ＭＳ Ｐゴシック"/>
        <family val="3"/>
        <charset val="128"/>
      </rPr>
      <t>注３</t>
    </r>
    <rPh sb="0" eb="1">
      <t>エン</t>
    </rPh>
    <rPh sb="6" eb="7">
      <t>タ</t>
    </rPh>
    <rPh sb="7" eb="9">
      <t>ゲンカ</t>
    </rPh>
    <phoneticPr fontId="8"/>
  </si>
  <si>
    <t xml:space="preserve">  （３）不課税対象額</t>
    <rPh sb="5" eb="6">
      <t>フ</t>
    </rPh>
    <rPh sb="6" eb="8">
      <t>カゼイ</t>
    </rPh>
    <rPh sb="8" eb="10">
      <t>タイショウ</t>
    </rPh>
    <rPh sb="10" eb="11">
      <t>ガク</t>
    </rPh>
    <phoneticPr fontId="1"/>
  </si>
  <si>
    <t>様式９</t>
  </si>
  <si>
    <t>精算報告明細書（旅費（航空賃、日当・宿泊料等、特別手当）)</t>
    <rPh sb="0" eb="2">
      <t>セイサン</t>
    </rPh>
    <rPh sb="2" eb="4">
      <t>ホウコク</t>
    </rPh>
    <rPh sb="4" eb="7">
      <t>メイサイショ</t>
    </rPh>
    <phoneticPr fontId="1"/>
  </si>
  <si>
    <r>
      <t xml:space="preserve">課税
区分
</t>
    </r>
    <r>
      <rPr>
        <sz val="9"/>
        <rFont val="ＭＳ Ｐゴシック"/>
        <family val="3"/>
        <charset val="128"/>
      </rPr>
      <t>注3）</t>
    </r>
    <rPh sb="0" eb="2">
      <t>カゼイ</t>
    </rPh>
    <rPh sb="6" eb="7">
      <t>チュウ</t>
    </rPh>
    <phoneticPr fontId="1"/>
  </si>
  <si>
    <t>現地業務期間</t>
    <rPh sb="0" eb="2">
      <t>ゲンチ</t>
    </rPh>
    <rPh sb="2" eb="4">
      <t>ギョウム</t>
    </rPh>
    <rPh sb="4" eb="6">
      <t>キカン</t>
    </rPh>
    <phoneticPr fontId="1"/>
  </si>
  <si>
    <t>航空券
クラス
（実績）</t>
    <rPh sb="0" eb="3">
      <t>コウクウケン</t>
    </rPh>
    <rPh sb="9" eb="11">
      <t>ジッセキ</t>
    </rPh>
    <phoneticPr fontId="1"/>
  </si>
  <si>
    <t>航空賃</t>
    <rPh sb="0" eb="2">
      <t>コウクウ</t>
    </rPh>
    <rPh sb="2" eb="3">
      <t>チン</t>
    </rPh>
    <phoneticPr fontId="1"/>
  </si>
  <si>
    <t>証書
番号</t>
    <rPh sb="0" eb="2">
      <t>ショウショ</t>
    </rPh>
    <rPh sb="3" eb="5">
      <t>バンゴウ</t>
    </rPh>
    <phoneticPr fontId="1"/>
  </si>
  <si>
    <t>課税対象　
旅費</t>
    <rPh sb="0" eb="2">
      <t>カゼイ</t>
    </rPh>
    <rPh sb="2" eb="4">
      <t>タイショウ</t>
    </rPh>
    <rPh sb="6" eb="8">
      <t>リョヒ</t>
    </rPh>
    <phoneticPr fontId="1"/>
  </si>
  <si>
    <r>
      <rPr>
        <sz val="12"/>
        <rFont val="ＭＳ ゴシック"/>
        <family val="3"/>
        <charset val="128"/>
      </rPr>
      <t>旅費（その他）</t>
    </r>
    <rPh sb="0" eb="2">
      <t>リョヒ</t>
    </rPh>
    <rPh sb="5" eb="6">
      <t>タ</t>
    </rPh>
    <phoneticPr fontId="1"/>
  </si>
  <si>
    <t>課税対象</t>
    <rPh sb="0" eb="2">
      <t>カゼイ</t>
    </rPh>
    <rPh sb="2" eb="4">
      <t>タイショウ</t>
    </rPh>
    <phoneticPr fontId="1"/>
  </si>
  <si>
    <r>
      <t>備　考</t>
    </r>
    <r>
      <rPr>
        <vertAlign val="superscript"/>
        <sz val="14"/>
        <rFont val="ＭＳ ゴシック"/>
        <family val="3"/>
        <charset val="128"/>
      </rPr>
      <t>注７</t>
    </r>
    <rPh sb="0" eb="1">
      <t>ビ</t>
    </rPh>
    <rPh sb="2" eb="3">
      <t>コウ</t>
    </rPh>
    <rPh sb="3" eb="4">
      <t>チュウ</t>
    </rPh>
    <phoneticPr fontId="1"/>
  </si>
  <si>
    <t>出発日</t>
    <rPh sb="0" eb="2">
      <t>シュッパツ</t>
    </rPh>
    <rPh sb="2" eb="3">
      <t>ビ</t>
    </rPh>
    <phoneticPr fontId="1"/>
  </si>
  <si>
    <t>帰国日</t>
    <rPh sb="0" eb="3">
      <t>キコクビ</t>
    </rPh>
    <phoneticPr fontId="1"/>
  </si>
  <si>
    <t>日数</t>
    <rPh sb="0" eb="2">
      <t>ニッスウ</t>
    </rPh>
    <phoneticPr fontId="1"/>
  </si>
  <si>
    <t>精算額</t>
    <rPh sb="0" eb="3">
      <t>セイサンガク</t>
    </rPh>
    <phoneticPr fontId="1"/>
  </si>
  <si>
    <r>
      <t>(1)</t>
    </r>
    <r>
      <rPr>
        <sz val="12"/>
        <rFont val="ＭＳ Ｐゴシック"/>
        <family val="3"/>
        <charset val="128"/>
      </rPr>
      <t>旅費
（航空賃）</t>
    </r>
    <rPh sb="3" eb="5">
      <t>リョヒ</t>
    </rPh>
    <rPh sb="7" eb="9">
      <t>コウクウ</t>
    </rPh>
    <rPh sb="9" eb="10">
      <t>チン</t>
    </rPh>
    <phoneticPr fontId="1"/>
  </si>
  <si>
    <r>
      <rPr>
        <sz val="12"/>
        <rFont val="ＭＳ ゴシック"/>
        <family val="3"/>
        <charset val="128"/>
      </rPr>
      <t>　日　当</t>
    </r>
    <phoneticPr fontId="1"/>
  </si>
  <si>
    <r>
      <t>宿泊料</t>
    </r>
    <r>
      <rPr>
        <vertAlign val="superscript"/>
        <sz val="12"/>
        <rFont val="ＭＳ ゴシック"/>
        <family val="3"/>
        <charset val="128"/>
      </rPr>
      <t>注４、注５</t>
    </r>
    <rPh sb="3" eb="4">
      <t>チュウ</t>
    </rPh>
    <rPh sb="6" eb="7">
      <t>チュウ</t>
    </rPh>
    <phoneticPr fontId="1"/>
  </si>
  <si>
    <t>内国旅費</t>
    <rPh sb="0" eb="2">
      <t>ナイコク</t>
    </rPh>
    <rPh sb="2" eb="4">
      <t>リョヒ</t>
    </rPh>
    <phoneticPr fontId="1"/>
  </si>
  <si>
    <r>
      <t>特別手当</t>
    </r>
    <r>
      <rPr>
        <vertAlign val="superscript"/>
        <sz val="12"/>
        <rFont val="ＭＳ ゴシック"/>
        <family val="3"/>
        <charset val="128"/>
      </rPr>
      <t>注４</t>
    </r>
    <rPh sb="0" eb="2">
      <t>トクベツ</t>
    </rPh>
    <rPh sb="2" eb="4">
      <t>テアテ</t>
    </rPh>
    <rPh sb="4" eb="5">
      <t>チュウ</t>
    </rPh>
    <phoneticPr fontId="1"/>
  </si>
  <si>
    <r>
      <rPr>
        <b/>
        <sz val="14"/>
        <rFont val="ＭＳ ゴシック"/>
        <family val="3"/>
        <charset val="128"/>
      </rPr>
      <t>合　計</t>
    </r>
    <rPh sb="0" eb="1">
      <t>ア</t>
    </rPh>
    <rPh sb="2" eb="3">
      <t>ケイ</t>
    </rPh>
    <phoneticPr fontId="1"/>
  </si>
  <si>
    <r>
      <t>(2)</t>
    </r>
    <r>
      <rPr>
        <sz val="12"/>
        <rFont val="ＭＳ Ｐゴシック"/>
        <family val="3"/>
        <charset val="128"/>
      </rPr>
      <t>旅費</t>
    </r>
    <r>
      <rPr>
        <sz val="12"/>
        <rFont val="Arial"/>
        <family val="2"/>
      </rPr>
      <t>(</t>
    </r>
    <r>
      <rPr>
        <sz val="12"/>
        <rFont val="ＭＳ Ｐゴシック"/>
        <family val="3"/>
        <charset val="128"/>
      </rPr>
      <t>その他）</t>
    </r>
    <rPh sb="3" eb="5">
      <t>リョヒ</t>
    </rPh>
    <rPh sb="8" eb="9">
      <t>タ</t>
    </rPh>
    <phoneticPr fontId="1"/>
  </si>
  <si>
    <t>課税</t>
  </si>
  <si>
    <t>合計（航空賃）</t>
    <rPh sb="0" eb="2">
      <t>ゴウケイ</t>
    </rPh>
    <rPh sb="3" eb="5">
      <t>コウクウ</t>
    </rPh>
    <rPh sb="5" eb="6">
      <t>チン</t>
    </rPh>
    <phoneticPr fontId="1"/>
  </si>
  <si>
    <t>課税計</t>
    <rPh sb="0" eb="2">
      <t>カゼイ</t>
    </rPh>
    <rPh sb="2" eb="3">
      <t>ケイ</t>
    </rPh>
    <phoneticPr fontId="1"/>
  </si>
  <si>
    <t>合計（旅費（その他））</t>
    <rPh sb="3" eb="5">
      <t>リョヒ</t>
    </rPh>
    <rPh sb="8" eb="9">
      <t>タ</t>
    </rPh>
    <phoneticPr fontId="1"/>
  </si>
  <si>
    <t>不課税対象額</t>
  </si>
  <si>
    <t>（課税計）</t>
    <rPh sb="1" eb="3">
      <t>カゼイ</t>
    </rPh>
    <rPh sb="3" eb="4">
      <t>ケイ</t>
    </rPh>
    <phoneticPr fontId="1"/>
  </si>
  <si>
    <t>注１）出発日、帰国日は航空券の出発日と帰国日と一致させてください。ただし、別案件国業務との継続従事の場合は、別国から/別国への移動日を記入することも可とします。
注２）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注３）本邦外に居住する従事者の本邦への渡航及び業務について、「課税」の区分を選択ください。
注４）特別宿泊単価が設定されている場合はセルの関数を削除し、単価を直接入力してください。特別宿泊単価の場合、30泊超、60泊超の場合の逓減率は適用されません。
注５）宿泊数は現地業務期間から「２」を引いた泊数を計上するよう関数が設定されていますが、中国、韓国、モンゴル、フィリピン、ブルネイ、ミクロネシア、マーシャル諸島への渡航は、機中泊がないため「１」を引いた泊数を計上します。このため、これら対象国への渡航の場合や宿泊料が折半される場合等については、泊数等を直接入力してください。なお、関数設定を「－１」で設定している「様式11旅費（その他）特例」シートを用意していますので、参照してください。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注８）With コロナ下における新しい渡航管理体系に基づき業務地へ渡航する場合、緊急移送が含まれている旅行保険に加入している場合、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rPh sb="278" eb="280">
      <t>トコウ</t>
    </rPh>
    <rPh sb="280" eb="281">
      <t>オヨ</t>
    </rPh>
    <rPh sb="282" eb="284">
      <t>ギョウム</t>
    </rPh>
    <phoneticPr fontId="1"/>
  </si>
  <si>
    <t>現地滞在期間</t>
    <rPh sb="0" eb="2">
      <t>ゲンチ</t>
    </rPh>
    <rPh sb="2" eb="4">
      <t>タイザイ</t>
    </rPh>
    <rPh sb="4" eb="6">
      <t>キカン</t>
    </rPh>
    <phoneticPr fontId="1"/>
  </si>
  <si>
    <t>備　考</t>
    <rPh sb="0" eb="1">
      <t>ビ</t>
    </rPh>
    <rPh sb="2" eb="3">
      <t>コウ</t>
    </rPh>
    <phoneticPr fontId="1"/>
  </si>
  <si>
    <r>
      <t>宿泊料</t>
    </r>
    <r>
      <rPr>
        <vertAlign val="superscript"/>
        <sz val="12"/>
        <rFont val="ＭＳ ゴシック"/>
        <family val="3"/>
        <charset val="128"/>
      </rPr>
      <t>注４、注５</t>
    </r>
    <phoneticPr fontId="1"/>
  </si>
  <si>
    <r>
      <rPr>
        <sz val="12"/>
        <rFont val="ＭＳ Ｐゴシック"/>
        <family val="3"/>
        <charset val="128"/>
      </rPr>
      <t>（2）旅費</t>
    </r>
    <r>
      <rPr>
        <sz val="12"/>
        <rFont val="Arial"/>
        <family val="2"/>
      </rPr>
      <t>(</t>
    </r>
    <r>
      <rPr>
        <sz val="12"/>
        <rFont val="ＭＳ Ｐゴシック"/>
        <family val="3"/>
        <charset val="128"/>
      </rPr>
      <t>その他）</t>
    </r>
    <rPh sb="3" eb="5">
      <t>リョヒ</t>
    </rPh>
    <rPh sb="8" eb="9">
      <t>タ</t>
    </rPh>
    <phoneticPr fontId="1"/>
  </si>
  <si>
    <t>合計（旅費（その他））</t>
    <rPh sb="0" eb="2">
      <t>ゴウケイ</t>
    </rPh>
    <rPh sb="3" eb="5">
      <t>リョヒ</t>
    </rPh>
    <rPh sb="8" eb="9">
      <t>タ</t>
    </rPh>
    <phoneticPr fontId="1"/>
  </si>
  <si>
    <t>（課税計）</t>
  </si>
  <si>
    <t>注）本シートは、宿泊数を「現地業務期間－「１」」泊として計算する関数が設定されています。主に、中国、韓国、モンゴル、フィリピン、ブルネイ、ミクロネシア、マーシャル諸島を対象としたものです。ご注意ください。
注１）出発日、帰国日は航空券の出発日と帰国日と一致させてください。ただし、別案件国業務との継続従事の場合は、別国から/別国への移動日を記入することも可とします。
注２）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注３）本邦外に居住する従事者の本邦への渡航及び業務について、「課税」の区分を選択ください。
注４）特別宿泊単価が設定されている場合はセルの関数を削除し、単価を直接入力してください。特別宿泊単価の場合、30泊超、60泊超の場合の逓減率は適用されません。
注５）宿泊数は現地業務期間から「１」を引いた泊数を計上するよう関数が設定されています。主に、中国、韓国、モンゴル、フィリピン、ブルネイ、ミクロネシア、マーシャル諸島を対象としたものです。このため、これら以外の対象国への渡航の場合や宿泊料が折半される場合等については、泊数等を直接入力してください。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注８）With コロナ下における新しい渡航管理体系に基づき業務地へ渡航する場合、緊急移送が含まれている旅行保険に加入している場合、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phoneticPr fontId="1"/>
  </si>
  <si>
    <t>様式10</t>
    <rPh sb="0" eb="2">
      <t>ヨウシキ</t>
    </rPh>
    <phoneticPr fontId="1"/>
  </si>
  <si>
    <t>証拠書類附属書（航空費）</t>
    <rPh sb="0" eb="2">
      <t>ショウコ</t>
    </rPh>
    <rPh sb="2" eb="4">
      <t>ショルイ</t>
    </rPh>
    <rPh sb="4" eb="7">
      <t>フゾクショ</t>
    </rPh>
    <phoneticPr fontId="1"/>
  </si>
  <si>
    <t>証書番号</t>
    <rPh sb="0" eb="2">
      <t>ショウショ</t>
    </rPh>
    <rPh sb="2" eb="4">
      <t>バンゴウ</t>
    </rPh>
    <phoneticPr fontId="1"/>
  </si>
  <si>
    <r>
      <t>航空賃精算額（税抜）</t>
    </r>
    <r>
      <rPr>
        <vertAlign val="superscript"/>
        <sz val="12"/>
        <rFont val="ＭＳ ゴシック"/>
        <family val="3"/>
        <charset val="128"/>
      </rPr>
      <t>注１</t>
    </r>
    <rPh sb="0" eb="2">
      <t>コウクウ</t>
    </rPh>
    <rPh sb="2" eb="3">
      <t>チン</t>
    </rPh>
    <rPh sb="3" eb="5">
      <t>セイサン</t>
    </rPh>
    <rPh sb="5" eb="6">
      <t>ガク</t>
    </rPh>
    <rPh sb="7" eb="9">
      <t>ゼイヌキ</t>
    </rPh>
    <rPh sb="10" eb="11">
      <t>チュウ</t>
    </rPh>
    <phoneticPr fontId="1"/>
  </si>
  <si>
    <t>　</t>
    <phoneticPr fontId="1"/>
  </si>
  <si>
    <r>
      <t>税抜対象額内訳</t>
    </r>
    <r>
      <rPr>
        <vertAlign val="superscript"/>
        <sz val="12"/>
        <rFont val="ＭＳ ゴシック"/>
        <family val="3"/>
        <charset val="128"/>
      </rPr>
      <t>注２</t>
    </r>
    <rPh sb="0" eb="1">
      <t>ゼイ</t>
    </rPh>
    <rPh sb="1" eb="2">
      <t>ヌ</t>
    </rPh>
    <rPh sb="2" eb="4">
      <t>タイショウ</t>
    </rPh>
    <rPh sb="4" eb="5">
      <t>ガク</t>
    </rPh>
    <rPh sb="5" eb="7">
      <t>ウチワケ</t>
    </rPh>
    <rPh sb="7" eb="8">
      <t>チュウ</t>
    </rPh>
    <phoneticPr fontId="1"/>
  </si>
  <si>
    <t xml:space="preserve"> 旅客サービス施設使用料（税抜）</t>
  </si>
  <si>
    <t>旅客サービス保安料（税抜）</t>
  </si>
  <si>
    <t>発券手数料（税抜）</t>
  </si>
  <si>
    <r>
      <t>支払年月日</t>
    </r>
    <r>
      <rPr>
        <vertAlign val="superscript"/>
        <sz val="12"/>
        <rFont val="ＭＳ ゴシック"/>
        <family val="3"/>
        <charset val="128"/>
      </rPr>
      <t>注３</t>
    </r>
    <rPh sb="5" eb="6">
      <t>チュウ</t>
    </rPh>
    <phoneticPr fontId="1"/>
  </si>
  <si>
    <t>20○○年○○月○○日</t>
    <rPh sb="4" eb="5">
      <t>ネン</t>
    </rPh>
    <rPh sb="7" eb="8">
      <t>ガツ</t>
    </rPh>
    <rPh sb="10" eb="11">
      <t>ニチ</t>
    </rPh>
    <phoneticPr fontId="1"/>
  </si>
  <si>
    <r>
      <t>（自社負担期間・当該案件以外の業務の業務期間</t>
    </r>
    <r>
      <rPr>
        <vertAlign val="superscript"/>
        <sz val="12"/>
        <rFont val="ＭＳ ゴシック"/>
        <family val="3"/>
        <charset val="128"/>
      </rPr>
      <t>注４</t>
    </r>
    <r>
      <rPr>
        <sz val="12"/>
        <rFont val="ＭＳ ゴシック"/>
        <family val="3"/>
        <charset val="128"/>
      </rPr>
      <t>）</t>
    </r>
    <rPh sb="22" eb="23">
      <t>チュウ</t>
    </rPh>
    <phoneticPr fontId="1"/>
  </si>
  <si>
    <t>20○○年○月○○日</t>
    <phoneticPr fontId="1"/>
  </si>
  <si>
    <t>～</t>
    <phoneticPr fontId="1"/>
  </si>
  <si>
    <t>20○○年○○月○○日）</t>
    <phoneticPr fontId="1"/>
  </si>
  <si>
    <t>経路変更の有無
（出発地／帰着地 の変更を含む）</t>
    <rPh sb="0" eb="2">
      <t>ケイロ</t>
    </rPh>
    <rPh sb="2" eb="4">
      <t>ヘンコウ</t>
    </rPh>
    <rPh sb="5" eb="7">
      <t>ウム</t>
    </rPh>
    <rPh sb="13" eb="15">
      <t>キチャク</t>
    </rPh>
    <phoneticPr fontId="1"/>
  </si>
  <si>
    <t>有</t>
  </si>
  <si>
    <r>
      <t>（有の場合、変更後経路</t>
    </r>
    <r>
      <rPr>
        <vertAlign val="superscript"/>
        <sz val="10"/>
        <rFont val="ＭＳ ゴシック"/>
        <family val="3"/>
        <charset val="128"/>
      </rPr>
      <t>注５</t>
    </r>
    <r>
      <rPr>
        <sz val="12"/>
        <rFont val="ＭＳ ゴシック"/>
        <family val="3"/>
        <charset val="128"/>
      </rPr>
      <t>および変更理由）</t>
    </r>
    <rPh sb="11" eb="12">
      <t>チュウ</t>
    </rPh>
    <phoneticPr fontId="1"/>
  </si>
  <si>
    <t>予約変更による
追加経費発生の有無</t>
    <phoneticPr fontId="1"/>
  </si>
  <si>
    <t>なし</t>
  </si>
  <si>
    <t>（有の場合、変更理由）</t>
    <phoneticPr fontId="1"/>
  </si>
  <si>
    <t>他業務との
航空賃分担の有無</t>
    <phoneticPr fontId="1"/>
  </si>
  <si>
    <t>（有の場合、打合簿を添付）</t>
    <rPh sb="1" eb="2">
      <t>アリ</t>
    </rPh>
    <rPh sb="3" eb="5">
      <t>バアイ</t>
    </rPh>
    <rPh sb="6" eb="8">
      <t>ウチアワ</t>
    </rPh>
    <rPh sb="8" eb="9">
      <t>ボ</t>
    </rPh>
    <rPh sb="10" eb="12">
      <t>テンプ</t>
    </rPh>
    <phoneticPr fontId="1"/>
  </si>
  <si>
    <t>受注者による経費の
一部／差額負担の有無</t>
    <phoneticPr fontId="1"/>
  </si>
  <si>
    <t>（有の場合、全体金額が確認できる運賃証明書を添付）</t>
    <phoneticPr fontId="1"/>
  </si>
  <si>
    <r>
      <t xml:space="preserve">（有の場合、その内容）　
</t>
    </r>
    <r>
      <rPr>
        <i/>
        <sz val="12"/>
        <rFont val="ＭＳ ゴシック"/>
        <family val="3"/>
        <charset val="128"/>
      </rPr>
      <t>例：社内規定によるビジネスクラスの利用　</t>
    </r>
    <r>
      <rPr>
        <sz val="12"/>
        <rFont val="ＭＳ ゴシック"/>
        <family val="3"/>
        <charset val="128"/>
      </rPr>
      <t>　　</t>
    </r>
    <phoneticPr fontId="1"/>
  </si>
  <si>
    <r>
      <t>備考</t>
    </r>
    <r>
      <rPr>
        <vertAlign val="superscript"/>
        <sz val="12"/>
        <rFont val="ＭＳ ゴシック"/>
        <family val="3"/>
        <charset val="128"/>
      </rPr>
      <t>注６</t>
    </r>
    <rPh sb="0" eb="2">
      <t>ビコウ</t>
    </rPh>
    <rPh sb="2" eb="3">
      <t>チュウ</t>
    </rPh>
    <phoneticPr fontId="1"/>
  </si>
  <si>
    <r>
      <t xml:space="preserve">注１）航空券代、週末・特定曜日料金加算、航空保険料、燃油特別付加運賃、現地空港諸税、旅客サービス施設使用料（税抜）、旅客サービス保安料（税抜）、発券手数料（税抜）、航空会社規定の変更手数料/取消料、旅行代理店の取扱変更手数料/取扱取消手数料（税抜）の合計額を記載してください。
　＊発券手数料は、税抜で航空券代の5％までを上限とします。
　＊旅行代理店の取扱変更手数料/取扱取消料は、1件につき5,000円（税抜）を上限とします。
注２）税抜の精算額を検算するため、提示されている３つの経費の内訳額を記載してください。
注３）支出年月日は、領収書の日付あるいは振込み実行の日付です。原則として、契約履行期間内の日付である必要があります。
注４）自社負担期間・当該案件以外の業務に従事する期間がある場合は、その期間も括弧書きで記載してください。ただし、別案件国業務との継続従事の場合は、別国から/別国への移動日を記入することも可とします。
注５）発着地及び経由地を記載してください。
注６）外貨建ての航空券を購入した場合・現地空港利用税を徴収された場合は、この欄にその旨を記し、あわせて円換算額算出式を記載してください。
</t>
    </r>
    <r>
      <rPr>
        <sz val="10"/>
        <color rgb="FFFF0000"/>
        <rFont val="ＭＳ ゴシック"/>
        <family val="3"/>
        <charset val="128"/>
      </rPr>
      <t>注７）円貨換算額は小数点第一位を切り捨てしてください。</t>
    </r>
    <rPh sb="216" eb="217">
      <t>チュウ</t>
    </rPh>
    <rPh sb="260" eb="261">
      <t>チュウ</t>
    </rPh>
    <rPh sb="291" eb="293">
      <t>ゲンソク</t>
    </rPh>
    <rPh sb="319" eb="320">
      <t>チュウ</t>
    </rPh>
    <rPh sb="375" eb="376">
      <t>ベツ</t>
    </rPh>
    <rPh sb="376" eb="378">
      <t>アンケン</t>
    </rPh>
    <rPh sb="378" eb="379">
      <t>コク</t>
    </rPh>
    <rPh sb="379" eb="381">
      <t>ギョウム</t>
    </rPh>
    <rPh sb="383" eb="385">
      <t>ケイゾク</t>
    </rPh>
    <rPh sb="385" eb="387">
      <t>ジュウジ</t>
    </rPh>
    <rPh sb="388" eb="390">
      <t>バアイ</t>
    </rPh>
    <rPh sb="392" eb="393">
      <t>ベツ</t>
    </rPh>
    <rPh sb="393" eb="394">
      <t>クニ</t>
    </rPh>
    <rPh sb="401" eb="403">
      <t>イドウ</t>
    </rPh>
    <rPh sb="403" eb="404">
      <t>ビ</t>
    </rPh>
    <rPh sb="405" eb="407">
      <t>キニュウ</t>
    </rPh>
    <rPh sb="412" eb="413">
      <t>カ</t>
    </rPh>
    <rPh sb="419" eb="420">
      <t>チュウ</t>
    </rPh>
    <rPh sb="441" eb="442">
      <t>チュウ</t>
    </rPh>
    <rPh sb="510" eb="511">
      <t>チュウ</t>
    </rPh>
    <rPh sb="513" eb="515">
      <t>エンカ</t>
    </rPh>
    <rPh sb="515" eb="516">
      <t>カン</t>
    </rPh>
    <rPh sb="519" eb="523">
      <t>ショウスウテンダイ</t>
    </rPh>
    <rPh sb="523" eb="524">
      <t>イチ</t>
    </rPh>
    <rPh sb="524" eb="525">
      <t>イ</t>
    </rPh>
    <phoneticPr fontId="1"/>
  </si>
  <si>
    <t>様式11</t>
    <rPh sb="0" eb="2">
      <t>ヨウシキ</t>
    </rPh>
    <phoneticPr fontId="1"/>
  </si>
  <si>
    <r>
      <rPr>
        <b/>
        <sz val="16"/>
        <color rgb="FFFF0000"/>
        <rFont val="ＭＳ ゴシック"/>
        <family val="3"/>
        <charset val="128"/>
      </rPr>
      <t>※本様式については様式9と統合致しましたので様式9へ記入してください。</t>
    </r>
    <r>
      <rPr>
        <b/>
        <sz val="16"/>
        <color indexed="8"/>
        <rFont val="ＭＳ ゴシック"/>
        <family val="3"/>
        <charset val="128"/>
      </rPr>
      <t xml:space="preserve">
精算報告明細書（日当・宿泊料等、特別手当）</t>
    </r>
    <rPh sb="36" eb="38">
      <t>セイサン</t>
    </rPh>
    <rPh sb="38" eb="40">
      <t>ホウコク</t>
    </rPh>
    <rPh sb="40" eb="43">
      <t>メイサイショ</t>
    </rPh>
    <rPh sb="44" eb="46">
      <t>ニットウ</t>
    </rPh>
    <rPh sb="47" eb="50">
      <t>シュクハクリョウ</t>
    </rPh>
    <rPh sb="50" eb="51">
      <t>トウ</t>
    </rPh>
    <rPh sb="52" eb="54">
      <t>トクベツ</t>
    </rPh>
    <rPh sb="54" eb="56">
      <t>テアテ</t>
    </rPh>
    <phoneticPr fontId="1"/>
  </si>
  <si>
    <r>
      <rPr>
        <sz val="12"/>
        <rFont val="ＭＳ ゴシック"/>
        <family val="3"/>
        <charset val="128"/>
      </rPr>
      <t>氏名</t>
    </r>
    <rPh sb="0" eb="2">
      <t>シメイ</t>
    </rPh>
    <phoneticPr fontId="1"/>
  </si>
  <si>
    <r>
      <rPr>
        <sz val="12"/>
        <rFont val="ＭＳ ゴシック"/>
        <family val="3"/>
        <charset val="128"/>
      </rPr>
      <t>担当業務</t>
    </r>
    <rPh sb="0" eb="2">
      <t>タントウ</t>
    </rPh>
    <rPh sb="2" eb="4">
      <t>ギョウム</t>
    </rPh>
    <phoneticPr fontId="1"/>
  </si>
  <si>
    <r>
      <rPr>
        <sz val="12"/>
        <rFont val="ＭＳ ゴシック"/>
        <family val="3"/>
        <charset val="128"/>
      </rPr>
      <t>格付</t>
    </r>
    <rPh sb="0" eb="1">
      <t>カク</t>
    </rPh>
    <rPh sb="1" eb="2">
      <t>ヅ</t>
    </rPh>
    <phoneticPr fontId="1"/>
  </si>
  <si>
    <r>
      <t>現地業務期間</t>
    </r>
    <r>
      <rPr>
        <vertAlign val="superscript"/>
        <sz val="12"/>
        <rFont val="ＭＳ ゴシック"/>
        <family val="3"/>
        <charset val="128"/>
      </rPr>
      <t>注１</t>
    </r>
    <rPh sb="0" eb="2">
      <t>ゲンチ</t>
    </rPh>
    <rPh sb="2" eb="4">
      <t>ギョウム</t>
    </rPh>
    <rPh sb="4" eb="6">
      <t>キカン</t>
    </rPh>
    <rPh sb="6" eb="7">
      <t>チュウ</t>
    </rPh>
    <phoneticPr fontId="1"/>
  </si>
  <si>
    <r>
      <t xml:space="preserve">課税
</t>
    </r>
    <r>
      <rPr>
        <sz val="8"/>
        <rFont val="ＭＳ Ｐゴシック"/>
        <family val="3"/>
        <charset val="128"/>
      </rPr>
      <t>注５）</t>
    </r>
    <rPh sb="0" eb="2">
      <t>カゼイ</t>
    </rPh>
    <rPh sb="3" eb="4">
      <t>チュウ</t>
    </rPh>
    <phoneticPr fontId="1"/>
  </si>
  <si>
    <r>
      <rPr>
        <sz val="12"/>
        <rFont val="ＭＳ ゴシック"/>
        <family val="3"/>
        <charset val="128"/>
      </rPr>
      <t>業務開始日</t>
    </r>
    <rPh sb="0" eb="2">
      <t>ギョウム</t>
    </rPh>
    <rPh sb="2" eb="5">
      <t>カイシビ</t>
    </rPh>
    <phoneticPr fontId="1"/>
  </si>
  <si>
    <r>
      <rPr>
        <sz val="12"/>
        <rFont val="ＭＳ ゴシック"/>
        <family val="3"/>
        <charset val="128"/>
      </rPr>
      <t>業務終了日</t>
    </r>
    <rPh sb="0" eb="2">
      <t>ギョウム</t>
    </rPh>
    <rPh sb="2" eb="5">
      <t>シュウリョウビ</t>
    </rPh>
    <phoneticPr fontId="1"/>
  </si>
  <si>
    <r>
      <rPr>
        <sz val="12"/>
        <rFont val="ＭＳ ゴシック"/>
        <family val="3"/>
        <charset val="128"/>
      </rPr>
      <t>日数</t>
    </r>
    <rPh sb="0" eb="2">
      <t>ニッスウ</t>
    </rPh>
    <phoneticPr fontId="1"/>
  </si>
  <si>
    <r>
      <t>宿泊料</t>
    </r>
    <r>
      <rPr>
        <vertAlign val="superscript"/>
        <sz val="12"/>
        <rFont val="ＭＳ ゴシック"/>
        <family val="3"/>
        <charset val="128"/>
      </rPr>
      <t>注２、注３</t>
    </r>
    <rPh sb="3" eb="4">
      <t>チュウ</t>
    </rPh>
    <rPh sb="6" eb="7">
      <t>チュウ</t>
    </rPh>
    <phoneticPr fontId="1"/>
  </si>
  <si>
    <t>区分</t>
    <rPh sb="0" eb="2">
      <t>クブン</t>
    </rPh>
    <phoneticPr fontId="1"/>
  </si>
  <si>
    <t>様式12</t>
    <phoneticPr fontId="1"/>
  </si>
  <si>
    <t>精算報告明細書（戦争特約保険料）</t>
    <rPh sb="0" eb="2">
      <t>セイサン</t>
    </rPh>
    <rPh sb="2" eb="4">
      <t>ホウコク</t>
    </rPh>
    <rPh sb="4" eb="7">
      <t>メイサイショ</t>
    </rPh>
    <rPh sb="8" eb="15">
      <t>センソウトクヤクホケンリョウ</t>
    </rPh>
    <phoneticPr fontId="1"/>
  </si>
  <si>
    <r>
      <t>現地業務期間</t>
    </r>
    <r>
      <rPr>
        <vertAlign val="superscript"/>
        <sz val="12"/>
        <rFont val="ＭＳ ゴシック"/>
        <family val="3"/>
        <charset val="128"/>
      </rPr>
      <t>注２</t>
    </r>
    <rPh sb="0" eb="2">
      <t>ゲンチ</t>
    </rPh>
    <rPh sb="2" eb="4">
      <t>ギョウム</t>
    </rPh>
    <rPh sb="4" eb="6">
      <t>キカン</t>
    </rPh>
    <rPh sb="6" eb="7">
      <t>チュウ</t>
    </rPh>
    <phoneticPr fontId="1"/>
  </si>
  <si>
    <t>戦争特約
保険料</t>
    <rPh sb="0" eb="2">
      <t>センソウ</t>
    </rPh>
    <rPh sb="2" eb="4">
      <t>トクヤク</t>
    </rPh>
    <rPh sb="5" eb="7">
      <t>ホケン</t>
    </rPh>
    <rPh sb="7" eb="8">
      <t>リョウ</t>
    </rPh>
    <phoneticPr fontId="1"/>
  </si>
  <si>
    <r>
      <t>備　考</t>
    </r>
    <r>
      <rPr>
        <vertAlign val="superscript"/>
        <sz val="12"/>
        <rFont val="ＭＳ ゴシック"/>
        <family val="3"/>
        <charset val="128"/>
      </rPr>
      <t>注３</t>
    </r>
    <rPh sb="0" eb="1">
      <t>ソナエ</t>
    </rPh>
    <rPh sb="2" eb="3">
      <t>コウ</t>
    </rPh>
    <rPh sb="3" eb="4">
      <t>チュウ</t>
    </rPh>
    <phoneticPr fontId="1"/>
  </si>
  <si>
    <t>業務開始日</t>
    <rPh sb="0" eb="2">
      <t>ギョウム</t>
    </rPh>
    <rPh sb="2" eb="5">
      <t>カイシビ</t>
    </rPh>
    <phoneticPr fontId="1"/>
  </si>
  <si>
    <t>業務終了日</t>
    <rPh sb="0" eb="2">
      <t>ギョウム</t>
    </rPh>
    <rPh sb="2" eb="5">
      <t>シュウリョウビ</t>
    </rPh>
    <phoneticPr fontId="1"/>
  </si>
  <si>
    <t>(不課税対象）</t>
    <rPh sb="1" eb="2">
      <t>フ</t>
    </rPh>
    <rPh sb="2" eb="4">
      <t>カゼイ</t>
    </rPh>
    <rPh sb="4" eb="6">
      <t>タイショウ</t>
    </rPh>
    <phoneticPr fontId="1"/>
  </si>
  <si>
    <t>注１）旅費（その他）については、この他「日当・宿泊料等、特別手当」を加算して算出してください。
注２）業務開始日、業務終了日は、原則、自社負担業務の期間を含まないものとします。
注３）戦争特約保険料の期間と現地業務期間が異なる場合、その理由を備考に記載してください。（例：年間５回の渡航を予定しているので、個別の渡航ではなく、１年間で通して付保している。）
注４）戦争特約部分のみ対象で、基本保険料は対象外であることに注意してください。</t>
    <rPh sb="48" eb="49">
      <t>チュウ</t>
    </rPh>
    <rPh sb="89" eb="90">
      <t>チュウ</t>
    </rPh>
    <rPh sb="179" eb="180">
      <t>チュウ</t>
    </rPh>
    <phoneticPr fontId="1"/>
  </si>
  <si>
    <t>様式13</t>
    <phoneticPr fontId="1"/>
  </si>
  <si>
    <t>精算報告明細書（一般業務費）</t>
    <rPh sb="0" eb="2">
      <t>セイサン</t>
    </rPh>
    <rPh sb="2" eb="4">
      <t>ホウコク</t>
    </rPh>
    <rPh sb="4" eb="7">
      <t>メイサイショ</t>
    </rPh>
    <rPh sb="8" eb="10">
      <t>イッパン</t>
    </rPh>
    <rPh sb="10" eb="12">
      <t>ギョウム</t>
    </rPh>
    <rPh sb="12" eb="13">
      <t>ヒ</t>
    </rPh>
    <phoneticPr fontId="1"/>
  </si>
  <si>
    <r>
      <t>費目（小項目）</t>
    </r>
    <r>
      <rPr>
        <b/>
        <vertAlign val="superscript"/>
        <sz val="14"/>
        <rFont val="ＭＳ ゴシック"/>
        <family val="3"/>
        <charset val="128"/>
      </rPr>
      <t>注</t>
    </r>
    <rPh sb="0" eb="2">
      <t>ヒモク</t>
    </rPh>
    <rPh sb="3" eb="6">
      <t>ショウコウモク</t>
    </rPh>
    <rPh sb="7" eb="8">
      <t>チュウ</t>
    </rPh>
    <phoneticPr fontId="1"/>
  </si>
  <si>
    <t>精算額（月額）</t>
    <rPh sb="0" eb="3">
      <t>セイサンガク</t>
    </rPh>
    <rPh sb="4" eb="5">
      <t>ゲツ</t>
    </rPh>
    <rPh sb="5" eb="6">
      <t>ガク</t>
    </rPh>
    <phoneticPr fontId="24"/>
  </si>
  <si>
    <t>合計額
（不課税）</t>
    <rPh sb="0" eb="2">
      <t>ゴウケイ</t>
    </rPh>
    <rPh sb="2" eb="3">
      <t>ガク</t>
    </rPh>
    <rPh sb="5" eb="6">
      <t>フ</t>
    </rPh>
    <rPh sb="6" eb="8">
      <t>カゼイ</t>
    </rPh>
    <phoneticPr fontId="1"/>
  </si>
  <si>
    <t>合計額
（課税）</t>
    <rPh sb="0" eb="2">
      <t>ゴウケイ</t>
    </rPh>
    <rPh sb="2" eb="3">
      <t>ガク</t>
    </rPh>
    <rPh sb="5" eb="7">
      <t>カゼイ</t>
    </rPh>
    <phoneticPr fontId="1"/>
  </si>
  <si>
    <t>年　月</t>
    <rPh sb="0" eb="1">
      <t>ネン</t>
    </rPh>
    <rPh sb="2" eb="3">
      <t>ゲツ</t>
    </rPh>
    <phoneticPr fontId="1"/>
  </si>
  <si>
    <t xml:space="preserve"> 一般傭人費</t>
    <phoneticPr fontId="1"/>
  </si>
  <si>
    <t xml:space="preserve"> 特殊傭人費</t>
    <phoneticPr fontId="1"/>
  </si>
  <si>
    <t xml:space="preserve"> 車両関連費</t>
    <phoneticPr fontId="1"/>
  </si>
  <si>
    <t xml:space="preserve"> 賃料借料</t>
    <phoneticPr fontId="1"/>
  </si>
  <si>
    <t xml:space="preserve"> 施設・機材保守管理費</t>
    <phoneticPr fontId="1"/>
  </si>
  <si>
    <t xml:space="preserve"> 消耗品費</t>
    <phoneticPr fontId="1"/>
  </si>
  <si>
    <t xml:space="preserve"> 旅費・交通費</t>
    <phoneticPr fontId="1"/>
  </si>
  <si>
    <t xml:space="preserve"> 通信・運搬費</t>
    <phoneticPr fontId="1"/>
  </si>
  <si>
    <t xml:space="preserve"> 資料等作成費</t>
    <phoneticPr fontId="1"/>
  </si>
  <si>
    <t xml:space="preserve"> 水道光熱費</t>
    <phoneticPr fontId="1"/>
  </si>
  <si>
    <t xml:space="preserve"> 雑費（不課税）</t>
    <rPh sb="4" eb="5">
      <t>フ</t>
    </rPh>
    <rPh sb="5" eb="7">
      <t>カゼイ</t>
    </rPh>
    <phoneticPr fontId="1"/>
  </si>
  <si>
    <t xml:space="preserve"> 雑費（課税）</t>
    <rPh sb="4" eb="6">
      <t>カゼイ</t>
    </rPh>
    <phoneticPr fontId="1"/>
  </si>
  <si>
    <t>合計</t>
    <phoneticPr fontId="24"/>
  </si>
  <si>
    <t>総合計</t>
    <rPh sb="0" eb="3">
      <t>ソウゴウケイ</t>
    </rPh>
    <phoneticPr fontId="24"/>
  </si>
  <si>
    <t>注１）雑費について：本邦支出のPCR検査関連費用は課税対象となりますので、雑費（課税）を追記し課税対象の合計及び合計を記載してください。</t>
  </si>
  <si>
    <t>注２）契約時の費目名が本様式と異なる場合は、契約時の費目名に修正の上、記載してください。</t>
    <rPh sb="0" eb="1">
      <t>チュウ</t>
    </rPh>
    <rPh sb="3" eb="5">
      <t>ケイヤク</t>
    </rPh>
    <rPh sb="5" eb="6">
      <t>ジ</t>
    </rPh>
    <rPh sb="7" eb="9">
      <t>ヒモク</t>
    </rPh>
    <rPh sb="9" eb="10">
      <t>メイ</t>
    </rPh>
    <rPh sb="11" eb="12">
      <t>ホン</t>
    </rPh>
    <rPh sb="12" eb="14">
      <t>ヨウシキ</t>
    </rPh>
    <rPh sb="15" eb="16">
      <t>コト</t>
    </rPh>
    <rPh sb="18" eb="20">
      <t>バアイ</t>
    </rPh>
    <rPh sb="22" eb="24">
      <t>ケイヤク</t>
    </rPh>
    <rPh sb="24" eb="25">
      <t>ジ</t>
    </rPh>
    <rPh sb="26" eb="28">
      <t>ヒモク</t>
    </rPh>
    <rPh sb="28" eb="29">
      <t>メイ</t>
    </rPh>
    <rPh sb="30" eb="32">
      <t>シュウセイ</t>
    </rPh>
    <rPh sb="33" eb="34">
      <t>ウエ</t>
    </rPh>
    <rPh sb="35" eb="37">
      <t>キサイ</t>
    </rPh>
    <phoneticPr fontId="1"/>
  </si>
  <si>
    <t>様式14</t>
    <phoneticPr fontId="1"/>
  </si>
  <si>
    <t>一般業務費出納簿</t>
    <rPh sb="0" eb="2">
      <t>イッパン</t>
    </rPh>
    <rPh sb="2" eb="4">
      <t>ギョウム</t>
    </rPh>
    <rPh sb="4" eb="5">
      <t>ヒ</t>
    </rPh>
    <rPh sb="5" eb="8">
      <t>スイトウボ</t>
    </rPh>
    <phoneticPr fontId="8"/>
  </si>
  <si>
    <t>費目（小項目）名：　　　　　　　　　　</t>
    <rPh sb="0" eb="2">
      <t>ヒモク</t>
    </rPh>
    <rPh sb="3" eb="6">
      <t>ショウコウモク</t>
    </rPh>
    <rPh sb="7" eb="8">
      <t>メイ</t>
    </rPh>
    <phoneticPr fontId="1"/>
  </si>
  <si>
    <t>日付</t>
    <rPh sb="0" eb="2">
      <t>ヒヅケ</t>
    </rPh>
    <phoneticPr fontId="8"/>
  </si>
  <si>
    <t>細　目</t>
    <rPh sb="0" eb="1">
      <t>ホソ</t>
    </rPh>
    <rPh sb="2" eb="3">
      <t>メ</t>
    </rPh>
    <phoneticPr fontId="8"/>
  </si>
  <si>
    <t>証憑
番号</t>
    <rPh sb="0" eb="2">
      <t>ショウヒョウ</t>
    </rPh>
    <rPh sb="3" eb="5">
      <t>バンゴウ</t>
    </rPh>
    <phoneticPr fontId="8"/>
  </si>
  <si>
    <t>支出金額</t>
    <rPh sb="0" eb="2">
      <t>シシュツ</t>
    </rPh>
    <rPh sb="2" eb="4">
      <t>キンガク</t>
    </rPh>
    <phoneticPr fontId="8"/>
  </si>
  <si>
    <t>備　　考</t>
    <rPh sb="0" eb="4">
      <t>ビコウ</t>
    </rPh>
    <phoneticPr fontId="8"/>
  </si>
  <si>
    <t>US$</t>
    <phoneticPr fontId="8"/>
  </si>
  <si>
    <r>
      <t>現地通貨</t>
    </r>
    <r>
      <rPr>
        <vertAlign val="superscript"/>
        <sz val="11"/>
        <rFont val="ＭＳ ゴシック"/>
        <family val="3"/>
        <charset val="128"/>
      </rPr>
      <t>注４</t>
    </r>
    <rPh sb="0" eb="2">
      <t>ゲンチ</t>
    </rPh>
    <rPh sb="2" eb="4">
      <t>ツウカ</t>
    </rPh>
    <rPh sb="4" eb="5">
      <t>チュウ</t>
    </rPh>
    <phoneticPr fontId="8"/>
  </si>
  <si>
    <t>円貨</t>
    <rPh sb="0" eb="2">
      <t>エンカ</t>
    </rPh>
    <phoneticPr fontId="8"/>
  </si>
  <si>
    <t>月額合計</t>
    <rPh sb="0" eb="1">
      <t>ガツ</t>
    </rPh>
    <rPh sb="1" eb="2">
      <t>ガク</t>
    </rPh>
    <rPh sb="2" eb="4">
      <t>ゴウケイ</t>
    </rPh>
    <rPh sb="3" eb="4">
      <t>ケイ</t>
    </rPh>
    <phoneticPr fontId="8"/>
  </si>
  <si>
    <t>円貨換算支出額
（小数点第一位を切り捨て）</t>
    <rPh sb="0" eb="2">
      <t>エンカ</t>
    </rPh>
    <rPh sb="2" eb="4">
      <t>カンザン</t>
    </rPh>
    <rPh sb="4" eb="7">
      <t>シシュツガク</t>
    </rPh>
    <rPh sb="9" eb="12">
      <t>ショウスウテン</t>
    </rPh>
    <rPh sb="12" eb="13">
      <t>ダイ</t>
    </rPh>
    <rPh sb="13" eb="14">
      <t>イチ</t>
    </rPh>
    <rPh sb="14" eb="15">
      <t>イ</t>
    </rPh>
    <rPh sb="16" eb="17">
      <t>キ</t>
    </rPh>
    <rPh sb="18" eb="19">
      <t>ス</t>
    </rPh>
    <phoneticPr fontId="8"/>
  </si>
  <si>
    <t>円貨換算支出合計額</t>
    <rPh sb="0" eb="2">
      <t>エンカ</t>
    </rPh>
    <rPh sb="2" eb="4">
      <t>カンザン</t>
    </rPh>
    <rPh sb="4" eb="6">
      <t>シシュツ</t>
    </rPh>
    <rPh sb="6" eb="8">
      <t>ゴウケイ</t>
    </rPh>
    <rPh sb="8" eb="9">
      <t>ガク</t>
    </rPh>
    <phoneticPr fontId="8"/>
  </si>
  <si>
    <t>＝</t>
    <phoneticPr fontId="81"/>
  </si>
  <si>
    <t>円</t>
    <rPh sb="0" eb="1">
      <t>エン</t>
    </rPh>
    <phoneticPr fontId="81"/>
  </si>
  <si>
    <t>JICA指定レート</t>
    <rPh sb="4" eb="6">
      <t>シテイ</t>
    </rPh>
    <phoneticPr fontId="81"/>
  </si>
  <si>
    <t>JICA指定レート</t>
  </si>
  <si>
    <t>注１）契約時の費目名が本様式と異なる場合は、契約時の費目名に基づき、記載してください。
注２）一般業務費出納簿は、月毎に作成してください。
注３）領収書等は、細目ごとに一連の番号を付けて、その番号を「証憑番号」欄に記入してください。
注４）現地通貨は、固有名称を特定して記載してください。
注５）OANDAレート、またはその他のレートの場合、レートを証明する証拠書類を添付してください。</t>
    <rPh sb="44" eb="45">
      <t>チュウ</t>
    </rPh>
    <rPh sb="70" eb="71">
      <t>チュウ</t>
    </rPh>
    <rPh sb="96" eb="98">
      <t>バンゴウ</t>
    </rPh>
    <rPh sb="117" eb="118">
      <t>チュウ</t>
    </rPh>
    <rPh sb="145" eb="146">
      <t>チュウ</t>
    </rPh>
    <phoneticPr fontId="1"/>
  </si>
  <si>
    <t>様式15</t>
    <rPh sb="0" eb="2">
      <t>ヨウシキ</t>
    </rPh>
    <phoneticPr fontId="1"/>
  </si>
  <si>
    <r>
      <rPr>
        <b/>
        <sz val="12"/>
        <color rgb="FFFF0000"/>
        <rFont val="ＭＳ ゴシック"/>
        <family val="3"/>
        <charset val="128"/>
      </rPr>
      <t>定率化の該当案件が全て終了したため欠番とします</t>
    </r>
    <r>
      <rPr>
        <b/>
        <sz val="12"/>
        <color theme="1"/>
        <rFont val="ＭＳ ゴシック"/>
        <family val="3"/>
        <charset val="128"/>
      </rPr>
      <t xml:space="preserve">
精算報告明細書（一般業務費：定率化）</t>
    </r>
    <phoneticPr fontId="1"/>
  </si>
  <si>
    <t>１．現地業務に係る直接人件費総額</t>
  </si>
  <si>
    <t>不課税対象</t>
    <rPh sb="0" eb="1">
      <t>フ</t>
    </rPh>
    <rPh sb="1" eb="3">
      <t>カゼイ</t>
    </rPh>
    <rPh sb="3" eb="5">
      <t>タイショウ</t>
    </rPh>
    <phoneticPr fontId="1"/>
  </si>
  <si>
    <t>２．一般業務費</t>
  </si>
  <si>
    <t>円 X</t>
    <rPh sb="0" eb="1">
      <t>エン</t>
    </rPh>
    <phoneticPr fontId="1"/>
  </si>
  <si>
    <t>=</t>
    <phoneticPr fontId="1"/>
  </si>
  <si>
    <t>（千円未満切捨て）</t>
    <phoneticPr fontId="1"/>
  </si>
  <si>
    <t>様式16</t>
    <phoneticPr fontId="1"/>
  </si>
  <si>
    <t>精算報告明細書（報告書作成費）</t>
    <rPh sb="0" eb="2">
      <t>セイサン</t>
    </rPh>
    <rPh sb="2" eb="4">
      <t>ホウコク</t>
    </rPh>
    <rPh sb="4" eb="7">
      <t>メイサイショ</t>
    </rPh>
    <rPh sb="8" eb="11">
      <t>ホウコクショ</t>
    </rPh>
    <rPh sb="11" eb="13">
      <t>サクセイ</t>
    </rPh>
    <rPh sb="13" eb="14">
      <t>ヒ</t>
    </rPh>
    <phoneticPr fontId="8"/>
  </si>
  <si>
    <r>
      <t>支出金額</t>
    </r>
    <r>
      <rPr>
        <vertAlign val="superscript"/>
        <sz val="11"/>
        <rFont val="ＭＳ ゴシック"/>
        <family val="3"/>
        <charset val="128"/>
      </rPr>
      <t>注１</t>
    </r>
    <rPh sb="0" eb="2">
      <t>シシュツ</t>
    </rPh>
    <rPh sb="2" eb="4">
      <t>キンガク</t>
    </rPh>
    <rPh sb="4" eb="5">
      <t>チュウ</t>
    </rPh>
    <phoneticPr fontId="8"/>
  </si>
  <si>
    <r>
      <t>合計（税込）</t>
    </r>
    <r>
      <rPr>
        <vertAlign val="superscript"/>
        <sz val="12"/>
        <rFont val="ＭＳ ゴシック"/>
        <family val="3"/>
        <charset val="128"/>
      </rPr>
      <t>注２</t>
    </r>
    <rPh sb="0" eb="2">
      <t>ゴウケイ</t>
    </rPh>
    <rPh sb="1" eb="2">
      <t>ケイ</t>
    </rPh>
    <rPh sb="3" eb="5">
      <t>ゼイコミ</t>
    </rPh>
    <rPh sb="6" eb="7">
      <t>チュウ</t>
    </rPh>
    <phoneticPr fontId="8"/>
  </si>
  <si>
    <t>注１）支出は日本国内において円貨で支出することを想定しています。円貨以外の通貨で支出されている場合は、「備考」欄または証書貼付台紙に換算式を記入してください。その際、交換レート（JICA指定レート／OANDAレート／その他のレート）を明示してください。
注２）支出金額に税抜金額を記載する場合は、「合計（税込）」の金額に斜線を入れてください。
注３）本シートでは、成果品製作費はすべて日本国内で支出され、消費税課税対象取引であることを前提に、税込合計金額に100/108を乗じて税抜金額とする設定となっています。消費税率が異なる場合、また、海外で支出される経費等（消費税の対象取引ではない場合）については、、様式を変更し、適切に支出額を計上してください。</t>
    <rPh sb="6" eb="8">
      <t>ニホン</t>
    </rPh>
    <rPh sb="8" eb="10">
      <t>コクナイ</t>
    </rPh>
    <rPh sb="17" eb="19">
      <t>シシュツ</t>
    </rPh>
    <rPh sb="24" eb="26">
      <t>ソウテイ</t>
    </rPh>
    <phoneticPr fontId="24"/>
  </si>
  <si>
    <t>様式17</t>
    <phoneticPr fontId="1"/>
  </si>
  <si>
    <t>精算報告明細書（機材費）</t>
  </si>
  <si>
    <t>（１）機材購入費</t>
    <rPh sb="3" eb="5">
      <t>キザイ</t>
    </rPh>
    <rPh sb="5" eb="8">
      <t>コウニュウヒ</t>
    </rPh>
    <phoneticPr fontId="24"/>
  </si>
  <si>
    <t>細目</t>
    <rPh sb="0" eb="2">
      <t>サイモク</t>
    </rPh>
    <phoneticPr fontId="24"/>
  </si>
  <si>
    <t>打合簿の
添付有無</t>
    <rPh sb="0" eb="2">
      <t>ウチアワ</t>
    </rPh>
    <rPh sb="2" eb="3">
      <t>ボ</t>
    </rPh>
    <rPh sb="5" eb="7">
      <t>テンプ</t>
    </rPh>
    <rPh sb="7" eb="9">
      <t>ウム</t>
    </rPh>
    <phoneticPr fontId="24"/>
  </si>
  <si>
    <r>
      <t>調達地</t>
    </r>
    <r>
      <rPr>
        <vertAlign val="superscript"/>
        <sz val="11"/>
        <rFont val="ＭＳ ゴシック"/>
        <family val="3"/>
        <charset val="128"/>
      </rPr>
      <t>注２</t>
    </r>
    <rPh sb="0" eb="2">
      <t>チョウタツ</t>
    </rPh>
    <rPh sb="2" eb="3">
      <t>チ</t>
    </rPh>
    <rPh sb="3" eb="4">
      <t>チュウ</t>
    </rPh>
    <phoneticPr fontId="24"/>
  </si>
  <si>
    <t>合　計（税抜）</t>
    <rPh sb="0" eb="2">
      <t>ゴウケイ</t>
    </rPh>
    <rPh sb="2" eb="3">
      <t>ケイ</t>
    </rPh>
    <rPh sb="4" eb="5">
      <t>ゼイ</t>
    </rPh>
    <rPh sb="5" eb="6">
      <t>ヌ</t>
    </rPh>
    <phoneticPr fontId="8"/>
  </si>
  <si>
    <t>(不課税対象）</t>
  </si>
  <si>
    <t>（２）機材送料</t>
    <rPh sb="3" eb="5">
      <t>キザイ</t>
    </rPh>
    <rPh sb="5" eb="7">
      <t>ソウリョウ</t>
    </rPh>
    <phoneticPr fontId="24"/>
  </si>
  <si>
    <t>備　　考</t>
    <rPh sb="0" eb="1">
      <t>ソナエ</t>
    </rPh>
    <rPh sb="3" eb="4">
      <t>コウ</t>
    </rPh>
    <phoneticPr fontId="24"/>
  </si>
  <si>
    <t>合　計（税抜）</t>
    <rPh sb="0" eb="2">
      <t>ゴウケイ</t>
    </rPh>
    <rPh sb="2" eb="3">
      <t>ケイ</t>
    </rPh>
    <phoneticPr fontId="8"/>
  </si>
  <si>
    <t>（不課税対象）</t>
    <rPh sb="1" eb="2">
      <t>フ</t>
    </rPh>
    <rPh sb="2" eb="4">
      <t>カゼイ</t>
    </rPh>
    <rPh sb="4" eb="6">
      <t>タイショウ</t>
    </rPh>
    <phoneticPr fontId="1"/>
  </si>
  <si>
    <t>機材費合計（合計(1)+合計(2)）</t>
    <rPh sb="0" eb="2">
      <t>キザイ</t>
    </rPh>
    <rPh sb="2" eb="3">
      <t>ヒ</t>
    </rPh>
    <rPh sb="3" eb="5">
      <t>ゴウケイ</t>
    </rPh>
    <rPh sb="6" eb="8">
      <t>ゴウケイ</t>
    </rPh>
    <rPh sb="12" eb="14">
      <t>ゴウケイ</t>
    </rPh>
    <phoneticPr fontId="1"/>
  </si>
  <si>
    <t>注１）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
注２）調達地は、「本邦調達」、「現地調達」、「第三国調達」の中から選択し、記載してください。
注３）調達地が「本邦調達」の場合、適切に消費税額を控除し、「税抜価格」を記載してください。
注４）前払、部分払等で、支払が複数となっている調達については、小計を記載してください。</t>
    <rPh sb="5" eb="6">
      <t>ガク</t>
    </rPh>
    <rPh sb="7" eb="9">
      <t>ヒョウジ</t>
    </rPh>
    <rPh sb="13" eb="14">
      <t>マタ</t>
    </rPh>
    <rPh sb="15" eb="17">
      <t>エンカ</t>
    </rPh>
    <rPh sb="17" eb="19">
      <t>ソウトウ</t>
    </rPh>
    <rPh sb="21" eb="23">
      <t>トウイツ</t>
    </rPh>
    <rPh sb="114" eb="116">
      <t>カイガイ</t>
    </rPh>
    <rPh sb="116" eb="118">
      <t>ソウキン</t>
    </rPh>
    <rPh sb="133" eb="134">
      <t>チュウ</t>
    </rPh>
    <rPh sb="180" eb="181">
      <t>チュウ</t>
    </rPh>
    <rPh sb="183" eb="185">
      <t>チョウタツ</t>
    </rPh>
    <rPh sb="185" eb="186">
      <t>チ</t>
    </rPh>
    <rPh sb="188" eb="190">
      <t>ホンポウ</t>
    </rPh>
    <rPh sb="190" eb="192">
      <t>チョウタツ</t>
    </rPh>
    <rPh sb="194" eb="196">
      <t>バアイ</t>
    </rPh>
    <rPh sb="197" eb="199">
      <t>テキセツ</t>
    </rPh>
    <rPh sb="200" eb="203">
      <t>ショウヒゼイ</t>
    </rPh>
    <rPh sb="203" eb="204">
      <t>ガク</t>
    </rPh>
    <rPh sb="205" eb="207">
      <t>コウジョ</t>
    </rPh>
    <rPh sb="210" eb="212">
      <t>ゼイヌキ</t>
    </rPh>
    <rPh sb="212" eb="214">
      <t>カカク</t>
    </rPh>
    <phoneticPr fontId="24"/>
  </si>
  <si>
    <t>様式18</t>
    <phoneticPr fontId="1"/>
  </si>
  <si>
    <t>精算報告明細書（再委託費）</t>
    <rPh sb="8" eb="11">
      <t>サイイタク</t>
    </rPh>
    <phoneticPr fontId="24"/>
  </si>
  <si>
    <t>（１）再委託費（現地再委託費）</t>
    <rPh sb="3" eb="6">
      <t>サイイタク</t>
    </rPh>
    <rPh sb="6" eb="7">
      <t>ヒ</t>
    </rPh>
    <rPh sb="8" eb="10">
      <t>ゲンチ</t>
    </rPh>
    <rPh sb="10" eb="13">
      <t>サイイタク</t>
    </rPh>
    <rPh sb="13" eb="14">
      <t>ヒ</t>
    </rPh>
    <phoneticPr fontId="24"/>
  </si>
  <si>
    <t>日付</t>
    <rPh sb="0" eb="2">
      <t>ヒヅケ</t>
    </rPh>
    <phoneticPr fontId="24"/>
  </si>
  <si>
    <t>現地通貨</t>
    <rPh sb="0" eb="2">
      <t>ゲンチ</t>
    </rPh>
    <rPh sb="2" eb="4">
      <t>ツウカ</t>
    </rPh>
    <phoneticPr fontId="8"/>
  </si>
  <si>
    <t>円貨換算</t>
    <rPh sb="0" eb="2">
      <t>エンカ</t>
    </rPh>
    <rPh sb="2" eb="4">
      <t>カンサン</t>
    </rPh>
    <phoneticPr fontId="24"/>
  </si>
  <si>
    <t>小計</t>
    <rPh sb="0" eb="2">
      <t>ショウケイ</t>
    </rPh>
    <phoneticPr fontId="24"/>
  </si>
  <si>
    <t>小計</t>
    <phoneticPr fontId="24"/>
  </si>
  <si>
    <t>合　計（税抜）</t>
    <rPh sb="4" eb="5">
      <t>ゼイ</t>
    </rPh>
    <rPh sb="5" eb="6">
      <t>ヌ</t>
    </rPh>
    <phoneticPr fontId="24"/>
  </si>
  <si>
    <t>（２）再委託費（国内再委託費）</t>
    <rPh sb="3" eb="6">
      <t>サイイタク</t>
    </rPh>
    <rPh sb="6" eb="7">
      <t>ヒ</t>
    </rPh>
    <rPh sb="8" eb="10">
      <t>コクナイ</t>
    </rPh>
    <rPh sb="10" eb="13">
      <t>サイイタク</t>
    </rPh>
    <rPh sb="13" eb="14">
      <t>ヒ</t>
    </rPh>
    <phoneticPr fontId="24"/>
  </si>
  <si>
    <t>支出金額
（円）</t>
    <rPh sb="6" eb="7">
      <t>エン</t>
    </rPh>
    <phoneticPr fontId="24"/>
  </si>
  <si>
    <t>課税区分</t>
    <rPh sb="0" eb="2">
      <t>カゼイ</t>
    </rPh>
    <rPh sb="2" eb="4">
      <t>クブン</t>
    </rPh>
    <phoneticPr fontId="8"/>
  </si>
  <si>
    <t>不課税</t>
  </si>
  <si>
    <t>小計</t>
    <rPh sb="0" eb="2">
      <t>ショウケイ</t>
    </rPh>
    <phoneticPr fontId="1"/>
  </si>
  <si>
    <t>課税対象額合計（税込）</t>
    <rPh sb="0" eb="2">
      <t>カゼイ</t>
    </rPh>
    <rPh sb="2" eb="4">
      <t>タイショウ</t>
    </rPh>
    <rPh sb="4" eb="5">
      <t>ガク</t>
    </rPh>
    <rPh sb="8" eb="10">
      <t>ゼイコミ</t>
    </rPh>
    <phoneticPr fontId="24"/>
  </si>
  <si>
    <r>
      <t>課税対象額（税抜後）＋
不課税対象額合計</t>
    </r>
    <r>
      <rPr>
        <vertAlign val="superscript"/>
        <sz val="12"/>
        <rFont val="ＭＳ ゴシック"/>
        <family val="3"/>
        <charset val="128"/>
      </rPr>
      <t>注３</t>
    </r>
    <rPh sb="0" eb="2">
      <t>カゼイ</t>
    </rPh>
    <rPh sb="2" eb="4">
      <t>タイショウ</t>
    </rPh>
    <rPh sb="4" eb="5">
      <t>ガク</t>
    </rPh>
    <rPh sb="6" eb="8">
      <t>ゼイヌキ</t>
    </rPh>
    <rPh sb="8" eb="9">
      <t>ゴ</t>
    </rPh>
    <rPh sb="12" eb="13">
      <t>フ</t>
    </rPh>
    <rPh sb="13" eb="15">
      <t>カゼイ</t>
    </rPh>
    <rPh sb="15" eb="17">
      <t>タイショウ</t>
    </rPh>
    <rPh sb="17" eb="18">
      <t>ガク</t>
    </rPh>
    <rPh sb="18" eb="20">
      <t>ゴウケイ</t>
    </rPh>
    <rPh sb="20" eb="21">
      <t>チュウ</t>
    </rPh>
    <phoneticPr fontId="1"/>
  </si>
  <si>
    <t>再委託費合計額</t>
  </si>
  <si>
    <t>（１）再委託費（現地再委託費）と（２）再委託費（国内再委託費）の合計額</t>
    <phoneticPr fontId="1"/>
  </si>
  <si>
    <t>課税対象額</t>
  </si>
  <si>
    <r>
      <t>注１）円貨以外の通貨で支出されている場合は、「備考」欄または証書貼付台紙に換算式を記載してください。その際、交換レート（JICA指定レート／OANDAレート／その他のレート／海外送金レート）を明示してください。
注２）前払、部分払等で、支払が複数となっている調達については、小計を記載してください。
注３）再委託費（国内再委託費）に関しては課税区分が不課税となっているものを除いた課税対象額合計に100/108を乗じて税抜額を計算後、不課税と表示されている額を足して再委託費（国内再委託費）合計としている。</t>
    </r>
    <r>
      <rPr>
        <u/>
        <sz val="12"/>
        <rFont val="ＭＳ ゴシック"/>
        <family val="3"/>
        <charset val="128"/>
      </rPr>
      <t>消費税率が異なる場合は、様式を変更し、適切に消費税額を控除し、「税抜価格」を記載してください。</t>
    </r>
    <rPh sb="0" eb="1">
      <t>チュウ</t>
    </rPh>
    <rPh sb="41" eb="43">
      <t>キサイ</t>
    </rPh>
    <rPh sb="106" eb="107">
      <t>チュウ</t>
    </rPh>
    <rPh sb="150" eb="151">
      <t>チュウ</t>
    </rPh>
    <rPh sb="213" eb="215">
      <t>ケイサン</t>
    </rPh>
    <rPh sb="215" eb="216">
      <t>ゴ</t>
    </rPh>
    <phoneticPr fontId="1"/>
  </si>
  <si>
    <t>様式19</t>
    <rPh sb="0" eb="2">
      <t>ヨウシキ</t>
    </rPh>
    <phoneticPr fontId="1"/>
  </si>
  <si>
    <t>精算報告明細書（国内業務費）</t>
    <rPh sb="0" eb="2">
      <t>セイサン</t>
    </rPh>
    <rPh sb="2" eb="4">
      <t>ホウコク</t>
    </rPh>
    <rPh sb="4" eb="7">
      <t>メイサイショ</t>
    </rPh>
    <rPh sb="8" eb="10">
      <t>コクナイ</t>
    </rPh>
    <rPh sb="10" eb="12">
      <t>ギョウム</t>
    </rPh>
    <rPh sb="12" eb="13">
      <t>ヒ</t>
    </rPh>
    <phoneticPr fontId="24"/>
  </si>
  <si>
    <t>（１）技術研修費</t>
    <rPh sb="3" eb="5">
      <t>ギジュツ</t>
    </rPh>
    <rPh sb="5" eb="8">
      <t>ケンシュウヒ</t>
    </rPh>
    <phoneticPr fontId="24"/>
  </si>
  <si>
    <t>細　目</t>
    <rPh sb="0" eb="1">
      <t>ホソ</t>
    </rPh>
    <rPh sb="2" eb="3">
      <t>メ</t>
    </rPh>
    <phoneticPr fontId="24"/>
  </si>
  <si>
    <t>支出金額</t>
    <phoneticPr fontId="24"/>
  </si>
  <si>
    <t>備　考</t>
    <rPh sb="0" eb="1">
      <t>ソナエ</t>
    </rPh>
    <rPh sb="2" eb="3">
      <t>コウ</t>
    </rPh>
    <phoneticPr fontId="24"/>
  </si>
  <si>
    <t>諸謝金</t>
    <rPh sb="0" eb="3">
      <t>ショシャキン</t>
    </rPh>
    <phoneticPr fontId="24"/>
  </si>
  <si>
    <t>講師謝金</t>
    <rPh sb="0" eb="2">
      <t>コウシ</t>
    </rPh>
    <rPh sb="2" eb="4">
      <t>シャキン</t>
    </rPh>
    <phoneticPr fontId="24"/>
  </si>
  <si>
    <t>検討会等参加謝金</t>
    <rPh sb="0" eb="3">
      <t>ケントウカイ</t>
    </rPh>
    <rPh sb="3" eb="4">
      <t>トウ</t>
    </rPh>
    <rPh sb="4" eb="6">
      <t>サンカ</t>
    </rPh>
    <rPh sb="6" eb="8">
      <t>シャキン</t>
    </rPh>
    <phoneticPr fontId="24"/>
  </si>
  <si>
    <t>原稿謝金</t>
    <rPh sb="0" eb="2">
      <t>ゲンコウ</t>
    </rPh>
    <rPh sb="2" eb="4">
      <t>シャキン</t>
    </rPh>
    <phoneticPr fontId="24"/>
  </si>
  <si>
    <t>見学謝金</t>
    <phoneticPr fontId="1"/>
  </si>
  <si>
    <t>実施諸費</t>
    <rPh sb="0" eb="2">
      <t>ジッシ</t>
    </rPh>
    <rPh sb="2" eb="3">
      <t>ショ</t>
    </rPh>
    <rPh sb="3" eb="4">
      <t>ヒ</t>
    </rPh>
    <phoneticPr fontId="24"/>
  </si>
  <si>
    <t>翻訳費</t>
    <rPh sb="0" eb="2">
      <t>ホンヤク</t>
    </rPh>
    <rPh sb="2" eb="3">
      <t>ヒ</t>
    </rPh>
    <phoneticPr fontId="24"/>
  </si>
  <si>
    <t>会場借上費</t>
    <rPh sb="0" eb="2">
      <t>カイジョウ</t>
    </rPh>
    <rPh sb="2" eb="4">
      <t>カリア</t>
    </rPh>
    <rPh sb="4" eb="5">
      <t>ヒ</t>
    </rPh>
    <phoneticPr fontId="24"/>
  </si>
  <si>
    <t>参考資料等作成・購入費</t>
    <rPh sb="0" eb="2">
      <t>サンコウ</t>
    </rPh>
    <rPh sb="2" eb="4">
      <t>シリョウ</t>
    </rPh>
    <rPh sb="4" eb="5">
      <t>トウ</t>
    </rPh>
    <rPh sb="5" eb="7">
      <t>サクセイ</t>
    </rPh>
    <rPh sb="8" eb="11">
      <t>コウニュウヒ</t>
    </rPh>
    <phoneticPr fontId="24"/>
  </si>
  <si>
    <t>機材借料・損料</t>
    <rPh sb="0" eb="2">
      <t>キザイ</t>
    </rPh>
    <rPh sb="2" eb="4">
      <t>シャクリョウ</t>
    </rPh>
    <rPh sb="5" eb="7">
      <t>ソンリョウ</t>
    </rPh>
    <phoneticPr fontId="24"/>
  </si>
  <si>
    <t>消耗品等購入費</t>
    <phoneticPr fontId="1"/>
  </si>
  <si>
    <t>同行者等旅費</t>
    <rPh sb="0" eb="3">
      <t>ドウコウシャ</t>
    </rPh>
    <rPh sb="3" eb="4">
      <t>トウ</t>
    </rPh>
    <rPh sb="4" eb="6">
      <t>リョヒ</t>
    </rPh>
    <phoneticPr fontId="24"/>
  </si>
  <si>
    <t>再委託費</t>
    <rPh sb="0" eb="3">
      <t>サイイタク</t>
    </rPh>
    <rPh sb="3" eb="4">
      <t>ヒ</t>
    </rPh>
    <phoneticPr fontId="24"/>
  </si>
  <si>
    <r>
      <t>合計（税抜）</t>
    </r>
    <r>
      <rPr>
        <b/>
        <vertAlign val="superscript"/>
        <sz val="12"/>
        <rFont val="ＭＳ ゴシック"/>
        <family val="3"/>
        <charset val="128"/>
      </rPr>
      <t>注２</t>
    </r>
    <rPh sb="0" eb="2">
      <t>ゴウケイ</t>
    </rPh>
    <rPh sb="3" eb="5">
      <t>ゼイヌキ</t>
    </rPh>
    <rPh sb="6" eb="7">
      <t>チュウ</t>
    </rPh>
    <phoneticPr fontId="1"/>
  </si>
  <si>
    <t>（２）諸雑費</t>
    <rPh sb="3" eb="4">
      <t>ショ</t>
    </rPh>
    <rPh sb="4" eb="6">
      <t>ザッピ</t>
    </rPh>
    <phoneticPr fontId="24"/>
  </si>
  <si>
    <t>証憑
番号</t>
    <rPh sb="0" eb="2">
      <t>ショウヒョウ</t>
    </rPh>
    <rPh sb="3" eb="5">
      <t>バンゴウ</t>
    </rPh>
    <phoneticPr fontId="24"/>
  </si>
  <si>
    <t>注１）国内業務費は、「技術研修費」、「招へい費」及び「諸雑費」の合計額となります。「招へい費」については、別の精算報告明細書にまとめられていますので、適切に合算してください。
注２）国内業務費明細書の税抜金額を記入してください。
注３）報告明細書を作成してください。
注４）諸雑費の計上がない場合は、諸雑費の表を削除しても構いません。</t>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3">
      <t>ショウ</t>
    </rPh>
    <rPh sb="45" eb="46">
      <t>ヒ</t>
    </rPh>
    <rPh sb="53" eb="54">
      <t>ベツ</t>
    </rPh>
    <rPh sb="55" eb="57">
      <t>セイサン</t>
    </rPh>
    <rPh sb="57" eb="59">
      <t>ホウコク</t>
    </rPh>
    <rPh sb="59" eb="62">
      <t>メイサイショ</t>
    </rPh>
    <rPh sb="75" eb="77">
      <t>テキセツ</t>
    </rPh>
    <rPh sb="118" eb="120">
      <t>ホウコク</t>
    </rPh>
    <rPh sb="120" eb="123">
      <t>メイサイショ</t>
    </rPh>
    <rPh sb="124" eb="126">
      <t>サクセイ</t>
    </rPh>
    <rPh sb="134" eb="135">
      <t>チュウ</t>
    </rPh>
    <rPh sb="137" eb="138">
      <t>ショ</t>
    </rPh>
    <rPh sb="138" eb="140">
      <t>ザッピ</t>
    </rPh>
    <rPh sb="141" eb="143">
      <t>ケイジョウ</t>
    </rPh>
    <rPh sb="146" eb="148">
      <t>バアイ</t>
    </rPh>
    <rPh sb="156" eb="158">
      <t>サクジョ</t>
    </rPh>
    <rPh sb="161" eb="162">
      <t>カマ</t>
    </rPh>
    <phoneticPr fontId="1"/>
  </si>
  <si>
    <t>様式20</t>
    <phoneticPr fontId="1"/>
  </si>
  <si>
    <t>（２）招へい費</t>
    <rPh sb="3" eb="4">
      <t>ショウ</t>
    </rPh>
    <rPh sb="6" eb="7">
      <t>ヒ</t>
    </rPh>
    <phoneticPr fontId="24"/>
  </si>
  <si>
    <t>（課税対象）</t>
    <rPh sb="1" eb="3">
      <t>カゼイ</t>
    </rPh>
    <rPh sb="3" eb="5">
      <t>タイショウ</t>
    </rPh>
    <phoneticPr fontId="1"/>
  </si>
  <si>
    <t>（３）諸雑費</t>
    <rPh sb="3" eb="4">
      <t>ショ</t>
    </rPh>
    <rPh sb="4" eb="6">
      <t>ザッピ</t>
    </rPh>
    <phoneticPr fontId="24"/>
  </si>
  <si>
    <t>注１）国内業務費は、「技術研修費」、「招へい費」及び「諸雑費」の合計額となります。「技術研修費」については、別の精算報告明細書にまとめられていますので、適切に合算してください。
注２）国内業務費明細書の税抜金額を記入してください。
注３）複数の招へいコースを実施した場合、コース毎に精算報告明細書を作成してください。
注４）諸雑費の計上がない場合は、諸雑費の表を削除しても構いません。</t>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4">
      <t>ギジュツ</t>
    </rPh>
    <rPh sb="44" eb="46">
      <t>ケンシュウ</t>
    </rPh>
    <rPh sb="46" eb="47">
      <t>ヒ</t>
    </rPh>
    <rPh sb="54" eb="55">
      <t>ベツ</t>
    </rPh>
    <rPh sb="56" eb="58">
      <t>セイサン</t>
    </rPh>
    <rPh sb="58" eb="60">
      <t>ホウコク</t>
    </rPh>
    <rPh sb="60" eb="63">
      <t>メイサイショ</t>
    </rPh>
    <rPh sb="76" eb="78">
      <t>テキセツ</t>
    </rPh>
    <rPh sb="116" eb="117">
      <t>チュウ</t>
    </rPh>
    <rPh sb="119" eb="121">
      <t>フクスウ</t>
    </rPh>
    <rPh sb="129" eb="131">
      <t>ジッシ</t>
    </rPh>
    <rPh sb="133" eb="135">
      <t>バアイ</t>
    </rPh>
    <rPh sb="139" eb="140">
      <t>ゴト</t>
    </rPh>
    <rPh sb="141" eb="143">
      <t>セイサン</t>
    </rPh>
    <rPh sb="143" eb="145">
      <t>ホウコク</t>
    </rPh>
    <rPh sb="145" eb="148">
      <t>メイサイショ</t>
    </rPh>
    <rPh sb="149" eb="151">
      <t>サクセイ</t>
    </rPh>
    <rPh sb="159" eb="160">
      <t>チュウ</t>
    </rPh>
    <rPh sb="162" eb="163">
      <t>ショ</t>
    </rPh>
    <rPh sb="163" eb="165">
      <t>ザッピ</t>
    </rPh>
    <rPh sb="166" eb="168">
      <t>ケイジョウ</t>
    </rPh>
    <rPh sb="171" eb="173">
      <t>バアイ</t>
    </rPh>
    <rPh sb="175" eb="176">
      <t>ショ</t>
    </rPh>
    <rPh sb="176" eb="178">
      <t>ザッピ</t>
    </rPh>
    <rPh sb="179" eb="180">
      <t>ヒョウ</t>
    </rPh>
    <rPh sb="181" eb="183">
      <t>サクジョ</t>
    </rPh>
    <rPh sb="186" eb="187">
      <t>カマ</t>
    </rPh>
    <phoneticPr fontId="1"/>
  </si>
  <si>
    <t>様式21</t>
    <phoneticPr fontId="1"/>
  </si>
  <si>
    <t>精算報告明細書（現地一時隔離関連費）不課税対象</t>
    <rPh sb="8" eb="10">
      <t>ゲンチ</t>
    </rPh>
    <rPh sb="10" eb="12">
      <t>イチジ</t>
    </rPh>
    <rPh sb="12" eb="14">
      <t>カクリ</t>
    </rPh>
    <rPh sb="14" eb="16">
      <t>カンレン</t>
    </rPh>
    <rPh sb="16" eb="17">
      <t>ヒ</t>
    </rPh>
    <rPh sb="18" eb="21">
      <t>フカゼイ</t>
    </rPh>
    <rPh sb="21" eb="23">
      <t>タイショウ</t>
    </rPh>
    <phoneticPr fontId="1"/>
  </si>
  <si>
    <t>（１）直接人件費相当額の待機費用</t>
    <phoneticPr fontId="1"/>
  </si>
  <si>
    <t>担当分野</t>
  </si>
  <si>
    <t>氏　名</t>
  </si>
  <si>
    <t>月額単価</t>
    <rPh sb="0" eb="2">
      <t>ゲツガク</t>
    </rPh>
    <phoneticPr fontId="1"/>
  </si>
  <si>
    <t>業務人月</t>
  </si>
  <si>
    <t>合計金額</t>
  </si>
  <si>
    <t>現地</t>
  </si>
  <si>
    <t>交差点設計</t>
  </si>
  <si>
    <t>□原　×子</t>
  </si>
  <si>
    <t>交通計画Ⅱ</t>
  </si>
  <si>
    <t>○山　△男</t>
  </si>
  <si>
    <t>ジェンダー分析</t>
  </si>
  <si>
    <t>○野　△子（前任）</t>
  </si>
  <si>
    <t>▽田　□美（後任）</t>
  </si>
  <si>
    <t/>
  </si>
  <si>
    <t>合計</t>
    <rPh sb="0" eb="1">
      <t>ゴウ</t>
    </rPh>
    <phoneticPr fontId="1"/>
  </si>
  <si>
    <t>（２）隔離施設までのタクシー代等の経費</t>
    <rPh sb="3" eb="5">
      <t>カクリ</t>
    </rPh>
    <rPh sb="5" eb="7">
      <t>シセツ</t>
    </rPh>
    <rPh sb="14" eb="15">
      <t>ダイ</t>
    </rPh>
    <rPh sb="15" eb="16">
      <t>ナド</t>
    </rPh>
    <rPh sb="17" eb="19">
      <t>ケイヒ</t>
    </rPh>
    <phoneticPr fontId="1"/>
  </si>
  <si>
    <t>日付</t>
  </si>
  <si>
    <t>細目</t>
  </si>
  <si>
    <t>証憑
番号</t>
  </si>
  <si>
    <t>支出金額</t>
  </si>
  <si>
    <t>備　　考</t>
  </si>
  <si>
    <t>合　計</t>
    <rPh sb="0" eb="2">
      <t>ゴウケイ</t>
    </rPh>
    <rPh sb="2" eb="3">
      <t>ケイ</t>
    </rPh>
    <phoneticPr fontId="8"/>
  </si>
  <si>
    <t>（３）別契約への従事期間中に発生する「日当・宿泊費」</t>
    <rPh sb="3" eb="4">
      <t>ベツ</t>
    </rPh>
    <rPh sb="4" eb="6">
      <t>ケイヤク</t>
    </rPh>
    <rPh sb="8" eb="10">
      <t>ジュウジ</t>
    </rPh>
    <rPh sb="10" eb="12">
      <t>キカン</t>
    </rPh>
    <rPh sb="12" eb="13">
      <t>チュウ</t>
    </rPh>
    <rPh sb="14" eb="16">
      <t>ハッセイ</t>
    </rPh>
    <rPh sb="19" eb="21">
      <t>ニットウ</t>
    </rPh>
    <rPh sb="22" eb="25">
      <t>シュクハクヒ</t>
    </rPh>
    <phoneticPr fontId="1"/>
  </si>
  <si>
    <t>従事期間</t>
    <phoneticPr fontId="1"/>
  </si>
  <si>
    <t>氏　名</t>
    <phoneticPr fontId="1"/>
  </si>
  <si>
    <t>日当</t>
    <rPh sb="0" eb="2">
      <t>ニットウ</t>
    </rPh>
    <phoneticPr fontId="1"/>
  </si>
  <si>
    <t>宿泊費</t>
    <rPh sb="0" eb="3">
      <t>シュクハクヒ</t>
    </rPh>
    <phoneticPr fontId="1"/>
  </si>
  <si>
    <t>単価</t>
    <rPh sb="0" eb="2">
      <t>タンカ</t>
    </rPh>
    <phoneticPr fontId="1"/>
  </si>
  <si>
    <t>2021/〇/〇～2021/〇/〇</t>
    <phoneticPr fontId="1"/>
  </si>
  <si>
    <t>現地一時隔離費合計　　　　　　</t>
    <rPh sb="0" eb="2">
      <t>ゲンチ</t>
    </rPh>
    <rPh sb="2" eb="4">
      <t>イチジ</t>
    </rPh>
    <rPh sb="4" eb="6">
      <t>カクリ</t>
    </rPh>
    <rPh sb="6" eb="7">
      <t>ヒ</t>
    </rPh>
    <rPh sb="7" eb="9">
      <t>ゴウケイ</t>
    </rPh>
    <phoneticPr fontId="1"/>
  </si>
  <si>
    <t>注）本費目について、契約書に計上していない場合は、打合簿を添付してください。
注１）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phoneticPr fontId="1"/>
  </si>
  <si>
    <t>様式22</t>
    <phoneticPr fontId="1"/>
  </si>
  <si>
    <t>精算報告明細書（本邦一時隔離関連費）課税対象</t>
    <rPh sb="8" eb="10">
      <t>ホンポウ</t>
    </rPh>
    <rPh sb="10" eb="12">
      <t>イチジ</t>
    </rPh>
    <rPh sb="12" eb="14">
      <t>カクリ</t>
    </rPh>
    <rPh sb="14" eb="16">
      <t>カンレン</t>
    </rPh>
    <rPh sb="16" eb="17">
      <t>ヒ</t>
    </rPh>
    <rPh sb="18" eb="20">
      <t>カゼイ</t>
    </rPh>
    <rPh sb="20" eb="22">
      <t>タイショウ</t>
    </rPh>
    <phoneticPr fontId="1"/>
  </si>
  <si>
    <t>（１）隔離施設までのハイヤー代等の経費</t>
    <rPh sb="3" eb="5">
      <t>カクリ</t>
    </rPh>
    <rPh sb="5" eb="7">
      <t>シセツ</t>
    </rPh>
    <rPh sb="14" eb="15">
      <t>ダイ</t>
    </rPh>
    <rPh sb="15" eb="16">
      <t>ナド</t>
    </rPh>
    <rPh sb="17" eb="19">
      <t>ケイヒ</t>
    </rPh>
    <phoneticPr fontId="1"/>
  </si>
  <si>
    <r>
      <t>（２）帰国時隔離施設（ホテル等）滞在費 「日当・宿泊料」</t>
    </r>
    <r>
      <rPr>
        <vertAlign val="superscript"/>
        <sz val="12"/>
        <rFont val="ＭＳ ゴシック"/>
        <family val="3"/>
        <charset val="128"/>
      </rPr>
      <t>注１</t>
    </r>
    <rPh sb="3" eb="5">
      <t>キコク</t>
    </rPh>
    <rPh sb="5" eb="6">
      <t>ジ</t>
    </rPh>
    <rPh sb="6" eb="8">
      <t>カクリ</t>
    </rPh>
    <rPh sb="8" eb="10">
      <t>シセツ</t>
    </rPh>
    <rPh sb="14" eb="15">
      <t>ナド</t>
    </rPh>
    <rPh sb="16" eb="19">
      <t>タイザイヒ</t>
    </rPh>
    <rPh sb="21" eb="23">
      <t>ニットウ</t>
    </rPh>
    <rPh sb="24" eb="26">
      <t>シュクハク</t>
    </rPh>
    <rPh sb="26" eb="27">
      <t>リョウ</t>
    </rPh>
    <rPh sb="28" eb="29">
      <t>チュウ</t>
    </rPh>
    <phoneticPr fontId="1"/>
  </si>
  <si>
    <t>期間</t>
    <phoneticPr fontId="1"/>
  </si>
  <si>
    <t>合計金額</t>
    <phoneticPr fontId="1"/>
  </si>
  <si>
    <r>
      <t xml:space="preserve">証憑
番号 </t>
    </r>
    <r>
      <rPr>
        <sz val="8"/>
        <rFont val="ＭＳ ゴシック"/>
        <family val="3"/>
        <charset val="128"/>
      </rPr>
      <t>注1</t>
    </r>
    <rPh sb="6" eb="7">
      <t>チュウ</t>
    </rPh>
    <phoneticPr fontId="1"/>
  </si>
  <si>
    <t>本邦一時隔離費合計　　　　　　</t>
    <rPh sb="0" eb="2">
      <t>ホンポウ</t>
    </rPh>
    <rPh sb="2" eb="4">
      <t>イチジ</t>
    </rPh>
    <rPh sb="4" eb="6">
      <t>カクリ</t>
    </rPh>
    <rPh sb="6" eb="7">
      <t>ヒ</t>
    </rPh>
    <rPh sb="7" eb="9">
      <t>ゴウケイ</t>
    </rPh>
    <phoneticPr fontId="1"/>
  </si>
  <si>
    <t>注）本費目について、契約書に計上していない場合は、打合簿を添付してください。
注１）宿泊の事実を確認するため、宿泊期間が記載された宿泊施設の領収書の写しを提出してください。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rPh sb="39" eb="40">
      <t>チュウ</t>
    </rPh>
    <rPh sb="42" eb="44">
      <t>シュクハク</t>
    </rPh>
    <rPh sb="45" eb="47">
      <t>ジジツ</t>
    </rPh>
    <rPh sb="48" eb="50">
      <t>カクニン</t>
    </rPh>
    <rPh sb="55" eb="57">
      <t>シュクハク</t>
    </rPh>
    <rPh sb="57" eb="59">
      <t>キカン</t>
    </rPh>
    <rPh sb="60" eb="62">
      <t>キサイ</t>
    </rPh>
    <rPh sb="65" eb="69">
      <t>シュクハクシセツ</t>
    </rPh>
    <rPh sb="70" eb="73">
      <t>リョウシュウショ</t>
    </rPh>
    <rPh sb="74" eb="75">
      <t>ウツ</t>
    </rPh>
    <rPh sb="77" eb="79">
      <t>テイシュツ</t>
    </rPh>
    <phoneticPr fontId="1"/>
  </si>
  <si>
    <t>様式23</t>
    <phoneticPr fontId="1"/>
  </si>
  <si>
    <t>証拠書類附属書</t>
    <rPh sb="0" eb="7">
      <t>ショウコショルイフゾクショ</t>
    </rPh>
    <phoneticPr fontId="1"/>
  </si>
  <si>
    <r>
      <t>証書番号</t>
    </r>
    <r>
      <rPr>
        <vertAlign val="superscript"/>
        <sz val="12"/>
        <color rgb="FF080808"/>
        <rFont val="ＭＳ ゴシック"/>
        <family val="3"/>
        <charset val="128"/>
      </rPr>
      <t>(注1)</t>
    </r>
    <rPh sb="5" eb="6">
      <t>チュウ</t>
    </rPh>
    <phoneticPr fontId="1"/>
  </si>
  <si>
    <r>
      <t>【備考　</t>
    </r>
    <r>
      <rPr>
        <vertAlign val="superscript"/>
        <sz val="12"/>
        <color rgb="FF080808"/>
        <rFont val="ＭＳ ゴシック"/>
        <family val="3"/>
        <charset val="128"/>
      </rPr>
      <t>注2</t>
    </r>
    <r>
      <rPr>
        <sz val="12"/>
        <color rgb="FF080808"/>
        <rFont val="ＭＳ ゴシック"/>
        <family val="3"/>
        <charset val="128"/>
      </rPr>
      <t>】</t>
    </r>
    <rPh sb="1" eb="3">
      <t>ビコウ</t>
    </rPh>
    <phoneticPr fontId="1"/>
  </si>
  <si>
    <t>注意事項</t>
    <rPh sb="0" eb="2">
      <t>チュウイ</t>
    </rPh>
    <rPh sb="2" eb="4">
      <t>ジコウ</t>
    </rPh>
    <phoneticPr fontId="1"/>
  </si>
  <si>
    <t>注1）本台紙を使用しないA4サイズの領収書の場合にも証書番号を記載して下さい。</t>
    <phoneticPr fontId="1"/>
  </si>
  <si>
    <t>注2）以下の場合は証憑添付台紙の備考に理由を補記してください。
　  ①領収書の要件（日付 ・宛名・発行者・支出内容・領収書印又はサイン）を満たさない場合。
  　②履行期限外の場合。</t>
    <rPh sb="19" eb="21">
      <t>リユウ</t>
    </rPh>
    <phoneticPr fontId="1"/>
  </si>
  <si>
    <t>注3）領収書が電子発行の場合は電子領収書であることを備考に補記して下さい。（精算報告書を電子ファイル（PDF形式）で提出する場合は補記不要になります。）</t>
    <rPh sb="9" eb="11">
      <t>ハッコウ</t>
    </rPh>
    <phoneticPr fontId="1"/>
  </si>
  <si>
    <t>注4)日本語・英語以外で書かれた領収書等には和訳もしくは英訳を補記して下さい。</t>
    <rPh sb="0" eb="1">
      <t>チュウ</t>
    </rPh>
    <rPh sb="3" eb="6">
      <t>ニホンゴ</t>
    </rPh>
    <rPh sb="7" eb="9">
      <t>エイゴ</t>
    </rPh>
    <rPh sb="9" eb="11">
      <t>イガイ</t>
    </rPh>
    <rPh sb="12" eb="13">
      <t>カ</t>
    </rPh>
    <rPh sb="16" eb="20">
      <t>リョウシュウショナド</t>
    </rPh>
    <rPh sb="22" eb="24">
      <t>ワヤク</t>
    </rPh>
    <rPh sb="28" eb="30">
      <t>エイヤク</t>
    </rPh>
    <rPh sb="31" eb="33">
      <t>ホキ</t>
    </rPh>
    <rPh sb="35" eb="36">
      <t>クダ</t>
    </rPh>
    <phoneticPr fontId="1"/>
  </si>
  <si>
    <t>様式24</t>
    <rPh sb="0" eb="2">
      <t>ヨウシキ</t>
    </rPh>
    <phoneticPr fontId="1"/>
  </si>
  <si>
    <t>精算に必要な打合簿は以下一覧表に記してください。（精算書類添付分、及びプラットフォーム（以下PF）格納分）</t>
    <rPh sb="0" eb="2">
      <t>セイサン</t>
    </rPh>
    <rPh sb="3" eb="5">
      <t>ヒツヨウ</t>
    </rPh>
    <rPh sb="6" eb="8">
      <t>ウチアワ</t>
    </rPh>
    <rPh sb="8" eb="9">
      <t>ボ</t>
    </rPh>
    <rPh sb="10" eb="12">
      <t>イカ</t>
    </rPh>
    <rPh sb="12" eb="15">
      <t>イチランヒョウ</t>
    </rPh>
    <rPh sb="16" eb="17">
      <t>シル</t>
    </rPh>
    <rPh sb="25" eb="29">
      <t>セイサンショルイ</t>
    </rPh>
    <rPh sb="29" eb="32">
      <t>テンプブン</t>
    </rPh>
    <rPh sb="33" eb="34">
      <t>オヨ</t>
    </rPh>
    <rPh sb="44" eb="46">
      <t>イカ</t>
    </rPh>
    <rPh sb="49" eb="52">
      <t>カクノウブン</t>
    </rPh>
    <phoneticPr fontId="1"/>
  </si>
  <si>
    <t>関連証憑</t>
    <rPh sb="0" eb="4">
      <t>カンレンショウヒョウ</t>
    </rPh>
    <phoneticPr fontId="1"/>
  </si>
  <si>
    <t>費目</t>
    <rPh sb="0" eb="2">
      <t>ヒモク</t>
    </rPh>
    <phoneticPr fontId="1"/>
  </si>
  <si>
    <t>提出方法
PF格納/精算報告書添付</t>
    <rPh sb="0" eb="4">
      <t>テイシュツホウホウ</t>
    </rPh>
    <rPh sb="7" eb="9">
      <t>カクノウ</t>
    </rPh>
    <rPh sb="10" eb="17">
      <t>セイサンホウコクショテンプ</t>
    </rPh>
    <phoneticPr fontId="1"/>
  </si>
  <si>
    <t>PF
打合簿番号</t>
    <rPh sb="3" eb="5">
      <t>ウチアワ</t>
    </rPh>
    <rPh sb="5" eb="6">
      <t>ボ</t>
    </rPh>
    <rPh sb="6" eb="8">
      <t>バンゴウ</t>
    </rPh>
    <phoneticPr fontId="1"/>
  </si>
  <si>
    <t>その他</t>
    <rPh sb="2" eb="3">
      <t>タ</t>
    </rPh>
    <phoneticPr fontId="1"/>
  </si>
  <si>
    <t>ファイル名</t>
    <rPh sb="4" eb="5">
      <t>メイ</t>
    </rPh>
    <phoneticPr fontId="1"/>
  </si>
  <si>
    <t>証憑番号</t>
    <rPh sb="0" eb="4">
      <t>ショウヒョウバンゴウ</t>
    </rPh>
    <phoneticPr fontId="1"/>
  </si>
  <si>
    <t>⑥その他</t>
  </si>
  <si>
    <t>再―1</t>
  </si>
  <si>
    <t>報酬</t>
  </si>
  <si>
    <t>PF格納</t>
  </si>
  <si>
    <t>調達選定経緯</t>
  </si>
  <si>
    <t>記載例</t>
    <rPh sb="0" eb="3">
      <t>キサイレイ</t>
    </rPh>
    <phoneticPr fontId="1"/>
  </si>
  <si>
    <t>⑤機材費</t>
  </si>
  <si>
    <t>機―1</t>
  </si>
  <si>
    <t>機材費</t>
  </si>
  <si>
    <t>報告書添付</t>
  </si>
  <si>
    <t>-</t>
  </si>
  <si>
    <t xml:space="preserve">②打合簿P50 </t>
  </si>
  <si>
    <t>定額計上の残高の確定</t>
  </si>
  <si>
    <t>様式</t>
    <rPh sb="0" eb="2">
      <t>ヨウシキ</t>
    </rPh>
    <phoneticPr fontId="1"/>
  </si>
  <si>
    <t>主な変更内容</t>
    <rPh sb="0" eb="1">
      <t>オモ</t>
    </rPh>
    <rPh sb="2" eb="4">
      <t>ヘンコウ</t>
    </rPh>
    <rPh sb="4" eb="6">
      <t>ナイヨウ</t>
    </rPh>
    <phoneticPr fontId="1"/>
  </si>
  <si>
    <t>様式4 内訳書</t>
    <phoneticPr fontId="1"/>
  </si>
  <si>
    <t>消費税及び地方消費税8%と10％に分けました。また消費税の合計金額は削除しました。</t>
    <rPh sb="17" eb="18">
      <t>ワ</t>
    </rPh>
    <rPh sb="25" eb="28">
      <t>ショウヒゼイ</t>
    </rPh>
    <rPh sb="29" eb="31">
      <t>ゴウケイ</t>
    </rPh>
    <rPh sb="31" eb="33">
      <t>キンガク</t>
    </rPh>
    <rPh sb="34" eb="36">
      <t>サクジョ</t>
    </rPh>
    <phoneticPr fontId="1"/>
  </si>
  <si>
    <t>様式5 流用明細</t>
    <rPh sb="4" eb="6">
      <t>リュウヨウ</t>
    </rPh>
    <rPh sb="6" eb="8">
      <t>メイサイ</t>
    </rPh>
    <phoneticPr fontId="1"/>
  </si>
  <si>
    <t>変更なし</t>
    <rPh sb="0" eb="2">
      <t>ヘンコウ</t>
    </rPh>
    <phoneticPr fontId="1"/>
  </si>
  <si>
    <t>様式6　直接人件費明細書</t>
    <rPh sb="4" eb="6">
      <t>チョクセツ</t>
    </rPh>
    <rPh sb="6" eb="9">
      <t>ジンケンヒ</t>
    </rPh>
    <rPh sb="9" eb="12">
      <t>メイサイショ</t>
    </rPh>
    <phoneticPr fontId="1"/>
  </si>
  <si>
    <t>様式7　業務従事者名簿</t>
    <rPh sb="0" eb="2">
      <t>ヨウシキ</t>
    </rPh>
    <rPh sb="4" eb="6">
      <t>ギョウム</t>
    </rPh>
    <rPh sb="6" eb="9">
      <t>ジュウジシャ</t>
    </rPh>
    <rPh sb="9" eb="11">
      <t>メイボ</t>
    </rPh>
    <phoneticPr fontId="1"/>
  </si>
  <si>
    <t>様式8　その他原価及び管理費等</t>
    <rPh sb="0" eb="2">
      <t>ヨウシキ</t>
    </rPh>
    <phoneticPr fontId="1"/>
  </si>
  <si>
    <t>様式9　航空賃</t>
    <phoneticPr fontId="1"/>
  </si>
  <si>
    <t>様式11旅費（その他）と統合しました。また、渡航ごとの航空賃契約額欄を削除しました。</t>
    <rPh sb="0" eb="2">
      <t>ヨウシキ</t>
    </rPh>
    <rPh sb="4" eb="6">
      <t>リョヒ</t>
    </rPh>
    <rPh sb="9" eb="10">
      <t>タ</t>
    </rPh>
    <rPh sb="12" eb="14">
      <t>トウゴウ</t>
    </rPh>
    <rPh sb="22" eb="24">
      <t>トコウ</t>
    </rPh>
    <rPh sb="27" eb="29">
      <t>コウクウ</t>
    </rPh>
    <rPh sb="28" eb="29">
      <t>トコウ</t>
    </rPh>
    <rPh sb="29" eb="30">
      <t>チン</t>
    </rPh>
    <rPh sb="30" eb="32">
      <t>ケイヤク</t>
    </rPh>
    <rPh sb="32" eb="33">
      <t>ガク</t>
    </rPh>
    <rPh sb="33" eb="34">
      <t>ラン</t>
    </rPh>
    <rPh sb="35" eb="37">
      <t>サクジョ</t>
    </rPh>
    <phoneticPr fontId="1"/>
  </si>
  <si>
    <t>様式10 証拠書類（航空賃）</t>
    <phoneticPr fontId="1"/>
  </si>
  <si>
    <t>①現地業務期間の日付記載を削除しました。
②契約金額超過の有無について削除しました。
③「なしor有」をプルダウンから選択できるようにしました。
④自社負担期間の日付記載欄を追記しました。</t>
    <rPh sb="35" eb="37">
      <t>サクジョ</t>
    </rPh>
    <rPh sb="81" eb="83">
      <t>ヒヅケ</t>
    </rPh>
    <rPh sb="83" eb="85">
      <t>キサイ</t>
    </rPh>
    <rPh sb="85" eb="86">
      <t>ラン</t>
    </rPh>
    <rPh sb="87" eb="89">
      <t>ツイキ</t>
    </rPh>
    <phoneticPr fontId="1"/>
  </si>
  <si>
    <t>様式11　旅費(その他）</t>
    <rPh sb="0" eb="2">
      <t>ヨウシキ</t>
    </rPh>
    <phoneticPr fontId="1"/>
  </si>
  <si>
    <t>欠番とします</t>
    <rPh sb="0" eb="2">
      <t>ケツバン</t>
    </rPh>
    <phoneticPr fontId="1"/>
  </si>
  <si>
    <t>様式12 戦争特約保険料</t>
    <rPh sb="0" eb="2">
      <t>ヨウシキ</t>
    </rPh>
    <phoneticPr fontId="1"/>
  </si>
  <si>
    <t>様式13　一般業務費</t>
    <rPh sb="0" eb="2">
      <t>ヨウシキ</t>
    </rPh>
    <rPh sb="5" eb="7">
      <t>イッパン</t>
    </rPh>
    <rPh sb="7" eb="9">
      <t>ギョウム</t>
    </rPh>
    <rPh sb="9" eb="10">
      <t>ヒ</t>
    </rPh>
    <phoneticPr fontId="1"/>
  </si>
  <si>
    <t>様式14  一般業務費出納簿</t>
    <phoneticPr fontId="1"/>
  </si>
  <si>
    <t>・タテ計合計計算式挿入
・日付を入力により、年月を自動表示
・使用した換算レート欄を明記</t>
    <rPh sb="3" eb="4">
      <t>ケイ</t>
    </rPh>
    <rPh sb="4" eb="6">
      <t>ゴウケイ</t>
    </rPh>
    <rPh sb="6" eb="9">
      <t>ケイサンシキ</t>
    </rPh>
    <rPh sb="9" eb="11">
      <t>ソウニュウ</t>
    </rPh>
    <rPh sb="13" eb="15">
      <t>ヒヅケ</t>
    </rPh>
    <rPh sb="16" eb="18">
      <t>ニュウリョク</t>
    </rPh>
    <rPh sb="22" eb="23">
      <t>ネン</t>
    </rPh>
    <rPh sb="23" eb="24">
      <t>ツキ</t>
    </rPh>
    <rPh sb="25" eb="27">
      <t>ジドウ</t>
    </rPh>
    <rPh sb="27" eb="29">
      <t>ヒョウジ</t>
    </rPh>
    <rPh sb="31" eb="33">
      <t>シヨウ</t>
    </rPh>
    <rPh sb="35" eb="37">
      <t>カンサン</t>
    </rPh>
    <rPh sb="40" eb="41">
      <t>ラン</t>
    </rPh>
    <rPh sb="42" eb="44">
      <t>メイキ</t>
    </rPh>
    <phoneticPr fontId="1"/>
  </si>
  <si>
    <t>様式15　精算報告明細書（一般業務費：定率化）</t>
    <phoneticPr fontId="1"/>
  </si>
  <si>
    <t>欠番とします。</t>
    <rPh sb="0" eb="2">
      <t>ケツバン</t>
    </rPh>
    <phoneticPr fontId="1"/>
  </si>
  <si>
    <t>様式16 成果品作成費</t>
    <rPh sb="5" eb="7">
      <t>セイカ</t>
    </rPh>
    <rPh sb="7" eb="8">
      <t>ヒン</t>
    </rPh>
    <rPh sb="8" eb="10">
      <t>サクセイ</t>
    </rPh>
    <rPh sb="10" eb="11">
      <t>ヒ</t>
    </rPh>
    <phoneticPr fontId="1"/>
  </si>
  <si>
    <t>・以下、追記しました
注２）支出金額に税抜金額を記載する場合は、「合計（税込）」の金額に斜線を入れてください。
・合計（税込）×100/108の記載を削除しました。</t>
    <rPh sb="72" eb="74">
      <t>キサイ</t>
    </rPh>
    <rPh sb="75" eb="77">
      <t>サクジョ</t>
    </rPh>
    <phoneticPr fontId="1"/>
  </si>
  <si>
    <t>様式17　機材費</t>
    <rPh sb="5" eb="7">
      <t>キザイ</t>
    </rPh>
    <rPh sb="7" eb="8">
      <t>ヒ</t>
    </rPh>
    <phoneticPr fontId="1"/>
  </si>
  <si>
    <r>
      <t>・（税抜）</t>
    </r>
    <r>
      <rPr>
        <vertAlign val="superscript"/>
        <sz val="10"/>
        <color theme="1"/>
        <rFont val="ＭＳ ゴシック"/>
        <family val="3"/>
        <charset val="128"/>
      </rPr>
      <t>注３</t>
    </r>
    <r>
      <rPr>
        <sz val="10"/>
        <color theme="1"/>
        <rFont val="ＭＳ ゴシック"/>
        <family val="3"/>
        <charset val="128"/>
      </rPr>
      <t>　を追記しました。
・合計（税込）×100/108の記載を削除しました。
・調達地はプルダウンとしました。</t>
    </r>
    <rPh sb="2" eb="3">
      <t>ゼイ</t>
    </rPh>
    <rPh sb="3" eb="4">
      <t>ヌ</t>
    </rPh>
    <rPh sb="5" eb="6">
      <t>チュウ</t>
    </rPh>
    <rPh sb="9" eb="11">
      <t>ツイキ</t>
    </rPh>
    <phoneticPr fontId="1"/>
  </si>
  <si>
    <t xml:space="preserve">様式18 再委託費 </t>
    <phoneticPr fontId="1"/>
  </si>
  <si>
    <t>以下、追記しました
・注３）支出金額に税抜金額を記載する場合は、「合計（税込）」の金額に斜線を入れてください。
・合計（税込）×100/108の記載を削除しました。</t>
    <phoneticPr fontId="1"/>
  </si>
  <si>
    <t xml:space="preserve">様式19 国内業務費（技術研修費） </t>
    <phoneticPr fontId="1"/>
  </si>
  <si>
    <t>以下、追記しました。
注２）国内業務費明細書の税抜金額を記入してください。</t>
    <rPh sb="0" eb="2">
      <t>イカ</t>
    </rPh>
    <rPh sb="3" eb="5">
      <t>ツイキ</t>
    </rPh>
    <phoneticPr fontId="1"/>
  </si>
  <si>
    <t>様式20　国内業務費（招へい費）</t>
    <rPh sb="11" eb="12">
      <t>ショウ</t>
    </rPh>
    <rPh sb="14" eb="15">
      <t>ヒ</t>
    </rPh>
    <phoneticPr fontId="1"/>
  </si>
  <si>
    <t>様式21　証書添付台紙</t>
    <rPh sb="5" eb="7">
      <t>ショウショ</t>
    </rPh>
    <rPh sb="7" eb="9">
      <t>テンプ</t>
    </rPh>
    <rPh sb="9" eb="11">
      <t>ダイシ</t>
    </rPh>
    <phoneticPr fontId="1"/>
  </si>
  <si>
    <t>補記の記載及び注意事項について追記しました。</t>
    <rPh sb="0" eb="2">
      <t>ホキ</t>
    </rPh>
    <rPh sb="3" eb="5">
      <t>キサイ</t>
    </rPh>
    <rPh sb="5" eb="6">
      <t>オヨ</t>
    </rPh>
    <rPh sb="7" eb="8">
      <t>チュウ</t>
    </rPh>
    <rPh sb="9" eb="11">
      <t>ジコウ</t>
    </rPh>
    <rPh sb="15" eb="17">
      <t>ツイキ</t>
    </rPh>
    <phoneticPr fontId="1"/>
  </si>
  <si>
    <t>様式22　定率化報告</t>
    <rPh sb="5" eb="8">
      <t>テイリツカ</t>
    </rPh>
    <rPh sb="8" eb="10">
      <t>ホウコク</t>
    </rPh>
    <phoneticPr fontId="1"/>
  </si>
  <si>
    <t>削除します。</t>
    <rPh sb="0" eb="2">
      <t>サクジョ</t>
    </rPh>
    <phoneticPr fontId="1"/>
  </si>
  <si>
    <t>様式23　中間及び精算段階における役務提供額の確定について</t>
    <phoneticPr fontId="1"/>
  </si>
  <si>
    <t>様式４ 内訳書</t>
    <phoneticPr fontId="1"/>
  </si>
  <si>
    <t xml:space="preserve">以下の費目を追加しました。
現地一時隔離関連費及び本邦一時隔離関連費 </t>
    <rPh sb="0" eb="2">
      <t>イカ</t>
    </rPh>
    <rPh sb="3" eb="5">
      <t>ヒモク</t>
    </rPh>
    <rPh sb="6" eb="8">
      <t>ツイカ</t>
    </rPh>
    <rPh sb="23" eb="24">
      <t>オヨ</t>
    </rPh>
    <phoneticPr fontId="1"/>
  </si>
  <si>
    <t>様式５ 流用明細</t>
    <phoneticPr fontId="1"/>
  </si>
  <si>
    <t>様式7　業務従事者名簿</t>
    <phoneticPr fontId="1"/>
  </si>
  <si>
    <t>ダイバーシティ枠の記載例を記入しました。</t>
    <rPh sb="7" eb="8">
      <t>ワク</t>
    </rPh>
    <rPh sb="9" eb="11">
      <t>キサイ</t>
    </rPh>
    <rPh sb="11" eb="12">
      <t>レイ</t>
    </rPh>
    <rPh sb="13" eb="15">
      <t>キニュウ</t>
    </rPh>
    <phoneticPr fontId="1"/>
  </si>
  <si>
    <t>様式21　現地一時隔離関連費</t>
    <phoneticPr fontId="1"/>
  </si>
  <si>
    <t>様式追加しました。</t>
    <rPh sb="0" eb="2">
      <t>ヨウシキ</t>
    </rPh>
    <rPh sb="2" eb="4">
      <t>ツイカ</t>
    </rPh>
    <phoneticPr fontId="1"/>
  </si>
  <si>
    <t xml:space="preserve">様式22　本邦一時隔離関連費 </t>
    <phoneticPr fontId="1"/>
  </si>
  <si>
    <t>様式23　証書添付台紙</t>
    <rPh sb="5" eb="7">
      <t>ショウショ</t>
    </rPh>
    <rPh sb="7" eb="9">
      <t>テンプ</t>
    </rPh>
    <rPh sb="9" eb="11">
      <t>ダイシ</t>
    </rPh>
    <phoneticPr fontId="1"/>
  </si>
  <si>
    <t>様式番号変更しました。</t>
    <rPh sb="0" eb="2">
      <t>ヨウシキ</t>
    </rPh>
    <rPh sb="2" eb="4">
      <t>バンゴウ</t>
    </rPh>
    <rPh sb="4" eb="6">
      <t>ヘンコウ</t>
    </rPh>
    <phoneticPr fontId="1"/>
  </si>
  <si>
    <t>雑費及び合計額を課税、不課税に分けました。</t>
    <rPh sb="0" eb="2">
      <t>ザッピ</t>
    </rPh>
    <rPh sb="2" eb="3">
      <t>オヨ</t>
    </rPh>
    <rPh sb="4" eb="7">
      <t>ゴウケイガク</t>
    </rPh>
    <rPh sb="8" eb="10">
      <t>カゼイ</t>
    </rPh>
    <rPh sb="11" eb="14">
      <t>フカゼイ</t>
    </rPh>
    <rPh sb="15" eb="16">
      <t>ワ</t>
    </rPh>
    <phoneticPr fontId="1"/>
  </si>
  <si>
    <t>様式一式</t>
    <rPh sb="0" eb="2">
      <t>ヨウシキ</t>
    </rPh>
    <rPh sb="2" eb="4">
      <t>イッシキ</t>
    </rPh>
    <phoneticPr fontId="1"/>
  </si>
  <si>
    <t>千円未満切捨てを削除しました。</t>
    <rPh sb="0" eb="4">
      <t>センエンミマン</t>
    </rPh>
    <rPh sb="4" eb="6">
      <t>キリス</t>
    </rPh>
    <rPh sb="8" eb="10">
      <t>サクジョ</t>
    </rPh>
    <phoneticPr fontId="1"/>
  </si>
  <si>
    <t>様式8　一般管理費、その他原価</t>
    <rPh sb="0" eb="2">
      <t>ヨウシキ</t>
    </rPh>
    <rPh sb="4" eb="6">
      <t>イッパン</t>
    </rPh>
    <rPh sb="6" eb="9">
      <t>カンリヒ</t>
    </rPh>
    <rPh sb="12" eb="15">
      <t>タゲンカ</t>
    </rPh>
    <phoneticPr fontId="1"/>
  </si>
  <si>
    <t>小数点第1位を切捨てに修正しました。</t>
    <rPh sb="0" eb="3">
      <t>ショウスウテン</t>
    </rPh>
    <rPh sb="3" eb="4">
      <t>ダイ</t>
    </rPh>
    <rPh sb="5" eb="6">
      <t>イ</t>
    </rPh>
    <rPh sb="7" eb="9">
      <t>キリス</t>
    </rPh>
    <rPh sb="11" eb="13">
      <t>シュウセイ</t>
    </rPh>
    <phoneticPr fontId="1"/>
  </si>
  <si>
    <t>様式8 その他原価及び管理費等</t>
    <phoneticPr fontId="1"/>
  </si>
  <si>
    <t>番号と注釈が一致していませんでしたので修正しました。</t>
    <phoneticPr fontId="1"/>
  </si>
  <si>
    <t>様式24　打合簿一覧</t>
    <rPh sb="0" eb="2">
      <t>ヨウシキ</t>
    </rPh>
    <rPh sb="5" eb="7">
      <t>ウチアワ</t>
    </rPh>
    <rPh sb="7" eb="8">
      <t>ボ</t>
    </rPh>
    <rPh sb="8" eb="10">
      <t>イチラン</t>
    </rPh>
    <phoneticPr fontId="1"/>
  </si>
  <si>
    <t>PDF添付の場合
ファイル名とページ</t>
    <phoneticPr fontId="1"/>
  </si>
  <si>
    <t>PF上で打合簿のやり取りをしている場合はF列に、PF導入前にやり取りをしていた打合簿は、そのファイル名と該当のページ数をE列に記載ください。</t>
    <phoneticPr fontId="1"/>
  </si>
  <si>
    <t>内容（打合簿名等）</t>
    <rPh sb="0" eb="2">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</si>
</sst>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円&quot;"/>
    <numFmt numFmtId="177" formatCode="yyyy&quot;年&quot;m&quot;月&quot;d&quot;日&quot;;@"/>
    <numFmt numFmtId="178" formatCode="[$-F800]dddd\,\ mmmm\ dd\,\ yyyy"/>
    <numFmt numFmtId="179" formatCode="#,##0_ "/>
    <numFmt numFmtId="180" formatCode="yyyy&quot;年&quot;m&quot;月&quot;;@"/>
    <numFmt numFmtId="181" formatCode="#,##0.00_ "/>
    <numFmt numFmtId="182" formatCode="#,##0_ &quot;円&quot;"/>
    <numFmt numFmtId="183" formatCode="\+#,##0\x;[Red]\+\-#,##0\x"/>
    <numFmt numFmtId="184" formatCode="\x#,##0;[Red]\-#,##0"/>
    <numFmt numFmtId="185" formatCode="\x#,##0\=;[Red]\-#,##0"/>
    <numFmt numFmtId="186" formatCode="#,##0\="/>
    <numFmt numFmtId="187" formatCode="0;;;@"/>
    <numFmt numFmtId="188" formatCode="0.00;;;@"/>
    <numFmt numFmtId="189" formatCode="yy&quot;年&quot;m&quot;月&quot;;@"/>
    <numFmt numFmtId="190" formatCode="yyyy&quot;年&quot;m&quot;月&quot;&quot;分&quot;"/>
    <numFmt numFmtId="191" formatCode="#,##0_);[Red]\(#,##0\)"/>
  </numFmts>
  <fonts count="103">
    <font>
      <sz val="12"/>
      <color theme="1"/>
      <name val="ＭＳ ゴシック"/>
      <family val="3"/>
      <charset val="128"/>
    </font>
    <font>
      <sz val="6"/>
      <name val="ＭＳ ゴシック"/>
      <family val="3"/>
      <charset val="128"/>
    </font>
    <font>
      <vertAlign val="superscript"/>
      <sz val="9"/>
      <color indexed="8"/>
      <name val="ＭＳ ゴシック"/>
      <family val="3"/>
      <charset val="128"/>
    </font>
    <font>
      <sz val="9"/>
      <name val="ＭＳ ゴシック"/>
      <family val="3"/>
      <charset val="128"/>
    </font>
    <font>
      <b/>
      <sz val="12"/>
      <name val="ＭＳ ゴシック"/>
      <family val="3"/>
      <charset val="128"/>
    </font>
    <font>
      <sz val="12"/>
      <name val="Osaka"/>
      <family val="3"/>
      <charset val="128"/>
    </font>
    <font>
      <b/>
      <sz val="11"/>
      <name val="ＭＳ ゴシック"/>
      <family val="3"/>
      <charset val="128"/>
    </font>
    <font>
      <sz val="11"/>
      <name val="ＭＳ ゴシック"/>
      <family val="3"/>
      <charset val="128"/>
    </font>
    <font>
      <sz val="6"/>
      <name val="Osaka"/>
      <family val="3"/>
      <charset val="128"/>
    </font>
    <font>
      <u/>
      <sz val="12"/>
      <color indexed="12"/>
      <name val="ＭＳ ゴシック"/>
      <family val="3"/>
      <charset val="128"/>
    </font>
    <font>
      <sz val="12"/>
      <name val="平成明朝"/>
      <family val="3"/>
      <charset val="128"/>
    </font>
    <font>
      <sz val="12"/>
      <name val="ＭＳ ゴシック"/>
      <family val="3"/>
      <charset val="128"/>
    </font>
    <font>
      <u/>
      <sz val="12"/>
      <color indexed="20"/>
      <name val="ＭＳ ゴシック"/>
      <family val="3"/>
      <charset val="128"/>
    </font>
    <font>
      <vertAlign val="superscript"/>
      <sz val="12"/>
      <color indexed="8"/>
      <name val="ＭＳ ゴシック"/>
      <family val="3"/>
      <charset val="128"/>
    </font>
    <font>
      <sz val="12"/>
      <name val="細明朝体"/>
      <family val="3"/>
      <charset val="128"/>
    </font>
    <font>
      <vertAlign val="superscript"/>
      <sz val="12"/>
      <name val="ＭＳ ゴシック"/>
      <family val="3"/>
      <charset val="128"/>
    </font>
    <font>
      <i/>
      <sz val="11"/>
      <name val="ＭＳ ゴシック"/>
      <family val="3"/>
      <charset val="128"/>
    </font>
    <font>
      <sz val="10"/>
      <name val="ＭＳ ゴシック"/>
      <family val="3"/>
      <charset val="128"/>
    </font>
    <font>
      <sz val="11"/>
      <name val="ＭＳ 明朝"/>
      <family val="1"/>
      <charset val="128"/>
    </font>
    <font>
      <sz val="12"/>
      <name val="ＭＳ Ｐゴシック"/>
      <family val="3"/>
      <charset val="128"/>
    </font>
    <font>
      <b/>
      <sz val="14"/>
      <name val="ＭＳ Ｐゴシック"/>
      <family val="3"/>
      <charset val="128"/>
    </font>
    <font>
      <b/>
      <u/>
      <sz val="14"/>
      <name val="ＭＳ Ｐゴシック"/>
      <family val="3"/>
      <charset val="128"/>
    </font>
    <font>
      <vertAlign val="superscript"/>
      <sz val="12"/>
      <name val="ＭＳ Ｐゴシック"/>
      <family val="3"/>
      <charset val="128"/>
    </font>
    <font>
      <sz val="12"/>
      <name val="Arial"/>
      <family val="2"/>
    </font>
    <font>
      <sz val="6"/>
      <name val="ＭＳ ゴシック"/>
      <family val="3"/>
      <charset val="128"/>
    </font>
    <font>
      <b/>
      <sz val="14"/>
      <name val="ＭＳ ゴシック"/>
      <family val="3"/>
      <charset val="128"/>
    </font>
    <font>
      <u/>
      <sz val="12"/>
      <name val="ＭＳ ゴシック"/>
      <family val="3"/>
      <charset val="128"/>
    </font>
    <font>
      <u val="double"/>
      <sz val="12"/>
      <name val="ＭＳ ゴシック"/>
      <family val="3"/>
      <charset val="128"/>
    </font>
    <font>
      <b/>
      <sz val="9"/>
      <color indexed="81"/>
      <name val="ＭＳ Ｐゴシック"/>
      <family val="3"/>
      <charset val="128"/>
    </font>
    <font>
      <sz val="9"/>
      <color indexed="81"/>
      <name val="ＭＳ Ｐゴシック"/>
      <family val="3"/>
      <charset val="128"/>
    </font>
    <font>
      <vertAlign val="superscript"/>
      <sz val="10.5"/>
      <color indexed="8"/>
      <name val="ＭＳ ゴシック"/>
      <family val="3"/>
      <charset val="128"/>
    </font>
    <font>
      <sz val="10.5"/>
      <name val="ＭＳ ゴシック"/>
      <family val="3"/>
      <charset val="128"/>
    </font>
    <font>
      <vertAlign val="superscript"/>
      <sz val="10.5"/>
      <name val="ＭＳ ゴシック"/>
      <family val="3"/>
      <charset val="128"/>
    </font>
    <font>
      <b/>
      <sz val="10"/>
      <color indexed="81"/>
      <name val="ＭＳ Ｐゴシック"/>
      <family val="3"/>
      <charset val="128"/>
    </font>
    <font>
      <sz val="9"/>
      <name val="ＭＳ Ｐゴシック"/>
      <family val="3"/>
      <charset val="128"/>
    </font>
    <font>
      <i/>
      <sz val="12"/>
      <name val="ＭＳ Ｐゴシック"/>
      <family val="3"/>
      <charset val="128"/>
    </font>
    <font>
      <b/>
      <sz val="9"/>
      <color indexed="81"/>
      <name val="MS P ゴシック"/>
      <family val="3"/>
      <charset val="128"/>
    </font>
    <font>
      <b/>
      <u/>
      <sz val="9"/>
      <color indexed="81"/>
      <name val="ＭＳ Ｐゴシック"/>
      <family val="3"/>
      <charset val="128"/>
    </font>
    <font>
      <b/>
      <sz val="11"/>
      <color indexed="81"/>
      <name val="ＭＳ Ｐゴシック"/>
      <family val="3"/>
      <charset val="128"/>
    </font>
    <font>
      <sz val="10"/>
      <color indexed="81"/>
      <name val="ＭＳ Ｐゴシック"/>
      <family val="3"/>
      <charset val="128"/>
    </font>
    <font>
      <sz val="12"/>
      <color theme="1"/>
      <name val="ＭＳ ゴシック"/>
      <family val="3"/>
      <charset val="128"/>
    </font>
    <font>
      <sz val="11"/>
      <color theme="1"/>
      <name val="ＭＳ Ｐゴシック"/>
      <family val="3"/>
      <charset val="128"/>
      <scheme val="minor"/>
    </font>
    <font>
      <b/>
      <sz val="12"/>
      <color rgb="FFFF00FF"/>
      <name val="ＭＳ ゴシック"/>
      <family val="3"/>
      <charset val="128"/>
    </font>
    <font>
      <u/>
      <sz val="12"/>
      <color indexed="12"/>
      <name val="ＭＳ Ｐゴシック"/>
      <family val="3"/>
      <charset val="128"/>
      <scheme val="minor"/>
    </font>
    <font>
      <u/>
      <sz val="12"/>
      <color indexed="20"/>
      <name val="ＭＳ Ｐゴシック"/>
      <family val="3"/>
      <charset val="128"/>
      <scheme val="minor"/>
    </font>
    <font>
      <b/>
      <sz val="14"/>
      <color theme="1"/>
      <name val="ＭＳ ゴシック"/>
      <family val="3"/>
      <charset val="128"/>
    </font>
    <font>
      <sz val="10.5"/>
      <color theme="1"/>
      <name val="ＭＳ ゴシック"/>
      <family val="3"/>
      <charset val="128"/>
    </font>
    <font>
      <sz val="9"/>
      <color theme="1"/>
      <name val="ＭＳ ゴシック"/>
      <family val="3"/>
      <charset val="128"/>
    </font>
    <font>
      <b/>
      <sz val="16"/>
      <color theme="1"/>
      <name val="ＭＳ ゴシック"/>
      <family val="3"/>
      <charset val="128"/>
    </font>
    <font>
      <sz val="12"/>
      <color rgb="FFFF0000"/>
      <name val="ＭＳ ゴシック"/>
      <family val="3"/>
      <charset val="128"/>
    </font>
    <font>
      <sz val="10"/>
      <color theme="1"/>
      <name val="ＭＳ ゴシック"/>
      <family val="3"/>
      <charset val="128"/>
    </font>
    <font>
      <b/>
      <sz val="12"/>
      <color theme="1"/>
      <name val="ＭＳ ゴシック"/>
      <family val="3"/>
      <charset val="128"/>
    </font>
    <font>
      <b/>
      <sz val="10.5"/>
      <color theme="1"/>
      <name val="ＭＳ ゴシック"/>
      <family val="3"/>
      <charset val="128"/>
    </font>
    <font>
      <sz val="12"/>
      <color theme="1"/>
      <name val="Arial"/>
      <family val="2"/>
    </font>
    <font>
      <b/>
      <sz val="16"/>
      <color theme="1"/>
      <name val="Arial"/>
      <family val="2"/>
    </font>
    <font>
      <sz val="10.5"/>
      <color rgb="FFFF0000"/>
      <name val="ＭＳ ゴシック"/>
      <family val="3"/>
      <charset val="128"/>
    </font>
    <font>
      <sz val="12"/>
      <color theme="1"/>
      <name val="ＭＳ Ｐゴシック"/>
      <family val="3"/>
      <charset val="128"/>
    </font>
    <font>
      <sz val="14"/>
      <color theme="1"/>
      <name val="ＭＳ ゴシック"/>
      <family val="3"/>
      <charset val="128"/>
    </font>
    <font>
      <sz val="12"/>
      <name val="ＭＳ Ｐゴシック"/>
      <family val="3"/>
      <charset val="128"/>
      <scheme val="major"/>
    </font>
    <font>
      <sz val="16"/>
      <color rgb="FFFF0000"/>
      <name val="ＭＳ ゴシック"/>
      <family val="3"/>
      <charset val="128"/>
    </font>
    <font>
      <b/>
      <sz val="18"/>
      <color theme="1"/>
      <name val="ＭＳ ゴシック"/>
      <family val="3"/>
      <charset val="128"/>
    </font>
    <font>
      <b/>
      <sz val="18"/>
      <name val="ＭＳ Ｐゴシック"/>
      <family val="3"/>
      <charset val="128"/>
    </font>
    <font>
      <sz val="14"/>
      <color theme="1"/>
      <name val="ＭＳ Ｐゴシック"/>
      <family val="3"/>
      <charset val="128"/>
    </font>
    <font>
      <b/>
      <sz val="16"/>
      <color indexed="8"/>
      <name val="ＭＳ ゴシック"/>
      <family val="3"/>
      <charset val="128"/>
    </font>
    <font>
      <sz val="12"/>
      <color indexed="81"/>
      <name val="ＭＳ Ｐゴシック"/>
      <family val="3"/>
      <charset val="128"/>
    </font>
    <font>
      <b/>
      <sz val="16"/>
      <name val="ＭＳ ゴシック"/>
      <family val="3"/>
      <charset val="128"/>
    </font>
    <font>
      <vertAlign val="superscript"/>
      <sz val="11"/>
      <name val="ＭＳ ゴシック"/>
      <family val="3"/>
      <charset val="128"/>
    </font>
    <font>
      <sz val="14"/>
      <name val="ＭＳ Ｐゴシック"/>
      <family val="3"/>
      <charset val="128"/>
    </font>
    <font>
      <b/>
      <sz val="16"/>
      <color rgb="FFFF0000"/>
      <name val="ＭＳ ゴシック"/>
      <family val="3"/>
      <charset val="128"/>
    </font>
    <font>
      <sz val="10"/>
      <color rgb="FFFF0000"/>
      <name val="ＭＳ ゴシック"/>
      <family val="3"/>
      <charset val="128"/>
    </font>
    <font>
      <b/>
      <sz val="10.5"/>
      <name val="ＭＳ ゴシック"/>
      <family val="3"/>
      <charset val="128"/>
    </font>
    <font>
      <sz val="14"/>
      <name val="ＭＳ ゴシック"/>
      <family val="3"/>
      <charset val="128"/>
    </font>
    <font>
      <sz val="16"/>
      <name val="ＭＳ ゴシック"/>
      <family val="3"/>
      <charset val="128"/>
    </font>
    <font>
      <vertAlign val="superscript"/>
      <sz val="14"/>
      <name val="ＭＳ ゴシック"/>
      <family val="3"/>
      <charset val="128"/>
    </font>
    <font>
      <sz val="8"/>
      <name val="ＭＳ Ｐゴシック"/>
      <family val="3"/>
      <charset val="128"/>
    </font>
    <font>
      <b/>
      <sz val="16"/>
      <name val="ＭＳ Ｐゴシック"/>
      <family val="3"/>
      <charset val="128"/>
    </font>
    <font>
      <sz val="9"/>
      <color indexed="81"/>
      <name val="MS P ゴシック"/>
      <family val="3"/>
      <charset val="128"/>
    </font>
    <font>
      <b/>
      <sz val="14"/>
      <name val="Arial"/>
      <family val="2"/>
    </font>
    <font>
      <sz val="12"/>
      <name val="Arial Unicode MS"/>
      <family val="3"/>
      <charset val="128"/>
    </font>
    <font>
      <b/>
      <sz val="16"/>
      <name val="Arial"/>
      <family val="2"/>
    </font>
    <font>
      <sz val="16"/>
      <name val="Arial"/>
      <family val="2"/>
    </font>
    <font>
      <sz val="6"/>
      <name val="ＭＳ Ｐゴシック"/>
      <family val="3"/>
      <charset val="128"/>
    </font>
    <font>
      <b/>
      <sz val="12"/>
      <color rgb="FFFF0000"/>
      <name val="ＭＳ ゴシック"/>
      <family val="3"/>
      <charset val="128"/>
    </font>
    <font>
      <vertAlign val="superscript"/>
      <sz val="10"/>
      <name val="ＭＳ ゴシック"/>
      <family val="3"/>
      <charset val="128"/>
    </font>
    <font>
      <b/>
      <sz val="10"/>
      <name val="ＭＳ ゴシック"/>
      <family val="3"/>
      <charset val="128"/>
    </font>
    <font>
      <vertAlign val="superscript"/>
      <sz val="10"/>
      <color theme="1"/>
      <name val="ＭＳ ゴシック"/>
      <family val="3"/>
      <charset val="128"/>
    </font>
    <font>
      <sz val="12"/>
      <name val="Osaka"/>
      <charset val="128"/>
    </font>
    <font>
      <sz val="8"/>
      <name val="ＭＳ ゴシック"/>
      <family val="3"/>
      <charset val="128"/>
    </font>
    <font>
      <b/>
      <vertAlign val="superscript"/>
      <sz val="12"/>
      <name val="ＭＳ ゴシック"/>
      <family val="3"/>
      <charset val="128"/>
    </font>
    <font>
      <b/>
      <vertAlign val="superscript"/>
      <sz val="14"/>
      <name val="ＭＳ ゴシック"/>
      <family val="3"/>
      <charset val="128"/>
    </font>
    <font>
      <strike/>
      <sz val="12"/>
      <name val="ＭＳ ゴシック"/>
      <family val="3"/>
      <charset val="128"/>
    </font>
    <font>
      <i/>
      <sz val="12"/>
      <name val="ＭＳ ゴシック"/>
      <family val="3"/>
      <charset val="128"/>
    </font>
    <font>
      <sz val="14"/>
      <name val="Arial"/>
      <family val="2"/>
    </font>
    <font>
      <sz val="12"/>
      <color rgb="FF080808"/>
      <name val="ＭＳ ゴシック"/>
      <family val="3"/>
      <charset val="128"/>
    </font>
    <font>
      <sz val="10.5"/>
      <color rgb="FF080808"/>
      <name val="ＭＳ ゴシック"/>
      <family val="3"/>
      <charset val="128"/>
    </font>
    <font>
      <sz val="11"/>
      <color rgb="FF080808"/>
      <name val="ＭＳ ゴシック"/>
      <family val="3"/>
      <charset val="128"/>
    </font>
    <font>
      <vertAlign val="superscript"/>
      <sz val="12"/>
      <color rgb="FF080808"/>
      <name val="ＭＳ ゴシック"/>
      <family val="3"/>
      <charset val="128"/>
    </font>
    <font>
      <sz val="10"/>
      <color rgb="FF080808"/>
      <name val="ＭＳ ゴシック"/>
      <family val="3"/>
      <charset val="128"/>
    </font>
    <font>
      <vertAlign val="superscript"/>
      <sz val="10.5"/>
      <color theme="1"/>
      <name val="ＭＳ ゴシック"/>
      <family val="3"/>
      <charset val="128"/>
    </font>
    <font>
      <sz val="9"/>
      <color rgb="FFFF0000"/>
      <name val="ＭＳ ゴシック"/>
      <family val="3"/>
      <charset val="128"/>
    </font>
    <font>
      <sz val="11"/>
      <color theme="1"/>
      <name val="ＭＳ ゴシック"/>
      <family val="3"/>
      <charset val="128"/>
    </font>
    <font>
      <sz val="11"/>
      <color rgb="FFFF0000"/>
      <name val="ＭＳ ゴシック"/>
      <family val="3"/>
      <charset val="128"/>
    </font>
    <font>
      <sz val="11"/>
      <color rgb="FF000000"/>
      <name val="ＭＳ ゴシック"/>
      <family val="3"/>
      <charset val="128"/>
    </font>
  </fonts>
  <fills count="12">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theme="0"/>
      </patternFill>
    </fill>
    <fill>
      <patternFill patternType="solid">
        <fgColor theme="2" tint="-0.749992370372631"/>
        <bgColor indexed="64"/>
      </patternFill>
    </fill>
    <fill>
      <patternFill patternType="solid">
        <fgColor rgb="FF92D050"/>
        <bgColor indexed="64"/>
      </patternFill>
    </fill>
    <fill>
      <patternFill patternType="solid">
        <fgColor rgb="FF92D050"/>
        <bgColor rgb="FF000000"/>
      </patternFill>
    </fill>
  </fills>
  <borders count="187">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double">
        <color indexed="64"/>
      </bottom>
      <diagonal/>
    </border>
    <border diagonalUp="1">
      <left style="medium">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double">
        <color indexed="64"/>
      </top>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diagonalUp="1">
      <left style="medium">
        <color indexed="64"/>
      </left>
      <right style="medium">
        <color indexed="64"/>
      </right>
      <top style="double">
        <color indexed="64"/>
      </top>
      <bottom style="medium">
        <color indexed="64"/>
      </bottom>
      <diagonal style="thin">
        <color indexed="64"/>
      </diagonal>
    </border>
    <border diagonalUp="1">
      <left style="medium">
        <color indexed="64"/>
      </left>
      <right style="medium">
        <color indexed="64"/>
      </right>
      <top style="medium">
        <color indexed="64"/>
      </top>
      <bottom style="double">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style="double">
        <color indexed="64"/>
      </top>
      <bottom/>
      <diagonal/>
    </border>
    <border>
      <left/>
      <right style="thin">
        <color indexed="64"/>
      </right>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double">
        <color indexed="64"/>
      </bottom>
      <diagonal style="thin">
        <color indexed="64"/>
      </diagonal>
    </border>
    <border>
      <left/>
      <right/>
      <top style="medium">
        <color indexed="64"/>
      </top>
      <bottom style="double">
        <color indexed="64"/>
      </bottom>
      <diagonal/>
    </border>
    <border>
      <left style="medium">
        <color indexed="64"/>
      </left>
      <right/>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style="medium">
        <color indexed="64"/>
      </left>
      <right style="thin">
        <color indexed="64"/>
      </right>
      <top style="double">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medium">
        <color indexed="64"/>
      </top>
      <bottom style="double">
        <color indexed="64"/>
      </bottom>
      <diagonal/>
    </border>
    <border diagonalUp="1">
      <left style="medium">
        <color indexed="64"/>
      </left>
      <right style="medium">
        <color indexed="64"/>
      </right>
      <top/>
      <bottom/>
      <diagonal style="thin">
        <color indexed="64"/>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double">
        <color indexed="64"/>
      </top>
      <bottom style="medium">
        <color indexed="64"/>
      </bottom>
      <diagonal style="thin">
        <color indexed="64"/>
      </diagonal>
    </border>
    <border>
      <left style="thin">
        <color rgb="FF7F7F7F"/>
      </left>
      <right style="thin">
        <color rgb="FF7F7F7F"/>
      </right>
      <top style="thin">
        <color rgb="FF7F7F7F"/>
      </top>
      <bottom style="thin">
        <color rgb="FF7F7F7F"/>
      </bottom>
      <diagonal/>
    </border>
    <border>
      <left style="thin">
        <color indexed="64"/>
      </left>
      <right/>
      <top style="medium">
        <color indexed="64"/>
      </top>
      <bottom style="medium">
        <color indexed="64"/>
      </bottom>
      <diagonal/>
    </border>
    <border>
      <left/>
      <right/>
      <top style="thick">
        <color indexed="64"/>
      </top>
      <bottom/>
      <diagonal/>
    </border>
    <border>
      <left style="thin">
        <color indexed="64"/>
      </left>
      <right style="thin">
        <color indexed="64"/>
      </right>
      <top style="double">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medium">
        <color indexed="64"/>
      </top>
      <bottom style="double">
        <color indexed="64"/>
      </bottom>
      <diagonal/>
    </border>
    <border diagonalUp="1">
      <left style="medium">
        <color indexed="64"/>
      </left>
      <right style="medium">
        <color indexed="64"/>
      </right>
      <top style="double">
        <color indexed="64"/>
      </top>
      <bottom style="thin">
        <color indexed="64"/>
      </bottom>
      <diagonal style="hair">
        <color indexed="64"/>
      </diagonal>
    </border>
    <border diagonalUp="1">
      <left style="medium">
        <color indexed="64"/>
      </left>
      <right style="medium">
        <color indexed="64"/>
      </right>
      <top style="thin">
        <color indexed="64"/>
      </top>
      <bottom style="thin">
        <color indexed="64"/>
      </bottom>
      <diagonal style="hair">
        <color indexed="64"/>
      </diagonal>
    </border>
    <border diagonalUp="1">
      <left style="medium">
        <color indexed="64"/>
      </left>
      <right style="medium">
        <color indexed="64"/>
      </right>
      <top/>
      <bottom style="medium">
        <color indexed="64"/>
      </bottom>
      <diagonal style="hair">
        <color indexed="64"/>
      </diagonal>
    </border>
    <border>
      <left style="medium">
        <color indexed="64"/>
      </left>
      <right style="medium">
        <color indexed="64"/>
      </right>
      <top style="double">
        <color indexed="64"/>
      </top>
      <bottom style="medium">
        <color rgb="FF000000"/>
      </bottom>
      <diagonal/>
    </border>
    <border>
      <left style="medium">
        <color indexed="64"/>
      </left>
      <right/>
      <top style="double">
        <color indexed="64"/>
      </top>
      <bottom style="medium">
        <color rgb="FF000000"/>
      </bottom>
      <diagonal/>
    </border>
    <border>
      <left/>
      <right/>
      <top style="double">
        <color indexed="64"/>
      </top>
      <bottom style="medium">
        <color rgb="FF000000"/>
      </bottom>
      <diagonal/>
    </border>
    <border>
      <left/>
      <right style="medium">
        <color indexed="64"/>
      </right>
      <top style="double">
        <color indexed="64"/>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medium">
        <color indexed="64"/>
      </right>
      <top/>
      <bottom style="medium">
        <color rgb="FF000000"/>
      </bottom>
      <diagonal/>
    </border>
    <border>
      <left/>
      <right/>
      <top style="medium">
        <color indexed="64"/>
      </top>
      <bottom style="medium">
        <color rgb="FF000000"/>
      </bottom>
      <diagonal/>
    </border>
    <border>
      <left/>
      <right style="double">
        <color indexed="64"/>
      </right>
      <top style="medium">
        <color indexed="64"/>
      </top>
      <bottom style="medium">
        <color rgb="FF000000"/>
      </bottom>
      <diagonal/>
    </border>
    <border>
      <left style="medium">
        <color indexed="64"/>
      </left>
      <right/>
      <top style="thin">
        <color indexed="64"/>
      </top>
      <bottom style="medium">
        <color rgb="FF000000"/>
      </bottom>
      <diagonal/>
    </border>
    <border>
      <left/>
      <right/>
      <top style="thin">
        <color indexed="64"/>
      </top>
      <bottom style="medium">
        <color rgb="FF000000"/>
      </bottom>
      <diagonal/>
    </border>
    <border>
      <left/>
      <right style="medium">
        <color indexed="64"/>
      </right>
      <top style="thin">
        <color indexed="64"/>
      </top>
      <bottom style="medium">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s>
  <cellStyleXfs count="101">
    <xf numFmtId="0" fontId="0" fillId="0" borderId="0">
      <alignment vertical="center"/>
    </xf>
    <xf numFmtId="38" fontId="42" fillId="2" borderId="154" applyFill="0">
      <alignment horizontal="center"/>
    </xf>
    <xf numFmtId="9" fontId="5" fillId="0" borderId="0" applyFon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3" fillId="0" borderId="0" applyNumberFormat="0" applyFill="0" applyBorder="0" applyAlignment="0" applyProtection="0"/>
    <xf numFmtId="0" fontId="43" fillId="0" borderId="0" applyNumberForma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11" fillId="0" borderId="0" applyFont="0" applyFill="0" applyBorder="0" applyAlignment="0" applyProtection="0">
      <alignment vertical="center"/>
    </xf>
    <xf numFmtId="0" fontId="40" fillId="0" borderId="0">
      <alignment vertical="center"/>
    </xf>
    <xf numFmtId="0" fontId="5" fillId="0" borderId="0"/>
    <xf numFmtId="0" fontId="11" fillId="0" borderId="0">
      <alignment vertical="center"/>
    </xf>
    <xf numFmtId="0" fontId="40" fillId="0" borderId="0">
      <alignment vertical="center"/>
    </xf>
    <xf numFmtId="0" fontId="41" fillId="0" borderId="0">
      <alignment vertical="center"/>
    </xf>
    <xf numFmtId="0" fontId="41" fillId="0" borderId="0">
      <alignment vertical="center"/>
    </xf>
    <xf numFmtId="0" fontId="10" fillId="0" borderId="0"/>
    <xf numFmtId="0" fontId="11" fillId="0" borderId="0">
      <alignment vertical="center"/>
    </xf>
    <xf numFmtId="0" fontId="18" fillId="0" borderId="0">
      <alignment vertical="center"/>
    </xf>
    <xf numFmtId="0" fontId="40" fillId="0" borderId="0">
      <alignment vertical="center"/>
    </xf>
    <xf numFmtId="0" fontId="40" fillId="0" borderId="0">
      <alignment vertical="center"/>
    </xf>
    <xf numFmtId="0" fontId="5" fillId="0" borderId="0"/>
    <xf numFmtId="0" fontId="14" fillId="0" borderId="0"/>
    <xf numFmtId="0" fontId="5" fillId="0" borderId="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44"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86" fillId="0" borderId="0"/>
    <xf numFmtId="0" fontId="5" fillId="0" borderId="0"/>
  </cellStyleXfs>
  <cellXfs count="1439">
    <xf numFmtId="0" fontId="0" fillId="0" borderId="0" xfId="0">
      <alignment vertical="center"/>
    </xf>
    <xf numFmtId="0" fontId="46" fillId="0" borderId="0" xfId="0" applyFont="1">
      <alignment vertical="center"/>
    </xf>
    <xf numFmtId="0" fontId="0" fillId="0" borderId="0" xfId="0" applyAlignment="1">
      <alignment horizontal="right" vertical="center"/>
    </xf>
    <xf numFmtId="0" fontId="47" fillId="0" borderId="0" xfId="0" applyFont="1">
      <alignment vertical="center"/>
    </xf>
    <xf numFmtId="0" fontId="11" fillId="0" borderId="0" xfId="48" applyFont="1" applyAlignment="1">
      <alignment vertical="center"/>
    </xf>
    <xf numFmtId="0" fontId="11" fillId="0" borderId="6" xfId="48" applyFont="1" applyBorder="1" applyAlignment="1">
      <alignment horizontal="center" vertical="center"/>
    </xf>
    <xf numFmtId="0" fontId="11" fillId="0" borderId="0" xfId="48" applyFont="1" applyAlignment="1">
      <alignment horizontal="center" vertical="center"/>
    </xf>
    <xf numFmtId="0" fontId="11" fillId="0" borderId="0" xfId="48" applyFont="1" applyAlignment="1">
      <alignment horizontal="left" vertical="center"/>
    </xf>
    <xf numFmtId="0" fontId="19" fillId="0" borderId="0" xfId="48" applyFont="1"/>
    <xf numFmtId="0" fontId="19" fillId="0" borderId="0" xfId="48" applyFont="1" applyAlignment="1">
      <alignment vertical="center"/>
    </xf>
    <xf numFmtId="0" fontId="19" fillId="0" borderId="0" xfId="48" applyFont="1" applyAlignment="1">
      <alignment horizontal="right"/>
    </xf>
    <xf numFmtId="0" fontId="20" fillId="0" borderId="0" xfId="48" applyFont="1"/>
    <xf numFmtId="38" fontId="20" fillId="0" borderId="0" xfId="45" applyFont="1" applyFill="1" applyAlignment="1">
      <alignment horizontal="right"/>
    </xf>
    <xf numFmtId="0" fontId="21" fillId="0" borderId="0" xfId="48" applyFont="1" applyAlignment="1">
      <alignment vertical="center"/>
    </xf>
    <xf numFmtId="38" fontId="19" fillId="0" borderId="0" xfId="45" applyFont="1" applyFill="1" applyBorder="1" applyAlignment="1">
      <alignment horizontal="right"/>
    </xf>
    <xf numFmtId="38" fontId="19" fillId="0" borderId="0" xfId="45" applyFont="1" applyFill="1" applyBorder="1" applyAlignment="1">
      <alignment vertical="center"/>
    </xf>
    <xf numFmtId="9" fontId="19" fillId="0" borderId="0" xfId="2" applyFont="1" applyFill="1" applyAlignment="1">
      <alignment vertical="center"/>
    </xf>
    <xf numFmtId="38" fontId="19" fillId="0" borderId="0" xfId="45" applyFont="1" applyFill="1" applyBorder="1" applyAlignment="1">
      <alignment horizontal="right" vertical="center"/>
    </xf>
    <xf numFmtId="0" fontId="19" fillId="0" borderId="0" xfId="48" applyFont="1" applyAlignment="1">
      <alignment horizontal="right" vertical="center"/>
    </xf>
    <xf numFmtId="176" fontId="19" fillId="0" borderId="0" xfId="48" applyNumberFormat="1" applyFont="1" applyAlignment="1">
      <alignment horizontal="left" vertical="center"/>
    </xf>
    <xf numFmtId="0" fontId="19" fillId="0" borderId="3" xfId="48" applyFont="1" applyBorder="1" applyAlignment="1">
      <alignment horizontal="center" vertical="center"/>
    </xf>
    <xf numFmtId="0" fontId="20" fillId="0" borderId="16" xfId="48" applyFont="1" applyBorder="1" applyAlignment="1">
      <alignment horizontal="center" vertical="center"/>
    </xf>
    <xf numFmtId="0" fontId="19" fillId="0" borderId="0" xfId="48" applyFont="1" applyAlignment="1">
      <alignment horizontal="center" vertical="center"/>
    </xf>
    <xf numFmtId="38" fontId="19" fillId="0" borderId="0" xfId="45" applyFont="1" applyFill="1" applyAlignment="1">
      <alignment horizontal="right" vertical="center"/>
    </xf>
    <xf numFmtId="176" fontId="19" fillId="0" borderId="0" xfId="48" applyNumberFormat="1" applyFont="1" applyAlignment="1">
      <alignment vertical="center"/>
    </xf>
    <xf numFmtId="176" fontId="19" fillId="0" borderId="0" xfId="48" applyNumberFormat="1" applyFont="1" applyAlignment="1">
      <alignment horizontal="right" vertical="center"/>
    </xf>
    <xf numFmtId="38" fontId="19" fillId="0" borderId="0" xfId="45" applyFont="1" applyFill="1" applyAlignment="1">
      <alignment horizontal="left" vertical="center"/>
    </xf>
    <xf numFmtId="38" fontId="19" fillId="0" borderId="0" xfId="45" applyFont="1" applyFill="1" applyBorder="1" applyAlignment="1">
      <alignment horizontal="left" vertical="center"/>
    </xf>
    <xf numFmtId="38" fontId="19" fillId="0" borderId="0" xfId="45" applyFont="1" applyFill="1" applyAlignment="1">
      <alignment horizontal="right"/>
    </xf>
    <xf numFmtId="38" fontId="23" fillId="0" borderId="33" xfId="41" applyFont="1" applyBorder="1" applyAlignment="1">
      <alignment horizontal="right" vertical="center"/>
    </xf>
    <xf numFmtId="38" fontId="23" fillId="0" borderId="27" xfId="41" applyFont="1" applyBorder="1" applyAlignment="1">
      <alignment horizontal="center" vertical="center"/>
    </xf>
    <xf numFmtId="38" fontId="23" fillId="0" borderId="21" xfId="41" applyFont="1" applyBorder="1" applyAlignment="1">
      <alignment horizontal="right" vertical="center"/>
    </xf>
    <xf numFmtId="38" fontId="23" fillId="0" borderId="34" xfId="41" applyFont="1" applyBorder="1" applyAlignment="1">
      <alignment horizontal="right" vertical="center"/>
    </xf>
    <xf numFmtId="38" fontId="23" fillId="0" borderId="1" xfId="41" applyFont="1" applyBorder="1" applyAlignment="1">
      <alignment horizontal="center" vertical="center"/>
    </xf>
    <xf numFmtId="0" fontId="3" fillId="0" borderId="0" xfId="58" applyFont="1"/>
    <xf numFmtId="0" fontId="26" fillId="0" borderId="0" xfId="58" applyFont="1" applyAlignment="1">
      <alignment horizontal="left" vertical="center"/>
    </xf>
    <xf numFmtId="0" fontId="27" fillId="0" borderId="0" xfId="58" applyFont="1" applyAlignment="1">
      <alignment horizontal="right" vertical="center"/>
    </xf>
    <xf numFmtId="0" fontId="3" fillId="0" borderId="47" xfId="58" applyFont="1" applyBorder="1" applyAlignment="1">
      <alignment horizontal="left" vertical="center"/>
    </xf>
    <xf numFmtId="0" fontId="7" fillId="0" borderId="0" xfId="58" applyFont="1" applyAlignment="1">
      <alignment vertical="center"/>
    </xf>
    <xf numFmtId="0" fontId="7" fillId="0" borderId="0" xfId="57" applyFont="1">
      <alignment vertical="center"/>
    </xf>
    <xf numFmtId="0" fontId="7" fillId="0" borderId="72" xfId="58" applyFont="1" applyBorder="1" applyAlignment="1">
      <alignment horizontal="center" vertical="center"/>
    </xf>
    <xf numFmtId="0" fontId="7" fillId="0" borderId="73" xfId="58" applyFont="1" applyBorder="1" applyAlignment="1">
      <alignment horizontal="center" vertical="center"/>
    </xf>
    <xf numFmtId="0" fontId="7" fillId="0" borderId="6" xfId="58" applyFont="1" applyBorder="1" applyAlignment="1">
      <alignment horizontal="center" vertical="center" wrapText="1"/>
    </xf>
    <xf numFmtId="0" fontId="7" fillId="0" borderId="74" xfId="58" applyFont="1" applyBorder="1" applyAlignment="1">
      <alignment horizontal="center" vertical="center"/>
    </xf>
    <xf numFmtId="0" fontId="3" fillId="0" borderId="46" xfId="58" applyFont="1" applyBorder="1" applyAlignment="1">
      <alignment horizontal="left" vertical="center"/>
    </xf>
    <xf numFmtId="0" fontId="3" fillId="0" borderId="0" xfId="58" applyFont="1" applyAlignment="1">
      <alignment horizontal="left" vertical="center"/>
    </xf>
    <xf numFmtId="181" fontId="11" fillId="0" borderId="0" xfId="58" applyNumberFormat="1" applyFont="1" applyAlignment="1">
      <alignment horizontal="right" vertical="center"/>
    </xf>
    <xf numFmtId="179" fontId="11" fillId="0" borderId="42" xfId="58" applyNumberFormat="1" applyFont="1" applyBorder="1" applyAlignment="1">
      <alignment horizontal="right" vertical="center"/>
    </xf>
    <xf numFmtId="0" fontId="11" fillId="0" borderId="0" xfId="58" applyFont="1" applyAlignment="1">
      <alignment horizontal="left" vertical="center"/>
    </xf>
    <xf numFmtId="0" fontId="3" fillId="0" borderId="46" xfId="58" applyFont="1" applyBorder="1" applyAlignment="1">
      <alignment vertical="center"/>
    </xf>
    <xf numFmtId="0" fontId="3" fillId="0" borderId="49" xfId="58" applyFont="1" applyBorder="1" applyAlignment="1">
      <alignment horizontal="left" vertical="center"/>
    </xf>
    <xf numFmtId="179" fontId="11" fillId="0" borderId="0" xfId="58" applyNumberFormat="1" applyFont="1" applyAlignment="1">
      <alignment horizontal="right" vertical="center"/>
    </xf>
    <xf numFmtId="0" fontId="3" fillId="0" borderId="44" xfId="58" applyFont="1" applyBorder="1" applyAlignment="1">
      <alignment horizontal="left" vertical="center"/>
    </xf>
    <xf numFmtId="0" fontId="16" fillId="0" borderId="19" xfId="58" applyFont="1" applyBorder="1" applyAlignment="1">
      <alignment horizontal="center" vertical="center"/>
    </xf>
    <xf numFmtId="0" fontId="7" fillId="0" borderId="78" xfId="58" applyFont="1" applyBorder="1" applyAlignment="1">
      <alignment horizontal="center" vertical="center"/>
    </xf>
    <xf numFmtId="0" fontId="3" fillId="0" borderId="77" xfId="58" applyFont="1" applyBorder="1" applyAlignment="1">
      <alignment vertical="center"/>
    </xf>
    <xf numFmtId="0" fontId="3" fillId="0" borderId="79" xfId="58" applyFont="1" applyBorder="1" applyAlignment="1">
      <alignment vertical="center"/>
    </xf>
    <xf numFmtId="0" fontId="3" fillId="0" borderId="48" xfId="58" applyFont="1" applyBorder="1" applyAlignment="1">
      <alignment vertical="center"/>
    </xf>
    <xf numFmtId="0" fontId="3" fillId="0" borderId="83" xfId="58" applyFont="1" applyBorder="1" applyAlignment="1">
      <alignment vertical="center"/>
    </xf>
    <xf numFmtId="0" fontId="3" fillId="0" borderId="75" xfId="58" applyFont="1" applyBorder="1" applyAlignment="1">
      <alignment vertical="center"/>
    </xf>
    <xf numFmtId="0" fontId="40" fillId="0" borderId="0" xfId="47">
      <alignment vertical="center"/>
    </xf>
    <xf numFmtId="0" fontId="0" fillId="0" borderId="0" xfId="0" applyAlignment="1">
      <alignment horizontal="center" vertical="center"/>
    </xf>
    <xf numFmtId="0" fontId="53" fillId="0" borderId="0" xfId="0" applyFont="1">
      <alignment vertical="center"/>
    </xf>
    <xf numFmtId="0" fontId="53" fillId="0" borderId="0" xfId="0" applyFont="1" applyAlignment="1">
      <alignment horizontal="center" vertical="center"/>
    </xf>
    <xf numFmtId="183" fontId="23" fillId="0" borderId="27" xfId="41" applyNumberFormat="1" applyFont="1" applyBorder="1" applyAlignment="1">
      <alignment horizontal="center" vertical="center"/>
    </xf>
    <xf numFmtId="38" fontId="53" fillId="0" borderId="3" xfId="44" applyFont="1" applyBorder="1" applyAlignment="1">
      <alignment horizontal="center"/>
    </xf>
    <xf numFmtId="38" fontId="23" fillId="0" borderId="3" xfId="44" applyFont="1" applyFill="1" applyBorder="1" applyAlignment="1">
      <alignment horizontal="right"/>
    </xf>
    <xf numFmtId="0" fontId="51" fillId="0" borderId="0" xfId="0" applyFont="1">
      <alignment vertical="center"/>
    </xf>
    <xf numFmtId="0" fontId="17" fillId="0" borderId="22" xfId="48" applyFont="1" applyBorder="1" applyAlignment="1">
      <alignment horizontal="center" vertical="center"/>
    </xf>
    <xf numFmtId="0" fontId="11" fillId="3" borderId="2" xfId="48" applyFont="1" applyFill="1" applyBorder="1" applyAlignment="1">
      <alignment horizontal="center" vertical="center"/>
    </xf>
    <xf numFmtId="0" fontId="46" fillId="0" borderId="0" xfId="0" applyFont="1" applyAlignment="1">
      <alignment horizontal="right" vertical="center"/>
    </xf>
    <xf numFmtId="0" fontId="50" fillId="0" borderId="0" xfId="0" applyFont="1">
      <alignment vertical="center"/>
    </xf>
    <xf numFmtId="0" fontId="46" fillId="0" borderId="21" xfId="0" applyFont="1" applyBorder="1" applyAlignment="1">
      <alignment horizontal="center" vertical="center" wrapText="1"/>
    </xf>
    <xf numFmtId="0" fontId="11" fillId="0" borderId="0" xfId="47" applyFont="1">
      <alignment vertical="center"/>
    </xf>
    <xf numFmtId="0" fontId="34" fillId="0" borderId="0" xfId="48" applyFont="1" applyAlignment="1">
      <alignment horizontal="right" vertical="center"/>
    </xf>
    <xf numFmtId="0" fontId="35" fillId="5" borderId="0" xfId="48" applyFont="1" applyFill="1" applyAlignment="1">
      <alignment vertical="center"/>
    </xf>
    <xf numFmtId="0" fontId="35" fillId="5" borderId="3" xfId="48" applyFont="1" applyFill="1" applyBorder="1" applyAlignment="1">
      <alignment horizontal="center" vertical="center"/>
    </xf>
    <xf numFmtId="0" fontId="20" fillId="0" borderId="0" xfId="48" applyFont="1" applyAlignment="1">
      <alignment horizontal="center" vertical="center" wrapText="1"/>
    </xf>
    <xf numFmtId="0" fontId="19" fillId="3" borderId="3" xfId="2" applyNumberFormat="1" applyFont="1" applyFill="1" applyBorder="1" applyAlignment="1">
      <alignment vertical="center"/>
    </xf>
    <xf numFmtId="0" fontId="35" fillId="3" borderId="3" xfId="2" applyNumberFormat="1" applyFont="1" applyFill="1" applyBorder="1" applyAlignment="1">
      <alignment vertical="center"/>
    </xf>
    <xf numFmtId="0" fontId="0" fillId="3" borderId="0" xfId="0" applyFill="1">
      <alignment vertical="center"/>
    </xf>
    <xf numFmtId="38" fontId="23" fillId="3" borderId="3" xfId="60" applyNumberFormat="1" applyFont="1" applyFill="1" applyBorder="1"/>
    <xf numFmtId="0" fontId="50" fillId="3" borderId="0" xfId="0" applyFont="1" applyFill="1">
      <alignment vertical="center"/>
    </xf>
    <xf numFmtId="0" fontId="50" fillId="3" borderId="0" xfId="0" applyFont="1" applyFill="1" applyAlignment="1">
      <alignment horizontal="center" vertical="center"/>
    </xf>
    <xf numFmtId="0" fontId="50" fillId="3" borderId="0" xfId="0" applyFont="1" applyFill="1" applyAlignment="1">
      <alignment horizontal="center" vertical="center" wrapText="1"/>
    </xf>
    <xf numFmtId="0" fontId="0" fillId="3" borderId="0" xfId="0" applyFill="1" applyAlignment="1">
      <alignment vertical="center" wrapText="1"/>
    </xf>
    <xf numFmtId="38" fontId="53" fillId="0" borderId="3" xfId="44" applyFont="1" applyFill="1" applyBorder="1" applyAlignment="1"/>
    <xf numFmtId="184" fontId="23" fillId="4" borderId="27" xfId="41" applyNumberFormat="1" applyFont="1" applyFill="1" applyBorder="1" applyAlignment="1">
      <alignment horizontal="center" vertical="center"/>
    </xf>
    <xf numFmtId="184" fontId="23" fillId="4" borderId="1" xfId="41" applyNumberFormat="1" applyFont="1" applyFill="1" applyBorder="1" applyAlignment="1">
      <alignment horizontal="center" vertical="center"/>
    </xf>
    <xf numFmtId="185" fontId="23" fillId="0" borderId="27" xfId="41" applyNumberFormat="1" applyFont="1" applyBorder="1" applyAlignment="1">
      <alignment horizontal="center" vertical="center"/>
    </xf>
    <xf numFmtId="185" fontId="23" fillId="0" borderId="1" xfId="41" applyNumberFormat="1" applyFont="1" applyBorder="1" applyAlignment="1">
      <alignment horizontal="center" vertical="center"/>
    </xf>
    <xf numFmtId="186" fontId="23" fillId="0" borderId="27" xfId="41" applyNumberFormat="1" applyFont="1" applyBorder="1" applyAlignment="1">
      <alignment horizontal="center" vertical="center"/>
    </xf>
    <xf numFmtId="0" fontId="17" fillId="0" borderId="59" xfId="48" applyFont="1" applyBorder="1" applyAlignment="1">
      <alignment horizontal="center" vertical="center" wrapText="1"/>
    </xf>
    <xf numFmtId="0" fontId="11" fillId="0" borderId="81" xfId="48" applyFont="1" applyBorder="1" applyAlignment="1">
      <alignment horizontal="left" vertical="center"/>
    </xf>
    <xf numFmtId="0" fontId="11" fillId="0" borderId="20" xfId="48" applyFont="1" applyBorder="1" applyAlignment="1">
      <alignment horizontal="left" vertical="center"/>
    </xf>
    <xf numFmtId="0" fontId="11" fillId="0" borderId="20" xfId="48" applyFont="1" applyBorder="1" applyAlignment="1">
      <alignment horizontal="left" vertical="center" wrapText="1"/>
    </xf>
    <xf numFmtId="0" fontId="11" fillId="0" borderId="81" xfId="48" applyFont="1" applyBorder="1" applyAlignment="1">
      <alignment horizontal="left" vertical="center" wrapText="1"/>
    </xf>
    <xf numFmtId="181" fontId="0" fillId="0" borderId="0" xfId="0" applyNumberFormat="1">
      <alignment vertical="center"/>
    </xf>
    <xf numFmtId="181" fontId="45" fillId="0" borderId="0" xfId="0" applyNumberFormat="1" applyFont="1">
      <alignment vertical="center"/>
    </xf>
    <xf numFmtId="181" fontId="0" fillId="0" borderId="0" xfId="0" applyNumberFormat="1" applyAlignment="1">
      <alignment horizontal="center" vertical="center"/>
    </xf>
    <xf numFmtId="181" fontId="0" fillId="0" borderId="66" xfId="0" applyNumberFormat="1" applyBorder="1" applyAlignment="1">
      <alignment horizontal="center" vertical="center"/>
    </xf>
    <xf numFmtId="187" fontId="11" fillId="0" borderId="81" xfId="48" applyNumberFormat="1" applyFont="1" applyBorder="1" applyAlignment="1">
      <alignment horizontal="left" vertical="center" wrapText="1"/>
    </xf>
    <xf numFmtId="187" fontId="11" fillId="0" borderId="20" xfId="48" applyNumberFormat="1" applyFont="1" applyBorder="1" applyAlignment="1">
      <alignment horizontal="left" vertical="center"/>
    </xf>
    <xf numFmtId="188" fontId="0" fillId="0" borderId="0" xfId="0" applyNumberFormat="1">
      <alignment vertical="center"/>
    </xf>
    <xf numFmtId="188" fontId="0" fillId="0" borderId="123" xfId="0" applyNumberFormat="1" applyBorder="1" applyAlignment="1">
      <alignment horizontal="center" vertical="center"/>
    </xf>
    <xf numFmtId="179" fontId="46" fillId="0" borderId="50" xfId="0" applyNumberFormat="1" applyFont="1" applyBorder="1" applyAlignment="1">
      <alignment horizontal="right" vertical="center" wrapText="1"/>
    </xf>
    <xf numFmtId="179" fontId="46" fillId="0" borderId="124" xfId="0" applyNumberFormat="1" applyFont="1" applyBorder="1" applyAlignment="1">
      <alignment horizontal="right" vertical="center" wrapText="1"/>
    </xf>
    <xf numFmtId="0" fontId="46" fillId="0" borderId="127" xfId="0" applyFont="1" applyBorder="1" applyAlignment="1">
      <alignment horizontal="left" vertical="center"/>
    </xf>
    <xf numFmtId="0" fontId="46" fillId="0" borderId="50" xfId="0" applyFont="1" applyBorder="1" applyAlignment="1">
      <alignment horizontal="left" vertical="center"/>
    </xf>
    <xf numFmtId="0" fontId="46" fillId="0" borderId="107" xfId="0" applyFont="1" applyBorder="1">
      <alignment vertical="center"/>
    </xf>
    <xf numFmtId="0" fontId="46" fillId="0" borderId="4" xfId="0" applyFont="1" applyBorder="1">
      <alignment vertical="center"/>
    </xf>
    <xf numFmtId="0" fontId="46" fillId="0" borderId="23" xfId="0" applyFont="1" applyBorder="1">
      <alignment vertical="center"/>
    </xf>
    <xf numFmtId="0" fontId="46" fillId="0" borderId="23" xfId="0" applyFont="1" applyBorder="1" applyAlignment="1">
      <alignment horizontal="left" vertical="center"/>
    </xf>
    <xf numFmtId="0" fontId="46" fillId="0" borderId="4" xfId="0" applyFont="1" applyBorder="1" applyAlignment="1">
      <alignment horizontal="left" vertical="center"/>
    </xf>
    <xf numFmtId="0" fontId="46" fillId="0" borderId="23" xfId="0" applyFont="1" applyBorder="1" applyAlignment="1">
      <alignment horizontal="left" vertical="center" wrapText="1"/>
    </xf>
    <xf numFmtId="0" fontId="46" fillId="0" borderId="89" xfId="0" applyFont="1" applyBorder="1">
      <alignment vertical="center"/>
    </xf>
    <xf numFmtId="0" fontId="46" fillId="0" borderId="10" xfId="0" applyFont="1" applyBorder="1" applyAlignment="1">
      <alignment horizontal="left" vertical="center"/>
    </xf>
    <xf numFmtId="0" fontId="46" fillId="0" borderId="28" xfId="0" applyFont="1" applyBorder="1" applyAlignment="1">
      <alignment horizontal="left" vertical="center" wrapText="1"/>
    </xf>
    <xf numFmtId="0" fontId="46" fillId="0" borderId="38" xfId="0" applyFont="1" applyBorder="1" applyAlignment="1">
      <alignment horizontal="left" vertical="center"/>
    </xf>
    <xf numFmtId="0" fontId="46" fillId="0" borderId="39" xfId="0" applyFont="1" applyBorder="1" applyAlignment="1">
      <alignment horizontal="left" vertical="center"/>
    </xf>
    <xf numFmtId="0" fontId="46" fillId="0" borderId="128" xfId="0" applyFont="1" applyBorder="1" applyAlignment="1">
      <alignment horizontal="left" vertical="center" wrapText="1"/>
    </xf>
    <xf numFmtId="38" fontId="46" fillId="3" borderId="3" xfId="41" applyFont="1" applyFill="1" applyBorder="1" applyAlignment="1">
      <alignment horizontal="right" vertical="center" wrapText="1"/>
    </xf>
    <xf numFmtId="179" fontId="46" fillId="0" borderId="3" xfId="0" applyNumberFormat="1" applyFont="1" applyBorder="1" applyAlignment="1">
      <alignment horizontal="right" vertical="center" wrapText="1"/>
    </xf>
    <xf numFmtId="179" fontId="46" fillId="0" borderId="129" xfId="0" applyNumberFormat="1" applyFont="1" applyBorder="1" applyAlignment="1">
      <alignment horizontal="right" vertical="center" wrapText="1"/>
    </xf>
    <xf numFmtId="179" fontId="46" fillId="0" borderId="130" xfId="0" applyNumberFormat="1" applyFont="1" applyBorder="1" applyAlignment="1">
      <alignment horizontal="right" vertical="center" wrapText="1"/>
    </xf>
    <xf numFmtId="179" fontId="46" fillId="0" borderId="125" xfId="0" applyNumberFormat="1" applyFont="1" applyBorder="1" applyAlignment="1">
      <alignment horizontal="right" vertical="center" wrapText="1"/>
    </xf>
    <xf numFmtId="179" fontId="46" fillId="0" borderId="131" xfId="0" applyNumberFormat="1" applyFont="1" applyBorder="1" applyAlignment="1">
      <alignment horizontal="right" vertical="center" wrapText="1"/>
    </xf>
    <xf numFmtId="181" fontId="0" fillId="0" borderId="0" xfId="0" applyNumberFormat="1" applyAlignment="1">
      <alignment vertical="center" wrapText="1"/>
    </xf>
    <xf numFmtId="55" fontId="50" fillId="3" borderId="0" xfId="0" applyNumberFormat="1" applyFont="1" applyFill="1" applyAlignment="1">
      <alignment horizontal="center" vertical="center" wrapText="1"/>
    </xf>
    <xf numFmtId="38" fontId="19" fillId="0" borderId="0" xfId="41" applyFont="1" applyFill="1" applyAlignment="1"/>
    <xf numFmtId="38" fontId="20" fillId="0" borderId="0" xfId="41" applyFont="1" applyFill="1" applyAlignment="1"/>
    <xf numFmtId="38" fontId="19" fillId="0" borderId="0" xfId="41" applyFont="1" applyFill="1" applyBorder="1" applyAlignment="1"/>
    <xf numFmtId="38" fontId="19" fillId="0" borderId="0" xfId="41" applyFont="1" applyFill="1" applyAlignment="1">
      <alignment vertical="center"/>
    </xf>
    <xf numFmtId="38" fontId="35" fillId="5" borderId="0" xfId="41" applyFont="1" applyFill="1" applyBorder="1" applyAlignment="1">
      <alignment vertical="center"/>
    </xf>
    <xf numFmtId="38" fontId="19" fillId="0" borderId="0" xfId="41" applyFont="1" applyFill="1" applyBorder="1" applyAlignment="1">
      <alignment horizontal="left" vertical="center"/>
    </xf>
    <xf numFmtId="38" fontId="19" fillId="0" borderId="0" xfId="41" applyFont="1" applyFill="1" applyAlignment="1">
      <alignment horizontal="left" vertical="center"/>
    </xf>
    <xf numFmtId="0" fontId="55" fillId="0" borderId="0" xfId="0" applyFont="1" applyAlignment="1">
      <alignment horizontal="center" vertical="center" wrapText="1"/>
    </xf>
    <xf numFmtId="38" fontId="35" fillId="3" borderId="3" xfId="41" applyFont="1" applyFill="1" applyBorder="1" applyAlignment="1">
      <alignment vertical="center"/>
    </xf>
    <xf numFmtId="38" fontId="25" fillId="0" borderId="42" xfId="41" applyFont="1" applyBorder="1" applyAlignment="1">
      <alignment horizontal="right" vertical="center"/>
    </xf>
    <xf numFmtId="0" fontId="58" fillId="0" borderId="3" xfId="59" applyFont="1" applyBorder="1" applyAlignment="1">
      <alignment horizontal="center"/>
    </xf>
    <xf numFmtId="0" fontId="11" fillId="0" borderId="0" xfId="48" applyFont="1" applyAlignment="1">
      <alignment horizontal="right" vertical="center"/>
    </xf>
    <xf numFmtId="0" fontId="20" fillId="0" borderId="119" xfId="48" applyFont="1" applyBorder="1" applyAlignment="1">
      <alignment horizontal="center" vertical="center" wrapText="1"/>
    </xf>
    <xf numFmtId="38" fontId="35" fillId="5" borderId="61" xfId="45" applyFont="1" applyFill="1" applyBorder="1" applyAlignment="1">
      <alignment vertical="center"/>
    </xf>
    <xf numFmtId="38" fontId="35" fillId="5" borderId="61" xfId="45" applyFont="1" applyFill="1" applyBorder="1" applyAlignment="1">
      <alignment horizontal="right" vertical="center"/>
    </xf>
    <xf numFmtId="0" fontId="35" fillId="5" borderId="0" xfId="48" applyFont="1" applyFill="1" applyAlignment="1">
      <alignment horizontal="right" vertical="center"/>
    </xf>
    <xf numFmtId="176" fontId="35" fillId="5" borderId="61" xfId="48" applyNumberFormat="1" applyFont="1" applyFill="1" applyBorder="1" applyAlignment="1">
      <alignment horizontal="left" vertical="center"/>
    </xf>
    <xf numFmtId="0" fontId="35" fillId="5" borderId="9" xfId="48" applyFont="1" applyFill="1" applyBorder="1" applyAlignment="1">
      <alignment vertical="center"/>
    </xf>
    <xf numFmtId="0" fontId="35" fillId="5" borderId="88" xfId="48" applyFont="1" applyFill="1" applyBorder="1" applyAlignment="1">
      <alignment vertical="center"/>
    </xf>
    <xf numFmtId="0" fontId="35" fillId="5" borderId="1" xfId="48" applyFont="1" applyFill="1" applyBorder="1" applyAlignment="1">
      <alignment vertical="center"/>
    </xf>
    <xf numFmtId="181" fontId="57" fillId="0" borderId="0" xfId="0" applyNumberFormat="1" applyFont="1" applyAlignment="1">
      <alignment horizontal="right" vertical="center"/>
    </xf>
    <xf numFmtId="0" fontId="62" fillId="0" borderId="0" xfId="0" applyFont="1" applyAlignment="1">
      <alignment horizontal="right" vertical="center"/>
    </xf>
    <xf numFmtId="0" fontId="7" fillId="0" borderId="64" xfId="58" applyFont="1" applyBorder="1" applyAlignment="1">
      <alignment horizontal="center" vertical="center"/>
    </xf>
    <xf numFmtId="0" fontId="7" fillId="0" borderId="66" xfId="58" applyFont="1" applyBorder="1" applyAlignment="1">
      <alignment horizontal="center" vertical="center"/>
    </xf>
    <xf numFmtId="0" fontId="3" fillId="0" borderId="21" xfId="58" applyFont="1" applyBorder="1" applyAlignment="1">
      <alignment horizontal="left" vertical="center"/>
    </xf>
    <xf numFmtId="0" fontId="3" fillId="0" borderId="34" xfId="58" applyFont="1" applyBorder="1" applyAlignment="1">
      <alignment horizontal="center" vertical="center"/>
    </xf>
    <xf numFmtId="181" fontId="11" fillId="0" borderId="81" xfId="58" applyNumberFormat="1" applyFont="1" applyBorder="1" applyAlignment="1">
      <alignment horizontal="right" vertical="center"/>
    </xf>
    <xf numFmtId="179" fontId="11" fillId="0" borderId="22" xfId="58" applyNumberFormat="1" applyFont="1" applyBorder="1" applyAlignment="1">
      <alignment horizontal="right" vertical="center"/>
    </xf>
    <xf numFmtId="0" fontId="3" fillId="0" borderId="45" xfId="58" applyFont="1" applyBorder="1" applyAlignment="1">
      <alignment horizontal="left" vertical="center"/>
    </xf>
    <xf numFmtId="0" fontId="3" fillId="0" borderId="3" xfId="58" applyFont="1" applyBorder="1" applyAlignment="1">
      <alignment horizontal="left" vertical="center"/>
    </xf>
    <xf numFmtId="0" fontId="3" fillId="0" borderId="67" xfId="58" applyFont="1" applyBorder="1" applyAlignment="1">
      <alignment horizontal="center" vertical="center"/>
    </xf>
    <xf numFmtId="0" fontId="3" fillId="0" borderId="67" xfId="58" applyFont="1" applyBorder="1" applyAlignment="1">
      <alignment vertical="center"/>
    </xf>
    <xf numFmtId="0" fontId="3" fillId="0" borderId="65" xfId="58" applyFont="1" applyBorder="1" applyAlignment="1">
      <alignment horizontal="left" vertical="center"/>
    </xf>
    <xf numFmtId="0" fontId="3" fillId="0" borderId="87" xfId="58" applyFont="1" applyBorder="1" applyAlignment="1">
      <alignment vertical="center"/>
    </xf>
    <xf numFmtId="0" fontId="3" fillId="0" borderId="68" xfId="58" applyFont="1" applyBorder="1" applyAlignment="1">
      <alignment horizontal="left" vertical="center"/>
    </xf>
    <xf numFmtId="0" fontId="11" fillId="0" borderId="103" xfId="58" applyFont="1" applyBorder="1" applyAlignment="1">
      <alignment horizontal="centerContinuous" vertical="center" wrapText="1"/>
    </xf>
    <xf numFmtId="0" fontId="11" fillId="0" borderId="104" xfId="58" applyFont="1" applyBorder="1" applyAlignment="1">
      <alignment horizontal="centerContinuous" vertical="center" wrapText="1"/>
    </xf>
    <xf numFmtId="0" fontId="11" fillId="0" borderId="105" xfId="58" applyFont="1" applyBorder="1" applyAlignment="1">
      <alignment horizontal="centerContinuous" vertical="center" wrapText="1"/>
    </xf>
    <xf numFmtId="0" fontId="3" fillId="0" borderId="69" xfId="58" applyFont="1" applyBorder="1" applyAlignment="1">
      <alignment horizontal="left" vertical="center"/>
    </xf>
    <xf numFmtId="179" fontId="11" fillId="0" borderId="108" xfId="58" applyNumberFormat="1" applyFont="1" applyBorder="1" applyAlignment="1">
      <alignment horizontal="right" vertical="center"/>
    </xf>
    <xf numFmtId="179" fontId="11" fillId="0" borderId="17" xfId="58" applyNumberFormat="1" applyFont="1" applyBorder="1" applyAlignment="1">
      <alignment horizontal="right" vertical="center"/>
    </xf>
    <xf numFmtId="179" fontId="11" fillId="0" borderId="70" xfId="58" applyNumberFormat="1" applyFont="1" applyBorder="1" applyAlignment="1">
      <alignment horizontal="right" vertical="center"/>
    </xf>
    <xf numFmtId="0" fontId="3" fillId="0" borderId="71" xfId="58" applyFont="1" applyBorder="1" applyAlignment="1">
      <alignment horizontal="left" vertical="center"/>
    </xf>
    <xf numFmtId="0" fontId="3" fillId="0" borderId="106" xfId="58" applyFont="1" applyBorder="1" applyAlignment="1">
      <alignment horizontal="left" vertical="center"/>
    </xf>
    <xf numFmtId="56" fontId="11" fillId="0" borderId="33" xfId="58" applyNumberFormat="1" applyFont="1" applyBorder="1" applyAlignment="1">
      <alignment horizontal="center" vertical="center"/>
    </xf>
    <xf numFmtId="0" fontId="11" fillId="0" borderId="21" xfId="58" applyFont="1" applyBorder="1" applyAlignment="1">
      <alignment horizontal="left" vertical="center"/>
    </xf>
    <xf numFmtId="0" fontId="11" fillId="0" borderId="34" xfId="58" applyFont="1" applyBorder="1" applyAlignment="1">
      <alignment horizontal="center" vertical="center"/>
    </xf>
    <xf numFmtId="0" fontId="11" fillId="0" borderId="75" xfId="58" applyFont="1" applyBorder="1" applyAlignment="1">
      <alignment horizontal="left" vertical="center" wrapText="1"/>
    </xf>
    <xf numFmtId="56" fontId="11" fillId="0" borderId="107" xfId="58" applyNumberFormat="1" applyFont="1" applyBorder="1" applyAlignment="1">
      <alignment horizontal="center" vertical="center"/>
    </xf>
    <xf numFmtId="0" fontId="11" fillId="0" borderId="3" xfId="58" applyFont="1" applyBorder="1" applyAlignment="1">
      <alignment horizontal="left" vertical="center"/>
    </xf>
    <xf numFmtId="0" fontId="11" fillId="0" borderId="67" xfId="58" applyFont="1" applyBorder="1" applyAlignment="1">
      <alignment horizontal="center" vertical="center"/>
    </xf>
    <xf numFmtId="0" fontId="11" fillId="0" borderId="46" xfId="58" applyFont="1" applyBorder="1" applyAlignment="1">
      <alignment horizontal="left" vertical="center" wrapText="1"/>
    </xf>
    <xf numFmtId="0" fontId="11" fillId="0" borderId="107" xfId="58" applyFont="1" applyBorder="1" applyAlignment="1">
      <alignment horizontal="center" vertical="center"/>
    </xf>
    <xf numFmtId="0" fontId="11" fillId="0" borderId="67" xfId="58" applyFont="1" applyBorder="1" applyAlignment="1">
      <alignment vertical="center"/>
    </xf>
    <xf numFmtId="0" fontId="11" fillId="0" borderId="35" xfId="58" applyFont="1" applyBorder="1" applyAlignment="1">
      <alignment horizontal="center" vertical="center"/>
    </xf>
    <xf numFmtId="0" fontId="11" fillId="0" borderId="24" xfId="58" applyFont="1" applyBorder="1" applyAlignment="1">
      <alignment horizontal="left" vertical="center"/>
    </xf>
    <xf numFmtId="0" fontId="11" fillId="0" borderId="62" xfId="58" applyFont="1" applyBorder="1" applyAlignment="1">
      <alignment vertical="center"/>
    </xf>
    <xf numFmtId="179" fontId="11" fillId="0" borderId="48" xfId="58" applyNumberFormat="1" applyFont="1" applyBorder="1" applyAlignment="1">
      <alignment horizontal="right" vertical="center"/>
    </xf>
    <xf numFmtId="0" fontId="11" fillId="0" borderId="48" xfId="58" applyFont="1" applyBorder="1" applyAlignment="1">
      <alignment horizontal="left" vertical="center" wrapText="1"/>
    </xf>
    <xf numFmtId="0" fontId="3" fillId="0" borderId="109" xfId="58" applyFont="1" applyBorder="1" applyAlignment="1">
      <alignment horizontal="left" vertical="center"/>
    </xf>
    <xf numFmtId="0" fontId="3" fillId="0" borderId="86" xfId="58" applyFont="1" applyBorder="1" applyAlignment="1">
      <alignment horizontal="left" vertical="center"/>
    </xf>
    <xf numFmtId="0" fontId="3" fillId="0" borderId="86" xfId="58" applyFont="1" applyBorder="1" applyAlignment="1">
      <alignment horizontal="center" vertical="center"/>
    </xf>
    <xf numFmtId="179" fontId="11" fillId="0" borderId="103" xfId="58" applyNumberFormat="1" applyFont="1" applyBorder="1" applyAlignment="1">
      <alignment horizontal="left" vertical="center"/>
    </xf>
    <xf numFmtId="179" fontId="11" fillId="0" borderId="44" xfId="58" applyNumberFormat="1" applyFont="1" applyBorder="1" applyAlignment="1">
      <alignment horizontal="center" vertical="center"/>
    </xf>
    <xf numFmtId="0" fontId="3" fillId="0" borderId="76" xfId="58" applyFont="1" applyBorder="1" applyAlignment="1">
      <alignment horizontal="left" vertical="center"/>
    </xf>
    <xf numFmtId="0" fontId="3" fillId="0" borderId="34" xfId="58" applyFont="1" applyBorder="1" applyAlignment="1">
      <alignment horizontal="left" vertical="center"/>
    </xf>
    <xf numFmtId="179" fontId="11" fillId="0" borderId="107" xfId="58" applyNumberFormat="1" applyFont="1" applyBorder="1" applyAlignment="1">
      <alignment horizontal="left" vertical="center"/>
    </xf>
    <xf numFmtId="179" fontId="11" fillId="0" borderId="46" xfId="58" applyNumberFormat="1" applyFont="1" applyBorder="1" applyAlignment="1">
      <alignment horizontal="center" vertical="center"/>
    </xf>
    <xf numFmtId="0" fontId="3" fillId="0" borderId="76" xfId="58" applyFont="1" applyBorder="1" applyAlignment="1">
      <alignment vertical="center"/>
    </xf>
    <xf numFmtId="0" fontId="3" fillId="0" borderId="67" xfId="58" applyFont="1" applyBorder="1" applyAlignment="1">
      <alignment horizontal="left" vertical="center"/>
    </xf>
    <xf numFmtId="179" fontId="11" fillId="0" borderId="47" xfId="58" applyNumberFormat="1" applyFont="1" applyBorder="1" applyAlignment="1">
      <alignment horizontal="right" vertical="center"/>
    </xf>
    <xf numFmtId="0" fontId="3" fillId="0" borderId="64" xfId="58" applyFont="1" applyBorder="1" applyAlignment="1">
      <alignment horizontal="left" vertical="center"/>
    </xf>
    <xf numFmtId="0" fontId="3" fillId="0" borderId="87" xfId="58" applyFont="1" applyBorder="1" applyAlignment="1">
      <alignment horizontal="left" vertical="center"/>
    </xf>
    <xf numFmtId="179" fontId="11" fillId="0" borderId="49" xfId="58" applyNumberFormat="1" applyFont="1" applyBorder="1" applyAlignment="1">
      <alignment horizontal="right" vertical="center"/>
    </xf>
    <xf numFmtId="0" fontId="3" fillId="0" borderId="114" xfId="58" applyFont="1" applyBorder="1" applyAlignment="1">
      <alignment horizontal="left" vertical="center"/>
    </xf>
    <xf numFmtId="0" fontId="3" fillId="0" borderId="81" xfId="58" applyFont="1" applyBorder="1" applyAlignment="1">
      <alignment horizontal="left" vertical="center"/>
    </xf>
    <xf numFmtId="0" fontId="3" fillId="0" borderId="29" xfId="58" applyFont="1" applyBorder="1" applyAlignment="1">
      <alignment horizontal="left" vertical="center"/>
    </xf>
    <xf numFmtId="0" fontId="6" fillId="0" borderId="116" xfId="58" applyFont="1" applyBorder="1" applyAlignment="1">
      <alignment vertical="center"/>
    </xf>
    <xf numFmtId="0" fontId="3" fillId="0" borderId="115" xfId="58" applyFont="1" applyBorder="1" applyAlignment="1">
      <alignment horizontal="left" vertical="center"/>
    </xf>
    <xf numFmtId="0" fontId="6" fillId="0" borderId="80" xfId="58" applyFont="1" applyBorder="1" applyAlignment="1">
      <alignment vertical="center"/>
    </xf>
    <xf numFmtId="0" fontId="3" fillId="0" borderId="34" xfId="58" applyFont="1" applyBorder="1" applyAlignment="1">
      <alignment vertical="center"/>
    </xf>
    <xf numFmtId="0" fontId="6" fillId="0" borderId="85" xfId="58" applyFont="1" applyBorder="1" applyAlignment="1">
      <alignment vertical="center"/>
    </xf>
    <xf numFmtId="0" fontId="3" fillId="0" borderId="116" xfId="58" applyFont="1" applyBorder="1" applyAlignment="1">
      <alignment horizontal="left" vertical="center"/>
    </xf>
    <xf numFmtId="0" fontId="3" fillId="0" borderId="85" xfId="58" applyFont="1" applyBorder="1" applyAlignment="1">
      <alignment vertical="center"/>
    </xf>
    <xf numFmtId="0" fontId="31" fillId="0" borderId="28" xfId="0" applyFont="1" applyBorder="1" applyAlignment="1">
      <alignment horizontal="left" vertical="center" wrapText="1"/>
    </xf>
    <xf numFmtId="38" fontId="11" fillId="0" borderId="0" xfId="41" applyFont="1">
      <alignment vertical="center"/>
    </xf>
    <xf numFmtId="0" fontId="11" fillId="0" borderId="0" xfId="47" applyFont="1" applyAlignment="1">
      <alignment horizontal="right" vertical="center"/>
    </xf>
    <xf numFmtId="38" fontId="11" fillId="0" borderId="74" xfId="41" applyFont="1" applyBorder="1" applyAlignment="1">
      <alignment horizontal="center" vertical="center"/>
    </xf>
    <xf numFmtId="0" fontId="11" fillId="0" borderId="86" xfId="47" applyFont="1" applyBorder="1">
      <alignment vertical="center"/>
    </xf>
    <xf numFmtId="0" fontId="11" fillId="0" borderId="34" xfId="47" applyFont="1" applyBorder="1">
      <alignment vertical="center"/>
    </xf>
    <xf numFmtId="0" fontId="11" fillId="0" borderId="67" xfId="47" applyFont="1" applyBorder="1">
      <alignment vertical="center"/>
    </xf>
    <xf numFmtId="0" fontId="11" fillId="0" borderId="87" xfId="47" applyFont="1" applyBorder="1">
      <alignment vertical="center"/>
    </xf>
    <xf numFmtId="0" fontId="11" fillId="0" borderId="1" xfId="47" applyFont="1" applyBorder="1">
      <alignment vertical="center"/>
    </xf>
    <xf numFmtId="38" fontId="11" fillId="0" borderId="41" xfId="41" applyFont="1" applyFill="1" applyBorder="1" applyAlignment="1">
      <alignment horizontal="right" vertical="center"/>
    </xf>
    <xf numFmtId="0" fontId="11" fillId="0" borderId="56" xfId="47" applyFont="1" applyBorder="1">
      <alignment vertical="center"/>
    </xf>
    <xf numFmtId="0" fontId="11" fillId="0" borderId="11" xfId="47" applyFont="1" applyBorder="1">
      <alignment vertical="center"/>
    </xf>
    <xf numFmtId="0" fontId="11" fillId="0" borderId="12" xfId="47" applyFont="1" applyBorder="1">
      <alignment vertical="center"/>
    </xf>
    <xf numFmtId="0" fontId="11" fillId="0" borderId="14" xfId="47" applyFont="1" applyBorder="1">
      <alignment vertical="center"/>
    </xf>
    <xf numFmtId="38" fontId="11" fillId="0" borderId="41" xfId="41" applyFont="1" applyBorder="1" applyAlignment="1">
      <alignment horizontal="right" vertical="center"/>
    </xf>
    <xf numFmtId="0" fontId="17" fillId="0" borderId="74" xfId="47" applyFont="1" applyBorder="1" applyAlignment="1">
      <alignment horizontal="center" vertical="center" wrapText="1"/>
    </xf>
    <xf numFmtId="0" fontId="11" fillId="0" borderId="74" xfId="47" applyFont="1" applyBorder="1" applyAlignment="1">
      <alignment horizontal="center" vertical="center"/>
    </xf>
    <xf numFmtId="0" fontId="11" fillId="0" borderId="44" xfId="47" applyFont="1" applyBorder="1" applyAlignment="1">
      <alignment horizontal="right" vertical="center"/>
    </xf>
    <xf numFmtId="0" fontId="11" fillId="0" borderId="44" xfId="47" applyFont="1" applyBorder="1">
      <alignment vertical="center"/>
    </xf>
    <xf numFmtId="0" fontId="11" fillId="0" borderId="75" xfId="47" applyFont="1" applyBorder="1" applyAlignment="1">
      <alignment horizontal="right" vertical="center"/>
    </xf>
    <xf numFmtId="0" fontId="11" fillId="0" borderId="75" xfId="47" applyFont="1" applyBorder="1">
      <alignment vertical="center"/>
    </xf>
    <xf numFmtId="0" fontId="11" fillId="0" borderId="83" xfId="47" applyFont="1" applyBorder="1" applyAlignment="1">
      <alignment horizontal="right" vertical="center"/>
    </xf>
    <xf numFmtId="0" fontId="11" fillId="0" borderId="83" xfId="47" applyFont="1" applyBorder="1">
      <alignment vertical="center"/>
    </xf>
    <xf numFmtId="0" fontId="11" fillId="0" borderId="48" xfId="47" applyFont="1" applyBorder="1" applyAlignment="1">
      <alignment horizontal="right" vertical="center"/>
    </xf>
    <xf numFmtId="0" fontId="11" fillId="0" borderId="48" xfId="47" applyFont="1" applyBorder="1">
      <alignment vertical="center"/>
    </xf>
    <xf numFmtId="38" fontId="6" fillId="0" borderId="0" xfId="41" applyFont="1">
      <alignment vertical="center"/>
    </xf>
    <xf numFmtId="38" fontId="11" fillId="0" borderId="0" xfId="41" applyFont="1" applyBorder="1">
      <alignment vertical="center"/>
    </xf>
    <xf numFmtId="38" fontId="46" fillId="3" borderId="17" xfId="41" applyFont="1" applyFill="1" applyBorder="1" applyAlignment="1">
      <alignment horizontal="right" vertical="center" wrapText="1"/>
    </xf>
    <xf numFmtId="0" fontId="67" fillId="0" borderId="0" xfId="48" applyFont="1" applyAlignment="1">
      <alignment horizontal="center" vertical="center"/>
    </xf>
    <xf numFmtId="38" fontId="19" fillId="3" borderId="3" xfId="45" applyFont="1" applyFill="1" applyBorder="1" applyAlignment="1">
      <alignment horizontal="right" vertical="center"/>
    </xf>
    <xf numFmtId="0" fontId="47" fillId="0" borderId="0" xfId="0" applyFont="1" applyAlignment="1">
      <alignment horizontal="center" vertical="center"/>
    </xf>
    <xf numFmtId="179" fontId="46" fillId="0" borderId="152" xfId="0" applyNumberFormat="1" applyFont="1" applyBorder="1" applyAlignment="1">
      <alignment horizontal="right" vertical="center" wrapText="1"/>
    </xf>
    <xf numFmtId="0" fontId="25" fillId="0" borderId="0" xfId="0" applyFont="1">
      <alignment vertical="center"/>
    </xf>
    <xf numFmtId="0" fontId="46" fillId="0" borderId="22" xfId="0" applyFont="1" applyBorder="1" applyAlignment="1">
      <alignment horizontal="center" vertical="center" wrapText="1"/>
    </xf>
    <xf numFmtId="179" fontId="46" fillId="0" borderId="58" xfId="0" applyNumberFormat="1" applyFont="1" applyBorder="1" applyAlignment="1">
      <alignment horizontal="right" vertical="center" wrapText="1"/>
    </xf>
    <xf numFmtId="179" fontId="46" fillId="0" borderId="2" xfId="0" applyNumberFormat="1" applyFont="1" applyBorder="1" applyAlignment="1">
      <alignment horizontal="right" vertical="center" wrapText="1"/>
    </xf>
    <xf numFmtId="179" fontId="46" fillId="0" borderId="8" xfId="0" applyNumberFormat="1" applyFont="1" applyBorder="1" applyAlignment="1">
      <alignment horizontal="right" vertical="center" wrapText="1"/>
    </xf>
    <xf numFmtId="179" fontId="46" fillId="0" borderId="0" xfId="0" applyNumberFormat="1" applyFont="1" applyAlignment="1">
      <alignment horizontal="right" vertical="center" wrapText="1"/>
    </xf>
    <xf numFmtId="0" fontId="52" fillId="0" borderId="0" xfId="0" applyFont="1">
      <alignment vertical="center"/>
    </xf>
    <xf numFmtId="0" fontId="0" fillId="0" borderId="0" xfId="0" applyAlignment="1">
      <alignment vertical="center" wrapText="1"/>
    </xf>
    <xf numFmtId="181" fontId="60" fillId="0" borderId="0" xfId="0" applyNumberFormat="1" applyFont="1" applyAlignment="1">
      <alignment horizontal="center" vertical="center"/>
    </xf>
    <xf numFmtId="181" fontId="0" fillId="0" borderId="32" xfId="0" applyNumberFormat="1" applyBorder="1" applyAlignment="1">
      <alignment horizontal="center" vertical="center"/>
    </xf>
    <xf numFmtId="0" fontId="51" fillId="0" borderId="0" xfId="0" applyFont="1" applyAlignment="1">
      <alignment horizontal="center" vertical="center" wrapText="1"/>
    </xf>
    <xf numFmtId="0" fontId="51" fillId="0" borderId="0" xfId="0" applyFont="1" applyAlignment="1">
      <alignment horizontal="center" vertical="center"/>
    </xf>
    <xf numFmtId="181" fontId="0" fillId="0" borderId="9" xfId="0" applyNumberFormat="1" applyBorder="1" applyAlignment="1">
      <alignment vertical="center" wrapText="1"/>
    </xf>
    <xf numFmtId="38" fontId="0" fillId="0" borderId="0" xfId="41" applyFont="1">
      <alignment vertical="center"/>
    </xf>
    <xf numFmtId="179" fontId="46" fillId="0" borderId="39" xfId="0" applyNumberFormat="1" applyFont="1" applyBorder="1" applyAlignment="1">
      <alignment horizontal="right" vertical="center" wrapText="1"/>
    </xf>
    <xf numFmtId="0" fontId="67" fillId="0" borderId="0" xfId="48" applyFont="1" applyAlignment="1">
      <alignment horizontal="left" vertical="center" wrapText="1"/>
    </xf>
    <xf numFmtId="38" fontId="57" fillId="0" borderId="0" xfId="41" applyFont="1" applyBorder="1">
      <alignment vertical="center"/>
    </xf>
    <xf numFmtId="38" fontId="19" fillId="0" borderId="0" xfId="41" applyFont="1" applyFill="1" applyAlignment="1">
      <alignment horizontal="right" vertical="center"/>
    </xf>
    <xf numFmtId="38" fontId="19" fillId="0" borderId="3" xfId="41" applyFont="1" applyFill="1" applyBorder="1" applyAlignment="1">
      <alignment vertical="center"/>
    </xf>
    <xf numFmtId="38" fontId="19" fillId="0" borderId="3" xfId="45" applyFont="1" applyFill="1" applyBorder="1" applyAlignment="1">
      <alignment vertical="center"/>
    </xf>
    <xf numFmtId="179" fontId="11" fillId="3" borderId="75" xfId="58" applyNumberFormat="1" applyFont="1" applyFill="1" applyBorder="1" applyAlignment="1">
      <alignment horizontal="right" vertical="center"/>
    </xf>
    <xf numFmtId="179" fontId="11" fillId="3" borderId="46" xfId="58" applyNumberFormat="1" applyFont="1" applyFill="1" applyBorder="1" applyAlignment="1">
      <alignment horizontal="right" vertical="center"/>
    </xf>
    <xf numFmtId="179" fontId="11" fillId="3" borderId="48" xfId="58" applyNumberFormat="1" applyFont="1" applyFill="1" applyBorder="1" applyAlignment="1">
      <alignment horizontal="right" vertical="center"/>
    </xf>
    <xf numFmtId="179" fontId="11" fillId="3" borderId="44" xfId="58" applyNumberFormat="1" applyFont="1" applyFill="1" applyBorder="1" applyAlignment="1">
      <alignment horizontal="right" vertical="center"/>
    </xf>
    <xf numFmtId="179" fontId="11" fillId="3" borderId="110" xfId="58" applyNumberFormat="1" applyFont="1" applyFill="1" applyBorder="1" applyAlignment="1">
      <alignment horizontal="right" vertical="center"/>
    </xf>
    <xf numFmtId="38" fontId="11" fillId="3" borderId="44" xfId="41" applyFont="1" applyFill="1" applyBorder="1" applyAlignment="1">
      <alignment horizontal="right" vertical="center"/>
    </xf>
    <xf numFmtId="38" fontId="11" fillId="3" borderId="75" xfId="41" applyFont="1" applyFill="1" applyBorder="1" applyAlignment="1">
      <alignment horizontal="right" vertical="center"/>
    </xf>
    <xf numFmtId="38" fontId="11" fillId="3" borderId="46" xfId="41" applyFont="1" applyFill="1" applyBorder="1" applyAlignment="1">
      <alignment horizontal="right" vertical="center"/>
    </xf>
    <xf numFmtId="38" fontId="11" fillId="3" borderId="83" xfId="41" applyFont="1" applyFill="1" applyBorder="1" applyAlignment="1">
      <alignment horizontal="right" vertical="center"/>
    </xf>
    <xf numFmtId="38" fontId="11" fillId="3" borderId="110" xfId="41" applyFont="1" applyFill="1" applyBorder="1" applyAlignment="1">
      <alignment horizontal="right" vertical="center"/>
    </xf>
    <xf numFmtId="38" fontId="11" fillId="3" borderId="135" xfId="41" applyFont="1" applyFill="1" applyBorder="1" applyAlignment="1">
      <alignment horizontal="right" vertical="center"/>
    </xf>
    <xf numFmtId="38" fontId="11" fillId="3" borderId="79" xfId="41" applyFont="1" applyFill="1" applyBorder="1" applyAlignment="1">
      <alignment horizontal="right" vertical="center"/>
    </xf>
    <xf numFmtId="0" fontId="11" fillId="3" borderId="109" xfId="58" applyFont="1" applyFill="1" applyBorder="1" applyAlignment="1">
      <alignment horizontal="right" vertical="center"/>
    </xf>
    <xf numFmtId="0" fontId="11" fillId="3" borderId="101" xfId="58" applyFont="1" applyFill="1" applyBorder="1" applyAlignment="1">
      <alignment horizontal="right" vertical="center"/>
    </xf>
    <xf numFmtId="0" fontId="11" fillId="3" borderId="132" xfId="58" applyFont="1" applyFill="1" applyBorder="1" applyAlignment="1">
      <alignment horizontal="right" vertical="center"/>
    </xf>
    <xf numFmtId="0" fontId="11" fillId="3" borderId="81" xfId="58" applyFont="1" applyFill="1" applyBorder="1" applyAlignment="1">
      <alignment horizontal="right" vertical="center"/>
    </xf>
    <xf numFmtId="0" fontId="11" fillId="3" borderId="21" xfId="58" applyFont="1" applyFill="1" applyBorder="1" applyAlignment="1">
      <alignment horizontal="right" vertical="center"/>
    </xf>
    <xf numFmtId="0" fontId="11" fillId="3" borderId="82" xfId="58" applyFont="1" applyFill="1" applyBorder="1" applyAlignment="1">
      <alignment horizontal="right" vertical="center"/>
    </xf>
    <xf numFmtId="0" fontId="11" fillId="3" borderId="76" xfId="58" applyFont="1" applyFill="1" applyBorder="1" applyAlignment="1">
      <alignment horizontal="right" vertical="center"/>
    </xf>
    <xf numFmtId="0" fontId="11" fillId="3" borderId="3" xfId="58" applyFont="1" applyFill="1" applyBorder="1" applyAlignment="1">
      <alignment horizontal="right" vertical="center"/>
    </xf>
    <xf numFmtId="0" fontId="11" fillId="3" borderId="84" xfId="58" applyFont="1" applyFill="1" applyBorder="1" applyAlignment="1">
      <alignment horizontal="right" vertical="center"/>
    </xf>
    <xf numFmtId="0" fontId="11" fillId="3" borderId="81" xfId="58" applyFont="1" applyFill="1" applyBorder="1" applyAlignment="1">
      <alignment vertical="center"/>
    </xf>
    <xf numFmtId="0" fontId="11" fillId="3" borderId="21" xfId="58" applyFont="1" applyFill="1" applyBorder="1" applyAlignment="1">
      <alignment vertical="center"/>
    </xf>
    <xf numFmtId="0" fontId="11" fillId="3" borderId="82" xfId="58" applyFont="1" applyFill="1" applyBorder="1" applyAlignment="1">
      <alignment vertical="center"/>
    </xf>
    <xf numFmtId="0" fontId="11" fillId="3" borderId="76" xfId="58" applyFont="1" applyFill="1" applyBorder="1" applyAlignment="1">
      <alignment vertical="center"/>
    </xf>
    <xf numFmtId="0" fontId="11" fillId="3" borderId="3" xfId="58" applyFont="1" applyFill="1" applyBorder="1" applyAlignment="1">
      <alignment vertical="center"/>
    </xf>
    <xf numFmtId="0" fontId="11" fillId="3" borderId="84" xfId="58" applyFont="1" applyFill="1" applyBorder="1" applyAlignment="1">
      <alignment vertical="center"/>
    </xf>
    <xf numFmtId="38" fontId="11" fillId="3" borderId="105" xfId="41" applyFont="1" applyFill="1" applyBorder="1" applyAlignment="1">
      <alignment horizontal="right" vertical="center"/>
    </xf>
    <xf numFmtId="38" fontId="11" fillId="3" borderId="45" xfId="41" applyFont="1" applyFill="1" applyBorder="1" applyAlignment="1">
      <alignment horizontal="right" vertical="center"/>
    </xf>
    <xf numFmtId="38" fontId="11" fillId="3" borderId="113" xfId="41" applyFont="1" applyFill="1" applyBorder="1" applyAlignment="1">
      <alignment horizontal="right" vertical="center"/>
    </xf>
    <xf numFmtId="38" fontId="11" fillId="0" borderId="111" xfId="41" applyFont="1" applyFill="1" applyBorder="1" applyAlignment="1">
      <alignment horizontal="right" vertical="center"/>
    </xf>
    <xf numFmtId="38" fontId="11" fillId="3" borderId="133" xfId="41" applyFont="1" applyFill="1" applyBorder="1" applyAlignment="1">
      <alignment horizontal="right" vertical="center"/>
    </xf>
    <xf numFmtId="38" fontId="11" fillId="0" borderId="112" xfId="41" applyFont="1" applyFill="1" applyBorder="1" applyAlignment="1">
      <alignment horizontal="right" vertical="center"/>
    </xf>
    <xf numFmtId="38" fontId="11" fillId="3" borderId="134" xfId="41" applyFont="1" applyFill="1" applyBorder="1" applyAlignment="1">
      <alignment horizontal="right" vertical="center"/>
    </xf>
    <xf numFmtId="38" fontId="19" fillId="3" borderId="3" xfId="41" applyFont="1" applyFill="1" applyBorder="1" applyAlignment="1">
      <alignment vertical="center"/>
    </xf>
    <xf numFmtId="38" fontId="46" fillId="0" borderId="3" xfId="41" applyFont="1" applyFill="1" applyBorder="1" applyAlignment="1">
      <alignment horizontal="right" vertical="center" wrapText="1"/>
    </xf>
    <xf numFmtId="38" fontId="46" fillId="0" borderId="17" xfId="41" applyFont="1" applyFill="1" applyBorder="1" applyAlignment="1">
      <alignment horizontal="right" vertical="center" wrapText="1"/>
    </xf>
    <xf numFmtId="38" fontId="46" fillId="0" borderId="2" xfId="41" applyFont="1" applyFill="1" applyBorder="1" applyAlignment="1">
      <alignment horizontal="right" vertical="center" wrapText="1"/>
    </xf>
    <xf numFmtId="38" fontId="46" fillId="0" borderId="59" xfId="41" applyFont="1" applyFill="1" applyBorder="1" applyAlignment="1">
      <alignment horizontal="right" vertical="center" wrapText="1"/>
    </xf>
    <xf numFmtId="38" fontId="23" fillId="3" borderId="21" xfId="41" applyFont="1" applyFill="1" applyBorder="1" applyAlignment="1">
      <alignment vertical="center"/>
    </xf>
    <xf numFmtId="38" fontId="23" fillId="3" borderId="3" xfId="41" applyFont="1" applyFill="1" applyBorder="1" applyAlignment="1">
      <alignment vertical="center"/>
    </xf>
    <xf numFmtId="0" fontId="56" fillId="0" borderId="0" xfId="0" applyFont="1">
      <alignment vertical="center"/>
    </xf>
    <xf numFmtId="38" fontId="23" fillId="0" borderId="37" xfId="41" applyFont="1" applyBorder="1" applyAlignment="1">
      <alignment horizontal="right" vertical="center"/>
    </xf>
    <xf numFmtId="179" fontId="46" fillId="0" borderId="24" xfId="0" applyNumberFormat="1" applyFont="1" applyBorder="1" applyAlignment="1">
      <alignment horizontal="right" vertical="center" wrapText="1"/>
    </xf>
    <xf numFmtId="179" fontId="46" fillId="0" borderId="158" xfId="0" applyNumberFormat="1" applyFont="1" applyBorder="1" applyAlignment="1">
      <alignment horizontal="right" vertical="center" wrapText="1"/>
    </xf>
    <xf numFmtId="38" fontId="11" fillId="3" borderId="48" xfId="41" applyFont="1" applyFill="1" applyBorder="1" applyAlignment="1">
      <alignment horizontal="right" vertical="center"/>
    </xf>
    <xf numFmtId="0" fontId="31" fillId="0" borderId="21" xfId="0" applyFont="1" applyBorder="1" applyAlignment="1">
      <alignment horizontal="center" vertical="center" wrapText="1"/>
    </xf>
    <xf numFmtId="0" fontId="3" fillId="0" borderId="0" xfId="0" applyFont="1" applyAlignment="1">
      <alignment horizontal="center" vertical="center"/>
    </xf>
    <xf numFmtId="0" fontId="31" fillId="0" borderId="52" xfId="0" applyFont="1" applyBorder="1" applyAlignment="1">
      <alignment horizontal="center" vertical="center" wrapText="1"/>
    </xf>
    <xf numFmtId="0" fontId="31" fillId="0" borderId="144" xfId="0" applyFont="1" applyBorder="1" applyAlignment="1">
      <alignment horizontal="center" vertical="center" wrapText="1"/>
    </xf>
    <xf numFmtId="0" fontId="31" fillId="0" borderId="38" xfId="0" applyFont="1" applyBorder="1" applyAlignment="1">
      <alignment horizontal="left" vertical="center"/>
    </xf>
    <xf numFmtId="0" fontId="31" fillId="0" borderId="39" xfId="0" applyFont="1" applyBorder="1" applyAlignment="1">
      <alignment horizontal="left" vertical="center"/>
    </xf>
    <xf numFmtId="0" fontId="31" fillId="0" borderId="128" xfId="0" applyFont="1" applyBorder="1" applyAlignment="1">
      <alignment horizontal="left" vertical="center" wrapText="1"/>
    </xf>
    <xf numFmtId="179" fontId="31" fillId="3" borderId="125" xfId="0" applyNumberFormat="1" applyFont="1" applyFill="1" applyBorder="1" applyAlignment="1">
      <alignment horizontal="right" vertical="center" wrapText="1"/>
    </xf>
    <xf numFmtId="0" fontId="70" fillId="0" borderId="38" xfId="0" applyFont="1" applyBorder="1">
      <alignment vertical="center"/>
    </xf>
    <xf numFmtId="0" fontId="70" fillId="0" borderId="39" xfId="0" applyFont="1" applyBorder="1">
      <alignment vertical="center"/>
    </xf>
    <xf numFmtId="0" fontId="70" fillId="0" borderId="128" xfId="0" applyFont="1" applyBorder="1">
      <alignment vertical="center"/>
    </xf>
    <xf numFmtId="179" fontId="31" fillId="3" borderId="37" xfId="0" applyNumberFormat="1" applyFont="1" applyFill="1" applyBorder="1" applyAlignment="1">
      <alignment horizontal="right" vertical="center" wrapText="1"/>
    </xf>
    <xf numFmtId="179" fontId="31" fillId="3" borderId="50" xfId="0" applyNumberFormat="1" applyFont="1" applyFill="1" applyBorder="1" applyAlignment="1">
      <alignment horizontal="right" vertical="center" wrapText="1"/>
    </xf>
    <xf numFmtId="179" fontId="11" fillId="3" borderId="22" xfId="0" applyNumberFormat="1" applyFont="1" applyFill="1" applyBorder="1" applyAlignment="1">
      <alignment horizontal="center" vertical="center"/>
    </xf>
    <xf numFmtId="181" fontId="11" fillId="0" borderId="81" xfId="0" applyNumberFormat="1" applyFont="1" applyBorder="1" applyAlignment="1">
      <alignment horizontal="left" vertical="center" shrinkToFit="1"/>
    </xf>
    <xf numFmtId="181" fontId="11" fillId="0" borderId="21" xfId="0" applyNumberFormat="1" applyFont="1" applyBorder="1" applyAlignment="1">
      <alignment horizontal="left" vertical="center"/>
    </xf>
    <xf numFmtId="179" fontId="11" fillId="0" borderId="21" xfId="0" applyNumberFormat="1" applyFont="1" applyBorder="1" applyAlignment="1">
      <alignment horizontal="center" vertical="center"/>
    </xf>
    <xf numFmtId="188" fontId="11" fillId="3" borderId="33" xfId="0" applyNumberFormat="1" applyFont="1" applyFill="1" applyBorder="1" applyAlignment="1">
      <alignment horizontal="center" vertical="center"/>
    </xf>
    <xf numFmtId="179" fontId="11" fillId="0" borderId="91" xfId="0" applyNumberFormat="1" applyFont="1" applyBorder="1" applyAlignment="1">
      <alignment horizontal="right" vertical="center"/>
    </xf>
    <xf numFmtId="179" fontId="11" fillId="0" borderId="44" xfId="0" applyNumberFormat="1" applyFont="1" applyBorder="1">
      <alignment vertical="center"/>
    </xf>
    <xf numFmtId="179" fontId="11" fillId="0" borderId="21" xfId="0" applyNumberFormat="1" applyFont="1" applyBorder="1" applyAlignment="1">
      <alignment horizontal="left" vertical="center" wrapText="1"/>
    </xf>
    <xf numFmtId="179" fontId="11" fillId="3" borderId="44" xfId="0" applyNumberFormat="1" applyFont="1" applyFill="1" applyBorder="1">
      <alignment vertical="center"/>
    </xf>
    <xf numFmtId="179" fontId="11" fillId="0" borderId="0" xfId="0" applyNumberFormat="1" applyFont="1">
      <alignment vertical="center"/>
    </xf>
    <xf numFmtId="179" fontId="11" fillId="3" borderId="2" xfId="0" applyNumberFormat="1" applyFont="1" applyFill="1" applyBorder="1" applyAlignment="1">
      <alignment horizontal="center" vertical="center"/>
    </xf>
    <xf numFmtId="179" fontId="11" fillId="0" borderId="2" xfId="0" applyNumberFormat="1" applyFont="1" applyBorder="1" applyAlignment="1">
      <alignment horizontal="right" vertical="center"/>
    </xf>
    <xf numFmtId="179" fontId="11" fillId="0" borderId="83" xfId="0" applyNumberFormat="1" applyFont="1" applyBorder="1">
      <alignment vertical="center"/>
    </xf>
    <xf numFmtId="179" fontId="11" fillId="3" borderId="83" xfId="0" applyNumberFormat="1" applyFont="1" applyFill="1" applyBorder="1">
      <alignment vertical="center"/>
    </xf>
    <xf numFmtId="181" fontId="11" fillId="0" borderId="76" xfId="0" applyNumberFormat="1" applyFont="1" applyBorder="1" applyAlignment="1">
      <alignment horizontal="left" vertical="center" shrinkToFit="1"/>
    </xf>
    <xf numFmtId="181" fontId="11" fillId="0" borderId="3" xfId="0" applyNumberFormat="1" applyFont="1" applyBorder="1" applyAlignment="1">
      <alignment horizontal="left" vertical="center"/>
    </xf>
    <xf numFmtId="179" fontId="11" fillId="0" borderId="3" xfId="0" applyNumberFormat="1" applyFont="1" applyBorder="1" applyAlignment="1">
      <alignment horizontal="center" vertical="center"/>
    </xf>
    <xf numFmtId="179" fontId="11" fillId="0" borderId="22" xfId="0" applyNumberFormat="1" applyFont="1" applyBorder="1" applyAlignment="1">
      <alignment horizontal="right" vertical="center"/>
    </xf>
    <xf numFmtId="179" fontId="11" fillId="0" borderId="46" xfId="0" applyNumberFormat="1" applyFont="1" applyBorder="1">
      <alignment vertical="center"/>
    </xf>
    <xf numFmtId="179" fontId="11" fillId="3" borderId="46" xfId="0" applyNumberFormat="1" applyFont="1" applyFill="1" applyBorder="1">
      <alignment vertical="center"/>
    </xf>
    <xf numFmtId="179" fontId="11" fillId="0" borderId="75" xfId="0" applyNumberFormat="1" applyFont="1" applyBorder="1">
      <alignment vertical="center"/>
    </xf>
    <xf numFmtId="179" fontId="11" fillId="3" borderId="75" xfId="0" applyNumberFormat="1" applyFont="1" applyFill="1" applyBorder="1">
      <alignment vertical="center"/>
    </xf>
    <xf numFmtId="181" fontId="11" fillId="0" borderId="64" xfId="0" applyNumberFormat="1" applyFont="1" applyBorder="1" applyAlignment="1">
      <alignment horizontal="left" vertical="center" shrinkToFit="1"/>
    </xf>
    <xf numFmtId="181" fontId="11" fillId="0" borderId="65" xfId="0" applyNumberFormat="1" applyFont="1" applyBorder="1" applyAlignment="1">
      <alignment horizontal="left" vertical="center"/>
    </xf>
    <xf numFmtId="179" fontId="11" fillId="0" borderId="65" xfId="0" applyNumberFormat="1" applyFont="1" applyBorder="1" applyAlignment="1">
      <alignment horizontal="center" vertical="center"/>
    </xf>
    <xf numFmtId="179" fontId="11" fillId="0" borderId="66" xfId="0" applyNumberFormat="1" applyFont="1" applyBorder="1" applyAlignment="1">
      <alignment horizontal="right" vertical="center"/>
    </xf>
    <xf numFmtId="179" fontId="11" fillId="0" borderId="0" xfId="0" applyNumberFormat="1" applyFont="1" applyAlignment="1">
      <alignment horizontal="center" vertical="center"/>
    </xf>
    <xf numFmtId="181" fontId="25" fillId="0" borderId="117" xfId="0" applyNumberFormat="1" applyFont="1" applyBorder="1" applyAlignment="1">
      <alignment horizontal="centerContinuous" vertical="center" wrapText="1"/>
    </xf>
    <xf numFmtId="181" fontId="25" fillId="0" borderId="118" xfId="0" applyNumberFormat="1" applyFont="1" applyBorder="1" applyAlignment="1">
      <alignment horizontal="centerContinuous" vertical="center" wrapText="1"/>
    </xf>
    <xf numFmtId="179" fontId="25" fillId="0" borderId="118" xfId="0" applyNumberFormat="1" applyFont="1" applyBorder="1" applyAlignment="1">
      <alignment horizontal="centerContinuous" vertical="center" wrapText="1"/>
    </xf>
    <xf numFmtId="179" fontId="25" fillId="0" borderId="120" xfId="0" applyNumberFormat="1" applyFont="1" applyBorder="1" applyAlignment="1">
      <alignment horizontal="centerContinuous" vertical="center" wrapText="1"/>
    </xf>
    <xf numFmtId="188" fontId="11" fillId="0" borderId="117" xfId="0" applyNumberFormat="1" applyFont="1" applyBorder="1" applyAlignment="1">
      <alignment horizontal="center" vertical="center"/>
    </xf>
    <xf numFmtId="179" fontId="11" fillId="0" borderId="92" xfId="0" applyNumberFormat="1" applyFont="1" applyBorder="1" applyAlignment="1">
      <alignment horizontal="right" vertical="center"/>
    </xf>
    <xf numFmtId="179" fontId="11" fillId="0" borderId="96" xfId="0" applyNumberFormat="1" applyFont="1" applyBorder="1">
      <alignment vertical="center"/>
    </xf>
    <xf numFmtId="179" fontId="11" fillId="0" borderId="94" xfId="0" applyNumberFormat="1" applyFont="1" applyBorder="1" applyAlignment="1">
      <alignment vertical="center" wrapText="1"/>
    </xf>
    <xf numFmtId="179" fontId="11" fillId="0" borderId="94" xfId="0" applyNumberFormat="1" applyFont="1" applyBorder="1">
      <alignment vertical="center"/>
    </xf>
    <xf numFmtId="181" fontId="71" fillId="0" borderId="9" xfId="0" applyNumberFormat="1" applyFont="1" applyBorder="1" applyAlignment="1">
      <alignment horizontal="centerContinuous" vertical="center" wrapText="1"/>
    </xf>
    <xf numFmtId="181" fontId="71" fillId="0" borderId="0" xfId="0" applyNumberFormat="1" applyFont="1" applyAlignment="1">
      <alignment horizontal="centerContinuous" vertical="center" wrapText="1"/>
    </xf>
    <xf numFmtId="179" fontId="71" fillId="0" borderId="0" xfId="0" applyNumberFormat="1" applyFont="1" applyAlignment="1">
      <alignment horizontal="centerContinuous" vertical="center" wrapText="1"/>
    </xf>
    <xf numFmtId="179" fontId="71" fillId="0" borderId="152" xfId="0" applyNumberFormat="1" applyFont="1" applyBorder="1" applyAlignment="1">
      <alignment horizontal="centerContinuous" vertical="center" wrapText="1"/>
    </xf>
    <xf numFmtId="188" fontId="11" fillId="0" borderId="9" xfId="0" applyNumberFormat="1" applyFont="1" applyBorder="1" applyAlignment="1">
      <alignment horizontal="center" vertical="center"/>
    </xf>
    <xf numFmtId="179" fontId="11" fillId="0" borderId="63" xfId="0" applyNumberFormat="1" applyFont="1" applyBorder="1" applyAlignment="1">
      <alignment horizontal="right" vertical="center"/>
    </xf>
    <xf numFmtId="179" fontId="11" fillId="0" borderId="151" xfId="0" applyNumberFormat="1" applyFont="1" applyBorder="1" applyAlignment="1">
      <alignment vertical="center" wrapText="1"/>
    </xf>
    <xf numFmtId="179" fontId="11" fillId="0" borderId="151" xfId="0" applyNumberFormat="1" applyFont="1" applyBorder="1">
      <alignment vertical="center"/>
    </xf>
    <xf numFmtId="181" fontId="11" fillId="0" borderId="5" xfId="0" applyNumberFormat="1" applyFont="1" applyBorder="1" applyAlignment="1">
      <alignment horizontal="left" vertical="center"/>
    </xf>
    <xf numFmtId="181" fontId="11" fillId="0" borderId="73" xfId="0" applyNumberFormat="1" applyFont="1" applyBorder="1" applyAlignment="1">
      <alignment horizontal="left" vertical="center"/>
    </xf>
    <xf numFmtId="179" fontId="11" fillId="0" borderId="121" xfId="0" applyNumberFormat="1" applyFont="1" applyBorder="1" applyAlignment="1">
      <alignment horizontal="center" vertical="center"/>
    </xf>
    <xf numFmtId="179" fontId="11" fillId="3" borderId="122" xfId="41" applyNumberFormat="1" applyFont="1" applyFill="1" applyBorder="1" applyAlignment="1">
      <alignment horizontal="right" vertical="center"/>
    </xf>
    <xf numFmtId="188" fontId="11" fillId="3" borderId="72" xfId="0" applyNumberFormat="1" applyFont="1" applyFill="1" applyBorder="1" applyAlignment="1">
      <alignment horizontal="center" vertical="center"/>
    </xf>
    <xf numFmtId="179" fontId="11" fillId="0" borderId="7" xfId="0" applyNumberFormat="1" applyFont="1" applyBorder="1" applyAlignment="1">
      <alignment horizontal="right" vertical="center"/>
    </xf>
    <xf numFmtId="179" fontId="11" fillId="0" borderId="74" xfId="0" applyNumberFormat="1" applyFont="1" applyBorder="1">
      <alignment vertical="center"/>
    </xf>
    <xf numFmtId="179" fontId="11" fillId="0" borderId="95" xfId="0" applyNumberFormat="1" applyFont="1" applyBorder="1" applyAlignment="1">
      <alignment vertical="center" wrapText="1"/>
    </xf>
    <xf numFmtId="179" fontId="11" fillId="0" borderId="95" xfId="0" applyNumberFormat="1" applyFont="1" applyBorder="1">
      <alignment vertical="center"/>
    </xf>
    <xf numFmtId="179" fontId="11" fillId="0" borderId="2" xfId="0" applyNumberFormat="1" applyFont="1" applyBorder="1">
      <alignment vertical="center"/>
    </xf>
    <xf numFmtId="188" fontId="11" fillId="0" borderId="153" xfId="0" applyNumberFormat="1" applyFont="1" applyBorder="1" applyAlignment="1">
      <alignment horizontal="center" vertical="center"/>
    </xf>
    <xf numFmtId="179" fontId="11" fillId="0" borderId="93" xfId="0" applyNumberFormat="1" applyFont="1" applyBorder="1" applyAlignment="1">
      <alignment horizontal="right" vertical="center"/>
    </xf>
    <xf numFmtId="179" fontId="11" fillId="0" borderId="96" xfId="0" applyNumberFormat="1" applyFont="1" applyBorder="1" applyAlignment="1">
      <alignment horizontal="right" vertical="center"/>
    </xf>
    <xf numFmtId="179" fontId="4" fillId="0" borderId="96" xfId="0" applyNumberFormat="1" applyFont="1" applyBorder="1" applyAlignment="1">
      <alignment horizontal="center" vertical="center" wrapText="1"/>
    </xf>
    <xf numFmtId="0" fontId="11" fillId="0" borderId="88" xfId="0" applyFont="1" applyBorder="1" applyAlignment="1">
      <alignment horizontal="center" vertical="center"/>
    </xf>
    <xf numFmtId="0" fontId="11" fillId="0" borderId="25" xfId="0" applyFont="1" applyBorder="1" applyAlignment="1">
      <alignment horizontal="center" vertical="center"/>
    </xf>
    <xf numFmtId="0" fontId="11" fillId="0" borderId="35" xfId="0" applyFont="1" applyBorder="1" applyAlignment="1">
      <alignment horizontal="center" vertical="center" wrapText="1"/>
    </xf>
    <xf numFmtId="0" fontId="11" fillId="0" borderId="81" xfId="0" applyFont="1" applyBorder="1">
      <alignment vertical="center"/>
    </xf>
    <xf numFmtId="0" fontId="11" fillId="0" borderId="21" xfId="0" applyFont="1" applyBorder="1">
      <alignment vertical="center"/>
    </xf>
    <xf numFmtId="38" fontId="11" fillId="0" borderId="34" xfId="41" applyFont="1" applyBorder="1">
      <alignment vertical="center"/>
    </xf>
    <xf numFmtId="0" fontId="11" fillId="3" borderId="81" xfId="0" applyFont="1" applyFill="1" applyBorder="1">
      <alignment vertical="center"/>
    </xf>
    <xf numFmtId="38" fontId="71" fillId="0" borderId="22" xfId="41" applyFont="1" applyBorder="1">
      <alignment vertical="center"/>
    </xf>
    <xf numFmtId="38" fontId="71" fillId="0" borderId="27" xfId="41" applyFont="1" applyFill="1" applyBorder="1" applyAlignment="1">
      <alignment horizontal="right" vertical="center"/>
    </xf>
    <xf numFmtId="38" fontId="71" fillId="0" borderId="75" xfId="41" applyFont="1" applyBorder="1">
      <alignment vertical="center"/>
    </xf>
    <xf numFmtId="38" fontId="71" fillId="0" borderId="33" xfId="41" applyFont="1" applyBorder="1">
      <alignment vertical="center"/>
    </xf>
    <xf numFmtId="0" fontId="11" fillId="0" borderId="67" xfId="0" applyFont="1" applyBorder="1" applyAlignment="1">
      <alignment horizontal="center" vertical="center"/>
    </xf>
    <xf numFmtId="0" fontId="11" fillId="0" borderId="76" xfId="0" applyFont="1" applyBorder="1">
      <alignment vertical="center"/>
    </xf>
    <xf numFmtId="0" fontId="11" fillId="0" borderId="3" xfId="0" applyFont="1" applyBorder="1">
      <alignment vertical="center"/>
    </xf>
    <xf numFmtId="38" fontId="11" fillId="0" borderId="67" xfId="41" applyFont="1" applyBorder="1">
      <alignment vertical="center"/>
    </xf>
    <xf numFmtId="0" fontId="11" fillId="3" borderId="76" xfId="0" applyFont="1" applyFill="1" applyBorder="1">
      <alignment vertical="center"/>
    </xf>
    <xf numFmtId="0" fontId="11" fillId="0" borderId="2" xfId="0" applyFont="1" applyBorder="1">
      <alignment vertical="center"/>
    </xf>
    <xf numFmtId="38" fontId="71" fillId="0" borderId="2" xfId="41" applyFont="1" applyBorder="1">
      <alignment vertical="center"/>
    </xf>
    <xf numFmtId="38" fontId="71" fillId="0" borderId="4" xfId="41" applyFont="1" applyFill="1" applyBorder="1" applyAlignment="1">
      <alignment horizontal="right" vertical="center"/>
    </xf>
    <xf numFmtId="38" fontId="71" fillId="0" borderId="107" xfId="41" applyFont="1" applyBorder="1">
      <alignment vertical="center"/>
    </xf>
    <xf numFmtId="0" fontId="11" fillId="0" borderId="108" xfId="0" applyFont="1" applyBorder="1">
      <alignment vertical="center"/>
    </xf>
    <xf numFmtId="0" fontId="11" fillId="0" borderId="17" xfId="0" applyFont="1" applyBorder="1">
      <alignment vertical="center"/>
    </xf>
    <xf numFmtId="38" fontId="11" fillId="0" borderId="11" xfId="41" applyFont="1" applyBorder="1">
      <alignment vertical="center"/>
    </xf>
    <xf numFmtId="0" fontId="11" fillId="3" borderId="108" xfId="0" applyFont="1" applyFill="1" applyBorder="1">
      <alignment vertical="center"/>
    </xf>
    <xf numFmtId="0" fontId="11" fillId="0" borderId="59" xfId="0" applyFont="1" applyBorder="1">
      <alignment vertical="center"/>
    </xf>
    <xf numFmtId="38" fontId="71" fillId="0" borderId="59" xfId="41" applyFont="1" applyBorder="1">
      <alignment vertical="center"/>
    </xf>
    <xf numFmtId="38" fontId="71" fillId="0" borderId="10" xfId="41" applyFont="1" applyFill="1" applyBorder="1" applyAlignment="1">
      <alignment horizontal="right" vertical="center"/>
    </xf>
    <xf numFmtId="38" fontId="71" fillId="0" borderId="83" xfId="41" applyFont="1" applyBorder="1">
      <alignment vertical="center"/>
    </xf>
    <xf numFmtId="38" fontId="71" fillId="0" borderId="89" xfId="41" applyFont="1" applyBorder="1">
      <alignment vertical="center"/>
    </xf>
    <xf numFmtId="181" fontId="11" fillId="0" borderId="67" xfId="0" applyNumberFormat="1" applyFont="1" applyBorder="1">
      <alignment vertical="center"/>
    </xf>
    <xf numFmtId="181" fontId="11" fillId="0" borderId="38" xfId="0" applyNumberFormat="1" applyFont="1" applyBorder="1" applyAlignment="1">
      <alignment horizontal="right" vertical="center"/>
    </xf>
    <xf numFmtId="181" fontId="11" fillId="0" borderId="39" xfId="0" applyNumberFormat="1" applyFont="1" applyBorder="1" applyAlignment="1">
      <alignment horizontal="right" vertical="center"/>
    </xf>
    <xf numFmtId="38" fontId="71" fillId="0" borderId="42" xfId="41" applyFont="1" applyBorder="1">
      <alignment vertical="center"/>
    </xf>
    <xf numFmtId="38" fontId="71" fillId="0" borderId="38" xfId="41" applyFont="1" applyBorder="1">
      <alignment vertical="center"/>
    </xf>
    <xf numFmtId="38" fontId="71" fillId="0" borderId="152" xfId="41" applyFont="1" applyBorder="1">
      <alignment vertical="center"/>
    </xf>
    <xf numFmtId="181" fontId="11" fillId="0" borderId="0" xfId="0" applyNumberFormat="1" applyFont="1">
      <alignment vertical="center"/>
    </xf>
    <xf numFmtId="181" fontId="25" fillId="0" borderId="0" xfId="0" applyNumberFormat="1" applyFont="1" applyAlignment="1">
      <alignment horizontal="right" vertical="center"/>
    </xf>
    <xf numFmtId="38" fontId="25" fillId="0" borderId="0" xfId="41" applyFont="1" applyFill="1" applyBorder="1" applyAlignment="1">
      <alignment horizontal="right" vertical="center"/>
    </xf>
    <xf numFmtId="38" fontId="4" fillId="0" borderId="0" xfId="41" applyFont="1" applyBorder="1" applyAlignment="1">
      <alignment vertical="center" wrapText="1"/>
    </xf>
    <xf numFmtId="181" fontId="11" fillId="0" borderId="0" xfId="0" applyNumberFormat="1" applyFont="1" applyAlignment="1">
      <alignment vertical="center" wrapText="1"/>
    </xf>
    <xf numFmtId="181" fontId="11" fillId="0" borderId="25" xfId="0" applyNumberFormat="1" applyFont="1" applyBorder="1" applyAlignment="1">
      <alignment horizontal="center" vertical="center" wrapText="1"/>
    </xf>
    <xf numFmtId="181" fontId="11" fillId="0" borderId="90" xfId="0" applyNumberFormat="1" applyFont="1" applyBorder="1" applyAlignment="1">
      <alignment horizontal="center" vertical="center"/>
    </xf>
    <xf numFmtId="181" fontId="11" fillId="0" borderId="24" xfId="0" applyNumberFormat="1" applyFont="1" applyBorder="1" applyAlignment="1">
      <alignment horizontal="center" vertical="center"/>
    </xf>
    <xf numFmtId="188" fontId="11" fillId="0" borderId="38" xfId="0" applyNumberFormat="1" applyFont="1" applyBorder="1">
      <alignment vertical="center"/>
    </xf>
    <xf numFmtId="188" fontId="11" fillId="0" borderId="39" xfId="0" applyNumberFormat="1" applyFont="1" applyBorder="1">
      <alignment vertical="center"/>
    </xf>
    <xf numFmtId="38" fontId="72" fillId="3" borderId="81" xfId="41" applyFont="1" applyFill="1" applyBorder="1">
      <alignment vertical="center"/>
    </xf>
    <xf numFmtId="181" fontId="71" fillId="0" borderId="38" xfId="0" applyNumberFormat="1" applyFont="1" applyBorder="1">
      <alignment vertical="center"/>
    </xf>
    <xf numFmtId="181" fontId="71" fillId="0" borderId="39" xfId="0" applyNumberFormat="1" applyFont="1" applyBorder="1">
      <alignment vertical="center"/>
    </xf>
    <xf numFmtId="38" fontId="72" fillId="0" borderId="2" xfId="41" applyFont="1" applyBorder="1" applyAlignment="1">
      <alignment horizontal="right" vertical="center" wrapText="1"/>
    </xf>
    <xf numFmtId="38" fontId="72" fillId="0" borderId="76" xfId="41" applyFont="1" applyBorder="1">
      <alignment vertical="center"/>
    </xf>
    <xf numFmtId="38" fontId="72" fillId="0" borderId="3" xfId="41" applyFont="1" applyBorder="1" applyAlignment="1">
      <alignment horizontal="right" vertical="center"/>
    </xf>
    <xf numFmtId="38" fontId="72" fillId="0" borderId="2" xfId="41" applyFont="1" applyBorder="1" applyAlignment="1">
      <alignment horizontal="right" vertical="center"/>
    </xf>
    <xf numFmtId="181" fontId="25" fillId="0" borderId="38" xfId="0" applyNumberFormat="1" applyFont="1" applyBorder="1">
      <alignment vertical="center"/>
    </xf>
    <xf numFmtId="181" fontId="25" fillId="0" borderId="39" xfId="0" applyNumberFormat="1" applyFont="1" applyBorder="1">
      <alignment vertical="center"/>
    </xf>
    <xf numFmtId="38" fontId="65" fillId="0" borderId="25" xfId="41" applyFont="1" applyBorder="1">
      <alignment vertical="center"/>
    </xf>
    <xf numFmtId="38" fontId="72" fillId="0" borderId="90" xfId="41" applyFont="1" applyBorder="1">
      <alignment vertical="center"/>
    </xf>
    <xf numFmtId="38" fontId="72" fillId="0" borderId="24" xfId="41" applyFont="1" applyBorder="1">
      <alignment vertical="center"/>
    </xf>
    <xf numFmtId="38" fontId="72" fillId="0" borderId="25" xfId="41" applyFont="1" applyBorder="1" applyAlignment="1">
      <alignment horizontal="right" vertical="center"/>
    </xf>
    <xf numFmtId="181" fontId="25" fillId="0" borderId="0" xfId="0" applyNumberFormat="1" applyFont="1" applyAlignment="1">
      <alignment horizontal="left" vertical="center"/>
    </xf>
    <xf numFmtId="38" fontId="65" fillId="0" borderId="0" xfId="41" applyFont="1" applyBorder="1" applyAlignment="1">
      <alignment horizontal="center" vertical="center"/>
    </xf>
    <xf numFmtId="181" fontId="71" fillId="0" borderId="0" xfId="0" applyNumberFormat="1" applyFont="1" applyAlignment="1">
      <alignment horizontal="center" vertical="center"/>
    </xf>
    <xf numFmtId="181" fontId="11" fillId="0" borderId="0" xfId="0" applyNumberFormat="1" applyFont="1" applyAlignment="1">
      <alignment horizontal="left" vertical="center"/>
    </xf>
    <xf numFmtId="0" fontId="31" fillId="0" borderId="0" xfId="0" applyFont="1" applyAlignment="1">
      <alignment horizontal="center" vertical="center" wrapText="1"/>
    </xf>
    <xf numFmtId="0" fontId="35" fillId="5" borderId="9" xfId="48" applyFont="1" applyFill="1" applyBorder="1" applyAlignment="1">
      <alignment horizontal="right" vertical="center"/>
    </xf>
    <xf numFmtId="0" fontId="35" fillId="5" borderId="1" xfId="48" applyFont="1" applyFill="1" applyBorder="1" applyAlignment="1">
      <alignment vertical="top"/>
    </xf>
    <xf numFmtId="0" fontId="35" fillId="5" borderId="112" xfId="48" applyFont="1" applyFill="1" applyBorder="1" applyAlignment="1">
      <alignment vertical="top"/>
    </xf>
    <xf numFmtId="38" fontId="23" fillId="3" borderId="24" xfId="41" applyFont="1" applyFill="1" applyBorder="1" applyAlignment="1">
      <alignment vertical="center"/>
    </xf>
    <xf numFmtId="0" fontId="23" fillId="0" borderId="136" xfId="0" applyFont="1" applyBorder="1" applyAlignment="1">
      <alignment horizontal="center" vertical="center" wrapText="1"/>
    </xf>
    <xf numFmtId="38" fontId="23" fillId="0" borderId="88" xfId="41" applyFont="1" applyBorder="1" applyAlignment="1">
      <alignment horizontal="right" vertical="center"/>
    </xf>
    <xf numFmtId="183" fontId="23" fillId="0" borderId="1" xfId="41" applyNumberFormat="1" applyFont="1" applyBorder="1" applyAlignment="1">
      <alignment horizontal="center" vertical="center"/>
    </xf>
    <xf numFmtId="186" fontId="23" fillId="0" borderId="1" xfId="41" applyNumberFormat="1" applyFont="1" applyBorder="1" applyAlignment="1">
      <alignment horizontal="center" vertical="center"/>
    </xf>
    <xf numFmtId="38" fontId="23" fillId="0" borderId="14" xfId="41" applyFont="1" applyBorder="1" applyAlignment="1">
      <alignment horizontal="right" vertical="center"/>
    </xf>
    <xf numFmtId="0" fontId="53" fillId="6" borderId="0" xfId="0" applyFont="1" applyFill="1">
      <alignment vertical="center"/>
    </xf>
    <xf numFmtId="0" fontId="17" fillId="6" borderId="12" xfId="48" applyFont="1" applyFill="1" applyBorder="1" applyAlignment="1">
      <alignment horizontal="center" vertical="center"/>
    </xf>
    <xf numFmtId="0" fontId="19" fillId="6" borderId="135" xfId="0" applyFont="1" applyFill="1" applyBorder="1" applyAlignment="1">
      <alignment horizontal="center" vertical="center" wrapText="1"/>
    </xf>
    <xf numFmtId="0" fontId="19" fillId="6" borderId="135" xfId="0" applyFont="1" applyFill="1" applyBorder="1" applyAlignment="1">
      <alignment horizontal="center" vertical="center"/>
    </xf>
    <xf numFmtId="0" fontId="17" fillId="6" borderId="34" xfId="48" applyFont="1" applyFill="1" applyBorder="1" applyAlignment="1">
      <alignment horizontal="center" vertical="center"/>
    </xf>
    <xf numFmtId="0" fontId="23" fillId="6" borderId="32" xfId="0" applyFont="1" applyFill="1" applyBorder="1" applyAlignment="1">
      <alignment horizontal="center" vertical="center"/>
    </xf>
    <xf numFmtId="0" fontId="11" fillId="6" borderId="19" xfId="0" applyFont="1" applyFill="1" applyBorder="1" applyAlignment="1">
      <alignment horizontal="center" vertical="center"/>
    </xf>
    <xf numFmtId="0" fontId="19" fillId="6" borderId="110" xfId="0" applyFont="1" applyFill="1" applyBorder="1" applyAlignment="1">
      <alignment horizontal="center" vertical="center"/>
    </xf>
    <xf numFmtId="0" fontId="23" fillId="6" borderId="110" xfId="0" applyFont="1" applyFill="1" applyBorder="1" applyAlignment="1">
      <alignment horizontal="center" vertical="center"/>
    </xf>
    <xf numFmtId="0" fontId="11" fillId="6" borderId="67" xfId="48" applyFont="1" applyFill="1" applyBorder="1" applyAlignment="1">
      <alignment horizontal="center" vertical="center"/>
    </xf>
    <xf numFmtId="0" fontId="11" fillId="6" borderId="33" xfId="0" applyFont="1" applyFill="1" applyBorder="1" applyAlignment="1">
      <alignment horizontal="left" vertical="center"/>
    </xf>
    <xf numFmtId="0" fontId="11" fillId="6" borderId="101" xfId="0" applyFont="1" applyFill="1" applyBorder="1" applyAlignment="1">
      <alignment horizontal="left" vertical="center"/>
    </xf>
    <xf numFmtId="0" fontId="11" fillId="6" borderId="34" xfId="0" applyFont="1" applyFill="1" applyBorder="1" applyAlignment="1">
      <alignment horizontal="center" vertical="center"/>
    </xf>
    <xf numFmtId="14" fontId="23" fillId="6" borderId="81" xfId="0" applyNumberFormat="1" applyFont="1" applyFill="1" applyBorder="1" applyAlignment="1">
      <alignment horizontal="center" vertical="center"/>
    </xf>
    <xf numFmtId="14" fontId="23" fillId="6" borderId="27" xfId="0" applyNumberFormat="1" applyFont="1" applyFill="1" applyBorder="1" applyAlignment="1">
      <alignment horizontal="center" vertical="center"/>
    </xf>
    <xf numFmtId="0" fontId="23" fillId="6" borderId="22" xfId="0" applyFont="1" applyFill="1" applyBorder="1" applyAlignment="1">
      <alignment horizontal="center" vertical="center"/>
    </xf>
    <xf numFmtId="38" fontId="23" fillId="6" borderId="33" xfId="41" applyFont="1" applyFill="1" applyBorder="1" applyAlignment="1">
      <alignment horizontal="right" vertical="center"/>
    </xf>
    <xf numFmtId="184" fontId="23" fillId="6" borderId="27" xfId="41" applyNumberFormat="1" applyFont="1" applyFill="1" applyBorder="1" applyAlignment="1">
      <alignment horizontal="center" vertical="center"/>
    </xf>
    <xf numFmtId="183" fontId="23" fillId="6" borderId="27" xfId="41" applyNumberFormat="1" applyFont="1" applyFill="1" applyBorder="1" applyAlignment="1">
      <alignment horizontal="center" vertical="center"/>
    </xf>
    <xf numFmtId="38" fontId="23" fillId="6" borderId="27" xfId="41" applyFont="1" applyFill="1" applyBorder="1" applyAlignment="1">
      <alignment horizontal="center" vertical="center"/>
    </xf>
    <xf numFmtId="185" fontId="23" fillId="6" borderId="27" xfId="41" applyNumberFormat="1" applyFont="1" applyFill="1" applyBorder="1" applyAlignment="1">
      <alignment horizontal="center" vertical="center"/>
    </xf>
    <xf numFmtId="38" fontId="23" fillId="6" borderId="21" xfId="41" applyFont="1" applyFill="1" applyBorder="1" applyAlignment="1">
      <alignment horizontal="right" vertical="center"/>
    </xf>
    <xf numFmtId="38" fontId="23" fillId="6" borderId="34" xfId="41" applyFont="1" applyFill="1" applyBorder="1" applyAlignment="1">
      <alignment horizontal="right" vertical="center"/>
    </xf>
    <xf numFmtId="186" fontId="23" fillId="6" borderId="27" xfId="41" applyNumberFormat="1" applyFont="1" applyFill="1" applyBorder="1" applyAlignment="1">
      <alignment horizontal="center" vertical="center"/>
    </xf>
    <xf numFmtId="38" fontId="23" fillId="6" borderId="21" xfId="41" applyFont="1" applyFill="1" applyBorder="1" applyAlignment="1">
      <alignment vertical="center"/>
    </xf>
    <xf numFmtId="185" fontId="78" fillId="6" borderId="27" xfId="0" applyNumberFormat="1" applyFont="1" applyFill="1" applyBorder="1">
      <alignment vertical="center"/>
    </xf>
    <xf numFmtId="179" fontId="78" fillId="6" borderId="22" xfId="0" applyNumberFormat="1" applyFont="1" applyFill="1" applyBorder="1">
      <alignment vertical="center"/>
    </xf>
    <xf numFmtId="179" fontId="23" fillId="6" borderId="9" xfId="0" applyNumberFormat="1" applyFont="1" applyFill="1" applyBorder="1">
      <alignment vertical="center"/>
    </xf>
    <xf numFmtId="0" fontId="11" fillId="6" borderId="75" xfId="0" applyFont="1" applyFill="1" applyBorder="1" applyAlignment="1">
      <alignment horizontal="center" vertical="center"/>
    </xf>
    <xf numFmtId="38" fontId="23" fillId="6" borderId="75" xfId="41" applyFont="1" applyFill="1" applyBorder="1" applyAlignment="1">
      <alignment horizontal="right" vertical="center"/>
    </xf>
    <xf numFmtId="0" fontId="11" fillId="6" borderId="76" xfId="0" applyFont="1" applyFill="1" applyBorder="1" applyAlignment="1">
      <alignment horizontal="left" vertical="center"/>
    </xf>
    <xf numFmtId="0" fontId="11" fillId="6" borderId="3" xfId="0" applyFont="1" applyFill="1" applyBorder="1" applyAlignment="1">
      <alignment horizontal="left" vertical="center"/>
    </xf>
    <xf numFmtId="0" fontId="11" fillId="6" borderId="67" xfId="0" applyFont="1" applyFill="1" applyBorder="1" applyAlignment="1">
      <alignment horizontal="center" vertical="center"/>
    </xf>
    <xf numFmtId="38" fontId="23" fillId="6" borderId="3" xfId="41" applyFont="1" applyFill="1" applyBorder="1" applyAlignment="1">
      <alignment horizontal="right" vertical="center"/>
    </xf>
    <xf numFmtId="38" fontId="23" fillId="6" borderId="34" xfId="41" applyFont="1" applyFill="1" applyBorder="1" applyAlignment="1">
      <alignment vertical="center"/>
    </xf>
    <xf numFmtId="38" fontId="23" fillId="6" borderId="3" xfId="41" applyFont="1" applyFill="1" applyBorder="1" applyAlignment="1">
      <alignment vertical="center"/>
    </xf>
    <xf numFmtId="3" fontId="78" fillId="6" borderId="67" xfId="0" applyNumberFormat="1" applyFont="1" applyFill="1" applyBorder="1">
      <alignment vertical="center"/>
    </xf>
    <xf numFmtId="179" fontId="23" fillId="6" borderId="107" xfId="0" applyNumberFormat="1" applyFont="1" applyFill="1" applyBorder="1">
      <alignment vertical="center"/>
    </xf>
    <xf numFmtId="38" fontId="23" fillId="6" borderId="46" xfId="41" applyFont="1" applyFill="1" applyBorder="1">
      <alignment vertical="center"/>
    </xf>
    <xf numFmtId="0" fontId="11" fillId="6" borderId="76" xfId="0" applyFont="1" applyFill="1" applyBorder="1" applyAlignment="1">
      <alignment horizontal="left" vertical="center" wrapText="1"/>
    </xf>
    <xf numFmtId="0" fontId="23" fillId="6" borderId="90" xfId="0" applyFont="1" applyFill="1" applyBorder="1" applyAlignment="1">
      <alignment horizontal="left" vertical="center"/>
    </xf>
    <xf numFmtId="0" fontId="23" fillId="6" borderId="24" xfId="0" applyFont="1" applyFill="1" applyBorder="1" applyAlignment="1">
      <alignment horizontal="left" vertical="center"/>
    </xf>
    <xf numFmtId="0" fontId="23" fillId="6" borderId="62" xfId="0" applyFont="1" applyFill="1" applyBorder="1" applyAlignment="1">
      <alignment horizontal="center" vertical="center"/>
    </xf>
    <xf numFmtId="14" fontId="23" fillId="6" borderId="90" xfId="0" applyNumberFormat="1" applyFont="1" applyFill="1" applyBorder="1" applyAlignment="1">
      <alignment horizontal="center" vertical="center"/>
    </xf>
    <xf numFmtId="14" fontId="23" fillId="6" borderId="36" xfId="0" applyNumberFormat="1" applyFont="1" applyFill="1" applyBorder="1" applyAlignment="1">
      <alignment horizontal="center" vertical="center"/>
    </xf>
    <xf numFmtId="0" fontId="23" fillId="6" borderId="25" xfId="0" applyFont="1" applyFill="1" applyBorder="1" applyAlignment="1">
      <alignment horizontal="center" vertical="center"/>
    </xf>
    <xf numFmtId="38" fontId="23" fillId="6" borderId="35" xfId="41" applyFont="1" applyFill="1" applyBorder="1" applyAlignment="1">
      <alignment horizontal="right" vertical="center"/>
    </xf>
    <xf numFmtId="38" fontId="23" fillId="6" borderId="1" xfId="41" applyFont="1" applyFill="1" applyBorder="1" applyAlignment="1">
      <alignment horizontal="center" vertical="center"/>
    </xf>
    <xf numFmtId="183" fontId="23" fillId="6" borderId="36" xfId="41" applyNumberFormat="1" applyFont="1" applyFill="1" applyBorder="1" applyAlignment="1">
      <alignment horizontal="center" vertical="center"/>
    </xf>
    <xf numFmtId="38" fontId="23" fillId="6" borderId="36" xfId="41" applyFont="1" applyFill="1" applyBorder="1" applyAlignment="1">
      <alignment horizontal="center" vertical="center"/>
    </xf>
    <xf numFmtId="185" fontId="23" fillId="6" borderId="1" xfId="41" applyNumberFormat="1" applyFont="1" applyFill="1" applyBorder="1" applyAlignment="1">
      <alignment horizontal="center" vertical="center"/>
    </xf>
    <xf numFmtId="38" fontId="23" fillId="6" borderId="24" xfId="41" applyFont="1" applyFill="1" applyBorder="1" applyAlignment="1">
      <alignment horizontal="right" vertical="center"/>
    </xf>
    <xf numFmtId="38" fontId="23" fillId="6" borderId="14" xfId="41" applyFont="1" applyFill="1" applyBorder="1" applyAlignment="1">
      <alignment vertical="center"/>
    </xf>
    <xf numFmtId="184" fontId="23" fillId="6" borderId="1" xfId="41" applyNumberFormat="1" applyFont="1" applyFill="1" applyBorder="1" applyAlignment="1">
      <alignment horizontal="center" vertical="center"/>
    </xf>
    <xf numFmtId="38" fontId="23" fillId="6" borderId="37" xfId="41" applyFont="1" applyFill="1" applyBorder="1" applyAlignment="1">
      <alignment vertical="center"/>
    </xf>
    <xf numFmtId="179" fontId="23" fillId="6" borderId="88" xfId="0" applyNumberFormat="1" applyFont="1" applyFill="1" applyBorder="1">
      <alignment vertical="center"/>
    </xf>
    <xf numFmtId="0" fontId="11" fillId="6" borderId="48" xfId="0" applyFont="1" applyFill="1" applyBorder="1" applyAlignment="1">
      <alignment horizontal="center" vertical="center"/>
    </xf>
    <xf numFmtId="38" fontId="23" fillId="6" borderId="48" xfId="41" applyFont="1" applyFill="1" applyBorder="1">
      <alignment vertical="center"/>
    </xf>
    <xf numFmtId="0" fontId="23" fillId="6" borderId="88" xfId="0" applyFont="1" applyFill="1" applyBorder="1">
      <alignment vertical="center"/>
    </xf>
    <xf numFmtId="0" fontId="23" fillId="6" borderId="1" xfId="0" applyFont="1" applyFill="1" applyBorder="1">
      <alignment vertical="center"/>
    </xf>
    <xf numFmtId="0" fontId="79" fillId="6" borderId="39" xfId="0" applyFont="1" applyFill="1" applyBorder="1" applyAlignment="1">
      <alignment horizontal="centerContinuous" vertical="center" wrapText="1"/>
    </xf>
    <xf numFmtId="179" fontId="80" fillId="6" borderId="42" xfId="0" applyNumberFormat="1" applyFont="1" applyFill="1" applyBorder="1">
      <alignment vertical="center"/>
    </xf>
    <xf numFmtId="0" fontId="19" fillId="6" borderId="41" xfId="0" applyFont="1" applyFill="1" applyBorder="1">
      <alignment vertical="center"/>
    </xf>
    <xf numFmtId="38" fontId="80" fillId="6" borderId="42" xfId="0" applyNumberFormat="1" applyFont="1" applyFill="1" applyBorder="1">
      <alignment vertical="center"/>
    </xf>
    <xf numFmtId="0" fontId="23" fillId="6" borderId="0" xfId="0" applyFont="1" applyFill="1">
      <alignment vertical="center"/>
    </xf>
    <xf numFmtId="0" fontId="79" fillId="6" borderId="0" xfId="0" applyFont="1" applyFill="1" applyAlignment="1">
      <alignment horizontal="centerContinuous" vertical="center" wrapText="1"/>
    </xf>
    <xf numFmtId="0" fontId="75" fillId="6" borderId="0" xfId="0" applyFont="1" applyFill="1">
      <alignment vertical="center"/>
    </xf>
    <xf numFmtId="0" fontId="75" fillId="6" borderId="61" xfId="0" applyFont="1" applyFill="1" applyBorder="1">
      <alignment vertical="center"/>
    </xf>
    <xf numFmtId="179" fontId="80" fillId="6" borderId="41" xfId="0" applyNumberFormat="1" applyFont="1" applyFill="1" applyBorder="1">
      <alignment vertical="center"/>
    </xf>
    <xf numFmtId="0" fontId="23" fillId="6" borderId="8" xfId="0" applyFont="1" applyFill="1" applyBorder="1">
      <alignment vertical="center"/>
    </xf>
    <xf numFmtId="14" fontId="3" fillId="0" borderId="33" xfId="58" applyNumberFormat="1" applyFont="1" applyBorder="1" applyAlignment="1">
      <alignment horizontal="center" vertical="center"/>
    </xf>
    <xf numFmtId="181" fontId="11" fillId="0" borderId="21" xfId="58" applyNumberFormat="1" applyFont="1" applyBorder="1" applyAlignment="1">
      <alignment vertical="center"/>
    </xf>
    <xf numFmtId="181" fontId="11" fillId="0" borderId="76" xfId="58" applyNumberFormat="1" applyFont="1" applyBorder="1" applyAlignment="1">
      <alignment horizontal="right" vertical="center"/>
    </xf>
    <xf numFmtId="181" fontId="11" fillId="0" borderId="3" xfId="58" applyNumberFormat="1" applyFont="1" applyBorder="1" applyAlignment="1">
      <alignment vertical="center"/>
    </xf>
    <xf numFmtId="179" fontId="11" fillId="0" borderId="2" xfId="58" applyNumberFormat="1" applyFont="1" applyBorder="1" applyAlignment="1">
      <alignment horizontal="right" vertical="center"/>
    </xf>
    <xf numFmtId="14" fontId="3" fillId="0" borderId="107" xfId="58" applyNumberFormat="1" applyFont="1" applyBorder="1" applyAlignment="1">
      <alignment horizontal="center" vertical="center"/>
    </xf>
    <xf numFmtId="14" fontId="3" fillId="0" borderId="97" xfId="58" applyNumberFormat="1" applyFont="1" applyBorder="1" applyAlignment="1">
      <alignment horizontal="center" vertical="center"/>
    </xf>
    <xf numFmtId="181" fontId="11" fillId="0" borderId="64" xfId="58" applyNumberFormat="1" applyFont="1" applyBorder="1" applyAlignment="1">
      <alignment horizontal="right" vertical="center"/>
    </xf>
    <xf numFmtId="181" fontId="11" fillId="0" borderId="65" xfId="58" applyNumberFormat="1" applyFont="1" applyBorder="1" applyAlignment="1">
      <alignment vertical="center"/>
    </xf>
    <xf numFmtId="179" fontId="11" fillId="0" borderId="66" xfId="58" applyNumberFormat="1" applyFont="1" applyBorder="1" applyAlignment="1">
      <alignment horizontal="right" vertical="center"/>
    </xf>
    <xf numFmtId="0" fontId="4" fillId="0" borderId="0" xfId="58" applyFont="1" applyAlignment="1">
      <alignment horizontal="centerContinuous" vertical="center" wrapText="1"/>
    </xf>
    <xf numFmtId="0" fontId="55" fillId="6" borderId="0" xfId="0" applyFont="1" applyFill="1" applyAlignment="1">
      <alignment horizontal="center" vertical="center" wrapText="1"/>
    </xf>
    <xf numFmtId="0" fontId="0" fillId="6" borderId="0" xfId="0" applyFill="1">
      <alignment vertical="center"/>
    </xf>
    <xf numFmtId="179" fontId="0" fillId="6" borderId="3" xfId="0" applyNumberFormat="1" applyFill="1" applyBorder="1">
      <alignment vertical="center"/>
    </xf>
    <xf numFmtId="179" fontId="0" fillId="6" borderId="0" xfId="0" applyNumberFormat="1" applyFill="1">
      <alignment vertical="center"/>
    </xf>
    <xf numFmtId="10" fontId="0" fillId="6" borderId="0" xfId="0" applyNumberFormat="1" applyFill="1">
      <alignment vertical="center"/>
    </xf>
    <xf numFmtId="0" fontId="0" fillId="6" borderId="0" xfId="0" applyFill="1" applyAlignment="1">
      <alignment horizontal="right" vertical="center"/>
    </xf>
    <xf numFmtId="179" fontId="0" fillId="6" borderId="42" xfId="0" applyNumberFormat="1" applyFill="1" applyBorder="1">
      <alignment vertical="center"/>
    </xf>
    <xf numFmtId="0" fontId="0" fillId="6" borderId="0" xfId="0" applyFill="1" applyAlignment="1">
      <alignment horizontal="centerContinuous" vertical="center" wrapText="1"/>
    </xf>
    <xf numFmtId="0" fontId="5" fillId="0" borderId="0" xfId="48"/>
    <xf numFmtId="0" fontId="5" fillId="0" borderId="0" xfId="48" applyAlignment="1">
      <alignment horizontal="center"/>
    </xf>
    <xf numFmtId="0" fontId="11" fillId="0" borderId="0" xfId="48" applyFont="1" applyAlignment="1">
      <alignment horizontal="center"/>
    </xf>
    <xf numFmtId="0" fontId="11" fillId="0" borderId="0" xfId="48" applyFont="1" applyAlignment="1">
      <alignment horizontal="center" wrapText="1"/>
    </xf>
    <xf numFmtId="38" fontId="23" fillId="4" borderId="33" xfId="41" applyFont="1" applyFill="1" applyBorder="1" applyAlignment="1">
      <alignment horizontal="right" vertical="center"/>
    </xf>
    <xf numFmtId="183" fontId="23" fillId="4" borderId="27" xfId="41" applyNumberFormat="1" applyFont="1" applyFill="1" applyBorder="1" applyAlignment="1">
      <alignment horizontal="center" vertical="center"/>
    </xf>
    <xf numFmtId="38" fontId="23" fillId="4" borderId="27" xfId="41" applyFont="1" applyFill="1" applyBorder="1" applyAlignment="1">
      <alignment horizontal="center" vertical="center"/>
    </xf>
    <xf numFmtId="186" fontId="23" fillId="4" borderId="27" xfId="41" applyNumberFormat="1" applyFont="1" applyFill="1" applyBorder="1" applyAlignment="1">
      <alignment horizontal="center" vertical="center"/>
    </xf>
    <xf numFmtId="38" fontId="23" fillId="4" borderId="21" xfId="41" applyFont="1" applyFill="1" applyBorder="1" applyAlignment="1">
      <alignment horizontal="right" vertical="center"/>
    </xf>
    <xf numFmtId="38" fontId="23" fillId="4" borderId="34" xfId="41" applyFont="1" applyFill="1" applyBorder="1" applyAlignment="1">
      <alignment horizontal="right" vertical="center"/>
    </xf>
    <xf numFmtId="185" fontId="23" fillId="4" borderId="27" xfId="41" applyNumberFormat="1" applyFont="1" applyFill="1" applyBorder="1" applyAlignment="1">
      <alignment horizontal="center" vertical="center"/>
    </xf>
    <xf numFmtId="38" fontId="11" fillId="0" borderId="33" xfId="41" applyFont="1" applyBorder="1" applyAlignment="1">
      <alignment horizontal="right" vertical="center"/>
    </xf>
    <xf numFmtId="184" fontId="11" fillId="4" borderId="27" xfId="41" applyNumberFormat="1" applyFont="1" applyFill="1" applyBorder="1" applyAlignment="1">
      <alignment horizontal="center" vertical="center"/>
    </xf>
    <xf numFmtId="183" fontId="11" fillId="0" borderId="27" xfId="41" applyNumberFormat="1" applyFont="1" applyBorder="1" applyAlignment="1">
      <alignment horizontal="center" vertical="center"/>
    </xf>
    <xf numFmtId="38" fontId="11" fillId="0" borderId="27" xfId="41" applyFont="1" applyBorder="1" applyAlignment="1">
      <alignment horizontal="center" vertical="center"/>
    </xf>
    <xf numFmtId="186" fontId="11" fillId="0" borderId="27" xfId="41" applyNumberFormat="1" applyFont="1" applyFill="1" applyBorder="1" applyAlignment="1">
      <alignment horizontal="center" vertical="center"/>
    </xf>
    <xf numFmtId="38" fontId="11" fillId="0" borderId="21" xfId="41" applyFont="1" applyBorder="1" applyAlignment="1">
      <alignment horizontal="right" vertical="center"/>
    </xf>
    <xf numFmtId="38" fontId="11" fillId="0" borderId="34" xfId="41" applyFont="1" applyBorder="1" applyAlignment="1">
      <alignment horizontal="right" vertical="center"/>
    </xf>
    <xf numFmtId="184" fontId="11" fillId="0" borderId="27" xfId="41" applyNumberFormat="1" applyFont="1" applyFill="1" applyBorder="1" applyAlignment="1">
      <alignment horizontal="center" vertical="center"/>
    </xf>
    <xf numFmtId="186" fontId="11" fillId="0" borderId="27" xfId="41" applyNumberFormat="1" applyFont="1" applyBorder="1" applyAlignment="1">
      <alignment horizontal="center" vertical="center"/>
    </xf>
    <xf numFmtId="38" fontId="11" fillId="3" borderId="3" xfId="41" applyFont="1" applyFill="1" applyBorder="1" applyAlignment="1">
      <alignment vertical="center"/>
    </xf>
    <xf numFmtId="38" fontId="11" fillId="0" borderId="88" xfId="41" applyFont="1" applyBorder="1" applyAlignment="1">
      <alignment horizontal="right" vertical="center"/>
    </xf>
    <xf numFmtId="184" fontId="11" fillId="4" borderId="1" xfId="41" applyNumberFormat="1" applyFont="1" applyFill="1" applyBorder="1" applyAlignment="1">
      <alignment horizontal="center" vertical="center"/>
    </xf>
    <xf numFmtId="183" fontId="11" fillId="0" borderId="1" xfId="41" applyNumberFormat="1" applyFont="1" applyBorder="1" applyAlignment="1">
      <alignment horizontal="center" vertical="center"/>
    </xf>
    <xf numFmtId="38" fontId="11" fillId="0" borderId="1" xfId="41" applyFont="1" applyBorder="1" applyAlignment="1">
      <alignment horizontal="center" vertical="center"/>
    </xf>
    <xf numFmtId="186" fontId="11" fillId="0" borderId="1" xfId="41" applyNumberFormat="1" applyFont="1" applyFill="1" applyBorder="1" applyAlignment="1">
      <alignment horizontal="center" vertical="center"/>
    </xf>
    <xf numFmtId="38" fontId="11" fillId="0" borderId="37" xfId="41" applyFont="1" applyBorder="1" applyAlignment="1">
      <alignment horizontal="right" vertical="center"/>
    </xf>
    <xf numFmtId="38" fontId="11" fillId="0" borderId="14" xfId="41" applyFont="1" applyBorder="1" applyAlignment="1">
      <alignment horizontal="right" vertical="center"/>
    </xf>
    <xf numFmtId="184" fontId="11" fillId="0" borderId="1" xfId="41" applyNumberFormat="1" applyFont="1" applyFill="1" applyBorder="1" applyAlignment="1">
      <alignment horizontal="center" vertical="center"/>
    </xf>
    <xf numFmtId="186" fontId="11" fillId="0" borderId="1" xfId="41" applyNumberFormat="1" applyFont="1" applyBorder="1" applyAlignment="1">
      <alignment horizontal="center" vertical="center"/>
    </xf>
    <xf numFmtId="179" fontId="46" fillId="3" borderId="56" xfId="0" applyNumberFormat="1" applyFont="1" applyFill="1" applyBorder="1" applyAlignment="1">
      <alignment horizontal="right" vertical="center" wrapText="1"/>
    </xf>
    <xf numFmtId="179" fontId="46" fillId="3" borderId="62" xfId="0" applyNumberFormat="1" applyFont="1" applyFill="1" applyBorder="1" applyAlignment="1">
      <alignment horizontal="right" vertical="center" wrapText="1"/>
    </xf>
    <xf numFmtId="38" fontId="11" fillId="0" borderId="33" xfId="41" applyFont="1" applyFill="1" applyBorder="1" applyAlignment="1">
      <alignment horizontal="right" vertical="center"/>
    </xf>
    <xf numFmtId="183" fontId="11" fillId="0" borderId="27" xfId="41" applyNumberFormat="1" applyFont="1" applyFill="1" applyBorder="1" applyAlignment="1">
      <alignment horizontal="center" vertical="center"/>
    </xf>
    <xf numFmtId="38" fontId="11" fillId="0" borderId="27" xfId="41" applyFont="1" applyFill="1" applyBorder="1" applyAlignment="1">
      <alignment horizontal="center" vertical="center"/>
    </xf>
    <xf numFmtId="38" fontId="11" fillId="0" borderId="21" xfId="41" applyFont="1" applyFill="1" applyBorder="1" applyAlignment="1">
      <alignment horizontal="right" vertical="center"/>
    </xf>
    <xf numFmtId="38" fontId="11" fillId="0" borderId="34" xfId="41" applyFont="1" applyFill="1" applyBorder="1" applyAlignment="1">
      <alignment horizontal="right" vertical="center"/>
    </xf>
    <xf numFmtId="38" fontId="11" fillId="3" borderId="21" xfId="41" applyFont="1" applyFill="1" applyBorder="1" applyAlignment="1">
      <alignment vertical="center"/>
    </xf>
    <xf numFmtId="0" fontId="19" fillId="0" borderId="53" xfId="0" applyFont="1" applyBorder="1" applyAlignment="1">
      <alignment horizontal="center" vertical="center"/>
    </xf>
    <xf numFmtId="0" fontId="19" fillId="0" borderId="53" xfId="0" applyFont="1" applyBorder="1">
      <alignment vertical="center"/>
    </xf>
    <xf numFmtId="0" fontId="23" fillId="0" borderId="97" xfId="0" applyFont="1" applyBorder="1">
      <alignment vertical="center"/>
    </xf>
    <xf numFmtId="0" fontId="84" fillId="6" borderId="3" xfId="0" applyFont="1" applyFill="1" applyBorder="1" applyAlignment="1">
      <alignment horizontal="center" vertical="center"/>
    </xf>
    <xf numFmtId="0" fontId="50" fillId="0" borderId="3" xfId="0" applyFont="1" applyBorder="1">
      <alignment vertical="center"/>
    </xf>
    <xf numFmtId="0" fontId="17" fillId="0" borderId="3" xfId="0" applyFont="1" applyBorder="1">
      <alignment vertical="center"/>
    </xf>
    <xf numFmtId="0" fontId="17" fillId="0" borderId="3" xfId="0" applyFont="1" applyBorder="1" applyAlignment="1">
      <alignment vertical="center" wrapText="1"/>
    </xf>
    <xf numFmtId="0" fontId="50" fillId="0" borderId="3" xfId="0" applyFont="1" applyBorder="1" applyAlignment="1">
      <alignment vertical="center" wrapText="1"/>
    </xf>
    <xf numFmtId="0" fontId="50" fillId="0" borderId="17" xfId="0" applyFont="1" applyBorder="1" applyAlignment="1">
      <alignment vertical="center" wrapText="1"/>
    </xf>
    <xf numFmtId="0" fontId="17" fillId="4" borderId="3" xfId="0" applyFont="1" applyFill="1" applyBorder="1">
      <alignment vertical="center"/>
    </xf>
    <xf numFmtId="0" fontId="17" fillId="0" borderId="59" xfId="48" applyFont="1" applyBorder="1" applyAlignment="1">
      <alignment horizontal="center" vertical="center"/>
    </xf>
    <xf numFmtId="0" fontId="56" fillId="0" borderId="0" xfId="0" applyFont="1" applyAlignment="1">
      <alignment horizontal="right" vertical="center"/>
    </xf>
    <xf numFmtId="38" fontId="11" fillId="0" borderId="0" xfId="41" applyFont="1" applyFill="1">
      <alignment vertical="center"/>
    </xf>
    <xf numFmtId="0" fontId="71" fillId="0" borderId="0" xfId="47" applyFont="1" applyAlignment="1">
      <alignment horizontal="right" vertical="center"/>
    </xf>
    <xf numFmtId="0" fontId="25" fillId="0" borderId="0" xfId="47" applyFont="1">
      <alignment vertical="center"/>
    </xf>
    <xf numFmtId="0" fontId="11" fillId="0" borderId="0" xfId="0" applyFont="1">
      <alignment vertical="center"/>
    </xf>
    <xf numFmtId="181" fontId="0" fillId="0" borderId="0" xfId="0" applyNumberFormat="1" applyAlignment="1">
      <alignment horizontal="center" vertical="center" wrapText="1"/>
    </xf>
    <xf numFmtId="179" fontId="0" fillId="3" borderId="0" xfId="0" applyNumberFormat="1" applyFill="1" applyAlignment="1">
      <alignment horizontal="center" vertical="center"/>
    </xf>
    <xf numFmtId="181" fontId="0" fillId="0" borderId="81" xfId="0" applyNumberFormat="1" applyBorder="1" applyAlignment="1">
      <alignment horizontal="left" vertical="center" shrinkToFit="1"/>
    </xf>
    <xf numFmtId="181" fontId="0" fillId="0" borderId="34" xfId="0" applyNumberFormat="1" applyBorder="1" applyAlignment="1">
      <alignment horizontal="left" vertical="center"/>
    </xf>
    <xf numFmtId="179" fontId="0" fillId="0" borderId="21" xfId="0" applyNumberFormat="1" applyBorder="1" applyAlignment="1">
      <alignment horizontal="center" vertical="center"/>
    </xf>
    <xf numFmtId="179" fontId="0" fillId="0" borderId="45" xfId="0" applyNumberFormat="1" applyBorder="1" applyAlignment="1">
      <alignment horizontal="right" vertical="center"/>
    </xf>
    <xf numFmtId="2" fontId="11" fillId="0" borderId="33" xfId="0" applyNumberFormat="1" applyFont="1" applyBorder="1" applyAlignment="1">
      <alignment horizontal="center" vertical="center"/>
    </xf>
    <xf numFmtId="179" fontId="0" fillId="0" borderId="44" xfId="0" applyNumberFormat="1" applyBorder="1">
      <alignment vertical="center"/>
    </xf>
    <xf numFmtId="179" fontId="0" fillId="0" borderId="47" xfId="0" applyNumberFormat="1" applyBorder="1" applyAlignment="1">
      <alignment horizontal="right" vertical="center"/>
    </xf>
    <xf numFmtId="179" fontId="0" fillId="0" borderId="75" xfId="0" applyNumberFormat="1" applyBorder="1">
      <alignment vertical="center"/>
    </xf>
    <xf numFmtId="181" fontId="0" fillId="0" borderId="76" xfId="0" applyNumberFormat="1" applyBorder="1" applyAlignment="1">
      <alignment horizontal="left" vertical="center" shrinkToFit="1"/>
    </xf>
    <xf numFmtId="181" fontId="0" fillId="0" borderId="67" xfId="0" applyNumberFormat="1" applyBorder="1" applyAlignment="1">
      <alignment horizontal="left" vertical="center"/>
    </xf>
    <xf numFmtId="179" fontId="0" fillId="0" borderId="3" xfId="0" applyNumberFormat="1" applyBorder="1" applyAlignment="1">
      <alignment horizontal="center" vertical="center"/>
    </xf>
    <xf numFmtId="179" fontId="0" fillId="0" borderId="83" xfId="0" applyNumberFormat="1" applyBorder="1">
      <alignment vertical="center"/>
    </xf>
    <xf numFmtId="179" fontId="0" fillId="0" borderId="46" xfId="0" applyNumberFormat="1" applyBorder="1">
      <alignment vertical="center"/>
    </xf>
    <xf numFmtId="181" fontId="0" fillId="0" borderId="90" xfId="0" applyNumberFormat="1" applyBorder="1" applyAlignment="1">
      <alignment horizontal="left" vertical="center" shrinkToFit="1"/>
    </xf>
    <xf numFmtId="181" fontId="0" fillId="0" borderId="62" xfId="0" applyNumberFormat="1" applyBorder="1" applyAlignment="1">
      <alignment horizontal="left" vertical="center"/>
    </xf>
    <xf numFmtId="179" fontId="0" fillId="0" borderId="24" xfId="0" applyNumberFormat="1" applyBorder="1" applyAlignment="1">
      <alignment horizontal="center" vertical="center"/>
    </xf>
    <xf numFmtId="179" fontId="0" fillId="0" borderId="49" xfId="0" applyNumberFormat="1" applyBorder="1" applyAlignment="1">
      <alignment horizontal="right" vertical="center"/>
    </xf>
    <xf numFmtId="2" fontId="11" fillId="0" borderId="88" xfId="0" applyNumberFormat="1" applyFont="1" applyBorder="1" applyAlignment="1">
      <alignment horizontal="center" vertical="center"/>
    </xf>
    <xf numFmtId="179" fontId="0" fillId="0" borderId="48" xfId="0" applyNumberFormat="1" applyBorder="1">
      <alignment vertical="center"/>
    </xf>
    <xf numFmtId="179" fontId="0" fillId="0" borderId="12" xfId="0" applyNumberFormat="1" applyBorder="1">
      <alignment vertical="center"/>
    </xf>
    <xf numFmtId="181" fontId="48" fillId="0" borderId="0" xfId="0" applyNumberFormat="1" applyFont="1" applyAlignment="1">
      <alignment horizontal="centerContinuous" vertical="center" wrapText="1"/>
    </xf>
    <xf numFmtId="181" fontId="0" fillId="0" borderId="0" xfId="0" applyNumberFormat="1" applyAlignment="1">
      <alignment horizontal="centerContinuous" vertical="center" wrapText="1"/>
    </xf>
    <xf numFmtId="181" fontId="48" fillId="0" borderId="0" xfId="0" applyNumberFormat="1" applyFont="1" applyAlignment="1">
      <alignment horizontal="right" vertical="center"/>
    </xf>
    <xf numFmtId="181" fontId="0" fillId="0" borderId="0" xfId="0" applyNumberFormat="1" applyAlignment="1">
      <alignment horizontal="right" vertical="center"/>
    </xf>
    <xf numFmtId="0" fontId="11" fillId="0" borderId="0" xfId="57" applyFont="1" applyAlignment="1">
      <alignment horizontal="left" vertical="center"/>
    </xf>
    <xf numFmtId="0" fontId="11" fillId="0" borderId="0" xfId="57" applyFont="1">
      <alignment vertical="center"/>
    </xf>
    <xf numFmtId="0" fontId="7" fillId="0" borderId="0" xfId="99" applyFont="1" applyAlignment="1">
      <alignment vertical="center" wrapText="1"/>
    </xf>
    <xf numFmtId="0" fontId="3" fillId="0" borderId="76" xfId="99" applyFont="1" applyBorder="1" applyAlignment="1">
      <alignment vertical="center"/>
    </xf>
    <xf numFmtId="0" fontId="3" fillId="0" borderId="67" xfId="99" applyFont="1" applyBorder="1" applyAlignment="1">
      <alignment horizontal="left" vertical="center"/>
    </xf>
    <xf numFmtId="0" fontId="3" fillId="0" borderId="67" xfId="99" applyFont="1" applyBorder="1" applyAlignment="1">
      <alignment vertical="center"/>
    </xf>
    <xf numFmtId="179" fontId="11" fillId="0" borderId="46" xfId="99" applyNumberFormat="1" applyFont="1" applyBorder="1" applyAlignment="1">
      <alignment horizontal="right" vertical="center"/>
    </xf>
    <xf numFmtId="179" fontId="11" fillId="0" borderId="0" xfId="99" applyNumberFormat="1" applyFont="1" applyAlignment="1">
      <alignment vertical="center"/>
    </xf>
    <xf numFmtId="0" fontId="3" fillId="0" borderId="76" xfId="99" applyFont="1" applyBorder="1" applyAlignment="1">
      <alignment horizontal="left" vertical="center"/>
    </xf>
    <xf numFmtId="0" fontId="3" fillId="0" borderId="90" xfId="99" applyFont="1" applyBorder="1" applyAlignment="1">
      <alignment horizontal="left" vertical="center"/>
    </xf>
    <xf numFmtId="0" fontId="3" fillId="0" borderId="62" xfId="99" applyFont="1" applyBorder="1" applyAlignment="1">
      <alignment horizontal="left" vertical="center"/>
    </xf>
    <xf numFmtId="0" fontId="3" fillId="0" borderId="62" xfId="99" applyFont="1" applyBorder="1" applyAlignment="1">
      <alignment vertical="center"/>
    </xf>
    <xf numFmtId="179" fontId="11" fillId="0" borderId="48" xfId="99" applyNumberFormat="1" applyFont="1" applyBorder="1" applyAlignment="1">
      <alignment horizontal="right" vertical="center"/>
    </xf>
    <xf numFmtId="179" fontId="11" fillId="0" borderId="0" xfId="99" applyNumberFormat="1" applyFont="1" applyAlignment="1">
      <alignment horizontal="right" vertical="center"/>
    </xf>
    <xf numFmtId="179" fontId="11" fillId="0" borderId="65" xfId="99" applyNumberFormat="1" applyFont="1" applyBorder="1" applyAlignment="1">
      <alignment horizontal="center" vertical="center"/>
    </xf>
    <xf numFmtId="179" fontId="11" fillId="0" borderId="87" xfId="99" applyNumberFormat="1" applyFont="1" applyBorder="1" applyAlignment="1">
      <alignment horizontal="center" vertical="center"/>
    </xf>
    <xf numFmtId="0" fontId="40" fillId="3" borderId="0" xfId="47" applyFill="1">
      <alignment vertical="center"/>
    </xf>
    <xf numFmtId="14" fontId="40" fillId="0" borderId="81" xfId="0" applyNumberFormat="1" applyFont="1" applyBorder="1" applyAlignment="1">
      <alignment horizontal="left" vertical="center" shrinkToFit="1"/>
    </xf>
    <xf numFmtId="179" fontId="11" fillId="0" borderId="21" xfId="99" applyNumberFormat="1" applyFont="1" applyBorder="1" applyAlignment="1">
      <alignment horizontal="right" vertical="center"/>
    </xf>
    <xf numFmtId="179" fontId="11" fillId="0" borderId="21" xfId="99" applyNumberFormat="1" applyFont="1" applyBorder="1" applyAlignment="1">
      <alignment horizontal="center" vertical="center"/>
    </xf>
    <xf numFmtId="179" fontId="11" fillId="0" borderId="34" xfId="99" applyNumberFormat="1" applyFont="1" applyBorder="1" applyAlignment="1">
      <alignment horizontal="center" vertical="center"/>
    </xf>
    <xf numFmtId="38" fontId="40" fillId="0" borderId="83" xfId="41" applyFill="1" applyBorder="1">
      <alignment vertical="center"/>
    </xf>
    <xf numFmtId="181" fontId="40" fillId="0" borderId="81" xfId="0" applyNumberFormat="1" applyFont="1" applyBorder="1" applyAlignment="1">
      <alignment horizontal="left" vertical="center" shrinkToFit="1"/>
    </xf>
    <xf numFmtId="179" fontId="11" fillId="0" borderId="3" xfId="99" applyNumberFormat="1" applyFont="1" applyBorder="1" applyAlignment="1">
      <alignment horizontal="right" vertical="center"/>
    </xf>
    <xf numFmtId="179" fontId="11" fillId="0" borderId="3" xfId="99" applyNumberFormat="1" applyFont="1" applyBorder="1" applyAlignment="1">
      <alignment horizontal="center" vertical="center"/>
    </xf>
    <xf numFmtId="179" fontId="11" fillId="0" borderId="67" xfId="99" applyNumberFormat="1" applyFont="1" applyBorder="1" applyAlignment="1">
      <alignment horizontal="center" vertical="center"/>
    </xf>
    <xf numFmtId="38" fontId="40" fillId="0" borderId="46" xfId="41" applyFill="1" applyBorder="1">
      <alignment vertical="center"/>
    </xf>
    <xf numFmtId="181" fontId="40" fillId="0" borderId="138" xfId="0" applyNumberFormat="1" applyFont="1" applyBorder="1" applyAlignment="1">
      <alignment horizontal="left" vertical="center" shrinkToFit="1"/>
    </xf>
    <xf numFmtId="181" fontId="0" fillId="0" borderId="14" xfId="0" applyNumberFormat="1" applyBorder="1" applyAlignment="1">
      <alignment horizontal="left" vertical="center"/>
    </xf>
    <xf numFmtId="179" fontId="0" fillId="0" borderId="37" xfId="0" applyNumberFormat="1" applyBorder="1" applyAlignment="1">
      <alignment horizontal="center" vertical="center"/>
    </xf>
    <xf numFmtId="179" fontId="11" fillId="0" borderId="24" xfId="99" applyNumberFormat="1" applyFont="1" applyBorder="1" applyAlignment="1">
      <alignment horizontal="right" vertical="center"/>
    </xf>
    <xf numFmtId="179" fontId="11" fillId="0" borderId="24" xfId="99" applyNumberFormat="1" applyFont="1" applyBorder="1" applyAlignment="1">
      <alignment horizontal="center" vertical="center"/>
    </xf>
    <xf numFmtId="179" fontId="11" fillId="0" borderId="62" xfId="99" applyNumberFormat="1" applyFont="1" applyBorder="1" applyAlignment="1">
      <alignment horizontal="center" vertical="center"/>
    </xf>
    <xf numFmtId="38" fontId="40" fillId="0" borderId="48" xfId="41" applyFill="1" applyBorder="1">
      <alignment vertical="center"/>
    </xf>
    <xf numFmtId="0" fontId="0" fillId="0" borderId="0" xfId="57" applyFont="1">
      <alignment vertical="center"/>
    </xf>
    <xf numFmtId="38" fontId="0" fillId="0" borderId="0" xfId="41" applyFont="1" applyFill="1">
      <alignment vertical="center"/>
    </xf>
    <xf numFmtId="0" fontId="51" fillId="0" borderId="0" xfId="47" applyFont="1">
      <alignment vertical="center"/>
    </xf>
    <xf numFmtId="0" fontId="51" fillId="0" borderId="0" xfId="47" applyFont="1" applyAlignment="1">
      <alignment horizontal="right" vertical="center"/>
    </xf>
    <xf numFmtId="0" fontId="25" fillId="0" borderId="0" xfId="57" applyFont="1" applyAlignment="1">
      <alignment horizontal="center" vertical="center"/>
    </xf>
    <xf numFmtId="179" fontId="25" fillId="0" borderId="42" xfId="57" applyNumberFormat="1" applyFont="1" applyBorder="1">
      <alignment vertical="center"/>
    </xf>
    <xf numFmtId="0" fontId="3" fillId="0" borderId="64" xfId="99" applyFont="1" applyBorder="1" applyAlignment="1">
      <alignment horizontal="left" vertical="center"/>
    </xf>
    <xf numFmtId="0" fontId="3" fillId="0" borderId="87" xfId="99" applyFont="1" applyBorder="1" applyAlignment="1">
      <alignment horizontal="left" vertical="center"/>
    </xf>
    <xf numFmtId="0" fontId="3" fillId="0" borderId="87" xfId="99" applyFont="1" applyBorder="1" applyAlignment="1">
      <alignment vertical="center"/>
    </xf>
    <xf numFmtId="179" fontId="11" fillId="0" borderId="110" xfId="99" applyNumberFormat="1" applyFont="1" applyBorder="1" applyAlignment="1">
      <alignment horizontal="right" vertical="center"/>
    </xf>
    <xf numFmtId="0" fontId="51" fillId="0" borderId="0" xfId="57" applyFont="1" applyAlignment="1">
      <alignment horizontal="right" vertical="center"/>
    </xf>
    <xf numFmtId="179" fontId="0" fillId="0" borderId="0" xfId="57" applyNumberFormat="1" applyFont="1">
      <alignment vertical="center"/>
    </xf>
    <xf numFmtId="0" fontId="3" fillId="0" borderId="75" xfId="99" applyFont="1" applyBorder="1" applyAlignment="1">
      <alignment vertical="center"/>
    </xf>
    <xf numFmtId="0" fontId="3" fillId="0" borderId="46" xfId="99" applyFont="1" applyBorder="1" applyAlignment="1">
      <alignment vertical="center"/>
    </xf>
    <xf numFmtId="0" fontId="40" fillId="0" borderId="0" xfId="47" applyAlignment="1">
      <alignment horizontal="center" vertical="center"/>
    </xf>
    <xf numFmtId="38" fontId="40" fillId="0" borderId="0" xfId="41" applyFill="1" applyBorder="1">
      <alignment vertical="center"/>
    </xf>
    <xf numFmtId="0" fontId="7" fillId="0" borderId="65" xfId="58" applyFont="1" applyBorder="1" applyAlignment="1">
      <alignment horizontal="center" vertical="center"/>
    </xf>
    <xf numFmtId="0" fontId="31" fillId="0" borderId="54" xfId="0" applyFont="1" applyBorder="1" applyAlignment="1">
      <alignment horizontal="left" vertical="center" wrapText="1"/>
    </xf>
    <xf numFmtId="0" fontId="31" fillId="0" borderId="115" xfId="0" applyFont="1" applyBorder="1" applyAlignment="1">
      <alignment horizontal="left" vertical="center" wrapText="1"/>
    </xf>
    <xf numFmtId="0" fontId="70" fillId="0" borderId="60" xfId="0" applyFont="1" applyBorder="1">
      <alignment vertical="center"/>
    </xf>
    <xf numFmtId="0" fontId="70" fillId="0" borderId="8" xfId="0" applyFont="1" applyBorder="1">
      <alignment vertical="center"/>
    </xf>
    <xf numFmtId="0" fontId="40" fillId="3" borderId="0" xfId="0" applyFont="1" applyFill="1">
      <alignment vertical="center"/>
    </xf>
    <xf numFmtId="0" fontId="11" fillId="0" borderId="58" xfId="0" applyFont="1" applyBorder="1" applyAlignment="1">
      <alignment horizontal="center" vertical="center"/>
    </xf>
    <xf numFmtId="0" fontId="11" fillId="0" borderId="0" xfId="0" applyFont="1" applyAlignment="1">
      <alignment horizontal="center" vertical="center"/>
    </xf>
    <xf numFmtId="0" fontId="11" fillId="0" borderId="18" xfId="0" applyFont="1" applyBorder="1" applyAlignment="1">
      <alignment horizontal="center" vertical="center"/>
    </xf>
    <xf numFmtId="0" fontId="11" fillId="0" borderId="66" xfId="0" applyFont="1" applyBorder="1" applyAlignment="1">
      <alignment horizontal="center" vertical="center"/>
    </xf>
    <xf numFmtId="0" fontId="77" fillId="0" borderId="68" xfId="0" applyFont="1" applyBorder="1" applyAlignment="1">
      <alignment horizontal="center" vertical="center"/>
    </xf>
    <xf numFmtId="0" fontId="11" fillId="0" borderId="33" xfId="0" applyFont="1" applyBorder="1" applyAlignment="1">
      <alignment horizontal="left" vertical="center"/>
    </xf>
    <xf numFmtId="0" fontId="11" fillId="0" borderId="101" xfId="0" applyFont="1" applyBorder="1" applyAlignment="1">
      <alignment horizontal="left" vertical="center"/>
    </xf>
    <xf numFmtId="0" fontId="11" fillId="0" borderId="33" xfId="0" applyFont="1" applyBorder="1" applyAlignment="1">
      <alignment horizontal="center" vertical="center"/>
    </xf>
    <xf numFmtId="14" fontId="11" fillId="3" borderId="81" xfId="0" applyNumberFormat="1" applyFont="1" applyFill="1" applyBorder="1">
      <alignment vertical="center"/>
    </xf>
    <xf numFmtId="14" fontId="11" fillId="3" borderId="20" xfId="0" applyNumberFormat="1" applyFont="1" applyFill="1" applyBorder="1">
      <alignment vertical="center"/>
    </xf>
    <xf numFmtId="0" fontId="11" fillId="3" borderId="22" xfId="0" applyFont="1" applyFill="1" applyBorder="1" applyAlignment="1">
      <alignment horizontal="center" vertical="center"/>
    </xf>
    <xf numFmtId="179" fontId="11" fillId="3" borderId="22" xfId="0" applyNumberFormat="1" applyFont="1" applyFill="1" applyBorder="1">
      <alignment vertical="center"/>
    </xf>
    <xf numFmtId="0" fontId="11" fillId="0" borderId="45" xfId="0" applyFont="1" applyBorder="1">
      <alignment vertical="center"/>
    </xf>
    <xf numFmtId="179" fontId="11" fillId="0" borderId="47" xfId="0" applyNumberFormat="1" applyFont="1" applyBorder="1">
      <alignment vertical="center"/>
    </xf>
    <xf numFmtId="0" fontId="11" fillId="0" borderId="83" xfId="0" applyFont="1" applyBorder="1">
      <alignment vertical="center"/>
    </xf>
    <xf numFmtId="0" fontId="11" fillId="0" borderId="76" xfId="0" applyFont="1" applyBorder="1" applyAlignment="1">
      <alignment horizontal="left" vertical="center"/>
    </xf>
    <xf numFmtId="0" fontId="11" fillId="0" borderId="3" xfId="0" applyFont="1" applyBorder="1" applyAlignment="1">
      <alignment horizontal="left" vertical="center"/>
    </xf>
    <xf numFmtId="0" fontId="11" fillId="0" borderId="107" xfId="0" applyFont="1" applyBorder="1" applyAlignment="1">
      <alignment horizontal="center" vertical="center"/>
    </xf>
    <xf numFmtId="14" fontId="11" fillId="3" borderId="76" xfId="0" applyNumberFormat="1" applyFont="1" applyFill="1" applyBorder="1">
      <alignment vertical="center"/>
    </xf>
    <xf numFmtId="14" fontId="11" fillId="3" borderId="23" xfId="0" applyNumberFormat="1" applyFont="1" applyFill="1" applyBorder="1">
      <alignment vertical="center"/>
    </xf>
    <xf numFmtId="0" fontId="11" fillId="3" borderId="2" xfId="0" applyFont="1" applyFill="1" applyBorder="1" applyAlignment="1">
      <alignment horizontal="center" vertical="center"/>
    </xf>
    <xf numFmtId="179" fontId="11" fillId="3" borderId="2" xfId="0" applyNumberFormat="1" applyFont="1" applyFill="1" applyBorder="1">
      <alignment vertical="center"/>
    </xf>
    <xf numFmtId="0" fontId="11" fillId="0" borderId="47" xfId="0" applyFont="1" applyBorder="1">
      <alignment vertical="center"/>
    </xf>
    <xf numFmtId="0" fontId="11" fillId="0" borderId="46" xfId="0" applyFont="1" applyBorder="1">
      <alignment vertical="center"/>
    </xf>
    <xf numFmtId="0" fontId="11" fillId="0" borderId="90" xfId="0" applyFont="1" applyBorder="1" applyAlignment="1">
      <alignment horizontal="left" vertical="center"/>
    </xf>
    <xf numFmtId="0" fontId="11" fillId="0" borderId="24" xfId="0" applyFont="1" applyBorder="1" applyAlignment="1">
      <alignment horizontal="left" vertical="center"/>
    </xf>
    <xf numFmtId="0" fontId="11" fillId="0" borderId="62" xfId="0" applyFont="1" applyBorder="1" applyAlignment="1">
      <alignment horizontal="center" vertical="center"/>
    </xf>
    <xf numFmtId="0" fontId="11" fillId="0" borderId="35" xfId="0" applyFont="1" applyBorder="1" applyAlignment="1">
      <alignment horizontal="center" vertical="center"/>
    </xf>
    <xf numFmtId="0" fontId="11" fillId="0" borderId="24" xfId="0" applyFont="1" applyBorder="1">
      <alignment vertical="center"/>
    </xf>
    <xf numFmtId="0" fontId="11" fillId="3" borderId="25" xfId="0" applyFont="1" applyFill="1" applyBorder="1" applyAlignment="1">
      <alignment horizontal="center" vertical="center"/>
    </xf>
    <xf numFmtId="179" fontId="11" fillId="3" borderId="25" xfId="0" applyNumberFormat="1" applyFont="1" applyFill="1" applyBorder="1">
      <alignment vertical="center"/>
    </xf>
    <xf numFmtId="0" fontId="11" fillId="0" borderId="49" xfId="0" applyFont="1" applyBorder="1">
      <alignment vertical="center"/>
    </xf>
    <xf numFmtId="0" fontId="11" fillId="0" borderId="48" xfId="0" applyFont="1" applyBorder="1">
      <alignment vertical="center"/>
    </xf>
    <xf numFmtId="0" fontId="11" fillId="0" borderId="1" xfId="0" applyFont="1" applyBorder="1">
      <alignment vertical="center"/>
    </xf>
    <xf numFmtId="0" fontId="11" fillId="0" borderId="25" xfId="0" applyFont="1" applyBorder="1">
      <alignment vertical="center"/>
    </xf>
    <xf numFmtId="179" fontId="11" fillId="0" borderId="49" xfId="0" applyNumberFormat="1" applyFont="1" applyBorder="1">
      <alignment vertical="center"/>
    </xf>
    <xf numFmtId="0" fontId="65" fillId="0" borderId="0" xfId="0" applyFont="1">
      <alignment vertical="center"/>
    </xf>
    <xf numFmtId="38" fontId="25" fillId="0" borderId="41" xfId="41" applyFont="1" applyBorder="1" applyAlignment="1">
      <alignment horizontal="right" vertical="center"/>
    </xf>
    <xf numFmtId="0" fontId="25" fillId="0" borderId="42" xfId="0" applyFont="1" applyBorder="1">
      <alignment vertical="center"/>
    </xf>
    <xf numFmtId="38" fontId="25" fillId="0" borderId="40" xfId="41" applyFont="1" applyBorder="1" applyAlignment="1">
      <alignment horizontal="right" vertical="center"/>
    </xf>
    <xf numFmtId="0" fontId="71" fillId="0" borderId="0" xfId="0" applyFont="1">
      <alignment vertical="center"/>
    </xf>
    <xf numFmtId="38" fontId="25" fillId="0" borderId="42" xfId="41" applyFont="1" applyBorder="1">
      <alignment vertical="center"/>
    </xf>
    <xf numFmtId="0" fontId="65" fillId="0" borderId="0" xfId="0" applyFont="1" applyAlignment="1">
      <alignment vertical="center" wrapText="1"/>
    </xf>
    <xf numFmtId="0" fontId="11" fillId="0" borderId="0" xfId="0" applyFont="1" applyAlignment="1">
      <alignment vertical="top"/>
    </xf>
    <xf numFmtId="0" fontId="11" fillId="0" borderId="0" xfId="57" applyFont="1" applyAlignment="1">
      <alignment horizontal="right" vertical="center"/>
    </xf>
    <xf numFmtId="0" fontId="71" fillId="0" borderId="0" xfId="58" applyFont="1" applyAlignment="1">
      <alignment horizontal="left" vertical="center"/>
    </xf>
    <xf numFmtId="0" fontId="3" fillId="0" borderId="91" xfId="58" applyFont="1" applyBorder="1" applyAlignment="1">
      <alignment horizontal="center" vertical="center"/>
    </xf>
    <xf numFmtId="0" fontId="7" fillId="0" borderId="44" xfId="58" applyFont="1" applyBorder="1" applyAlignment="1">
      <alignment vertical="center"/>
    </xf>
    <xf numFmtId="0" fontId="3" fillId="0" borderId="22" xfId="58" applyFont="1" applyBorder="1" applyAlignment="1">
      <alignment horizontal="center" vertical="center"/>
    </xf>
    <xf numFmtId="0" fontId="7" fillId="0" borderId="46" xfId="58" applyFont="1" applyBorder="1" applyAlignment="1">
      <alignment vertical="center"/>
    </xf>
    <xf numFmtId="0" fontId="3" fillId="0" borderId="2" xfId="58" applyFont="1" applyBorder="1" applyAlignment="1">
      <alignment horizontal="center" vertical="center"/>
    </xf>
    <xf numFmtId="0" fontId="6" fillId="0" borderId="62" xfId="58" applyFont="1" applyBorder="1" applyAlignment="1">
      <alignment horizontal="right" vertical="center"/>
    </xf>
    <xf numFmtId="0" fontId="6" fillId="0" borderId="49" xfId="58" applyFont="1" applyBorder="1" applyAlignment="1">
      <alignment horizontal="right" vertical="center"/>
    </xf>
    <xf numFmtId="38" fontId="11" fillId="0" borderId="48" xfId="41" applyFont="1" applyFill="1" applyBorder="1" applyAlignment="1">
      <alignment horizontal="right" vertical="center"/>
    </xf>
    <xf numFmtId="0" fontId="7" fillId="0" borderId="88" xfId="58" applyFont="1" applyBorder="1" applyAlignment="1">
      <alignment vertical="center"/>
    </xf>
    <xf numFmtId="0" fontId="6" fillId="0" borderId="11" xfId="58" applyFont="1" applyBorder="1" applyAlignment="1">
      <alignment horizontal="right" vertical="center"/>
    </xf>
    <xf numFmtId="0" fontId="6" fillId="0" borderId="113" xfId="58" applyFont="1" applyBorder="1" applyAlignment="1">
      <alignment horizontal="right" vertical="center"/>
    </xf>
    <xf numFmtId="38" fontId="11" fillId="0" borderId="100" xfId="41" applyFont="1" applyBorder="1" applyAlignment="1">
      <alignment horizontal="right" vertical="center"/>
    </xf>
    <xf numFmtId="0" fontId="11" fillId="0" borderId="8" xfId="47" applyFont="1" applyBorder="1">
      <alignment vertical="center"/>
    </xf>
    <xf numFmtId="38" fontId="11" fillId="0" borderId="0" xfId="47" applyNumberFormat="1" applyFont="1">
      <alignment vertical="center"/>
    </xf>
    <xf numFmtId="38" fontId="11" fillId="0" borderId="42" xfId="41" applyFont="1" applyBorder="1" applyAlignment="1">
      <alignment horizontal="right" vertical="center"/>
    </xf>
    <xf numFmtId="179" fontId="11" fillId="0" borderId="0" xfId="58" applyNumberFormat="1" applyFont="1" applyAlignment="1">
      <alignment vertical="center"/>
    </xf>
    <xf numFmtId="179" fontId="4" fillId="0" borderId="0" xfId="58" applyNumberFormat="1" applyFont="1" applyAlignment="1">
      <alignment vertical="center"/>
    </xf>
    <xf numFmtId="179" fontId="11" fillId="0" borderId="42" xfId="57" applyNumberFormat="1" applyFont="1" applyBorder="1">
      <alignment vertical="center"/>
    </xf>
    <xf numFmtId="179" fontId="11" fillId="0" borderId="0" xfId="57" applyNumberFormat="1" applyFont="1">
      <alignment vertical="center"/>
    </xf>
    <xf numFmtId="0" fontId="6" fillId="0" borderId="0" xfId="57" applyFont="1">
      <alignment vertical="center"/>
    </xf>
    <xf numFmtId="190" fontId="27" fillId="0" borderId="0" xfId="58" applyNumberFormat="1" applyFont="1" applyAlignment="1">
      <alignment horizontal="right" vertical="center"/>
    </xf>
    <xf numFmtId="0" fontId="11" fillId="0" borderId="0" xfId="0" applyFont="1" applyAlignment="1">
      <alignment horizontal="right"/>
    </xf>
    <xf numFmtId="0" fontId="11" fillId="0" borderId="0" xfId="0" applyFont="1" applyAlignment="1">
      <alignment horizontal="left"/>
    </xf>
    <xf numFmtId="0" fontId="11" fillId="0" borderId="0" xfId="0" applyFont="1" applyAlignment="1">
      <alignment horizontal="center"/>
    </xf>
    <xf numFmtId="0" fontId="11" fillId="0" borderId="27" xfId="0" applyFont="1" applyBorder="1" applyAlignment="1">
      <alignment horizontal="center"/>
    </xf>
    <xf numFmtId="191" fontId="11" fillId="0" borderId="0" xfId="0" applyNumberFormat="1" applyFont="1" applyAlignment="1"/>
    <xf numFmtId="0" fontId="11" fillId="0" borderId="0" xfId="0" applyFont="1" applyAlignment="1"/>
    <xf numFmtId="191" fontId="11" fillId="0" borderId="0" xfId="0" applyNumberFormat="1" applyFont="1" applyAlignment="1">
      <alignment horizontal="left"/>
    </xf>
    <xf numFmtId="0" fontId="11" fillId="0" borderId="4" xfId="0" applyFont="1" applyBorder="1" applyAlignment="1">
      <alignment horizontal="center"/>
    </xf>
    <xf numFmtId="0" fontId="11" fillId="0" borderId="0" xfId="56" applyFont="1">
      <alignment vertical="center"/>
    </xf>
    <xf numFmtId="0" fontId="71" fillId="0" borderId="0" xfId="56" applyFont="1" applyAlignment="1">
      <alignment horizontal="right" vertical="center"/>
    </xf>
    <xf numFmtId="189" fontId="17" fillId="3" borderId="43" xfId="56" applyNumberFormat="1" applyFont="1" applyFill="1" applyBorder="1" applyAlignment="1">
      <alignment horizontal="center" vertical="center"/>
    </xf>
    <xf numFmtId="0" fontId="11" fillId="0" borderId="44" xfId="56" applyFont="1" applyBorder="1" applyAlignment="1">
      <alignment horizontal="justify" vertical="center"/>
    </xf>
    <xf numFmtId="179" fontId="11" fillId="3" borderId="105" xfId="56" applyNumberFormat="1" applyFont="1" applyFill="1" applyBorder="1" applyAlignment="1">
      <alignment horizontal="right" vertical="center"/>
    </xf>
    <xf numFmtId="179" fontId="11" fillId="0" borderId="45" xfId="56" applyNumberFormat="1" applyFont="1" applyBorder="1" applyAlignment="1">
      <alignment horizontal="right" vertical="center"/>
    </xf>
    <xf numFmtId="0" fontId="11" fillId="0" borderId="46" xfId="56" applyFont="1" applyBorder="1" applyAlignment="1">
      <alignment horizontal="justify" vertical="center"/>
    </xf>
    <xf numFmtId="179" fontId="11" fillId="3" borderId="47" xfId="56" applyNumberFormat="1" applyFont="1" applyFill="1" applyBorder="1" applyAlignment="1">
      <alignment horizontal="right" vertical="center"/>
    </xf>
    <xf numFmtId="179" fontId="11" fillId="0" borderId="47" xfId="56" applyNumberFormat="1" applyFont="1" applyBorder="1" applyAlignment="1">
      <alignment horizontal="right" vertical="center"/>
    </xf>
    <xf numFmtId="179" fontId="25" fillId="0" borderId="41" xfId="56" applyNumberFormat="1" applyFont="1" applyBorder="1" applyAlignment="1">
      <alignment horizontal="right" vertical="center"/>
    </xf>
    <xf numFmtId="0" fontId="11" fillId="0" borderId="31" xfId="0" applyFont="1" applyBorder="1" applyAlignment="1">
      <alignment horizontal="center" vertical="center"/>
    </xf>
    <xf numFmtId="14" fontId="11" fillId="0" borderId="81" xfId="0" applyNumberFormat="1" applyFont="1" applyBorder="1" applyAlignment="1">
      <alignment horizontal="right" vertical="center"/>
    </xf>
    <xf numFmtId="14" fontId="11" fillId="0" borderId="27" xfId="0" applyNumberFormat="1" applyFont="1" applyBorder="1" applyAlignment="1">
      <alignment horizontal="right" vertical="center"/>
    </xf>
    <xf numFmtId="0" fontId="11" fillId="0" borderId="22" xfId="0" applyFont="1" applyBorder="1">
      <alignment vertical="center"/>
    </xf>
    <xf numFmtId="179" fontId="11" fillId="3" borderId="34" xfId="0" applyNumberFormat="1" applyFont="1" applyFill="1" applyBorder="1">
      <alignment vertical="center"/>
    </xf>
    <xf numFmtId="14" fontId="11" fillId="0" borderId="76" xfId="0" applyNumberFormat="1" applyFont="1" applyBorder="1" applyAlignment="1">
      <alignment horizontal="right" vertical="center"/>
    </xf>
    <xf numFmtId="14" fontId="11" fillId="0" borderId="4" xfId="0" applyNumberFormat="1" applyFont="1" applyBorder="1" applyAlignment="1">
      <alignment horizontal="right" vertical="center"/>
    </xf>
    <xf numFmtId="179" fontId="11" fillId="3" borderId="67" xfId="0" applyNumberFormat="1" applyFont="1" applyFill="1" applyBorder="1">
      <alignment vertical="center"/>
    </xf>
    <xf numFmtId="0" fontId="11" fillId="0" borderId="76" xfId="0" applyFont="1" applyBorder="1" applyAlignment="1">
      <alignment horizontal="left" vertical="center" wrapText="1"/>
    </xf>
    <xf numFmtId="0" fontId="11" fillId="0" borderId="76" xfId="0" applyFont="1" applyBorder="1" applyAlignment="1">
      <alignment horizontal="center" vertical="center" wrapText="1"/>
    </xf>
    <xf numFmtId="0" fontId="23" fillId="0" borderId="90" xfId="0" applyFont="1" applyBorder="1" applyAlignment="1">
      <alignment horizontal="left" vertical="center"/>
    </xf>
    <xf numFmtId="0" fontId="23" fillId="0" borderId="24" xfId="0" applyFont="1" applyBorder="1" applyAlignment="1">
      <alignment horizontal="left" vertical="center"/>
    </xf>
    <xf numFmtId="0" fontId="23" fillId="0" borderId="62" xfId="0" applyFont="1" applyBorder="1" applyAlignment="1">
      <alignment horizontal="center" vertical="center"/>
    </xf>
    <xf numFmtId="14" fontId="11" fillId="0" borderId="90" xfId="0" applyNumberFormat="1" applyFont="1" applyBorder="1" applyAlignment="1">
      <alignment horizontal="right" vertical="center"/>
    </xf>
    <xf numFmtId="14" fontId="11" fillId="0" borderId="36" xfId="0" applyNumberFormat="1" applyFont="1" applyBorder="1" applyAlignment="1">
      <alignment horizontal="right" vertical="center"/>
    </xf>
    <xf numFmtId="179" fontId="11" fillId="3" borderId="62" xfId="0" applyNumberFormat="1" applyFont="1" applyFill="1" applyBorder="1">
      <alignment vertical="center"/>
    </xf>
    <xf numFmtId="0" fontId="11" fillId="0" borderId="90" xfId="0" applyFont="1" applyBorder="1">
      <alignment vertical="center"/>
    </xf>
    <xf numFmtId="179" fontId="25" fillId="0" borderId="41" xfId="0" applyNumberFormat="1" applyFont="1" applyBorder="1" applyAlignment="1">
      <alignment horizontal="right" vertical="center"/>
    </xf>
    <xf numFmtId="0" fontId="65" fillId="0" borderId="0" xfId="0" applyFont="1" applyAlignment="1">
      <alignment horizontal="center" vertical="center"/>
    </xf>
    <xf numFmtId="0" fontId="65" fillId="0" borderId="0" xfId="0" applyFont="1" applyAlignment="1">
      <alignment horizontal="righ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3" borderId="27" xfId="0" applyFont="1" applyFill="1" applyBorder="1">
      <alignment vertical="center"/>
    </xf>
    <xf numFmtId="0" fontId="11" fillId="0" borderId="27" xfId="0" applyFont="1" applyBorder="1">
      <alignment vertical="center"/>
    </xf>
    <xf numFmtId="182" fontId="11" fillId="3" borderId="27" xfId="0" applyNumberFormat="1" applyFont="1" applyFill="1" applyBorder="1" applyAlignment="1">
      <alignment horizontal="right" vertical="center"/>
    </xf>
    <xf numFmtId="0" fontId="90" fillId="0" borderId="0" xfId="0" applyFont="1" applyAlignment="1">
      <alignment horizontal="right" vertical="center"/>
    </xf>
    <xf numFmtId="182" fontId="90" fillId="0" borderId="0" xfId="0" applyNumberFormat="1" applyFont="1" applyAlignment="1">
      <alignment horizontal="right" vertical="center"/>
    </xf>
    <xf numFmtId="182" fontId="11" fillId="0" borderId="0" xfId="0" applyNumberFormat="1" applyFont="1" applyAlignment="1">
      <alignment horizontal="right" vertical="center"/>
    </xf>
    <xf numFmtId="0" fontId="11" fillId="4" borderId="4" xfId="0" applyFont="1" applyFill="1" applyBorder="1" applyAlignment="1">
      <alignment horizontal="center" vertical="center"/>
    </xf>
    <xf numFmtId="0" fontId="11" fillId="0" borderId="29" xfId="0" applyFont="1" applyBorder="1">
      <alignment vertical="center"/>
    </xf>
    <xf numFmtId="0" fontId="7" fillId="0" borderId="12" xfId="0" applyFont="1" applyBorder="1" applyAlignment="1">
      <alignment horizontal="left" vertical="center"/>
    </xf>
    <xf numFmtId="0" fontId="11" fillId="0" borderId="20" xfId="0" applyFont="1" applyBorder="1">
      <alignment vertical="center"/>
    </xf>
    <xf numFmtId="0" fontId="11" fillId="0" borderId="28" xfId="0" applyFont="1" applyBorder="1">
      <alignment vertical="center"/>
    </xf>
    <xf numFmtId="0" fontId="11" fillId="0" borderId="12" xfId="0" applyFont="1" applyBorder="1">
      <alignment vertical="center"/>
    </xf>
    <xf numFmtId="0" fontId="11" fillId="0" borderId="10" xfId="0" applyFont="1" applyBorder="1">
      <alignment vertical="center"/>
    </xf>
    <xf numFmtId="0" fontId="11" fillId="0" borderId="10" xfId="0" applyFont="1" applyBorder="1" applyAlignment="1">
      <alignment vertical="center" wrapText="1"/>
    </xf>
    <xf numFmtId="0" fontId="11" fillId="0" borderId="28" xfId="0" applyFont="1" applyBorder="1" applyAlignment="1">
      <alignment vertical="center" wrapText="1"/>
    </xf>
    <xf numFmtId="0" fontId="11" fillId="0" borderId="12" xfId="0" applyFont="1" applyBorder="1" applyAlignment="1">
      <alignment vertical="top"/>
    </xf>
    <xf numFmtId="0" fontId="11" fillId="0" borderId="29" xfId="0" applyFont="1" applyBorder="1" applyAlignment="1">
      <alignment vertical="top"/>
    </xf>
    <xf numFmtId="0" fontId="11" fillId="0" borderId="34" xfId="0" applyFont="1" applyBorder="1" applyAlignment="1">
      <alignment vertical="top"/>
    </xf>
    <xf numFmtId="0" fontId="11" fillId="0" borderId="27" xfId="0" applyFont="1" applyBorder="1" applyAlignment="1">
      <alignment vertical="top"/>
    </xf>
    <xf numFmtId="0" fontId="11" fillId="0" borderId="20" xfId="0" applyFont="1" applyBorder="1" applyAlignment="1">
      <alignment vertical="top"/>
    </xf>
    <xf numFmtId="179" fontId="11" fillId="3" borderId="21" xfId="0" applyNumberFormat="1" applyFont="1" applyFill="1" applyBorder="1">
      <alignment vertical="center"/>
    </xf>
    <xf numFmtId="179" fontId="23" fillId="4" borderId="45" xfId="0" applyNumberFormat="1" applyFont="1" applyFill="1" applyBorder="1">
      <alignment vertical="center"/>
    </xf>
    <xf numFmtId="38" fontId="23" fillId="0" borderId="147" xfId="41" applyFont="1" applyBorder="1" applyAlignment="1">
      <alignment vertical="center"/>
    </xf>
    <xf numFmtId="179" fontId="11" fillId="3" borderId="3" xfId="0" applyNumberFormat="1" applyFont="1" applyFill="1" applyBorder="1">
      <alignment vertical="center"/>
    </xf>
    <xf numFmtId="38" fontId="23" fillId="0" borderId="76" xfId="41" applyFont="1" applyBorder="1" applyAlignment="1">
      <alignment vertical="center"/>
    </xf>
    <xf numFmtId="179" fontId="11" fillId="3" borderId="24" xfId="0" applyNumberFormat="1" applyFont="1" applyFill="1" applyBorder="1">
      <alignment vertical="center"/>
    </xf>
    <xf numFmtId="179" fontId="23" fillId="4" borderId="112" xfId="0" applyNumberFormat="1" applyFont="1" applyFill="1" applyBorder="1">
      <alignment vertical="center"/>
    </xf>
    <xf numFmtId="0" fontId="75" fillId="0" borderId="0" xfId="0" applyFont="1" applyAlignment="1">
      <alignment vertical="center" wrapText="1"/>
    </xf>
    <xf numFmtId="0" fontId="79" fillId="0" borderId="0" xfId="0" applyFont="1" applyAlignment="1">
      <alignment vertical="center" wrapText="1"/>
    </xf>
    <xf numFmtId="0" fontId="46" fillId="0" borderId="35" xfId="0" applyFont="1" applyBorder="1">
      <alignment vertical="center"/>
    </xf>
    <xf numFmtId="0" fontId="46" fillId="0" borderId="36" xfId="0" applyFont="1" applyBorder="1" applyAlignment="1">
      <alignment horizontal="left" vertical="center"/>
    </xf>
    <xf numFmtId="0" fontId="46" fillId="0" borderId="26" xfId="0" applyFont="1" applyBorder="1" applyAlignment="1">
      <alignment horizontal="left" vertical="center" wrapText="1"/>
    </xf>
    <xf numFmtId="179" fontId="46" fillId="3" borderId="24" xfId="0" applyNumberFormat="1" applyFont="1" applyFill="1" applyBorder="1" applyAlignment="1">
      <alignment horizontal="right" vertical="center" wrapText="1"/>
    </xf>
    <xf numFmtId="179" fontId="46" fillId="0" borderId="159" xfId="0" applyNumberFormat="1" applyFont="1" applyBorder="1" applyAlignment="1">
      <alignment horizontal="right" vertical="center" wrapText="1"/>
    </xf>
    <xf numFmtId="38" fontId="46" fillId="3" borderId="24" xfId="41" applyFont="1" applyFill="1" applyBorder="1" applyAlignment="1">
      <alignment horizontal="right" vertical="center" wrapText="1"/>
    </xf>
    <xf numFmtId="38" fontId="46" fillId="0" borderId="25" xfId="41" applyFont="1" applyFill="1" applyBorder="1" applyAlignment="1">
      <alignment horizontal="right" vertical="center" wrapText="1"/>
    </xf>
    <xf numFmtId="0" fontId="11" fillId="0" borderId="160" xfId="48" applyFont="1" applyBorder="1" applyAlignment="1">
      <alignment horizontal="center" vertical="center"/>
    </xf>
    <xf numFmtId="0" fontId="11" fillId="0" borderId="3" xfId="48" applyFont="1" applyBorder="1" applyAlignment="1">
      <alignment horizontal="center" vertical="center" wrapText="1"/>
    </xf>
    <xf numFmtId="0" fontId="17" fillId="0" borderId="0" xfId="56" applyFont="1">
      <alignment vertical="center"/>
    </xf>
    <xf numFmtId="179" fontId="11" fillId="0" borderId="161" xfId="56" applyNumberFormat="1" applyFont="1" applyBorder="1" applyAlignment="1">
      <alignment horizontal="right" vertical="center"/>
    </xf>
    <xf numFmtId="179" fontId="11" fillId="0" borderId="162" xfId="56" applyNumberFormat="1" applyFont="1" applyBorder="1" applyAlignment="1">
      <alignment horizontal="right" vertical="center"/>
    </xf>
    <xf numFmtId="179" fontId="11" fillId="0" borderId="0" xfId="56" applyNumberFormat="1" applyFont="1">
      <alignment vertical="center"/>
    </xf>
    <xf numFmtId="0" fontId="11" fillId="0" borderId="41" xfId="56" applyFont="1" applyBorder="1">
      <alignment vertical="center"/>
    </xf>
    <xf numFmtId="179" fontId="11" fillId="3" borderId="112" xfId="56" applyNumberFormat="1" applyFont="1" applyFill="1" applyBorder="1" applyAlignment="1">
      <alignment horizontal="right" vertical="center"/>
    </xf>
    <xf numFmtId="179" fontId="11" fillId="0" borderId="163" xfId="56" applyNumberFormat="1" applyFont="1" applyBorder="1" applyAlignment="1">
      <alignment horizontal="right" vertical="center"/>
    </xf>
    <xf numFmtId="179" fontId="11" fillId="0" borderId="112" xfId="56" applyNumberFormat="1" applyFont="1" applyBorder="1" applyAlignment="1">
      <alignment horizontal="right" vertical="center"/>
    </xf>
    <xf numFmtId="0" fontId="11" fillId="0" borderId="46" xfId="56" applyFont="1" applyBorder="1">
      <alignment vertical="center"/>
    </xf>
    <xf numFmtId="0" fontId="19" fillId="7" borderId="11" xfId="48" applyFont="1" applyFill="1" applyBorder="1" applyAlignment="1">
      <alignment horizontal="center" vertical="center"/>
    </xf>
    <xf numFmtId="0" fontId="19" fillId="7" borderId="0" xfId="48" applyFont="1" applyFill="1" applyAlignment="1">
      <alignment horizontal="center" vertical="center"/>
    </xf>
    <xf numFmtId="0" fontId="19" fillId="7" borderId="0" xfId="48" applyFont="1" applyFill="1" applyAlignment="1">
      <alignment horizontal="center" vertical="top"/>
    </xf>
    <xf numFmtId="179" fontId="11" fillId="0" borderId="164" xfId="99" applyNumberFormat="1" applyFont="1" applyBorder="1" applyAlignment="1">
      <alignment horizontal="right" vertical="center"/>
    </xf>
    <xf numFmtId="0" fontId="51" fillId="0" borderId="168" xfId="57" applyFont="1" applyBorder="1" applyAlignment="1">
      <alignment horizontal="right" vertical="center"/>
    </xf>
    <xf numFmtId="179" fontId="51" fillId="0" borderId="169" xfId="57" applyNumberFormat="1" applyFont="1" applyBorder="1">
      <alignment vertical="center"/>
    </xf>
    <xf numFmtId="179" fontId="11" fillId="0" borderId="170" xfId="99" applyNumberFormat="1" applyFont="1" applyBorder="1" applyAlignment="1">
      <alignment horizontal="right" vertical="center"/>
    </xf>
    <xf numFmtId="0" fontId="40" fillId="0" borderId="172" xfId="47" applyBorder="1">
      <alignment vertical="center"/>
    </xf>
    <xf numFmtId="0" fontId="40" fillId="0" borderId="79" xfId="47" applyBorder="1">
      <alignment vertical="center"/>
    </xf>
    <xf numFmtId="179" fontId="51" fillId="0" borderId="0" xfId="0" applyNumberFormat="1" applyFont="1" applyAlignment="1">
      <alignment vertical="center" wrapText="1"/>
    </xf>
    <xf numFmtId="179" fontId="51" fillId="0" borderId="175" xfId="0" applyNumberFormat="1" applyFont="1" applyBorder="1" applyAlignment="1">
      <alignment horizontal="right" vertical="center"/>
    </xf>
    <xf numFmtId="179" fontId="11" fillId="0" borderId="175" xfId="99" applyNumberFormat="1" applyFont="1" applyBorder="1" applyAlignment="1">
      <alignment horizontal="right" vertical="center"/>
    </xf>
    <xf numFmtId="179" fontId="4" fillId="0" borderId="0" xfId="58" applyNumberFormat="1" applyFont="1" applyAlignment="1">
      <alignment horizontal="left" vertical="center"/>
    </xf>
    <xf numFmtId="38" fontId="11" fillId="0" borderId="0" xfId="41" applyFont="1" applyBorder="1" applyAlignment="1">
      <alignment horizontal="right" vertical="center"/>
    </xf>
    <xf numFmtId="38" fontId="11" fillId="0" borderId="170" xfId="41" applyFont="1" applyBorder="1" applyAlignment="1">
      <alignment horizontal="right" vertical="center"/>
    </xf>
    <xf numFmtId="179" fontId="11" fillId="0" borderId="164" xfId="58" applyNumberFormat="1" applyFont="1" applyBorder="1" applyAlignment="1">
      <alignment horizontal="right" vertical="center"/>
    </xf>
    <xf numFmtId="38" fontId="19" fillId="0" borderId="181" xfId="41" applyFont="1" applyFill="1" applyBorder="1" applyAlignment="1">
      <alignment horizontal="right" vertical="center"/>
    </xf>
    <xf numFmtId="0" fontId="11" fillId="0" borderId="0" xfId="0" applyFont="1" applyAlignment="1">
      <alignment horizontal="center" vertical="top"/>
    </xf>
    <xf numFmtId="0" fontId="25" fillId="0" borderId="0" xfId="0" applyFont="1" applyAlignment="1">
      <alignment horizontal="right" vertical="top"/>
    </xf>
    <xf numFmtId="0" fontId="35" fillId="5" borderId="67" xfId="48" applyFont="1" applyFill="1" applyBorder="1" applyAlignment="1">
      <alignment horizontal="center" vertical="center"/>
    </xf>
    <xf numFmtId="0" fontId="19" fillId="0" borderId="17" xfId="48" applyFont="1" applyBorder="1" applyAlignment="1">
      <alignment horizontal="center" vertical="center"/>
    </xf>
    <xf numFmtId="38" fontId="19" fillId="0" borderId="3" xfId="45" applyFont="1" applyFill="1" applyBorder="1" applyAlignment="1">
      <alignment horizontal="right"/>
    </xf>
    <xf numFmtId="0" fontId="93" fillId="0" borderId="0" xfId="0" applyFont="1">
      <alignment vertical="center"/>
    </xf>
    <xf numFmtId="0" fontId="94" fillId="0" borderId="0" xfId="0" applyFont="1" applyAlignment="1">
      <alignment horizontal="center" vertical="center" wrapText="1"/>
    </xf>
    <xf numFmtId="0" fontId="95" fillId="0" borderId="0" xfId="0" applyFont="1" applyAlignment="1">
      <alignment horizontal="right" vertical="center"/>
    </xf>
    <xf numFmtId="0" fontId="93" fillId="0" borderId="0" xfId="0" applyFont="1" applyAlignment="1">
      <alignment horizontal="right" vertical="center"/>
    </xf>
    <xf numFmtId="0" fontId="93" fillId="0" borderId="27" xfId="0" applyFont="1" applyBorder="1">
      <alignment vertical="center"/>
    </xf>
    <xf numFmtId="0" fontId="93" fillId="4" borderId="0" xfId="0" applyFont="1" applyFill="1">
      <alignment vertical="center"/>
    </xf>
    <xf numFmtId="0" fontId="93" fillId="4" borderId="11" xfId="0" applyFont="1" applyFill="1" applyBorder="1">
      <alignment vertical="center"/>
    </xf>
    <xf numFmtId="0" fontId="93" fillId="4" borderId="10" xfId="0" applyFont="1" applyFill="1" applyBorder="1">
      <alignment vertical="center"/>
    </xf>
    <xf numFmtId="0" fontId="93" fillId="4" borderId="28" xfId="0" applyFont="1" applyFill="1" applyBorder="1">
      <alignment vertical="center"/>
    </xf>
    <xf numFmtId="0" fontId="93" fillId="4" borderId="34" xfId="0" applyFont="1" applyFill="1" applyBorder="1">
      <alignment vertical="center"/>
    </xf>
    <xf numFmtId="0" fontId="93" fillId="4" borderId="27" xfId="0" applyFont="1" applyFill="1" applyBorder="1">
      <alignment vertical="center"/>
    </xf>
    <xf numFmtId="0" fontId="93" fillId="4" borderId="20" xfId="0" applyFont="1" applyFill="1" applyBorder="1">
      <alignment vertical="center"/>
    </xf>
    <xf numFmtId="0" fontId="97" fillId="4" borderId="0" xfId="0" applyFont="1" applyFill="1">
      <alignment vertical="center"/>
    </xf>
    <xf numFmtId="0" fontId="97" fillId="0" borderId="0" xfId="0" applyFont="1">
      <alignment vertical="center"/>
    </xf>
    <xf numFmtId="38" fontId="23" fillId="0" borderId="76" xfId="41" applyFont="1" applyFill="1" applyBorder="1" applyAlignment="1">
      <alignment vertical="center"/>
    </xf>
    <xf numFmtId="38" fontId="23" fillId="0" borderId="88" xfId="41" applyFont="1" applyFill="1" applyBorder="1" applyAlignment="1">
      <alignment vertical="center"/>
    </xf>
    <xf numFmtId="179" fontId="52" fillId="0" borderId="125" xfId="0" applyNumberFormat="1" applyFont="1" applyBorder="1" applyAlignment="1">
      <alignment horizontal="right" vertical="center" wrapText="1"/>
    </xf>
    <xf numFmtId="179" fontId="70" fillId="0" borderId="93" xfId="0" applyNumberFormat="1" applyFont="1" applyBorder="1" applyAlignment="1">
      <alignment horizontal="right" vertical="center" wrapText="1"/>
    </xf>
    <xf numFmtId="38" fontId="11" fillId="0" borderId="105" xfId="41" applyFont="1" applyBorder="1" applyAlignment="1">
      <alignment horizontal="right" vertical="center"/>
    </xf>
    <xf numFmtId="38" fontId="11" fillId="0" borderId="47" xfId="41" applyFont="1" applyBorder="1" applyAlignment="1">
      <alignment horizontal="right" vertical="center"/>
    </xf>
    <xf numFmtId="38" fontId="11" fillId="0" borderId="49" xfId="41" applyFont="1" applyBorder="1" applyAlignment="1">
      <alignment horizontal="right" vertical="center"/>
    </xf>
    <xf numFmtId="38" fontId="4" fillId="0" borderId="169" xfId="41" applyFont="1" applyBorder="1" applyAlignment="1">
      <alignment horizontal="right" vertical="center"/>
    </xf>
    <xf numFmtId="179" fontId="11" fillId="0" borderId="168" xfId="99" applyNumberFormat="1" applyFont="1" applyBorder="1" applyAlignment="1">
      <alignment horizontal="right" vertical="center"/>
    </xf>
    <xf numFmtId="38" fontId="25" fillId="0" borderId="42" xfId="41" applyFont="1" applyFill="1" applyBorder="1" applyAlignment="1">
      <alignment horizontal="right" vertical="center"/>
    </xf>
    <xf numFmtId="179" fontId="25" fillId="0" borderId="42" xfId="0" applyNumberFormat="1" applyFont="1" applyBorder="1">
      <alignment vertical="center"/>
    </xf>
    <xf numFmtId="179" fontId="25" fillId="0" borderId="41" xfId="0" applyNumberFormat="1" applyFont="1" applyBorder="1">
      <alignment vertical="center"/>
    </xf>
    <xf numFmtId="38" fontId="25" fillId="0" borderId="40" xfId="41" applyFont="1" applyFill="1" applyBorder="1" applyAlignment="1">
      <alignment horizontal="right" vertical="center"/>
    </xf>
    <xf numFmtId="38" fontId="11" fillId="0" borderId="4" xfId="41" applyFont="1" applyFill="1" applyBorder="1" applyAlignment="1">
      <alignment horizontal="right" vertical="center"/>
    </xf>
    <xf numFmtId="38" fontId="11" fillId="0" borderId="98" xfId="41" applyFont="1" applyFill="1" applyBorder="1" applyAlignment="1">
      <alignment horizontal="right" vertical="center"/>
    </xf>
    <xf numFmtId="0" fontId="11" fillId="3" borderId="34" xfId="0" applyFont="1" applyFill="1" applyBorder="1" applyAlignment="1">
      <alignment horizontal="center" vertical="center"/>
    </xf>
    <xf numFmtId="0" fontId="11" fillId="3" borderId="67" xfId="0" applyFont="1" applyFill="1" applyBorder="1" applyAlignment="1">
      <alignment horizontal="center" vertical="center"/>
    </xf>
    <xf numFmtId="38" fontId="72" fillId="3" borderId="22" xfId="41" applyFont="1" applyFill="1" applyBorder="1" applyAlignment="1">
      <alignment horizontal="right" vertical="center" wrapText="1"/>
    </xf>
    <xf numFmtId="38" fontId="72" fillId="3" borderId="21" xfId="41" applyFont="1" applyFill="1" applyBorder="1" applyAlignment="1">
      <alignment vertical="center" wrapText="1"/>
    </xf>
    <xf numFmtId="38" fontId="72" fillId="3" borderId="22" xfId="41" applyFont="1" applyFill="1" applyBorder="1" applyAlignment="1">
      <alignment vertical="center" wrapText="1"/>
    </xf>
    <xf numFmtId="38" fontId="11" fillId="0" borderId="44" xfId="41" applyFont="1" applyFill="1" applyBorder="1">
      <alignment vertical="center"/>
    </xf>
    <xf numFmtId="38" fontId="11" fillId="0" borderId="75" xfId="41" applyFont="1" applyFill="1" applyBorder="1">
      <alignment vertical="center"/>
    </xf>
    <xf numFmtId="38" fontId="11" fillId="0" borderId="46" xfId="41" applyFont="1" applyFill="1" applyBorder="1">
      <alignment vertical="center"/>
    </xf>
    <xf numFmtId="38" fontId="11" fillId="0" borderId="48" xfId="41" applyFont="1" applyFill="1" applyBorder="1">
      <alignment vertical="center"/>
    </xf>
    <xf numFmtId="38" fontId="11" fillId="3" borderId="22" xfId="41" applyFont="1" applyFill="1" applyBorder="1" applyAlignment="1">
      <alignment horizontal="right" vertical="center"/>
    </xf>
    <xf numFmtId="3" fontId="11" fillId="3" borderId="2" xfId="0" applyNumberFormat="1" applyFont="1" applyFill="1" applyBorder="1">
      <alignment vertical="center"/>
    </xf>
    <xf numFmtId="38" fontId="11" fillId="3" borderId="2" xfId="41" applyFont="1" applyFill="1" applyBorder="1">
      <alignment vertical="center"/>
    </xf>
    <xf numFmtId="38" fontId="23" fillId="3" borderId="22" xfId="41" applyFont="1" applyFill="1" applyBorder="1" applyAlignment="1">
      <alignment horizontal="right" vertical="center"/>
    </xf>
    <xf numFmtId="3" fontId="23" fillId="3" borderId="2" xfId="0" applyNumberFormat="1" applyFont="1" applyFill="1" applyBorder="1">
      <alignment vertical="center"/>
    </xf>
    <xf numFmtId="38" fontId="23" fillId="3" borderId="2" xfId="41" applyFont="1" applyFill="1" applyBorder="1">
      <alignment vertical="center"/>
    </xf>
    <xf numFmtId="38" fontId="23" fillId="3" borderId="25" xfId="41" applyFont="1" applyFill="1" applyBorder="1">
      <alignment vertical="center"/>
    </xf>
    <xf numFmtId="14" fontId="40" fillId="3" borderId="81" xfId="0" applyNumberFormat="1" applyFont="1" applyFill="1" applyBorder="1" applyAlignment="1">
      <alignment horizontal="left" vertical="center" shrinkToFit="1"/>
    </xf>
    <xf numFmtId="181" fontId="0" fillId="3" borderId="34" xfId="0" applyNumberFormat="1" applyFill="1" applyBorder="1" applyAlignment="1">
      <alignment horizontal="left" vertical="center"/>
    </xf>
    <xf numFmtId="179" fontId="0" fillId="3" borderId="21" xfId="0" applyNumberFormat="1" applyFill="1" applyBorder="1" applyAlignment="1">
      <alignment horizontal="center" vertical="center"/>
    </xf>
    <xf numFmtId="179" fontId="11" fillId="3" borderId="21" xfId="99" applyNumberFormat="1" applyFont="1" applyFill="1" applyBorder="1" applyAlignment="1">
      <alignment horizontal="right" vertical="center"/>
    </xf>
    <xf numFmtId="179" fontId="11" fillId="3" borderId="21" xfId="99" applyNumberFormat="1" applyFont="1" applyFill="1" applyBorder="1" applyAlignment="1">
      <alignment horizontal="center" vertical="center"/>
    </xf>
    <xf numFmtId="179" fontId="11" fillId="3" borderId="34" xfId="99" applyNumberFormat="1" applyFont="1" applyFill="1" applyBorder="1" applyAlignment="1">
      <alignment horizontal="center" vertical="center"/>
    </xf>
    <xf numFmtId="181" fontId="40" fillId="3" borderId="81" xfId="0" applyNumberFormat="1" applyFont="1" applyFill="1" applyBorder="1" applyAlignment="1">
      <alignment horizontal="left" vertical="center" shrinkToFit="1"/>
    </xf>
    <xf numFmtId="179" fontId="11" fillId="3" borderId="3" xfId="99" applyNumberFormat="1" applyFont="1" applyFill="1" applyBorder="1" applyAlignment="1">
      <alignment horizontal="right" vertical="center"/>
    </xf>
    <xf numFmtId="179" fontId="11" fillId="3" borderId="3" xfId="99" applyNumberFormat="1" applyFont="1" applyFill="1" applyBorder="1" applyAlignment="1">
      <alignment horizontal="center" vertical="center"/>
    </xf>
    <xf numFmtId="179" fontId="11" fillId="3" borderId="67" xfId="99" applyNumberFormat="1" applyFont="1" applyFill="1" applyBorder="1" applyAlignment="1">
      <alignment horizontal="center" vertical="center"/>
    </xf>
    <xf numFmtId="181" fontId="40" fillId="3" borderId="138" xfId="0" applyNumberFormat="1" applyFont="1" applyFill="1" applyBorder="1" applyAlignment="1">
      <alignment horizontal="left" vertical="center" shrinkToFit="1"/>
    </xf>
    <xf numFmtId="181" fontId="0" fillId="3" borderId="14" xfId="0" applyNumberFormat="1" applyFill="1" applyBorder="1" applyAlignment="1">
      <alignment horizontal="left" vertical="center"/>
    </xf>
    <xf numFmtId="179" fontId="0" fillId="3" borderId="37" xfId="0" applyNumberFormat="1" applyFill="1" applyBorder="1" applyAlignment="1">
      <alignment horizontal="center" vertical="center"/>
    </xf>
    <xf numFmtId="179" fontId="11" fillId="3" borderId="24" xfId="99" applyNumberFormat="1" applyFont="1" applyFill="1" applyBorder="1" applyAlignment="1">
      <alignment horizontal="right" vertical="center"/>
    </xf>
    <xf numFmtId="179" fontId="11" fillId="3" borderId="24" xfId="99" applyNumberFormat="1" applyFont="1" applyFill="1" applyBorder="1" applyAlignment="1">
      <alignment horizontal="center" vertical="center"/>
    </xf>
    <xf numFmtId="179" fontId="11" fillId="3" borderId="62" xfId="99" applyNumberFormat="1" applyFont="1" applyFill="1" applyBorder="1" applyAlignment="1">
      <alignment horizontal="center" vertical="center"/>
    </xf>
    <xf numFmtId="179" fontId="31" fillId="8" borderId="124" xfId="0" applyNumberFormat="1" applyFont="1" applyFill="1" applyBorder="1" applyAlignment="1">
      <alignment horizontal="right" vertical="center" wrapText="1"/>
    </xf>
    <xf numFmtId="179" fontId="31" fillId="8" borderId="158" xfId="0" applyNumberFormat="1" applyFont="1" applyFill="1" applyBorder="1" applyAlignment="1">
      <alignment horizontal="right" vertical="center" wrapText="1"/>
    </xf>
    <xf numFmtId="179" fontId="46" fillId="0" borderId="56" xfId="0" applyNumberFormat="1" applyFont="1" applyBorder="1" applyAlignment="1">
      <alignment horizontal="right" vertical="center" wrapText="1"/>
    </xf>
    <xf numFmtId="179" fontId="46" fillId="0" borderId="62" xfId="0" applyNumberFormat="1" applyFont="1" applyBorder="1" applyAlignment="1">
      <alignment horizontal="right" vertical="center" wrapText="1"/>
    </xf>
    <xf numFmtId="179" fontId="31" fillId="0" borderId="152" xfId="0" applyNumberFormat="1" applyFont="1" applyBorder="1" applyAlignment="1">
      <alignment horizontal="right" vertical="center" wrapText="1"/>
    </xf>
    <xf numFmtId="179" fontId="31" fillId="0" borderId="58" xfId="0" applyNumberFormat="1" applyFont="1" applyBorder="1" applyAlignment="1">
      <alignment horizontal="right" vertical="center" wrapText="1"/>
    </xf>
    <xf numFmtId="179" fontId="31" fillId="0" borderId="93" xfId="0" applyNumberFormat="1" applyFont="1" applyBorder="1" applyAlignment="1">
      <alignment horizontal="right" vertical="center" wrapText="1"/>
    </xf>
    <xf numFmtId="0" fontId="45" fillId="9" borderId="0" xfId="0" applyFont="1" applyFill="1" applyAlignment="1">
      <alignment horizontal="centerContinuous" vertical="center" wrapText="1"/>
    </xf>
    <xf numFmtId="0" fontId="0" fillId="9" borderId="0" xfId="0" applyFill="1" applyAlignment="1">
      <alignment horizontal="centerContinuous" vertical="center" wrapText="1"/>
    </xf>
    <xf numFmtId="0" fontId="49" fillId="9" borderId="0" xfId="0" applyFont="1" applyFill="1" applyAlignment="1">
      <alignment horizontal="centerContinuous" vertical="center" wrapText="1"/>
    </xf>
    <xf numFmtId="0" fontId="0" fillId="9" borderId="0" xfId="0" applyFill="1" applyAlignment="1">
      <alignment horizontal="right" vertical="center" wrapText="1"/>
    </xf>
    <xf numFmtId="0" fontId="46" fillId="9" borderId="0" xfId="0" applyFont="1" applyFill="1" applyAlignment="1">
      <alignment horizontal="right" vertical="center"/>
    </xf>
    <xf numFmtId="0" fontId="0" fillId="9" borderId="0" xfId="0" applyFill="1">
      <alignment vertical="center"/>
    </xf>
    <xf numFmtId="0" fontId="31" fillId="9" borderId="102" xfId="0" applyFont="1" applyFill="1" applyBorder="1" applyAlignment="1">
      <alignment horizontal="center" vertical="center" wrapText="1"/>
    </xf>
    <xf numFmtId="0" fontId="46" fillId="9" borderId="52" xfId="0" applyFont="1" applyFill="1" applyBorder="1" applyAlignment="1">
      <alignment horizontal="center" vertical="center" wrapText="1"/>
    </xf>
    <xf numFmtId="0" fontId="55" fillId="9" borderId="81" xfId="0" applyFont="1" applyFill="1" applyBorder="1" applyAlignment="1">
      <alignment horizontal="center" vertical="center" wrapText="1"/>
    </xf>
    <xf numFmtId="0" fontId="46" fillId="9" borderId="21" xfId="0" applyFont="1" applyFill="1" applyBorder="1" applyAlignment="1">
      <alignment horizontal="center" vertical="center" wrapText="1"/>
    </xf>
    <xf numFmtId="0" fontId="46" fillId="9" borderId="51" xfId="0" applyFont="1" applyFill="1" applyBorder="1" applyAlignment="1">
      <alignment horizontal="center" vertical="center" wrapText="1"/>
    </xf>
    <xf numFmtId="0" fontId="46" fillId="9" borderId="76" xfId="0" applyFont="1" applyFill="1" applyBorder="1" applyAlignment="1">
      <alignment horizontal="justify" vertical="center" wrapText="1"/>
    </xf>
    <xf numFmtId="38" fontId="46" fillId="9" borderId="3" xfId="41" applyFont="1" applyFill="1" applyBorder="1" applyAlignment="1">
      <alignment horizontal="right" vertical="center" wrapText="1"/>
    </xf>
    <xf numFmtId="0" fontId="46" fillId="9" borderId="2" xfId="0" applyFont="1" applyFill="1" applyBorder="1" applyAlignment="1">
      <alignment horizontal="right" vertical="center" wrapText="1"/>
    </xf>
    <xf numFmtId="0" fontId="31" fillId="9" borderId="76" xfId="0" applyFont="1" applyFill="1" applyBorder="1" applyAlignment="1">
      <alignment horizontal="justify" vertical="center" wrapText="1"/>
    </xf>
    <xf numFmtId="0" fontId="31" fillId="9" borderId="23" xfId="0" applyFont="1" applyFill="1" applyBorder="1" applyAlignment="1">
      <alignment horizontal="left" vertical="center" wrapText="1"/>
    </xf>
    <xf numFmtId="0" fontId="31" fillId="9" borderId="29" xfId="0" applyFont="1" applyFill="1" applyBorder="1" applyAlignment="1">
      <alignment horizontal="left" vertical="center" wrapText="1"/>
    </xf>
    <xf numFmtId="38" fontId="46" fillId="9" borderId="37" xfId="41" applyFont="1" applyFill="1" applyBorder="1" applyAlignment="1">
      <alignment horizontal="right" vertical="center" wrapText="1"/>
    </xf>
    <xf numFmtId="0" fontId="46" fillId="9" borderId="93" xfId="0" applyFont="1" applyFill="1" applyBorder="1" applyAlignment="1">
      <alignment horizontal="right" vertical="center" wrapText="1"/>
    </xf>
    <xf numFmtId="0" fontId="31" fillId="9" borderId="119" xfId="0" applyFont="1" applyFill="1" applyBorder="1" applyAlignment="1">
      <alignment horizontal="center" vertical="center" wrapText="1"/>
    </xf>
    <xf numFmtId="38" fontId="46" fillId="9" borderId="125" xfId="41" applyFont="1" applyFill="1" applyBorder="1" applyAlignment="1">
      <alignment horizontal="right" vertical="center" wrapText="1"/>
    </xf>
    <xf numFmtId="38" fontId="46" fillId="9" borderId="131" xfId="41" applyFont="1" applyFill="1" applyBorder="1" applyAlignment="1">
      <alignment horizontal="right" vertical="center" wrapText="1"/>
    </xf>
    <xf numFmtId="38" fontId="52" fillId="9" borderId="125" xfId="41" applyFont="1" applyFill="1" applyBorder="1" applyAlignment="1">
      <alignment horizontal="right" vertical="center" wrapText="1"/>
    </xf>
    <xf numFmtId="0" fontId="46" fillId="9" borderId="152" xfId="0" applyFont="1" applyFill="1" applyBorder="1" applyAlignment="1">
      <alignment horizontal="right" vertical="center" wrapText="1"/>
    </xf>
    <xf numFmtId="0" fontId="47" fillId="9" borderId="0" xfId="0" applyFont="1" applyFill="1" applyAlignment="1">
      <alignment horizontal="justify" vertical="center"/>
    </xf>
    <xf numFmtId="178" fontId="50" fillId="0" borderId="0" xfId="0" applyNumberFormat="1" applyFont="1" applyAlignment="1">
      <alignment horizontal="center" vertical="center" wrapText="1"/>
    </xf>
    <xf numFmtId="0" fontId="50" fillId="0" borderId="0" xfId="0" applyFont="1" applyAlignment="1">
      <alignment horizontal="center" vertical="center" wrapText="1"/>
    </xf>
    <xf numFmtId="178" fontId="50" fillId="0" borderId="0" xfId="0" applyNumberFormat="1" applyFont="1" applyAlignment="1">
      <alignment horizontal="center" vertical="center"/>
    </xf>
    <xf numFmtId="55" fontId="50" fillId="0" borderId="0" xfId="0" applyNumberFormat="1" applyFont="1" applyAlignment="1">
      <alignment horizontal="center" vertical="center" wrapText="1"/>
    </xf>
    <xf numFmtId="0" fontId="50" fillId="0" borderId="0" xfId="0" applyFont="1" applyAlignment="1">
      <alignment horizontal="center" vertical="center"/>
    </xf>
    <xf numFmtId="0" fontId="11" fillId="0" borderId="27" xfId="48" applyFont="1" applyBorder="1" applyAlignment="1">
      <alignment horizontal="center" vertical="center"/>
    </xf>
    <xf numFmtId="187" fontId="11" fillId="0" borderId="27" xfId="48" applyNumberFormat="1" applyFont="1" applyBorder="1" applyAlignment="1">
      <alignment horizontal="center" vertical="center"/>
    </xf>
    <xf numFmtId="187" fontId="11" fillId="0" borderId="9" xfId="48" applyNumberFormat="1" applyFont="1" applyBorder="1" applyAlignment="1">
      <alignment horizontal="left" vertical="center" wrapText="1"/>
    </xf>
    <xf numFmtId="180" fontId="11" fillId="0" borderId="0" xfId="48" applyNumberFormat="1" applyFont="1" applyAlignment="1">
      <alignment horizontal="center" vertical="center" wrapText="1"/>
    </xf>
    <xf numFmtId="0" fontId="11" fillId="0" borderId="9" xfId="48" applyFont="1" applyBorder="1" applyAlignment="1">
      <alignment horizontal="center" vertical="center"/>
    </xf>
    <xf numFmtId="0" fontId="11" fillId="0" borderId="9" xfId="48" applyFont="1" applyBorder="1" applyAlignment="1">
      <alignment horizontal="left" vertical="center" wrapText="1"/>
    </xf>
    <xf numFmtId="0" fontId="25" fillId="0" borderId="0" xfId="48" applyFont="1" applyAlignment="1">
      <alignment vertical="center" wrapText="1"/>
    </xf>
    <xf numFmtId="0" fontId="59" fillId="0" borderId="0" xfId="0" applyFont="1" applyAlignment="1">
      <alignment horizontal="left" vertical="center" wrapText="1"/>
    </xf>
    <xf numFmtId="0" fontId="11" fillId="0" borderId="50" xfId="0" applyFont="1" applyBorder="1" applyAlignment="1">
      <alignment horizontal="center" vertical="center"/>
    </xf>
    <xf numFmtId="181" fontId="0" fillId="0" borderId="53" xfId="0" applyNumberFormat="1" applyBorder="1" applyAlignment="1">
      <alignment horizontal="center" vertical="center" wrapText="1"/>
    </xf>
    <xf numFmtId="0" fontId="19" fillId="0" borderId="0" xfId="48" applyFont="1" applyAlignment="1">
      <alignment horizontal="center" vertical="top"/>
    </xf>
    <xf numFmtId="0" fontId="67" fillId="0" borderId="0" xfId="48" applyFont="1" applyAlignment="1">
      <alignment horizontal="left" vertical="center"/>
    </xf>
    <xf numFmtId="0" fontId="19" fillId="0" borderId="0" xfId="48" applyFont="1" applyAlignment="1">
      <alignment horizontal="left" vertical="center"/>
    </xf>
    <xf numFmtId="38" fontId="19" fillId="0" borderId="0" xfId="41" applyFont="1" applyFill="1" applyBorder="1" applyAlignment="1">
      <alignment horizontal="right" vertical="center"/>
    </xf>
    <xf numFmtId="0" fontId="11" fillId="0" borderId="30" xfId="0" applyFont="1" applyBorder="1" applyAlignment="1">
      <alignment horizontal="center" vertical="center"/>
    </xf>
    <xf numFmtId="0" fontId="11" fillId="0" borderId="19" xfId="0" applyFont="1" applyBorder="1" applyAlignment="1">
      <alignment horizontal="center" vertical="center"/>
    </xf>
    <xf numFmtId="0" fontId="11" fillId="0" borderId="32" xfId="0" applyFont="1" applyBorder="1" applyAlignment="1">
      <alignment horizontal="center" vertical="center"/>
    </xf>
    <xf numFmtId="0" fontId="23" fillId="0" borderId="97" xfId="0" applyFont="1" applyBorder="1" applyAlignment="1">
      <alignment horizontal="center" vertical="center"/>
    </xf>
    <xf numFmtId="0" fontId="11" fillId="0" borderId="65" xfId="0" applyFont="1" applyBorder="1" applyAlignment="1">
      <alignment horizontal="center" vertical="center"/>
    </xf>
    <xf numFmtId="0" fontId="19" fillId="0" borderId="135" xfId="0" applyFont="1" applyBorder="1" applyAlignment="1">
      <alignment horizontal="center" vertical="center" wrapText="1"/>
    </xf>
    <xf numFmtId="0" fontId="11" fillId="0" borderId="34" xfId="0" applyFont="1" applyBorder="1" applyAlignment="1">
      <alignment horizontal="center" vertical="center"/>
    </xf>
    <xf numFmtId="0" fontId="23" fillId="6" borderId="31" xfId="0" applyFont="1" applyFill="1" applyBorder="1" applyAlignment="1">
      <alignment horizontal="center" vertical="center"/>
    </xf>
    <xf numFmtId="0" fontId="23" fillId="6" borderId="30" xfId="0" applyFont="1" applyFill="1" applyBorder="1" applyAlignment="1">
      <alignment horizontal="center" vertical="center"/>
    </xf>
    <xf numFmtId="0" fontId="25" fillId="0" borderId="0" xfId="56" applyFont="1" applyAlignment="1">
      <alignment horizontal="center" vertical="center"/>
    </xf>
    <xf numFmtId="0" fontId="7" fillId="0" borderId="0" xfId="58" applyFont="1" applyAlignment="1">
      <alignment horizontal="left" vertical="center"/>
    </xf>
    <xf numFmtId="0" fontId="7" fillId="0" borderId="43" xfId="58" applyFont="1" applyBorder="1" applyAlignment="1">
      <alignment horizontal="center" vertical="center"/>
    </xf>
    <xf numFmtId="0" fontId="0" fillId="6" borderId="0" xfId="0" applyFill="1" applyAlignment="1">
      <alignment horizontal="center" vertical="center"/>
    </xf>
    <xf numFmtId="0" fontId="7" fillId="0" borderId="30" xfId="58" applyFont="1" applyBorder="1" applyAlignment="1">
      <alignment horizontal="center" vertical="center"/>
    </xf>
    <xf numFmtId="179" fontId="11" fillId="0" borderId="0" xfId="58" applyNumberFormat="1" applyFont="1" applyAlignment="1">
      <alignment horizontal="center" vertical="top"/>
    </xf>
    <xf numFmtId="0" fontId="4" fillId="0" borderId="0" xfId="58" applyFont="1" applyAlignment="1">
      <alignment horizontal="center" vertical="center"/>
    </xf>
    <xf numFmtId="0" fontId="4" fillId="0" borderId="0" xfId="58" applyFont="1" applyAlignment="1">
      <alignment vertical="center"/>
    </xf>
    <xf numFmtId="0" fontId="4" fillId="0" borderId="0" xfId="58" applyFont="1" applyAlignment="1">
      <alignment horizontal="center" vertical="center" wrapText="1"/>
    </xf>
    <xf numFmtId="0" fontId="25" fillId="0" borderId="0" xfId="58" applyFont="1" applyAlignment="1">
      <alignment horizontal="left" vertical="center"/>
    </xf>
    <xf numFmtId="0" fontId="25" fillId="0" borderId="0" xfId="47" applyFont="1" applyAlignment="1">
      <alignment horizontal="center" vertical="center"/>
    </xf>
    <xf numFmtId="179" fontId="11" fillId="0" borderId="0" xfId="99" applyNumberFormat="1" applyFont="1" applyAlignment="1">
      <alignment horizontal="center" vertical="center"/>
    </xf>
    <xf numFmtId="0" fontId="4" fillId="0" borderId="0" xfId="100" applyFont="1" applyAlignment="1">
      <alignment horizontal="right" vertical="center"/>
    </xf>
    <xf numFmtId="55" fontId="50" fillId="0" borderId="3" xfId="0" applyNumberFormat="1" applyFont="1" applyBorder="1" applyAlignment="1">
      <alignment horizontal="left" vertical="center" wrapText="1"/>
    </xf>
    <xf numFmtId="0" fontId="100" fillId="0" borderId="0" xfId="0" applyFont="1">
      <alignment vertical="center"/>
    </xf>
    <xf numFmtId="0" fontId="100" fillId="0" borderId="0" xfId="0" applyFont="1" applyAlignment="1">
      <alignment horizontal="right" vertical="center"/>
    </xf>
    <xf numFmtId="0" fontId="100" fillId="0" borderId="27" xfId="0" applyFont="1" applyBorder="1">
      <alignment vertical="center"/>
    </xf>
    <xf numFmtId="0" fontId="100" fillId="10" borderId="3" xfId="0" applyFont="1" applyFill="1" applyBorder="1" applyAlignment="1">
      <alignment horizontal="center" vertical="center"/>
    </xf>
    <xf numFmtId="0" fontId="100" fillId="10" borderId="34" xfId="0" applyFont="1" applyFill="1" applyBorder="1">
      <alignment vertical="center"/>
    </xf>
    <xf numFmtId="0" fontId="100" fillId="0" borderId="3" xfId="0" applyFont="1" applyBorder="1" applyAlignment="1">
      <alignment horizontal="center" vertical="center"/>
    </xf>
    <xf numFmtId="0" fontId="100" fillId="0" borderId="67" xfId="0" applyFont="1" applyBorder="1" applyAlignment="1">
      <alignment horizontal="center" vertical="center"/>
    </xf>
    <xf numFmtId="0" fontId="7" fillId="0" borderId="3" xfId="0" applyFont="1" applyBorder="1" applyAlignment="1">
      <alignment horizontal="center" vertical="center"/>
    </xf>
    <xf numFmtId="0" fontId="101" fillId="0" borderId="0" xfId="0" applyFont="1">
      <alignment vertical="center"/>
    </xf>
    <xf numFmtId="0" fontId="7" fillId="0" borderId="23" xfId="0" applyFont="1" applyBorder="1" applyAlignment="1">
      <alignment horizontal="center" vertical="center"/>
    </xf>
    <xf numFmtId="0" fontId="100" fillId="0" borderId="20" xfId="0" applyFont="1" applyBorder="1" applyAlignment="1">
      <alignment horizontal="center" vertical="center" shrinkToFit="1"/>
    </xf>
    <xf numFmtId="0" fontId="100" fillId="0" borderId="34" xfId="0" applyFont="1" applyBorder="1" applyAlignment="1">
      <alignment horizontal="center" vertical="center"/>
    </xf>
    <xf numFmtId="55" fontId="50" fillId="0" borderId="3" xfId="0" applyNumberFormat="1" applyFont="1" applyBorder="1">
      <alignment vertical="center"/>
    </xf>
    <xf numFmtId="0" fontId="102" fillId="0" borderId="3" xfId="0" applyFont="1" applyBorder="1" applyAlignment="1">
      <alignment horizontal="center" vertical="center"/>
    </xf>
    <xf numFmtId="0" fontId="102" fillId="0" borderId="4" xfId="0" applyFont="1" applyBorder="1" applyAlignment="1">
      <alignment horizontal="center" vertical="center"/>
    </xf>
    <xf numFmtId="0" fontId="7" fillId="0" borderId="28" xfId="0" applyFont="1" applyBorder="1" applyAlignment="1">
      <alignment horizontal="center" vertical="center"/>
    </xf>
    <xf numFmtId="0" fontId="102" fillId="0" borderId="21" xfId="0" applyFont="1" applyBorder="1" applyAlignment="1">
      <alignment horizontal="center" vertical="center"/>
    </xf>
    <xf numFmtId="0" fontId="102" fillId="0" borderId="27" xfId="0" applyFont="1" applyBorder="1" applyAlignment="1">
      <alignment horizontal="center" vertical="center"/>
    </xf>
    <xf numFmtId="0" fontId="7" fillId="0" borderId="34" xfId="0" applyFont="1" applyBorder="1" applyAlignment="1">
      <alignment horizontal="center" vertical="center"/>
    </xf>
    <xf numFmtId="0" fontId="7" fillId="0" borderId="21" xfId="0" applyFont="1" applyBorder="1" applyAlignment="1">
      <alignment horizontal="center" vertical="center"/>
    </xf>
    <xf numFmtId="0" fontId="7" fillId="0" borderId="23" xfId="0" quotePrefix="1" applyFont="1" applyBorder="1" applyAlignment="1">
      <alignment horizontal="center" vertical="center"/>
    </xf>
    <xf numFmtId="0" fontId="100" fillId="0" borderId="23" xfId="0" applyFont="1" applyBorder="1" applyAlignment="1">
      <alignment horizontal="center" vertical="center"/>
    </xf>
    <xf numFmtId="0" fontId="59" fillId="0" borderId="0" xfId="0" applyFont="1" applyAlignment="1">
      <alignment horizontal="left" vertical="center" wrapText="1"/>
    </xf>
    <xf numFmtId="0" fontId="3" fillId="0" borderId="0" xfId="0" applyFont="1" applyAlignment="1">
      <alignment horizontal="left" vertical="center" wrapText="1"/>
    </xf>
    <xf numFmtId="0" fontId="25" fillId="0" borderId="0" xfId="0" applyFont="1" applyAlignment="1">
      <alignment horizontal="center" vertical="center"/>
    </xf>
    <xf numFmtId="0" fontId="46" fillId="0" borderId="60"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126" xfId="0" applyFont="1" applyBorder="1" applyAlignment="1">
      <alignment horizontal="center" vertical="center" wrapText="1"/>
    </xf>
    <xf numFmtId="0" fontId="46" fillId="0" borderId="88"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115" xfId="0" applyFont="1" applyBorder="1" applyAlignment="1">
      <alignment horizontal="center" vertical="center" wrapText="1"/>
    </xf>
    <xf numFmtId="0" fontId="46" fillId="0" borderId="56" xfId="0" applyFont="1" applyBorder="1" applyAlignment="1">
      <alignment horizontal="center" vertical="center"/>
    </xf>
    <xf numFmtId="0" fontId="46" fillId="0" borderId="57" xfId="0" applyFont="1" applyBorder="1" applyAlignment="1">
      <alignment horizontal="center" vertical="center"/>
    </xf>
    <xf numFmtId="0" fontId="46" fillId="0" borderId="54" xfId="0" applyFont="1" applyBorder="1" applyAlignment="1">
      <alignment horizontal="center" vertical="center"/>
    </xf>
    <xf numFmtId="0" fontId="46" fillId="0" borderId="56" xfId="0" applyFont="1" applyBorder="1" applyAlignment="1">
      <alignment horizontal="center" vertical="center" wrapText="1"/>
    </xf>
    <xf numFmtId="0" fontId="46" fillId="0" borderId="57" xfId="0" applyFont="1" applyBorder="1" applyAlignment="1">
      <alignment horizontal="center" vertical="center" wrapText="1"/>
    </xf>
    <xf numFmtId="0" fontId="46" fillId="0" borderId="54" xfId="0" applyFont="1" applyBorder="1" applyAlignment="1">
      <alignment horizontal="center" vertical="center" wrapText="1"/>
    </xf>
    <xf numFmtId="0" fontId="46" fillId="0" borderId="55" xfId="0" applyFont="1" applyBorder="1" applyAlignment="1">
      <alignment horizontal="center" vertical="center" wrapText="1"/>
    </xf>
    <xf numFmtId="0" fontId="31" fillId="0" borderId="60"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26" xfId="0" applyFont="1" applyBorder="1" applyAlignment="1">
      <alignment horizontal="center" vertical="center" wrapText="1"/>
    </xf>
    <xf numFmtId="0" fontId="31" fillId="0" borderId="60" xfId="0" applyFont="1" applyBorder="1" applyAlignment="1">
      <alignment horizontal="center" vertical="center"/>
    </xf>
    <xf numFmtId="0" fontId="31" fillId="0" borderId="8" xfId="0" applyFont="1" applyBorder="1" applyAlignment="1">
      <alignment horizontal="center" vertical="center"/>
    </xf>
    <xf numFmtId="0" fontId="31" fillId="0" borderId="88" xfId="0" applyFont="1" applyBorder="1" applyAlignment="1">
      <alignment horizontal="center" vertical="center"/>
    </xf>
    <xf numFmtId="0" fontId="31" fillId="0" borderId="1" xfId="0" applyFont="1" applyBorder="1" applyAlignment="1">
      <alignment horizontal="center" vertical="center"/>
    </xf>
    <xf numFmtId="0" fontId="84" fillId="0" borderId="0" xfId="0" applyFont="1" applyAlignment="1">
      <alignment horizontal="left" vertical="center" wrapText="1"/>
    </xf>
    <xf numFmtId="0" fontId="17" fillId="9" borderId="0" xfId="0" applyFont="1" applyFill="1" applyAlignment="1">
      <alignment vertical="top" wrapText="1"/>
    </xf>
    <xf numFmtId="0" fontId="51" fillId="9" borderId="0" xfId="0" applyFont="1" applyFill="1" applyAlignment="1">
      <alignment horizontal="center" vertical="center" wrapText="1"/>
    </xf>
    <xf numFmtId="0" fontId="46" fillId="9" borderId="56" xfId="0" applyFont="1" applyFill="1" applyBorder="1" applyAlignment="1">
      <alignment horizontal="center" vertical="center" wrapText="1"/>
    </xf>
    <xf numFmtId="0" fontId="46" fillId="9" borderId="54" xfId="0" applyFont="1" applyFill="1" applyBorder="1" applyAlignment="1">
      <alignment horizontal="center" vertical="center" wrapText="1"/>
    </xf>
    <xf numFmtId="0" fontId="46" fillId="9" borderId="58" xfId="0" applyFont="1" applyFill="1" applyBorder="1" applyAlignment="1">
      <alignment horizontal="center" vertical="center" wrapText="1"/>
    </xf>
    <xf numFmtId="0" fontId="46" fillId="9" borderId="2" xfId="0" applyFont="1" applyFill="1" applyBorder="1" applyAlignment="1">
      <alignment horizontal="center" vertical="center" wrapText="1"/>
    </xf>
    <xf numFmtId="0" fontId="50" fillId="9" borderId="0" xfId="0" applyFont="1" applyFill="1" applyAlignment="1">
      <alignment horizontal="left" vertical="center"/>
    </xf>
    <xf numFmtId="181" fontId="60" fillId="0" borderId="1" xfId="0" applyNumberFormat="1" applyFont="1" applyBorder="1" applyAlignment="1">
      <alignment horizontal="center" vertical="center"/>
    </xf>
    <xf numFmtId="181" fontId="51" fillId="0" borderId="100" xfId="0" applyNumberFormat="1" applyFont="1" applyBorder="1" applyAlignment="1">
      <alignment horizontal="center" vertical="center"/>
    </xf>
    <xf numFmtId="181" fontId="51" fillId="0" borderId="136" xfId="0" applyNumberFormat="1" applyFont="1" applyBorder="1" applyAlignment="1">
      <alignment horizontal="center" vertical="center"/>
    </xf>
    <xf numFmtId="181" fontId="0" fillId="0" borderId="100" xfId="0" applyNumberFormat="1" applyBorder="1" applyAlignment="1">
      <alignment horizontal="center" vertical="center" wrapText="1"/>
    </xf>
    <xf numFmtId="181" fontId="0" fillId="0" borderId="136" xfId="0" applyNumberFormat="1" applyBorder="1" applyAlignment="1">
      <alignment horizontal="center" vertical="center" wrapText="1"/>
    </xf>
    <xf numFmtId="181" fontId="45" fillId="0" borderId="136" xfId="0" applyNumberFormat="1" applyFont="1" applyBorder="1" applyAlignment="1">
      <alignment horizontal="center" vertical="center"/>
    </xf>
    <xf numFmtId="181" fontId="0" fillId="0" borderId="127" xfId="0" applyNumberFormat="1" applyBorder="1" applyAlignment="1">
      <alignment horizontal="center" vertical="center"/>
    </xf>
    <xf numFmtId="181" fontId="0" fillId="0" borderId="64" xfId="0" applyNumberFormat="1" applyBorder="1" applyAlignment="1">
      <alignment horizontal="center" vertical="center"/>
    </xf>
    <xf numFmtId="181" fontId="0" fillId="0" borderId="50" xfId="0" applyNumberFormat="1" applyBorder="1" applyAlignment="1">
      <alignment horizontal="center" vertical="center"/>
    </xf>
    <xf numFmtId="181" fontId="0" fillId="0" borderId="65" xfId="0" applyNumberFormat="1" applyBorder="1" applyAlignment="1">
      <alignment horizontal="center" vertical="center"/>
    </xf>
    <xf numFmtId="181" fontId="0" fillId="0" borderId="57" xfId="0" applyNumberFormat="1" applyBorder="1" applyAlignment="1">
      <alignment horizontal="center" vertical="center"/>
    </xf>
    <xf numFmtId="181" fontId="0" fillId="0" borderId="98" xfId="0" applyNumberFormat="1" applyBorder="1" applyAlignment="1">
      <alignment horizontal="center" vertical="center"/>
    </xf>
    <xf numFmtId="181" fontId="0" fillId="0" borderId="53" xfId="0" applyNumberFormat="1" applyBorder="1" applyAlignment="1">
      <alignment horizontal="center" vertical="center" wrapText="1"/>
    </xf>
    <xf numFmtId="181" fontId="0" fillId="0" borderId="57" xfId="0" applyNumberFormat="1" applyBorder="1" applyAlignment="1">
      <alignment horizontal="center" vertical="center" wrapText="1"/>
    </xf>
    <xf numFmtId="181" fontId="11" fillId="0" borderId="127" xfId="0" applyNumberFormat="1" applyFont="1" applyBorder="1" applyAlignment="1">
      <alignment horizontal="center" vertical="center"/>
    </xf>
    <xf numFmtId="181" fontId="11" fillId="0" borderId="50" xfId="0" applyNumberFormat="1" applyFont="1" applyBorder="1" applyAlignment="1">
      <alignment horizontal="center" vertical="center"/>
    </xf>
    <xf numFmtId="181" fontId="11" fillId="0" borderId="58" xfId="0" applyNumberFormat="1" applyFont="1" applyBorder="1" applyAlignment="1">
      <alignment horizontal="center" vertical="center"/>
    </xf>
    <xf numFmtId="38" fontId="25" fillId="0" borderId="35" xfId="41" applyFont="1" applyFill="1" applyBorder="1" applyAlignment="1">
      <alignment horizontal="center" vertical="center"/>
    </xf>
    <xf numFmtId="38" fontId="25" fillId="0" borderId="26" xfId="41" applyFont="1" applyFill="1" applyBorder="1" applyAlignment="1">
      <alignment horizontal="center" vertical="center"/>
    </xf>
    <xf numFmtId="181" fontId="11" fillId="0" borderId="53" xfId="0" applyNumberFormat="1" applyFont="1" applyBorder="1" applyAlignment="1">
      <alignment horizontal="center" vertical="center"/>
    </xf>
    <xf numFmtId="181" fontId="11" fillId="0" borderId="57" xfId="0" applyNumberFormat="1" applyFont="1" applyBorder="1" applyAlignment="1">
      <alignment horizontal="center" vertical="center"/>
    </xf>
    <xf numFmtId="181" fontId="11" fillId="0" borderId="55" xfId="0" applyNumberFormat="1" applyFont="1" applyBorder="1" applyAlignment="1">
      <alignment horizontal="center" vertical="center"/>
    </xf>
    <xf numFmtId="0" fontId="0" fillId="0" borderId="0" xfId="0" applyAlignment="1">
      <alignment horizontal="left" vertical="center" wrapText="1"/>
    </xf>
    <xf numFmtId="181" fontId="17" fillId="0" borderId="0" xfId="0" applyNumberFormat="1" applyFont="1" applyAlignment="1">
      <alignment horizontal="left" vertical="center" wrapText="1"/>
    </xf>
    <xf numFmtId="181" fontId="17" fillId="0" borderId="0" xfId="0" applyNumberFormat="1" applyFont="1" applyAlignment="1">
      <alignment horizontal="left" vertical="center"/>
    </xf>
    <xf numFmtId="38" fontId="72" fillId="3" borderId="34" xfId="41" applyFont="1" applyFill="1" applyBorder="1" applyAlignment="1">
      <alignment horizontal="right" vertical="center"/>
    </xf>
    <xf numFmtId="38" fontId="72" fillId="3" borderId="20" xfId="41" applyFont="1" applyFill="1" applyBorder="1" applyAlignment="1">
      <alignment horizontal="right" vertical="center"/>
    </xf>
    <xf numFmtId="38" fontId="72" fillId="3" borderId="33" xfId="41" applyFont="1" applyFill="1" applyBorder="1" applyAlignment="1">
      <alignment horizontal="right" vertical="center"/>
    </xf>
    <xf numFmtId="38" fontId="72" fillId="0" borderId="107" xfId="41" applyFont="1" applyBorder="1" applyAlignment="1">
      <alignment horizontal="right" vertical="center"/>
    </xf>
    <xf numFmtId="38" fontId="72" fillId="0" borderId="23" xfId="41" applyFont="1" applyBorder="1" applyAlignment="1">
      <alignment horizontal="right" vertical="center"/>
    </xf>
    <xf numFmtId="38" fontId="65" fillId="0" borderId="35" xfId="41" applyFont="1" applyBorder="1" applyAlignment="1">
      <alignment horizontal="right" vertical="center"/>
    </xf>
    <xf numFmtId="38" fontId="65" fillId="0" borderId="26" xfId="41" applyFont="1" applyBorder="1" applyAlignment="1">
      <alignment horizontal="right" vertical="center"/>
    </xf>
    <xf numFmtId="181" fontId="11" fillId="0" borderId="62" xfId="0" applyNumberFormat="1" applyFont="1" applyBorder="1" applyAlignment="1">
      <alignment horizontal="center" vertical="center"/>
    </xf>
    <xf numFmtId="181" fontId="11" fillId="0" borderId="26" xfId="0" applyNumberFormat="1" applyFont="1" applyBorder="1" applyAlignment="1">
      <alignment horizontal="center" vertical="center"/>
    </xf>
    <xf numFmtId="38" fontId="72" fillId="0" borderId="67" xfId="41" applyFont="1" applyFill="1" applyBorder="1" applyAlignment="1">
      <alignment horizontal="right" vertical="center"/>
    </xf>
    <xf numFmtId="38" fontId="72" fillId="0" borderId="23" xfId="41" applyFont="1" applyFill="1" applyBorder="1" applyAlignment="1">
      <alignment horizontal="right" vertical="center"/>
    </xf>
    <xf numFmtId="38" fontId="65" fillId="0" borderId="62" xfId="41" applyFont="1" applyBorder="1" applyAlignment="1">
      <alignment horizontal="right" vertical="center"/>
    </xf>
    <xf numFmtId="181" fontId="65" fillId="0" borderId="39" xfId="0" applyNumberFormat="1" applyFont="1" applyBorder="1" applyAlignment="1">
      <alignment horizontal="center" vertical="center"/>
    </xf>
    <xf numFmtId="181" fontId="65" fillId="0" borderId="40" xfId="0" applyNumberFormat="1" applyFont="1" applyBorder="1" applyAlignment="1">
      <alignment horizontal="center" vertical="center"/>
    </xf>
    <xf numFmtId="0" fontId="71" fillId="0" borderId="8" xfId="0" applyFont="1" applyBorder="1" applyAlignment="1">
      <alignment horizontal="center" vertical="center"/>
    </xf>
    <xf numFmtId="0" fontId="71" fillId="0" borderId="1" xfId="0" applyFont="1" applyBorder="1" applyAlignment="1">
      <alignment horizontal="center" vertical="center"/>
    </xf>
    <xf numFmtId="0" fontId="11" fillId="0" borderId="135" xfId="0" applyFont="1" applyBorder="1" applyAlignment="1">
      <alignment horizontal="center" vertical="center"/>
    </xf>
    <xf numFmtId="0" fontId="11" fillId="0" borderId="48" xfId="0" applyFont="1" applyBorder="1" applyAlignment="1">
      <alignment horizontal="center" vertical="center"/>
    </xf>
    <xf numFmtId="0" fontId="11" fillId="0" borderId="53" xfId="0" applyFont="1" applyBorder="1" applyAlignment="1">
      <alignment horizontal="center" vertical="center" wrapText="1"/>
    </xf>
    <xf numFmtId="0" fontId="11" fillId="0" borderId="55" xfId="0" applyFont="1" applyBorder="1" applyAlignment="1">
      <alignment horizontal="center" vertical="center" wrapText="1"/>
    </xf>
    <xf numFmtId="0" fontId="25" fillId="0" borderId="1" xfId="0" applyFont="1" applyBorder="1" applyAlignment="1">
      <alignment horizontal="left" wrapText="1"/>
    </xf>
    <xf numFmtId="0" fontId="11" fillId="0" borderId="10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27" xfId="0" applyFont="1" applyBorder="1" applyAlignment="1">
      <alignment horizontal="center" vertical="center"/>
    </xf>
    <xf numFmtId="0" fontId="11" fillId="0" borderId="90" xfId="0" applyFont="1" applyBorder="1" applyAlignment="1">
      <alignment horizontal="center" vertical="center"/>
    </xf>
    <xf numFmtId="0" fontId="11" fillId="0" borderId="50" xfId="0" applyFont="1" applyBorder="1" applyAlignment="1">
      <alignment horizontal="center" vertical="center"/>
    </xf>
    <xf numFmtId="0" fontId="11" fillId="0" borderId="24" xfId="0" applyFont="1" applyBorder="1" applyAlignment="1">
      <alignment horizontal="center" vertical="center"/>
    </xf>
    <xf numFmtId="0" fontId="11" fillId="0" borderId="57" xfId="0" applyFont="1" applyBorder="1" applyAlignment="1">
      <alignment horizontal="center" vertical="center"/>
    </xf>
    <xf numFmtId="0" fontId="11" fillId="0" borderId="36" xfId="0" applyFont="1" applyBorder="1" applyAlignment="1">
      <alignment horizontal="center" vertical="center"/>
    </xf>
    <xf numFmtId="181" fontId="65" fillId="0" borderId="117" xfId="0" applyNumberFormat="1" applyFont="1" applyBorder="1" applyAlignment="1">
      <alignment horizontal="center" vertical="center" wrapText="1"/>
    </xf>
    <xf numFmtId="181" fontId="65" fillId="0" borderId="118" xfId="0" applyNumberFormat="1" applyFont="1" applyBorder="1" applyAlignment="1">
      <alignment horizontal="center" vertical="center" wrapText="1"/>
    </xf>
    <xf numFmtId="181" fontId="65" fillId="0" borderId="120" xfId="0" applyNumberFormat="1" applyFont="1" applyBorder="1" applyAlignment="1">
      <alignment horizontal="center" vertical="center" wrapText="1"/>
    </xf>
    <xf numFmtId="0" fontId="11" fillId="0" borderId="1" xfId="48" applyFont="1" applyBorder="1" applyAlignment="1">
      <alignment horizontal="center" vertical="center"/>
    </xf>
    <xf numFmtId="0" fontId="11" fillId="0" borderId="0" xfId="48" applyFont="1" applyAlignment="1">
      <alignment horizontal="center" vertical="center"/>
    </xf>
    <xf numFmtId="0" fontId="17" fillId="0" borderId="8" xfId="48" applyFont="1" applyBorder="1" applyAlignment="1">
      <alignment horizontal="left" vertical="center" wrapText="1"/>
    </xf>
    <xf numFmtId="0" fontId="17" fillId="0" borderId="8" xfId="48" applyFont="1" applyBorder="1" applyAlignment="1">
      <alignment horizontal="left" vertical="center"/>
    </xf>
    <xf numFmtId="0" fontId="17" fillId="0" borderId="0" xfId="48" applyFont="1" applyAlignment="1">
      <alignment horizontal="left" vertical="center"/>
    </xf>
    <xf numFmtId="0" fontId="25" fillId="0" borderId="0" xfId="48" applyFont="1" applyAlignment="1">
      <alignment horizontal="center" vertical="center" wrapText="1"/>
    </xf>
    <xf numFmtId="0" fontId="61" fillId="0" borderId="0" xfId="48" applyFont="1" applyAlignment="1">
      <alignment horizontal="center" vertical="center"/>
    </xf>
    <xf numFmtId="38" fontId="19" fillId="0" borderId="182" xfId="41" applyFont="1" applyFill="1" applyBorder="1" applyAlignment="1">
      <alignment vertical="center"/>
    </xf>
    <xf numFmtId="38" fontId="19" fillId="0" borderId="183" xfId="41" applyFont="1" applyFill="1" applyBorder="1" applyAlignment="1">
      <alignment vertical="center"/>
    </xf>
    <xf numFmtId="38" fontId="19" fillId="0" borderId="0" xfId="41" applyFont="1" applyFill="1" applyBorder="1" applyAlignment="1">
      <alignment horizontal="right" vertical="center"/>
    </xf>
    <xf numFmtId="38" fontId="19" fillId="3" borderId="11" xfId="41" applyFont="1" applyFill="1" applyBorder="1" applyAlignment="1">
      <alignment horizontal="right" vertical="center"/>
    </xf>
    <xf numFmtId="38" fontId="19" fillId="3" borderId="28" xfId="41" applyFont="1" applyFill="1" applyBorder="1" applyAlignment="1">
      <alignment horizontal="right" vertical="center"/>
    </xf>
    <xf numFmtId="38" fontId="35" fillId="5" borderId="38" xfId="41" applyFont="1" applyFill="1" applyBorder="1" applyAlignment="1">
      <alignment horizontal="right" vertical="center"/>
    </xf>
    <xf numFmtId="38" fontId="35" fillId="5" borderId="40" xfId="41" applyFont="1" applyFill="1" applyBorder="1" applyAlignment="1">
      <alignment horizontal="right" vertical="center"/>
    </xf>
    <xf numFmtId="38" fontId="19" fillId="7" borderId="11" xfId="41" applyFont="1" applyFill="1" applyBorder="1" applyAlignment="1">
      <alignment horizontal="right" vertical="center"/>
    </xf>
    <xf numFmtId="38" fontId="19" fillId="7" borderId="28" xfId="41" applyFont="1" applyFill="1" applyBorder="1" applyAlignment="1">
      <alignment horizontal="right" vertical="center"/>
    </xf>
    <xf numFmtId="38" fontId="20" fillId="0" borderId="155" xfId="41" applyFont="1" applyFill="1" applyBorder="1" applyAlignment="1">
      <alignment horizontal="right" vertical="center"/>
    </xf>
    <xf numFmtId="38" fontId="20" fillId="0" borderId="40" xfId="41" applyFont="1" applyFill="1" applyBorder="1" applyAlignment="1">
      <alignment horizontal="right" vertical="center"/>
    </xf>
    <xf numFmtId="38" fontId="35" fillId="5" borderId="184" xfId="41" applyFont="1" applyFill="1" applyBorder="1" applyAlignment="1">
      <alignment horizontal="right" vertical="center"/>
    </xf>
    <xf numFmtId="38" fontId="35" fillId="5" borderId="185" xfId="41" applyFont="1" applyFill="1" applyBorder="1" applyAlignment="1">
      <alignment horizontal="right" vertical="center"/>
    </xf>
    <xf numFmtId="38" fontId="35" fillId="5" borderId="0" xfId="41" applyFont="1" applyFill="1" applyBorder="1" applyAlignment="1">
      <alignment horizontal="right" vertical="center"/>
    </xf>
    <xf numFmtId="38" fontId="35" fillId="3" borderId="11" xfId="41" applyFont="1" applyFill="1" applyBorder="1" applyAlignment="1">
      <alignment horizontal="right" vertical="center"/>
    </xf>
    <xf numFmtId="38" fontId="35" fillId="3" borderId="28" xfId="41" applyFont="1" applyFill="1" applyBorder="1" applyAlignment="1">
      <alignment horizontal="right" vertical="center"/>
    </xf>
    <xf numFmtId="0" fontId="19" fillId="0" borderId="0" xfId="48" applyFont="1" applyAlignment="1">
      <alignment horizontal="center" vertical="top"/>
    </xf>
    <xf numFmtId="0" fontId="35" fillId="5" borderId="9" xfId="48" applyFont="1" applyFill="1" applyBorder="1" applyAlignment="1">
      <alignment horizontal="center" vertical="center"/>
    </xf>
    <xf numFmtId="0" fontId="35" fillId="5" borderId="0" xfId="48" applyFont="1" applyFill="1" applyAlignment="1">
      <alignment horizontal="center" vertical="center"/>
    </xf>
    <xf numFmtId="0" fontId="67" fillId="7" borderId="0" xfId="48" applyFont="1" applyFill="1" applyAlignment="1">
      <alignment horizontal="left" vertical="center"/>
    </xf>
    <xf numFmtId="38" fontId="19" fillId="7" borderId="67" xfId="48" applyNumberFormat="1" applyFont="1" applyFill="1" applyBorder="1" applyAlignment="1">
      <alignment horizontal="right" vertical="center"/>
    </xf>
    <xf numFmtId="0" fontId="19" fillId="7" borderId="23" xfId="48" applyFont="1" applyFill="1" applyBorder="1" applyAlignment="1">
      <alignment horizontal="right" vertical="center"/>
    </xf>
    <xf numFmtId="0" fontId="35" fillId="5" borderId="60" xfId="48" applyFont="1" applyFill="1" applyBorder="1" applyAlignment="1">
      <alignment horizontal="left" vertical="center"/>
    </xf>
    <xf numFmtId="0" fontId="35" fillId="5" borderId="8" xfId="48" applyFont="1" applyFill="1" applyBorder="1" applyAlignment="1">
      <alignment horizontal="left" vertical="center"/>
    </xf>
    <xf numFmtId="0" fontId="35" fillId="5" borderId="15" xfId="48" applyFont="1" applyFill="1" applyBorder="1" applyAlignment="1">
      <alignment horizontal="left" vertical="center"/>
    </xf>
    <xf numFmtId="0" fontId="67" fillId="0" borderId="0" xfId="48" applyFont="1" applyAlignment="1">
      <alignment horizontal="left" vertical="center"/>
    </xf>
    <xf numFmtId="0" fontId="19" fillId="0" borderId="0" xfId="48" applyFont="1" applyAlignment="1">
      <alignment horizontal="left" vertical="center" wrapText="1"/>
    </xf>
    <xf numFmtId="0" fontId="19" fillId="0" borderId="156" xfId="48" applyFont="1" applyBorder="1" applyAlignment="1">
      <alignment horizontal="center" vertical="top"/>
    </xf>
    <xf numFmtId="38" fontId="19" fillId="0" borderId="140" xfId="41" applyFont="1" applyFill="1" applyBorder="1" applyAlignment="1">
      <alignment horizontal="right" vertical="center"/>
    </xf>
    <xf numFmtId="38" fontId="19" fillId="0" borderId="141" xfId="41" applyFont="1" applyFill="1" applyBorder="1" applyAlignment="1">
      <alignment horizontal="right" vertical="center"/>
    </xf>
    <xf numFmtId="38" fontId="20" fillId="0" borderId="142" xfId="41" applyFont="1" applyFill="1" applyBorder="1" applyAlignment="1">
      <alignment horizontal="right" vertical="center"/>
    </xf>
    <xf numFmtId="38" fontId="20" fillId="0" borderId="143" xfId="41" applyFont="1" applyFill="1" applyBorder="1" applyAlignment="1">
      <alignment horizontal="right" vertical="center"/>
    </xf>
    <xf numFmtId="38" fontId="19" fillId="0" borderId="182" xfId="41" applyFont="1" applyFill="1" applyBorder="1" applyAlignment="1">
      <alignment horizontal="right" vertical="center"/>
    </xf>
    <xf numFmtId="38" fontId="19" fillId="0" borderId="183" xfId="41" applyFont="1" applyFill="1" applyBorder="1" applyAlignment="1">
      <alignment horizontal="right" vertical="center"/>
    </xf>
    <xf numFmtId="0" fontId="35" fillId="5" borderId="1" xfId="48" applyFont="1" applyFill="1" applyBorder="1" applyAlignment="1">
      <alignment horizontal="center" vertical="top"/>
    </xf>
    <xf numFmtId="0" fontId="11" fillId="0" borderId="102" xfId="0" applyFont="1" applyBorder="1" applyAlignment="1">
      <alignment horizontal="center" vertical="center"/>
    </xf>
    <xf numFmtId="0" fontId="11" fillId="0" borderId="30" xfId="0" applyFont="1" applyBorder="1" applyAlignment="1">
      <alignment horizontal="center" vertical="center"/>
    </xf>
    <xf numFmtId="0" fontId="11" fillId="0" borderId="52" xfId="0" applyFont="1" applyBorder="1" applyAlignment="1">
      <alignment horizontal="center" vertical="center"/>
    </xf>
    <xf numFmtId="0" fontId="11" fillId="0" borderId="19" xfId="0" applyFont="1" applyBorder="1" applyAlignment="1">
      <alignment horizontal="center" vertical="center"/>
    </xf>
    <xf numFmtId="0" fontId="11" fillId="0" borderId="144" xfId="0" applyFont="1" applyBorder="1" applyAlignment="1">
      <alignment horizontal="center" vertical="center"/>
    </xf>
    <xf numFmtId="0" fontId="11" fillId="0" borderId="3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144" xfId="0" applyFont="1" applyBorder="1" applyAlignment="1">
      <alignment horizontal="center" vertical="center" wrapText="1"/>
    </xf>
    <xf numFmtId="0" fontId="11" fillId="0" borderId="32" xfId="0" applyFont="1" applyBorder="1" applyAlignment="1">
      <alignment horizontal="center" vertical="center" wrapText="1"/>
    </xf>
    <xf numFmtId="0" fontId="19" fillId="0" borderId="100" xfId="0" applyFont="1" applyBorder="1" applyAlignment="1">
      <alignment horizontal="center" vertical="center" wrapText="1"/>
    </xf>
    <xf numFmtId="0" fontId="19" fillId="0" borderId="136" xfId="0" applyFont="1" applyBorder="1" applyAlignment="1">
      <alignment horizontal="center" vertical="center" wrapText="1"/>
    </xf>
    <xf numFmtId="0" fontId="23" fillId="0" borderId="97" xfId="0" applyFont="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0" fontId="11" fillId="0" borderId="87" xfId="0" applyFont="1" applyBorder="1" applyAlignment="1">
      <alignment horizontal="center" vertical="center"/>
    </xf>
    <xf numFmtId="0" fontId="11" fillId="0" borderId="98" xfId="0" applyFont="1" applyBorder="1" applyAlignment="1">
      <alignment horizontal="center" vertical="center"/>
    </xf>
    <xf numFmtId="0" fontId="11" fillId="0" borderId="99" xfId="0" applyFont="1" applyBorder="1" applyAlignment="1">
      <alignment horizontal="center" vertical="center"/>
    </xf>
    <xf numFmtId="0" fontId="23" fillId="0" borderId="53" xfId="0" applyFont="1" applyBorder="1" applyAlignment="1">
      <alignment horizontal="center" vertical="center"/>
    </xf>
    <xf numFmtId="0" fontId="23" fillId="0" borderId="57" xfId="0" applyFont="1" applyBorder="1" applyAlignment="1">
      <alignment horizontal="center" vertical="center"/>
    </xf>
    <xf numFmtId="0" fontId="23" fillId="0" borderId="55" xfId="0" applyFont="1" applyBorder="1" applyAlignment="1">
      <alignment horizontal="center" vertical="center"/>
    </xf>
    <xf numFmtId="0" fontId="11" fillId="0" borderId="136" xfId="0" applyFont="1" applyBorder="1" applyAlignment="1">
      <alignment horizontal="center" vertical="center" wrapText="1"/>
    </xf>
    <xf numFmtId="0" fontId="71" fillId="0" borderId="100" xfId="0" applyFont="1" applyBorder="1" applyAlignment="1">
      <alignment horizontal="center" vertical="center"/>
    </xf>
    <xf numFmtId="0" fontId="71" fillId="0" borderId="136" xfId="0" applyFont="1" applyBorder="1" applyAlignment="1">
      <alignment horizontal="center" vertical="center"/>
    </xf>
    <xf numFmtId="0" fontId="11" fillId="0" borderId="0" xfId="0" applyFont="1" applyAlignment="1">
      <alignment horizontal="left" vertical="top" wrapText="1"/>
    </xf>
    <xf numFmtId="0" fontId="25" fillId="0" borderId="0" xfId="0" applyFont="1" applyAlignment="1">
      <alignment horizontal="right" vertical="center" wrapText="1"/>
    </xf>
    <xf numFmtId="0" fontId="25" fillId="0" borderId="61" xfId="0" applyFont="1" applyBorder="1" applyAlignment="1">
      <alignment horizontal="right" vertical="center" wrapText="1"/>
    </xf>
    <xf numFmtId="0" fontId="25" fillId="0" borderId="0" xfId="0" applyFont="1" applyAlignment="1">
      <alignment horizontal="right" vertical="center"/>
    </xf>
    <xf numFmtId="0" fontId="25" fillId="0" borderId="61" xfId="0" applyFont="1" applyBorder="1" applyAlignment="1">
      <alignment horizontal="right" vertical="center"/>
    </xf>
    <xf numFmtId="0" fontId="25" fillId="0" borderId="8" xfId="0" applyFont="1" applyBorder="1" applyAlignment="1">
      <alignment horizontal="right" vertical="center"/>
    </xf>
    <xf numFmtId="0" fontId="25" fillId="0" borderId="15" xfId="0" applyFont="1" applyBorder="1" applyAlignment="1">
      <alignment horizontal="right"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1" fillId="0" borderId="56" xfId="0" applyFont="1" applyBorder="1" applyAlignment="1">
      <alignment horizontal="center" vertical="center"/>
    </xf>
    <xf numFmtId="0" fontId="19" fillId="0" borderId="135" xfId="0" applyFont="1" applyBorder="1" applyAlignment="1">
      <alignment horizontal="center" vertical="center" wrapText="1"/>
    </xf>
    <xf numFmtId="0" fontId="19" fillId="0" borderId="110" xfId="0" applyFont="1" applyBorder="1" applyAlignment="1">
      <alignment horizontal="center" vertical="center" wrapText="1"/>
    </xf>
    <xf numFmtId="0" fontId="92" fillId="0" borderId="136" xfId="0" applyFont="1" applyBorder="1" applyAlignment="1">
      <alignment horizontal="center" vertical="center"/>
    </xf>
    <xf numFmtId="0" fontId="23" fillId="0" borderId="123" xfId="0" applyFont="1" applyBorder="1" applyAlignment="1">
      <alignment horizontal="center" vertical="center"/>
    </xf>
    <xf numFmtId="0" fontId="23" fillId="0" borderId="31" xfId="0" applyFont="1" applyBorder="1" applyAlignment="1">
      <alignment horizontal="center" vertical="center"/>
    </xf>
    <xf numFmtId="0" fontId="23" fillId="0" borderId="18" xfId="0" applyFont="1" applyBorder="1" applyAlignment="1">
      <alignment horizontal="center" vertical="center"/>
    </xf>
    <xf numFmtId="0" fontId="11" fillId="0" borderId="0" xfId="0" applyFont="1" applyAlignment="1">
      <alignment horizontal="left" vertical="center" wrapText="1"/>
    </xf>
    <xf numFmtId="0" fontId="20" fillId="0" borderId="0" xfId="0" applyFont="1" applyAlignment="1">
      <alignment horizontal="right" vertical="center"/>
    </xf>
    <xf numFmtId="0" fontId="75" fillId="0" borderId="0" xfId="0" applyFont="1" applyAlignment="1">
      <alignment horizontal="right" vertical="center" wrapText="1"/>
    </xf>
    <xf numFmtId="0" fontId="11" fillId="0" borderId="11" xfId="0" applyFont="1" applyBorder="1" applyAlignment="1">
      <alignment horizontal="center" vertical="center" wrapText="1"/>
    </xf>
    <xf numFmtId="0" fontId="11" fillId="0" borderId="28" xfId="0" applyFont="1" applyBorder="1" applyAlignment="1">
      <alignment horizontal="center" vertical="center"/>
    </xf>
    <xf numFmtId="0" fontId="11" fillId="0" borderId="12" xfId="0" applyFont="1" applyBorder="1" applyAlignment="1">
      <alignment horizontal="center" vertical="center"/>
    </xf>
    <xf numFmtId="0" fontId="11" fillId="0" borderId="29" xfId="0" applyFont="1" applyBorder="1" applyAlignment="1">
      <alignment horizontal="center" vertical="center"/>
    </xf>
    <xf numFmtId="0" fontId="11" fillId="0" borderId="34" xfId="0" applyFont="1" applyBorder="1" applyAlignment="1">
      <alignment horizontal="center" vertical="center"/>
    </xf>
    <xf numFmtId="0" fontId="11" fillId="0" borderId="20" xfId="0" applyFont="1" applyBorder="1" applyAlignment="1">
      <alignment horizontal="center" vertical="center"/>
    </xf>
    <xf numFmtId="0" fontId="11" fillId="3" borderId="11" xfId="0" applyFont="1" applyFill="1" applyBorder="1" applyAlignment="1">
      <alignment horizontal="center" vertical="center"/>
    </xf>
    <xf numFmtId="0" fontId="11" fillId="3" borderId="10" xfId="0" applyFont="1" applyFill="1" applyBorder="1" applyAlignment="1">
      <alignment horizontal="center" vertical="center"/>
    </xf>
    <xf numFmtId="177" fontId="11" fillId="3" borderId="27" xfId="0" applyNumberFormat="1" applyFont="1" applyFill="1" applyBorder="1" applyAlignment="1">
      <alignment horizontal="left" vertical="center"/>
    </xf>
    <xf numFmtId="0" fontId="11" fillId="0" borderId="27" xfId="0" applyFont="1" applyBorder="1" applyAlignment="1">
      <alignment horizontal="left" vertical="center" wrapText="1"/>
    </xf>
    <xf numFmtId="177" fontId="11" fillId="4" borderId="4" xfId="0" applyNumberFormat="1" applyFont="1" applyFill="1" applyBorder="1" applyAlignment="1">
      <alignment horizontal="left" vertical="center" wrapText="1"/>
    </xf>
    <xf numFmtId="178" fontId="11" fillId="4" borderId="4" xfId="0" applyNumberFormat="1" applyFont="1" applyFill="1" applyBorder="1" applyAlignment="1">
      <alignment horizontal="left" vertical="center"/>
    </xf>
    <xf numFmtId="0" fontId="11" fillId="0" borderId="11"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1" fillId="0" borderId="2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0" xfId="0" applyFont="1" applyBorder="1" applyAlignment="1">
      <alignment horizontal="center" vertical="center" wrapText="1"/>
    </xf>
    <xf numFmtId="0" fontId="75" fillId="6" borderId="0" xfId="0" applyFont="1" applyFill="1" applyAlignment="1">
      <alignment horizontal="center" vertical="center"/>
    </xf>
    <xf numFmtId="0" fontId="75" fillId="6" borderId="0" xfId="0" applyFont="1" applyFill="1" applyAlignment="1">
      <alignment horizontal="center" vertical="center" wrapText="1"/>
    </xf>
    <xf numFmtId="0" fontId="79" fillId="6" borderId="0" xfId="0" applyFont="1" applyFill="1" applyAlignment="1">
      <alignment horizontal="center" vertical="center" wrapText="1"/>
    </xf>
    <xf numFmtId="0" fontId="63" fillId="0" borderId="0" xfId="0" applyFont="1" applyAlignment="1">
      <alignment horizontal="center" vertical="center" wrapText="1"/>
    </xf>
    <xf numFmtId="0" fontId="54" fillId="0" borderId="0" xfId="0" applyFont="1" applyAlignment="1">
      <alignment horizontal="center" vertical="center"/>
    </xf>
    <xf numFmtId="0" fontId="75" fillId="6" borderId="0" xfId="0" applyFont="1" applyFill="1" applyAlignment="1">
      <alignment horizontal="right" vertical="center"/>
    </xf>
    <xf numFmtId="0" fontId="23" fillId="6" borderId="123" xfId="0" applyFont="1" applyFill="1" applyBorder="1" applyAlignment="1">
      <alignment horizontal="center" vertical="center"/>
    </xf>
    <xf numFmtId="0" fontId="23" fillId="6" borderId="31" xfId="0" applyFont="1" applyFill="1" applyBorder="1" applyAlignment="1">
      <alignment horizontal="center" vertical="center"/>
    </xf>
    <xf numFmtId="0" fontId="23" fillId="6" borderId="18" xfId="0" applyFont="1" applyFill="1" applyBorder="1" applyAlignment="1">
      <alignment horizontal="center" vertical="center"/>
    </xf>
    <xf numFmtId="0" fontId="11" fillId="6" borderId="145" xfId="0" applyFont="1" applyFill="1" applyBorder="1" applyAlignment="1">
      <alignment horizontal="center" vertical="center"/>
    </xf>
    <xf numFmtId="0" fontId="11" fillId="6" borderId="31" xfId="0" applyFont="1" applyFill="1" applyBorder="1" applyAlignment="1">
      <alignment horizontal="center" vertical="center"/>
    </xf>
    <xf numFmtId="0" fontId="11" fillId="6" borderId="18" xfId="0" applyFont="1" applyFill="1" applyBorder="1" applyAlignment="1">
      <alignment horizontal="center" vertical="center"/>
    </xf>
    <xf numFmtId="0" fontId="23" fillId="6" borderId="53" xfId="0" applyFont="1" applyFill="1" applyBorder="1" applyAlignment="1">
      <alignment horizontal="center" vertical="center"/>
    </xf>
    <xf numFmtId="0" fontId="23" fillId="6" borderId="57" xfId="0" applyFont="1" applyFill="1" applyBorder="1" applyAlignment="1">
      <alignment horizontal="center" vertical="center"/>
    </xf>
    <xf numFmtId="0" fontId="23" fillId="6" borderId="55" xfId="0" applyFont="1" applyFill="1" applyBorder="1" applyAlignment="1">
      <alignment horizontal="center" vertical="center"/>
    </xf>
    <xf numFmtId="0" fontId="11" fillId="6" borderId="43" xfId="0" applyFont="1" applyFill="1" applyBorder="1" applyAlignment="1">
      <alignment horizontal="center" vertical="center"/>
    </xf>
    <xf numFmtId="0" fontId="75" fillId="6" borderId="39" xfId="0" applyFont="1" applyFill="1" applyBorder="1" applyAlignment="1">
      <alignment horizontal="right" vertical="center"/>
    </xf>
    <xf numFmtId="0" fontId="75" fillId="6" borderId="40" xfId="0" applyFont="1" applyFill="1" applyBorder="1" applyAlignment="1">
      <alignment horizontal="right" vertical="center"/>
    </xf>
    <xf numFmtId="0" fontId="23" fillId="6" borderId="127" xfId="0" applyFont="1" applyFill="1" applyBorder="1" applyAlignment="1">
      <alignment horizontal="center" vertical="center"/>
    </xf>
    <xf numFmtId="0" fontId="23" fillId="6" borderId="30" xfId="0" applyFont="1" applyFill="1" applyBorder="1" applyAlignment="1">
      <alignment horizontal="center" vertical="center"/>
    </xf>
    <xf numFmtId="0" fontId="23" fillId="6" borderId="50" xfId="0" applyFont="1" applyFill="1" applyBorder="1" applyAlignment="1">
      <alignment horizontal="center" vertical="center"/>
    </xf>
    <xf numFmtId="0" fontId="23" fillId="6" borderId="19" xfId="0" applyFont="1" applyFill="1" applyBorder="1" applyAlignment="1">
      <alignment horizontal="center" vertical="center"/>
    </xf>
    <xf numFmtId="0" fontId="23" fillId="6" borderId="56" xfId="0" applyFont="1" applyFill="1" applyBorder="1" applyAlignment="1">
      <alignment horizontal="center" vertical="center"/>
    </xf>
    <xf numFmtId="0" fontId="23" fillId="6" borderId="145" xfId="0" applyFont="1" applyFill="1" applyBorder="1" applyAlignment="1">
      <alignment horizontal="center" vertical="center"/>
    </xf>
    <xf numFmtId="0" fontId="11" fillId="6" borderId="53" xfId="0" applyFont="1" applyFill="1" applyBorder="1" applyAlignment="1">
      <alignment horizontal="center" vertical="center"/>
    </xf>
    <xf numFmtId="0" fontId="77" fillId="6" borderId="60" xfId="0" applyFont="1" applyFill="1" applyBorder="1" applyAlignment="1">
      <alignment horizontal="center" vertical="center"/>
    </xf>
    <xf numFmtId="0" fontId="77" fillId="6" borderId="123" xfId="0"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25" fillId="0" borderId="38" xfId="0" applyFont="1" applyBorder="1" applyAlignment="1">
      <alignment horizontal="right" vertical="center" wrapText="1"/>
    </xf>
    <xf numFmtId="0" fontId="25" fillId="0" borderId="39" xfId="0" applyFont="1" applyBorder="1" applyAlignment="1">
      <alignment horizontal="right" vertical="center" wrapText="1"/>
    </xf>
    <xf numFmtId="0" fontId="25" fillId="0" borderId="40" xfId="0" applyFont="1" applyBorder="1" applyAlignment="1">
      <alignment horizontal="right" vertical="center" wrapText="1"/>
    </xf>
    <xf numFmtId="0" fontId="11" fillId="0" borderId="58"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55" xfId="0" applyFont="1" applyBorder="1" applyAlignment="1">
      <alignment horizontal="center" vertical="center"/>
    </xf>
    <xf numFmtId="0" fontId="11" fillId="0" borderId="60" xfId="0" applyFont="1" applyBorder="1" applyAlignment="1">
      <alignment horizontal="center" vertical="center" wrapText="1"/>
    </xf>
    <xf numFmtId="0" fontId="11" fillId="0" borderId="123" xfId="0" applyFont="1" applyBorder="1" applyAlignment="1">
      <alignment horizontal="center" vertical="center"/>
    </xf>
    <xf numFmtId="0" fontId="11" fillId="0" borderId="102" xfId="0" applyFont="1" applyBorder="1" applyAlignment="1">
      <alignment horizontal="center" vertical="center" wrapText="1"/>
    </xf>
    <xf numFmtId="0" fontId="25" fillId="0" borderId="100" xfId="56" applyFont="1" applyBorder="1" applyAlignment="1">
      <alignment horizontal="center" vertical="center" wrapText="1"/>
    </xf>
    <xf numFmtId="0" fontId="25" fillId="0" borderId="136" xfId="56" applyFont="1" applyBorder="1" applyAlignment="1">
      <alignment horizontal="center" vertical="center"/>
    </xf>
    <xf numFmtId="0" fontId="25" fillId="0" borderId="38" xfId="56" applyFont="1" applyBorder="1" applyAlignment="1">
      <alignment horizontal="center" vertical="center"/>
    </xf>
    <xf numFmtId="0" fontId="25" fillId="0" borderId="39" xfId="56" applyFont="1" applyBorder="1" applyAlignment="1">
      <alignment horizontal="center" vertical="center"/>
    </xf>
    <xf numFmtId="0" fontId="25" fillId="0" borderId="40" xfId="56" applyFont="1" applyBorder="1" applyAlignment="1">
      <alignment horizontal="center" vertical="center"/>
    </xf>
    <xf numFmtId="179" fontId="65" fillId="0" borderId="38" xfId="56" applyNumberFormat="1" applyFont="1" applyBorder="1" applyAlignment="1">
      <alignment horizontal="right" vertical="center"/>
    </xf>
    <xf numFmtId="0" fontId="65" fillId="0" borderId="40" xfId="56" applyFont="1" applyBorder="1" applyAlignment="1">
      <alignment horizontal="right" vertical="center"/>
    </xf>
    <xf numFmtId="0" fontId="25" fillId="0" borderId="0" xfId="56" applyFont="1" applyAlignment="1">
      <alignment horizontal="center" vertical="center"/>
    </xf>
    <xf numFmtId="0" fontId="17" fillId="0" borderId="0" xfId="56" applyFont="1" applyAlignment="1">
      <alignment horizontal="left" vertical="center"/>
    </xf>
    <xf numFmtId="0" fontId="25" fillId="0" borderId="100" xfId="56" applyFont="1" applyBorder="1" applyAlignment="1">
      <alignment horizontal="center" vertical="center"/>
    </xf>
    <xf numFmtId="0" fontId="11" fillId="0" borderId="38" xfId="56" applyFont="1" applyBorder="1" applyAlignment="1">
      <alignment horizontal="center" vertical="center"/>
    </xf>
    <xf numFmtId="0" fontId="11" fillId="0" borderId="39" xfId="56" applyFont="1" applyBorder="1" applyAlignment="1">
      <alignment horizontal="center" vertical="center"/>
    </xf>
    <xf numFmtId="0" fontId="11" fillId="0" borderId="40" xfId="56" applyFont="1" applyBorder="1" applyAlignment="1">
      <alignment horizontal="center" vertical="center"/>
    </xf>
    <xf numFmtId="179" fontId="11" fillId="0" borderId="38" xfId="58" applyNumberFormat="1" applyFont="1" applyBorder="1" applyAlignment="1">
      <alignment horizontal="right" vertical="center"/>
    </xf>
    <xf numFmtId="179" fontId="11" fillId="0" borderId="39" xfId="58" applyNumberFormat="1" applyFont="1" applyBorder="1" applyAlignment="1">
      <alignment horizontal="right" vertical="center"/>
    </xf>
    <xf numFmtId="179" fontId="11" fillId="0" borderId="40" xfId="58" applyNumberFormat="1" applyFont="1" applyBorder="1" applyAlignment="1">
      <alignment horizontal="right" vertical="center"/>
    </xf>
    <xf numFmtId="0" fontId="7" fillId="0" borderId="0" xfId="58" applyFont="1" applyAlignment="1">
      <alignment horizontal="left" vertical="center" wrapText="1"/>
    </xf>
    <xf numFmtId="0" fontId="7" fillId="0" borderId="0" xfId="58" applyFont="1" applyAlignment="1">
      <alignment horizontal="left" vertical="center"/>
    </xf>
    <xf numFmtId="0" fontId="25" fillId="0" borderId="0" xfId="58" applyFont="1" applyAlignment="1">
      <alignment horizontal="center" vertical="center"/>
    </xf>
    <xf numFmtId="0" fontId="7" fillId="0" borderId="60" xfId="58" applyFont="1" applyBorder="1" applyAlignment="1">
      <alignment horizontal="center" vertical="center"/>
    </xf>
    <xf numFmtId="0" fontId="7" fillId="0" borderId="123" xfId="58" applyFont="1" applyBorder="1" applyAlignment="1">
      <alignment horizontal="center" vertical="center"/>
    </xf>
    <xf numFmtId="0" fontId="7" fillId="0" borderId="52" xfId="58" applyFont="1" applyBorder="1" applyAlignment="1">
      <alignment horizontal="center" vertical="center"/>
    </xf>
    <xf numFmtId="0" fontId="7" fillId="0" borderId="19" xfId="58" applyFont="1" applyBorder="1" applyAlignment="1">
      <alignment horizontal="center" vertical="center"/>
    </xf>
    <xf numFmtId="0" fontId="7" fillId="0" borderId="13" xfId="58" applyFont="1" applyBorder="1" applyAlignment="1">
      <alignment horizontal="center" vertical="center" wrapText="1"/>
    </xf>
    <xf numFmtId="0" fontId="7" fillId="0" borderId="145" xfId="58" applyFont="1" applyBorder="1" applyAlignment="1">
      <alignment horizontal="center" vertical="center"/>
    </xf>
    <xf numFmtId="0" fontId="7" fillId="0" borderId="53" xfId="58" applyFont="1" applyBorder="1" applyAlignment="1">
      <alignment horizontal="center" vertical="center"/>
    </xf>
    <xf numFmtId="0" fontId="7" fillId="0" borderId="57" xfId="58" applyFont="1" applyBorder="1" applyAlignment="1">
      <alignment horizontal="center" vertical="center"/>
    </xf>
    <xf numFmtId="0" fontId="7" fillId="0" borderId="55" xfId="58" applyFont="1" applyBorder="1" applyAlignment="1">
      <alignment horizontal="center" vertical="center"/>
    </xf>
    <xf numFmtId="0" fontId="7" fillId="0" borderId="15" xfId="58" applyFont="1" applyBorder="1" applyAlignment="1">
      <alignment horizontal="center" vertical="center"/>
    </xf>
    <xf numFmtId="0" fontId="7" fillId="0" borderId="43" xfId="58" applyFont="1" applyBorder="1" applyAlignment="1">
      <alignment horizontal="center" vertical="center"/>
    </xf>
    <xf numFmtId="0" fontId="11" fillId="0" borderId="35" xfId="58" applyFont="1" applyBorder="1" applyAlignment="1">
      <alignment horizontal="center" vertical="center" wrapText="1"/>
    </xf>
    <xf numFmtId="0" fontId="11" fillId="0" borderId="36" xfId="58" applyFont="1" applyBorder="1" applyAlignment="1">
      <alignment horizontal="center" vertical="center" wrapText="1"/>
    </xf>
    <xf numFmtId="0" fontId="11" fillId="0" borderId="49" xfId="58" applyFont="1" applyBorder="1" applyAlignment="1">
      <alignment horizontal="center" vertical="center" wrapText="1"/>
    </xf>
    <xf numFmtId="0" fontId="4" fillId="0" borderId="38" xfId="58" applyFont="1" applyBorder="1" applyAlignment="1">
      <alignment horizontal="center" vertical="center" wrapText="1"/>
    </xf>
    <xf numFmtId="0" fontId="4" fillId="0" borderId="39" xfId="58" applyFont="1" applyBorder="1" applyAlignment="1">
      <alignment horizontal="center" vertical="center" wrapText="1"/>
    </xf>
    <xf numFmtId="0" fontId="4" fillId="0" borderId="40" xfId="58" applyFont="1" applyBorder="1" applyAlignment="1">
      <alignment horizontal="center" vertical="center" wrapText="1"/>
    </xf>
    <xf numFmtId="0" fontId="51" fillId="6" borderId="0" xfId="0" applyFont="1" applyFill="1" applyAlignment="1">
      <alignment horizontal="center" vertical="center" wrapText="1"/>
    </xf>
    <xf numFmtId="0" fontId="0" fillId="6" borderId="0" xfId="0" applyFill="1" applyAlignment="1">
      <alignment horizontal="center" vertical="center"/>
    </xf>
    <xf numFmtId="0" fontId="17" fillId="0" borderId="0" xfId="57" applyFont="1" applyAlignment="1">
      <alignment horizontal="left" vertical="center" wrapText="1"/>
    </xf>
    <xf numFmtId="0" fontId="4" fillId="0" borderId="38" xfId="58" applyFont="1" applyBorder="1" applyAlignment="1">
      <alignment horizontal="right" vertical="center"/>
    </xf>
    <xf numFmtId="0" fontId="4" fillId="0" borderId="39" xfId="58" applyFont="1" applyBorder="1" applyAlignment="1">
      <alignment horizontal="right" vertical="center"/>
    </xf>
    <xf numFmtId="0" fontId="4" fillId="0" borderId="40" xfId="58" applyFont="1" applyBorder="1" applyAlignment="1">
      <alignment horizontal="right" vertical="center"/>
    </xf>
    <xf numFmtId="179" fontId="11" fillId="0" borderId="178" xfId="58" applyNumberFormat="1" applyFont="1" applyBorder="1" applyAlignment="1">
      <alignment horizontal="center" vertical="center"/>
    </xf>
    <xf numFmtId="179" fontId="11" fillId="0" borderId="179" xfId="58" applyNumberFormat="1" applyFont="1" applyBorder="1" applyAlignment="1">
      <alignment horizontal="center" vertical="center"/>
    </xf>
    <xf numFmtId="179" fontId="11" fillId="0" borderId="180" xfId="58" applyNumberFormat="1" applyFont="1" applyBorder="1" applyAlignment="1">
      <alignment horizontal="center" vertical="center"/>
    </xf>
    <xf numFmtId="179" fontId="71" fillId="0" borderId="9" xfId="58" applyNumberFormat="1" applyFont="1" applyBorder="1" applyAlignment="1">
      <alignment horizontal="left" vertical="center"/>
    </xf>
    <xf numFmtId="179" fontId="71" fillId="0" borderId="0" xfId="58" applyNumberFormat="1" applyFont="1" applyAlignment="1">
      <alignment horizontal="left" vertical="center"/>
    </xf>
    <xf numFmtId="0" fontId="7" fillId="0" borderId="100" xfId="58" applyFont="1" applyBorder="1" applyAlignment="1">
      <alignment horizontal="center" vertical="center"/>
    </xf>
    <xf numFmtId="0" fontId="7" fillId="0" borderId="136" xfId="58" applyFont="1" applyBorder="1" applyAlignment="1">
      <alignment horizontal="center" vertical="center"/>
    </xf>
    <xf numFmtId="0" fontId="7" fillId="0" borderId="60" xfId="58" applyFont="1" applyBorder="1" applyAlignment="1">
      <alignment horizontal="center" vertical="center" wrapText="1"/>
    </xf>
    <xf numFmtId="0" fontId="7" fillId="0" borderId="8" xfId="58" applyFont="1" applyBorder="1" applyAlignment="1">
      <alignment horizontal="center" vertical="center" wrapText="1"/>
    </xf>
    <xf numFmtId="0" fontId="7" fillId="0" borderId="15" xfId="58" applyFont="1" applyBorder="1" applyAlignment="1">
      <alignment horizontal="center" vertical="center" wrapText="1"/>
    </xf>
    <xf numFmtId="0" fontId="7" fillId="0" borderId="123" xfId="58" applyFont="1" applyBorder="1" applyAlignment="1">
      <alignment horizontal="center" vertical="center" wrapText="1"/>
    </xf>
    <xf numFmtId="0" fontId="7" fillId="0" borderId="31" xfId="58" applyFont="1" applyBorder="1" applyAlignment="1">
      <alignment horizontal="center" vertical="center" wrapText="1"/>
    </xf>
    <xf numFmtId="0" fontId="7" fillId="0" borderId="43" xfId="58" applyFont="1" applyBorder="1" applyAlignment="1">
      <alignment horizontal="center" vertical="center" wrapText="1"/>
    </xf>
    <xf numFmtId="179" fontId="11" fillId="0" borderId="9" xfId="58" applyNumberFormat="1" applyFont="1" applyBorder="1" applyAlignment="1">
      <alignment horizontal="center" vertical="center"/>
    </xf>
    <xf numFmtId="179" fontId="11" fillId="0" borderId="0" xfId="58" applyNumberFormat="1" applyFont="1" applyAlignment="1">
      <alignment horizontal="center" vertical="center"/>
    </xf>
    <xf numFmtId="179" fontId="11" fillId="0" borderId="61" xfId="58" applyNumberFormat="1" applyFont="1" applyBorder="1" applyAlignment="1">
      <alignment horizontal="center" vertical="center"/>
    </xf>
    <xf numFmtId="179" fontId="11" fillId="0" borderId="89" xfId="58" applyNumberFormat="1" applyFont="1" applyBorder="1" applyAlignment="1">
      <alignment horizontal="center" vertical="center"/>
    </xf>
    <xf numFmtId="179" fontId="11" fillId="0" borderId="10" xfId="58" applyNumberFormat="1" applyFont="1" applyBorder="1" applyAlignment="1">
      <alignment horizontal="center" vertical="center"/>
    </xf>
    <xf numFmtId="179" fontId="11" fillId="0" borderId="113" xfId="58" applyNumberFormat="1" applyFont="1" applyBorder="1" applyAlignment="1">
      <alignment horizontal="center" vertical="center"/>
    </xf>
    <xf numFmtId="0" fontId="7" fillId="0" borderId="102" xfId="58" applyFont="1" applyBorder="1" applyAlignment="1">
      <alignment horizontal="center" vertical="center"/>
    </xf>
    <xf numFmtId="0" fontId="7" fillId="0" borderId="30" xfId="58" applyFont="1" applyBorder="1" applyAlignment="1">
      <alignment horizontal="center" vertical="center"/>
    </xf>
    <xf numFmtId="0" fontId="65" fillId="0" borderId="0" xfId="58" applyFont="1" applyAlignment="1">
      <alignment horizontal="center" vertical="center"/>
    </xf>
    <xf numFmtId="0" fontId="4" fillId="0" borderId="117" xfId="58" applyFont="1" applyBorder="1" applyAlignment="1">
      <alignment horizontal="right" vertical="center"/>
    </xf>
    <xf numFmtId="0" fontId="4" fillId="0" borderId="118" xfId="58" applyFont="1" applyBorder="1" applyAlignment="1">
      <alignment horizontal="right" vertical="center"/>
    </xf>
    <xf numFmtId="0" fontId="4" fillId="0" borderId="120" xfId="58" applyFont="1" applyBorder="1" applyAlignment="1">
      <alignment horizontal="right" vertical="center"/>
    </xf>
    <xf numFmtId="0" fontId="3" fillId="0" borderId="15" xfId="58" applyFont="1" applyBorder="1" applyAlignment="1">
      <alignment horizontal="center" vertical="center" wrapText="1"/>
    </xf>
    <xf numFmtId="0" fontId="3" fillId="0" borderId="43" xfId="58" applyFont="1" applyBorder="1" applyAlignment="1">
      <alignment horizontal="center" vertical="center"/>
    </xf>
    <xf numFmtId="0" fontId="7" fillId="0" borderId="100" xfId="58" applyFont="1" applyBorder="1" applyAlignment="1">
      <alignment horizontal="center" vertical="center" wrapText="1"/>
    </xf>
    <xf numFmtId="0" fontId="7" fillId="0" borderId="136" xfId="58" applyFont="1" applyBorder="1" applyAlignment="1">
      <alignment horizontal="center" vertical="center" wrapText="1"/>
    </xf>
    <xf numFmtId="0" fontId="3" fillId="0" borderId="9" xfId="58" applyFont="1" applyBorder="1" applyAlignment="1">
      <alignment horizontal="center" vertical="center"/>
    </xf>
    <xf numFmtId="0" fontId="3" fillId="0" borderId="0" xfId="58" applyFont="1" applyAlignment="1">
      <alignment horizontal="center" vertical="center"/>
    </xf>
    <xf numFmtId="0" fontId="3" fillId="0" borderId="61" xfId="58" applyFont="1" applyBorder="1" applyAlignment="1">
      <alignment horizontal="center" vertical="center"/>
    </xf>
    <xf numFmtId="0" fontId="3" fillId="0" borderId="88" xfId="58" applyFont="1" applyBorder="1" applyAlignment="1">
      <alignment horizontal="center" vertical="center"/>
    </xf>
    <xf numFmtId="0" fontId="3" fillId="0" borderId="1" xfId="58" applyFont="1" applyBorder="1" applyAlignment="1">
      <alignment horizontal="center" vertical="center"/>
    </xf>
    <xf numFmtId="0" fontId="3" fillId="0" borderId="112" xfId="58" applyFont="1" applyBorder="1" applyAlignment="1">
      <alignment horizontal="center" vertical="center"/>
    </xf>
    <xf numFmtId="0" fontId="3" fillId="0" borderId="147" xfId="58" applyFont="1" applyBorder="1" applyAlignment="1">
      <alignment horizontal="center" vertical="center"/>
    </xf>
    <xf numFmtId="0" fontId="3" fillId="0" borderId="148" xfId="58" applyFont="1" applyBorder="1" applyAlignment="1">
      <alignment horizontal="center" vertical="center"/>
    </xf>
    <xf numFmtId="0" fontId="3" fillId="0" borderId="149" xfId="58" applyFont="1" applyBorder="1" applyAlignment="1">
      <alignment horizontal="center" vertical="center"/>
    </xf>
    <xf numFmtId="0" fontId="3" fillId="0" borderId="60" xfId="58" applyFont="1" applyBorder="1" applyAlignment="1">
      <alignment horizontal="center" vertical="center"/>
    </xf>
    <xf numFmtId="0" fontId="3" fillId="0" borderId="8" xfId="58" applyFont="1" applyBorder="1" applyAlignment="1">
      <alignment horizontal="center" vertical="center"/>
    </xf>
    <xf numFmtId="0" fontId="3" fillId="0" borderId="15" xfId="58" applyFont="1" applyBorder="1" applyAlignment="1">
      <alignment horizontal="center" vertical="center"/>
    </xf>
    <xf numFmtId="0" fontId="4" fillId="0" borderId="35" xfId="58" applyFont="1" applyBorder="1" applyAlignment="1">
      <alignment horizontal="right" vertical="center"/>
    </xf>
    <xf numFmtId="0" fontId="11" fillId="0" borderId="36" xfId="58" applyFont="1" applyBorder="1" applyAlignment="1">
      <alignment horizontal="right" vertical="center"/>
    </xf>
    <xf numFmtId="0" fontId="11" fillId="0" borderId="139" xfId="58" applyFont="1" applyBorder="1" applyAlignment="1">
      <alignment horizontal="right" vertical="center"/>
    </xf>
    <xf numFmtId="0" fontId="4" fillId="0" borderId="0" xfId="58" applyFont="1" applyAlignment="1">
      <alignment horizontal="center" vertical="center"/>
    </xf>
    <xf numFmtId="0" fontId="4" fillId="0" borderId="0" xfId="58" applyFont="1" applyAlignment="1">
      <alignment vertical="center"/>
    </xf>
    <xf numFmtId="0" fontId="4" fillId="0" borderId="168" xfId="58" applyFont="1" applyBorder="1" applyAlignment="1">
      <alignment horizontal="right" vertical="center"/>
    </xf>
    <xf numFmtId="0" fontId="4" fillId="0" borderId="176" xfId="58" applyFont="1" applyBorder="1" applyAlignment="1">
      <alignment horizontal="right" vertical="center"/>
    </xf>
    <xf numFmtId="0" fontId="4" fillId="0" borderId="177" xfId="58" applyFont="1" applyBorder="1" applyAlignment="1">
      <alignment horizontal="right" vertical="center"/>
    </xf>
    <xf numFmtId="0" fontId="4" fillId="0" borderId="0" xfId="58" applyFont="1" applyAlignment="1">
      <alignment horizontal="center" vertical="center" wrapText="1"/>
    </xf>
    <xf numFmtId="0" fontId="4" fillId="0" borderId="0" xfId="58" applyFont="1" applyAlignment="1">
      <alignment horizontal="right" vertical="center"/>
    </xf>
    <xf numFmtId="0" fontId="7" fillId="0" borderId="8" xfId="58" applyFont="1" applyBorder="1" applyAlignment="1">
      <alignment horizontal="center" vertical="center"/>
    </xf>
    <xf numFmtId="0" fontId="7" fillId="0" borderId="31" xfId="58" applyFont="1" applyBorder="1" applyAlignment="1">
      <alignment horizontal="center" vertical="center"/>
    </xf>
    <xf numFmtId="0" fontId="11" fillId="0" borderId="0" xfId="47" applyFont="1" applyAlignment="1">
      <alignment horizontal="left" vertical="center" wrapText="1"/>
    </xf>
    <xf numFmtId="179" fontId="11" fillId="0" borderId="0" xfId="58" applyNumberFormat="1" applyFont="1" applyAlignment="1">
      <alignment horizontal="center" vertical="top"/>
    </xf>
    <xf numFmtId="0" fontId="4" fillId="0" borderId="38" xfId="58" applyFont="1" applyBorder="1" applyAlignment="1">
      <alignment horizontal="right" vertical="center" wrapText="1"/>
    </xf>
    <xf numFmtId="0" fontId="3" fillId="0" borderId="51" xfId="58" applyFont="1" applyBorder="1" applyAlignment="1">
      <alignment horizontal="left" vertical="center"/>
    </xf>
    <xf numFmtId="0" fontId="3" fillId="0" borderId="37" xfId="58" applyFont="1" applyBorder="1" applyAlignment="1">
      <alignment horizontal="left" vertical="center"/>
    </xf>
    <xf numFmtId="0" fontId="4" fillId="0" borderId="36" xfId="58" applyFont="1" applyBorder="1" applyAlignment="1">
      <alignment horizontal="right" vertical="center"/>
    </xf>
    <xf numFmtId="0" fontId="4" fillId="0" borderId="139" xfId="58" applyFont="1" applyBorder="1" applyAlignment="1">
      <alignment horizontal="right" vertical="center"/>
    </xf>
    <xf numFmtId="0" fontId="7" fillId="0" borderId="126" xfId="58" applyFont="1" applyBorder="1" applyAlignment="1">
      <alignment horizontal="center" vertical="center"/>
    </xf>
    <xf numFmtId="0" fontId="7" fillId="0" borderId="18" xfId="58" applyFont="1" applyBorder="1" applyAlignment="1">
      <alignment horizontal="center" vertical="center"/>
    </xf>
    <xf numFmtId="0" fontId="3" fillId="0" borderId="157" xfId="58" applyFont="1" applyBorder="1" applyAlignment="1">
      <alignment horizontal="left" vertical="center"/>
    </xf>
    <xf numFmtId="0" fontId="71" fillId="0" borderId="9" xfId="58" applyFont="1" applyBorder="1" applyAlignment="1">
      <alignment horizontal="center" vertical="center"/>
    </xf>
    <xf numFmtId="0" fontId="71" fillId="0" borderId="0" xfId="58" applyFont="1" applyAlignment="1">
      <alignment horizontal="center" vertical="center"/>
    </xf>
    <xf numFmtId="0" fontId="25" fillId="0" borderId="0" xfId="47" applyFont="1" applyAlignment="1">
      <alignment horizontal="center" vertical="center"/>
    </xf>
    <xf numFmtId="0" fontId="11" fillId="0" borderId="72" xfId="47" applyFont="1" applyBorder="1" applyAlignment="1">
      <alignment horizontal="center" vertical="center"/>
    </xf>
    <xf numFmtId="0" fontId="11" fillId="0" borderId="122" xfId="47" applyFont="1" applyBorder="1" applyAlignment="1">
      <alignment horizontal="center" vertical="center"/>
    </xf>
    <xf numFmtId="0" fontId="11" fillId="0" borderId="150" xfId="47" applyFont="1" applyBorder="1" applyAlignment="1">
      <alignment horizontal="center" vertical="center"/>
    </xf>
    <xf numFmtId="0" fontId="11" fillId="0" borderId="146" xfId="47" applyFont="1" applyBorder="1" applyAlignment="1">
      <alignment horizontal="left" vertical="center"/>
    </xf>
    <xf numFmtId="0" fontId="11" fillId="0" borderId="137" xfId="47" applyFont="1" applyBorder="1" applyAlignment="1">
      <alignment horizontal="left" vertical="center"/>
    </xf>
    <xf numFmtId="0" fontId="11" fillId="0" borderId="138" xfId="47" applyFont="1" applyBorder="1" applyAlignment="1">
      <alignment horizontal="left" vertical="center"/>
    </xf>
    <xf numFmtId="0" fontId="11" fillId="0" borderId="103" xfId="47" applyFont="1" applyBorder="1" applyAlignment="1">
      <alignment horizontal="left" vertical="center"/>
    </xf>
    <xf numFmtId="0" fontId="11" fillId="0" borderId="105" xfId="47" applyFont="1" applyBorder="1" applyAlignment="1">
      <alignment horizontal="left" vertical="center"/>
    </xf>
    <xf numFmtId="0" fontId="11" fillId="0" borderId="107" xfId="47" applyFont="1" applyBorder="1" applyAlignment="1">
      <alignment horizontal="left" vertical="center"/>
    </xf>
    <xf numFmtId="0" fontId="11" fillId="0" borderId="47" xfId="47" applyFont="1" applyBorder="1" applyAlignment="1">
      <alignment horizontal="left" vertical="center"/>
    </xf>
    <xf numFmtId="0" fontId="11" fillId="0" borderId="97" xfId="47" applyFont="1" applyBorder="1" applyAlignment="1">
      <alignment horizontal="left" vertical="center"/>
    </xf>
    <xf numFmtId="0" fontId="11" fillId="0" borderId="68" xfId="47" applyFont="1" applyBorder="1" applyAlignment="1">
      <alignment horizontal="left" vertical="center"/>
    </xf>
    <xf numFmtId="0" fontId="11" fillId="0" borderId="88" xfId="47" applyFont="1" applyBorder="1" applyAlignment="1">
      <alignment horizontal="left" vertical="center"/>
    </xf>
    <xf numFmtId="0" fontId="11" fillId="0" borderId="112" xfId="47" applyFont="1" applyBorder="1" applyAlignment="1">
      <alignment horizontal="left" vertical="center"/>
    </xf>
    <xf numFmtId="0" fontId="11" fillId="0" borderId="9" xfId="47" applyFont="1" applyBorder="1" applyAlignment="1">
      <alignment horizontal="left" vertical="center"/>
    </xf>
    <xf numFmtId="0" fontId="11" fillId="0" borderId="53" xfId="47" applyFont="1" applyBorder="1" applyAlignment="1">
      <alignment horizontal="left" vertical="center"/>
    </xf>
    <xf numFmtId="0" fontId="11" fillId="0" borderId="55" xfId="47" applyFont="1" applyBorder="1" applyAlignment="1">
      <alignment horizontal="left" vertical="center"/>
    </xf>
    <xf numFmtId="0" fontId="11" fillId="0" borderId="102" xfId="47" applyFont="1" applyBorder="1" applyAlignment="1">
      <alignment horizontal="left" vertical="center"/>
    </xf>
    <xf numFmtId="0" fontId="25" fillId="0" borderId="9" xfId="58" applyFont="1" applyBorder="1" applyAlignment="1">
      <alignment horizontal="left" vertical="center"/>
    </xf>
    <xf numFmtId="0" fontId="25" fillId="0" borderId="0" xfId="58" applyFont="1" applyAlignment="1">
      <alignment horizontal="left" vertical="center"/>
    </xf>
    <xf numFmtId="0" fontId="7" fillId="0" borderId="0" xfId="47" applyFont="1" applyAlignment="1">
      <alignment horizontal="left" vertical="center" wrapText="1"/>
    </xf>
    <xf numFmtId="0" fontId="11" fillId="0" borderId="147" xfId="47" applyFont="1" applyBorder="1" applyAlignment="1">
      <alignment horizontal="left" vertical="center"/>
    </xf>
    <xf numFmtId="0" fontId="11" fillId="0" borderId="149" xfId="47" applyFont="1" applyBorder="1" applyAlignment="1">
      <alignment horizontal="left" vertical="center"/>
    </xf>
    <xf numFmtId="0" fontId="11" fillId="0" borderId="89" xfId="47" applyFont="1" applyBorder="1" applyAlignment="1">
      <alignment horizontal="left" vertical="center"/>
    </xf>
    <xf numFmtId="0" fontId="11" fillId="0" borderId="113" xfId="47" applyFont="1" applyBorder="1" applyAlignment="1">
      <alignment horizontal="left" vertical="center"/>
    </xf>
    <xf numFmtId="0" fontId="11" fillId="0" borderId="35" xfId="47" applyFont="1" applyBorder="1" applyAlignment="1">
      <alignment horizontal="left" vertical="center"/>
    </xf>
    <xf numFmtId="0" fontId="11" fillId="0" borderId="49" xfId="47" applyFont="1" applyBorder="1" applyAlignment="1">
      <alignment horizontal="left" vertical="center"/>
    </xf>
    <xf numFmtId="38" fontId="0" fillId="0" borderId="0" xfId="41" applyFont="1" applyFill="1" applyAlignment="1">
      <alignment horizontal="left" vertical="top" wrapText="1"/>
    </xf>
    <xf numFmtId="38" fontId="0" fillId="0" borderId="0" xfId="41" applyFont="1" applyFill="1" applyAlignment="1">
      <alignment horizontal="left" vertical="top"/>
    </xf>
    <xf numFmtId="0" fontId="4" fillId="0" borderId="0" xfId="100" applyFont="1" applyAlignment="1">
      <alignment horizontal="right" vertical="center"/>
    </xf>
    <xf numFmtId="179" fontId="11" fillId="0" borderId="0" xfId="99" applyNumberFormat="1" applyFont="1" applyAlignment="1">
      <alignment horizontal="center" vertical="center"/>
    </xf>
    <xf numFmtId="181" fontId="40" fillId="0" borderId="127" xfId="0" applyNumberFormat="1" applyFont="1" applyBorder="1" applyAlignment="1">
      <alignment horizontal="center" vertical="center"/>
    </xf>
    <xf numFmtId="181" fontId="40" fillId="0" borderId="56" xfId="0" applyNumberFormat="1" applyFont="1" applyBorder="1" applyAlignment="1">
      <alignment horizontal="center" vertical="center"/>
    </xf>
    <xf numFmtId="181" fontId="0" fillId="0" borderId="87" xfId="0" applyNumberFormat="1" applyBorder="1" applyAlignment="1">
      <alignment horizontal="center" vertical="center"/>
    </xf>
    <xf numFmtId="179" fontId="11" fillId="0" borderId="50" xfId="99" applyNumberFormat="1" applyFont="1" applyBorder="1" applyAlignment="1">
      <alignment horizontal="center" vertical="center"/>
    </xf>
    <xf numFmtId="179" fontId="11" fillId="0" borderId="56" xfId="99" applyNumberFormat="1" applyFont="1" applyBorder="1" applyAlignment="1">
      <alignment horizontal="center" vertical="center"/>
    </xf>
    <xf numFmtId="0" fontId="4" fillId="0" borderId="173" xfId="100" applyFont="1" applyBorder="1" applyAlignment="1">
      <alignment horizontal="right" vertical="center"/>
    </xf>
    <xf numFmtId="0" fontId="4" fillId="0" borderId="171" xfId="100" applyFont="1" applyBorder="1" applyAlignment="1">
      <alignment horizontal="right" vertical="center"/>
    </xf>
    <xf numFmtId="0" fontId="4" fillId="0" borderId="174" xfId="100" applyFont="1" applyBorder="1" applyAlignment="1">
      <alignment horizontal="right" vertical="center"/>
    </xf>
    <xf numFmtId="188" fontId="51" fillId="0" borderId="173" xfId="0" applyNumberFormat="1" applyFont="1" applyBorder="1" applyAlignment="1">
      <alignment horizontal="right" vertical="center"/>
    </xf>
    <xf numFmtId="188" fontId="51" fillId="0" borderId="174" xfId="0" applyNumberFormat="1" applyFont="1" applyBorder="1" applyAlignment="1">
      <alignment horizontal="right" vertical="center"/>
    </xf>
    <xf numFmtId="181" fontId="51" fillId="0" borderId="0" xfId="0" applyNumberFormat="1" applyFont="1" applyAlignment="1">
      <alignment horizontal="right" vertical="center"/>
    </xf>
    <xf numFmtId="38" fontId="49" fillId="0" borderId="0" xfId="41" applyFont="1" applyFill="1" applyAlignment="1">
      <alignment horizontal="left" vertical="center" wrapText="1"/>
    </xf>
    <xf numFmtId="0" fontId="7" fillId="0" borderId="102" xfId="99" applyFont="1" applyBorder="1" applyAlignment="1">
      <alignment horizontal="center" vertical="center"/>
    </xf>
    <xf numFmtId="0" fontId="7" fillId="0" borderId="30" xfId="99" applyFont="1" applyBorder="1" applyAlignment="1">
      <alignment horizontal="center" vertical="center"/>
    </xf>
    <xf numFmtId="0" fontId="7" fillId="0" borderId="52" xfId="99" applyFont="1" applyBorder="1" applyAlignment="1">
      <alignment horizontal="center" vertical="center"/>
    </xf>
    <xf numFmtId="0" fontId="7" fillId="0" borderId="19" xfId="99" applyFont="1" applyBorder="1" applyAlignment="1">
      <alignment horizontal="center" vertical="center"/>
    </xf>
    <xf numFmtId="0" fontId="7" fillId="0" borderId="13" xfId="99" applyFont="1" applyBorder="1" applyAlignment="1">
      <alignment horizontal="center" vertical="center" wrapText="1"/>
    </xf>
    <xf numFmtId="0" fontId="7" fillId="0" borderId="145" xfId="99" applyFont="1" applyBorder="1" applyAlignment="1">
      <alignment horizontal="center" vertical="center"/>
    </xf>
    <xf numFmtId="0" fontId="7" fillId="0" borderId="100" xfId="99" applyFont="1" applyBorder="1" applyAlignment="1">
      <alignment horizontal="center" vertical="center"/>
    </xf>
    <xf numFmtId="0" fontId="7" fillId="0" borderId="136" xfId="99" applyFont="1" applyBorder="1" applyAlignment="1">
      <alignment horizontal="center" vertical="center"/>
    </xf>
    <xf numFmtId="0" fontId="7" fillId="0" borderId="60" xfId="99" applyFont="1" applyBorder="1" applyAlignment="1">
      <alignment horizontal="center" vertical="center" wrapText="1"/>
    </xf>
    <xf numFmtId="0" fontId="7" fillId="0" borderId="15" xfId="99" applyFont="1" applyBorder="1" applyAlignment="1">
      <alignment horizontal="center" vertical="center" wrapText="1"/>
    </xf>
    <xf numFmtId="0" fontId="7" fillId="0" borderId="123" xfId="99" applyFont="1" applyBorder="1" applyAlignment="1">
      <alignment horizontal="center" vertical="center" wrapText="1"/>
    </xf>
    <xf numFmtId="0" fontId="7" fillId="0" borderId="43" xfId="99" applyFont="1" applyBorder="1" applyAlignment="1">
      <alignment horizontal="center" vertical="center" wrapText="1"/>
    </xf>
    <xf numFmtId="179" fontId="11" fillId="0" borderId="103" xfId="99" applyNumberFormat="1" applyFont="1" applyBorder="1" applyAlignment="1">
      <alignment horizontal="center" vertical="center"/>
    </xf>
    <xf numFmtId="179" fontId="11" fillId="0" borderId="105" xfId="99" applyNumberFormat="1" applyFont="1" applyBorder="1" applyAlignment="1">
      <alignment horizontal="center" vertical="center"/>
    </xf>
    <xf numFmtId="179" fontId="11" fillId="0" borderId="107" xfId="99" applyNumberFormat="1" applyFont="1" applyBorder="1" applyAlignment="1">
      <alignment horizontal="center" vertical="center"/>
    </xf>
    <xf numFmtId="179" fontId="11" fillId="0" borderId="47" xfId="99" applyNumberFormat="1" applyFont="1" applyBorder="1" applyAlignment="1">
      <alignment horizontal="center" vertical="center"/>
    </xf>
    <xf numFmtId="179" fontId="11" fillId="0" borderId="35" xfId="99" applyNumberFormat="1" applyFont="1" applyBorder="1" applyAlignment="1">
      <alignment horizontal="center" vertical="center"/>
    </xf>
    <xf numFmtId="179" fontId="11" fillId="0" borderId="49" xfId="99" applyNumberFormat="1" applyFont="1" applyBorder="1" applyAlignment="1">
      <alignment horizontal="center" vertical="center"/>
    </xf>
    <xf numFmtId="181" fontId="0" fillId="0" borderId="56" xfId="0" applyNumberFormat="1" applyBorder="1" applyAlignment="1">
      <alignment horizontal="center" vertical="center"/>
    </xf>
    <xf numFmtId="181" fontId="40" fillId="0" borderId="55" xfId="0" applyNumberFormat="1" applyFont="1" applyBorder="1" applyAlignment="1">
      <alignment horizontal="center" vertical="center" wrapText="1"/>
    </xf>
    <xf numFmtId="181" fontId="0" fillId="0" borderId="68" xfId="0" applyNumberFormat="1" applyBorder="1" applyAlignment="1">
      <alignment horizontal="center" vertical="center"/>
    </xf>
    <xf numFmtId="0" fontId="7" fillId="0" borderId="135" xfId="99" applyFont="1" applyBorder="1" applyAlignment="1">
      <alignment horizontal="center" vertical="center" wrapText="1"/>
    </xf>
    <xf numFmtId="0" fontId="7" fillId="0" borderId="110" xfId="99" applyFont="1" applyBorder="1" applyAlignment="1">
      <alignment horizontal="center" vertical="center"/>
    </xf>
    <xf numFmtId="38" fontId="40" fillId="0" borderId="0" xfId="41" applyFont="1" applyFill="1" applyAlignment="1">
      <alignment horizontal="left" vertical="top" wrapText="1"/>
    </xf>
    <xf numFmtId="0" fontId="4" fillId="0" borderId="165" xfId="100" applyFont="1" applyBorder="1" applyAlignment="1">
      <alignment horizontal="right" vertical="center"/>
    </xf>
    <xf numFmtId="0" fontId="4" fillId="0" borderId="166" xfId="100" applyFont="1" applyBorder="1" applyAlignment="1">
      <alignment horizontal="right" vertical="center"/>
    </xf>
    <xf numFmtId="0" fontId="4" fillId="0" borderId="167" xfId="100" applyFont="1" applyBorder="1" applyAlignment="1">
      <alignment horizontal="right" vertical="center"/>
    </xf>
    <xf numFmtId="179" fontId="11" fillId="0" borderId="8" xfId="99" applyNumberFormat="1" applyFont="1" applyBorder="1" applyAlignment="1">
      <alignment horizontal="center" vertical="center"/>
    </xf>
    <xf numFmtId="0" fontId="97" fillId="0" borderId="0" xfId="0" applyFont="1" applyAlignment="1">
      <alignment horizontal="left" vertical="center" wrapText="1"/>
    </xf>
    <xf numFmtId="0" fontId="100" fillId="10" borderId="17" xfId="0" applyFont="1" applyFill="1" applyBorder="1" applyAlignment="1">
      <alignment horizontal="center" vertical="center"/>
    </xf>
    <xf numFmtId="0" fontId="100" fillId="10" borderId="21" xfId="0" applyFont="1" applyFill="1" applyBorder="1" applyAlignment="1">
      <alignment horizontal="center" vertical="center"/>
    </xf>
    <xf numFmtId="0" fontId="100" fillId="10" borderId="17" xfId="0" applyFont="1" applyFill="1" applyBorder="1" applyAlignment="1">
      <alignment horizontal="center" vertical="center" wrapText="1"/>
    </xf>
    <xf numFmtId="0" fontId="100" fillId="10" borderId="21" xfId="0" applyFont="1" applyFill="1" applyBorder="1" applyAlignment="1">
      <alignment horizontal="center" vertical="center" wrapText="1"/>
    </xf>
    <xf numFmtId="0" fontId="7" fillId="11" borderId="17" xfId="0" applyFont="1" applyFill="1" applyBorder="1" applyAlignment="1">
      <alignment horizontal="center" vertical="center" wrapText="1"/>
    </xf>
    <xf numFmtId="0" fontId="7" fillId="11" borderId="186" xfId="0" applyFont="1" applyFill="1" applyBorder="1" applyAlignment="1">
      <alignment horizontal="center" vertical="center" wrapText="1"/>
    </xf>
    <xf numFmtId="0" fontId="100" fillId="10" borderId="11" xfId="0" applyFont="1" applyFill="1" applyBorder="1" applyAlignment="1">
      <alignment horizontal="center" vertical="center"/>
    </xf>
    <xf numFmtId="0" fontId="100" fillId="10" borderId="34" xfId="0" applyFont="1" applyFill="1" applyBorder="1" applyAlignment="1">
      <alignment horizontal="center" vertical="center"/>
    </xf>
    <xf numFmtId="55" fontId="50" fillId="0" borderId="67" xfId="0" applyNumberFormat="1" applyFont="1" applyBorder="1" applyAlignment="1">
      <alignment horizontal="right" vertical="center"/>
    </xf>
    <xf numFmtId="55" fontId="50" fillId="0" borderId="23" xfId="0" applyNumberFormat="1" applyFont="1" applyBorder="1" applyAlignment="1">
      <alignment horizontal="right" vertical="center"/>
    </xf>
    <xf numFmtId="55" fontId="17" fillId="0" borderId="67" xfId="0" applyNumberFormat="1" applyFont="1" applyBorder="1" applyAlignment="1">
      <alignment horizontal="right" vertical="center"/>
    </xf>
    <xf numFmtId="55" fontId="17" fillId="0" borderId="23" xfId="0" applyNumberFormat="1" applyFont="1" applyBorder="1" applyAlignment="1">
      <alignment horizontal="right" vertical="center"/>
    </xf>
    <xf numFmtId="0" fontId="50" fillId="0" borderId="17" xfId="0" applyFont="1" applyBorder="1" applyAlignment="1">
      <alignment horizontal="left" vertical="center" wrapText="1"/>
    </xf>
    <xf numFmtId="0" fontId="50" fillId="0" borderId="21" xfId="0" applyFont="1" applyBorder="1" applyAlignment="1">
      <alignment horizontal="left" vertical="center" wrapText="1"/>
    </xf>
    <xf numFmtId="55" fontId="50" fillId="0" borderId="3" xfId="0" applyNumberFormat="1" applyFont="1" applyBorder="1" applyAlignment="1">
      <alignment horizontal="left" vertical="center" wrapText="1"/>
    </xf>
    <xf numFmtId="0" fontId="50" fillId="0" borderId="3" xfId="0" applyFont="1" applyBorder="1" applyAlignment="1">
      <alignment horizontal="left" vertical="center"/>
    </xf>
  </cellXfs>
  <cellStyles count="101">
    <cellStyle name="スタイル 1" xfId="1" xr:uid="{00000000-0005-0000-0000-000000000000}"/>
    <cellStyle name="パーセント 2" xfId="2" xr:uid="{00000000-0005-0000-0000-000001000000}"/>
    <cellStyle name="ハイパーリンク 10" xfId="3" xr:uid="{00000000-0005-0000-0000-000002000000}"/>
    <cellStyle name="ハイパーリンク 11" xfId="4" xr:uid="{00000000-0005-0000-0000-000003000000}"/>
    <cellStyle name="ハイパーリンク 12" xfId="5" xr:uid="{00000000-0005-0000-0000-000004000000}"/>
    <cellStyle name="ハイパーリンク 13" xfId="6" xr:uid="{00000000-0005-0000-0000-000005000000}"/>
    <cellStyle name="ハイパーリンク 14" xfId="7" xr:uid="{00000000-0005-0000-0000-000006000000}"/>
    <cellStyle name="ハイパーリンク 15" xfId="8" xr:uid="{00000000-0005-0000-0000-000007000000}"/>
    <cellStyle name="ハイパーリンク 16" xfId="9" xr:uid="{00000000-0005-0000-0000-000008000000}"/>
    <cellStyle name="ハイパーリンク 17" xfId="10" xr:uid="{00000000-0005-0000-0000-000009000000}"/>
    <cellStyle name="ハイパーリンク 18" xfId="11" xr:uid="{00000000-0005-0000-0000-00000A000000}"/>
    <cellStyle name="ハイパーリンク 19" xfId="12" xr:uid="{00000000-0005-0000-0000-00000B000000}"/>
    <cellStyle name="ハイパーリンク 2" xfId="13" xr:uid="{00000000-0005-0000-0000-00000C000000}"/>
    <cellStyle name="ハイパーリンク 20" xfId="14" xr:uid="{00000000-0005-0000-0000-00000D000000}"/>
    <cellStyle name="ハイパーリンク 21" xfId="15" xr:uid="{00000000-0005-0000-0000-00000E000000}"/>
    <cellStyle name="ハイパーリンク 22" xfId="16" xr:uid="{00000000-0005-0000-0000-00000F000000}"/>
    <cellStyle name="ハイパーリンク 23" xfId="17" xr:uid="{00000000-0005-0000-0000-000010000000}"/>
    <cellStyle name="ハイパーリンク 24" xfId="18" xr:uid="{00000000-0005-0000-0000-000011000000}"/>
    <cellStyle name="ハイパーリンク 25" xfId="19" xr:uid="{00000000-0005-0000-0000-000012000000}"/>
    <cellStyle name="ハイパーリンク 26" xfId="20" xr:uid="{00000000-0005-0000-0000-000013000000}"/>
    <cellStyle name="ハイパーリンク 27" xfId="21" xr:uid="{00000000-0005-0000-0000-000014000000}"/>
    <cellStyle name="ハイパーリンク 28" xfId="22" xr:uid="{00000000-0005-0000-0000-000015000000}"/>
    <cellStyle name="ハイパーリンク 29" xfId="23" xr:uid="{00000000-0005-0000-0000-000016000000}"/>
    <cellStyle name="ハイパーリンク 3" xfId="24" xr:uid="{00000000-0005-0000-0000-000017000000}"/>
    <cellStyle name="ハイパーリンク 30" xfId="25" xr:uid="{00000000-0005-0000-0000-000018000000}"/>
    <cellStyle name="ハイパーリンク 31" xfId="26" xr:uid="{00000000-0005-0000-0000-000019000000}"/>
    <cellStyle name="ハイパーリンク 32" xfId="27" xr:uid="{00000000-0005-0000-0000-00001A000000}"/>
    <cellStyle name="ハイパーリンク 33" xfId="28" xr:uid="{00000000-0005-0000-0000-00001B000000}"/>
    <cellStyle name="ハイパーリンク 34" xfId="29" xr:uid="{00000000-0005-0000-0000-00001C000000}"/>
    <cellStyle name="ハイパーリンク 35" xfId="30" xr:uid="{00000000-0005-0000-0000-00001D000000}"/>
    <cellStyle name="ハイパーリンク 36" xfId="31" xr:uid="{00000000-0005-0000-0000-00001E000000}"/>
    <cellStyle name="ハイパーリンク 37" xfId="32" xr:uid="{00000000-0005-0000-0000-00001F000000}"/>
    <cellStyle name="ハイパーリンク 38" xfId="33" xr:uid="{00000000-0005-0000-0000-000020000000}"/>
    <cellStyle name="ハイパーリンク 39" xfId="34" xr:uid="{00000000-0005-0000-0000-000021000000}"/>
    <cellStyle name="ハイパーリンク 4" xfId="35" xr:uid="{00000000-0005-0000-0000-000022000000}"/>
    <cellStyle name="ハイパーリンク 5" xfId="36" xr:uid="{00000000-0005-0000-0000-000023000000}"/>
    <cellStyle name="ハイパーリンク 6" xfId="37" xr:uid="{00000000-0005-0000-0000-000024000000}"/>
    <cellStyle name="ハイパーリンク 7" xfId="38" xr:uid="{00000000-0005-0000-0000-000025000000}"/>
    <cellStyle name="ハイパーリンク 8" xfId="39" xr:uid="{00000000-0005-0000-0000-000026000000}"/>
    <cellStyle name="ハイパーリンク 9" xfId="40" xr:uid="{00000000-0005-0000-0000-000027000000}"/>
    <cellStyle name="桁区切り" xfId="41" builtinId="6"/>
    <cellStyle name="桁区切り 2" xfId="42" xr:uid="{00000000-0005-0000-0000-000029000000}"/>
    <cellStyle name="桁区切り 2 2" xfId="43" xr:uid="{00000000-0005-0000-0000-00002A000000}"/>
    <cellStyle name="桁区切り 3" xfId="44" xr:uid="{00000000-0005-0000-0000-00002B000000}"/>
    <cellStyle name="桁区切り 4" xfId="45" xr:uid="{00000000-0005-0000-0000-00002C000000}"/>
    <cellStyle name="桁区切り 5" xfId="46" xr:uid="{00000000-0005-0000-0000-00002D000000}"/>
    <cellStyle name="標準" xfId="0" builtinId="0"/>
    <cellStyle name="標準 10" xfId="47" xr:uid="{00000000-0005-0000-0000-00002F000000}"/>
    <cellStyle name="標準 2" xfId="48" xr:uid="{00000000-0005-0000-0000-000030000000}"/>
    <cellStyle name="標準 2 2" xfId="49" xr:uid="{00000000-0005-0000-0000-000031000000}"/>
    <cellStyle name="標準 3" xfId="50" xr:uid="{00000000-0005-0000-0000-000032000000}"/>
    <cellStyle name="標準 4" xfId="51" xr:uid="{00000000-0005-0000-0000-000033000000}"/>
    <cellStyle name="標準 4 2" xfId="52" xr:uid="{00000000-0005-0000-0000-000034000000}"/>
    <cellStyle name="標準 5" xfId="53" xr:uid="{00000000-0005-0000-0000-000035000000}"/>
    <cellStyle name="標準 6" xfId="54" xr:uid="{00000000-0005-0000-0000-000036000000}"/>
    <cellStyle name="標準 7" xfId="55" xr:uid="{00000000-0005-0000-0000-000037000000}"/>
    <cellStyle name="標準 8" xfId="56" xr:uid="{00000000-0005-0000-0000-000038000000}"/>
    <cellStyle name="標準 9" xfId="57" xr:uid="{00000000-0005-0000-0000-000039000000}"/>
    <cellStyle name="標準_Sheet1" xfId="58" xr:uid="{00000000-0005-0000-0000-00003A000000}"/>
    <cellStyle name="標準_Sheet1 2" xfId="99" xr:uid="{00000000-0005-0000-0000-00003B000000}"/>
    <cellStyle name="標準_Sheet1 2 2" xfId="100" xr:uid="{00000000-0005-0000-0000-00003C000000}"/>
    <cellStyle name="標準_ﾀﾝｻﾞﾆｱ3年次概算040412旧.xls" xfId="59" xr:uid="{00000000-0005-0000-0000-00003D000000}"/>
    <cellStyle name="標準_最終見積書-備考欄なし(提出版).xls" xfId="60" xr:uid="{00000000-0005-0000-0000-00003E000000}"/>
    <cellStyle name="表示済みのハイパーリンク 10" xfId="61" xr:uid="{00000000-0005-0000-0000-00003F000000}"/>
    <cellStyle name="表示済みのハイパーリンク 11" xfId="62" xr:uid="{00000000-0005-0000-0000-000040000000}"/>
    <cellStyle name="表示済みのハイパーリンク 12" xfId="63" xr:uid="{00000000-0005-0000-0000-000041000000}"/>
    <cellStyle name="表示済みのハイパーリンク 13" xfId="64" xr:uid="{00000000-0005-0000-0000-000042000000}"/>
    <cellStyle name="表示済みのハイパーリンク 14" xfId="65" xr:uid="{00000000-0005-0000-0000-000043000000}"/>
    <cellStyle name="表示済みのハイパーリンク 15" xfId="66" xr:uid="{00000000-0005-0000-0000-000044000000}"/>
    <cellStyle name="表示済みのハイパーリンク 16" xfId="67" xr:uid="{00000000-0005-0000-0000-000045000000}"/>
    <cellStyle name="表示済みのハイパーリンク 17" xfId="68" xr:uid="{00000000-0005-0000-0000-000046000000}"/>
    <cellStyle name="表示済みのハイパーリンク 18" xfId="69" xr:uid="{00000000-0005-0000-0000-000047000000}"/>
    <cellStyle name="表示済みのハイパーリンク 19" xfId="70" xr:uid="{00000000-0005-0000-0000-000048000000}"/>
    <cellStyle name="表示済みのハイパーリンク 2" xfId="71" xr:uid="{00000000-0005-0000-0000-000049000000}"/>
    <cellStyle name="表示済みのハイパーリンク 20" xfId="72" xr:uid="{00000000-0005-0000-0000-00004A000000}"/>
    <cellStyle name="表示済みのハイパーリンク 21" xfId="73" xr:uid="{00000000-0005-0000-0000-00004B000000}"/>
    <cellStyle name="表示済みのハイパーリンク 22" xfId="74" xr:uid="{00000000-0005-0000-0000-00004C000000}"/>
    <cellStyle name="表示済みのハイパーリンク 23" xfId="75" xr:uid="{00000000-0005-0000-0000-00004D000000}"/>
    <cellStyle name="表示済みのハイパーリンク 24" xfId="76" xr:uid="{00000000-0005-0000-0000-00004E000000}"/>
    <cellStyle name="表示済みのハイパーリンク 25" xfId="77" xr:uid="{00000000-0005-0000-0000-00004F000000}"/>
    <cellStyle name="表示済みのハイパーリンク 26" xfId="78" xr:uid="{00000000-0005-0000-0000-000050000000}"/>
    <cellStyle name="表示済みのハイパーリンク 27" xfId="79" xr:uid="{00000000-0005-0000-0000-000051000000}"/>
    <cellStyle name="表示済みのハイパーリンク 28" xfId="80" xr:uid="{00000000-0005-0000-0000-000052000000}"/>
    <cellStyle name="表示済みのハイパーリンク 29" xfId="81" xr:uid="{00000000-0005-0000-0000-000053000000}"/>
    <cellStyle name="表示済みのハイパーリンク 3" xfId="82" xr:uid="{00000000-0005-0000-0000-000054000000}"/>
    <cellStyle name="表示済みのハイパーリンク 30" xfId="83" xr:uid="{00000000-0005-0000-0000-000055000000}"/>
    <cellStyle name="表示済みのハイパーリンク 31" xfId="84" xr:uid="{00000000-0005-0000-0000-000056000000}"/>
    <cellStyle name="表示済みのハイパーリンク 32" xfId="85" xr:uid="{00000000-0005-0000-0000-000057000000}"/>
    <cellStyle name="表示済みのハイパーリンク 33" xfId="86" xr:uid="{00000000-0005-0000-0000-000058000000}"/>
    <cellStyle name="表示済みのハイパーリンク 34" xfId="87" xr:uid="{00000000-0005-0000-0000-000059000000}"/>
    <cellStyle name="表示済みのハイパーリンク 35" xfId="88" xr:uid="{00000000-0005-0000-0000-00005A000000}"/>
    <cellStyle name="表示済みのハイパーリンク 36" xfId="89" xr:uid="{00000000-0005-0000-0000-00005B000000}"/>
    <cellStyle name="表示済みのハイパーリンク 37" xfId="90" xr:uid="{00000000-0005-0000-0000-00005C000000}"/>
    <cellStyle name="表示済みのハイパーリンク 38" xfId="91" xr:uid="{00000000-0005-0000-0000-00005D000000}"/>
    <cellStyle name="表示済みのハイパーリンク 39" xfId="92" xr:uid="{00000000-0005-0000-0000-00005E000000}"/>
    <cellStyle name="表示済みのハイパーリンク 4" xfId="93" xr:uid="{00000000-0005-0000-0000-00005F000000}"/>
    <cellStyle name="表示済みのハイパーリンク 5" xfId="94" xr:uid="{00000000-0005-0000-0000-000060000000}"/>
    <cellStyle name="表示済みのハイパーリンク 6" xfId="95" xr:uid="{00000000-0005-0000-0000-000061000000}"/>
    <cellStyle name="表示済みのハイパーリンク 7" xfId="96" xr:uid="{00000000-0005-0000-0000-000062000000}"/>
    <cellStyle name="表示済みのハイパーリンク 8" xfId="97" xr:uid="{00000000-0005-0000-0000-000063000000}"/>
    <cellStyle name="表示済みのハイパーリンク 9" xfId="98" xr:uid="{00000000-0005-0000-0000-000064000000}"/>
  </cellStyles>
  <dxfs count="0"/>
  <tableStyles count="0" defaultTableStyle="TableStyleMedium2" defaultPivotStyle="PivotStyleLight16"/>
  <colors>
    <mruColors>
      <color rgb="FFCC99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29</xdr:row>
          <xdr:rowOff>146050</xdr:rowOff>
        </xdr:from>
        <xdr:to>
          <xdr:col>2</xdr:col>
          <xdr:colOff>95250</xdr:colOff>
          <xdr:row>29</xdr:row>
          <xdr:rowOff>476250</xdr:rowOff>
        </xdr:to>
        <xdr:sp macro="" textlink="">
          <xdr:nvSpPr>
            <xdr:cNvPr id="133121" name="Check Box 1" hidden="1">
              <a:extLst>
                <a:ext uri="{63B3BB69-23CF-44E3-9099-C40C66FF867C}">
                  <a14:compatExt spid="_x0000_s133121"/>
                </a:ext>
                <a:ext uri="{FF2B5EF4-FFF2-40B4-BE49-F238E27FC236}">
                  <a16:creationId xmlns:a16="http://schemas.microsoft.com/office/drawing/2014/main" id="{00000000-0008-0000-0100-000001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4</xdr:col>
      <xdr:colOff>1085849</xdr:colOff>
      <xdr:row>8</xdr:row>
      <xdr:rowOff>136525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619625" y="1295400"/>
          <a:ext cx="2324099" cy="1384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2023/10</a:t>
          </a:r>
          <a:r>
            <a:rPr kumimoji="1" lang="ja-JP" altLang="en-US" sz="1800"/>
            <a:t>の契約管理ガイドライン改定に伴い、不要となりました。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35550\Desktop\&#27096;&#24335;4-21%20&#31934;&#31639;&#22577;&#21578;&#26126;&#32048;&#65288;2024&#24180;3&#26376;&#29256;&#65289;.xlsx" TargetMode="External"/><Relationship Id="rId1" Type="http://schemas.openxmlformats.org/officeDocument/2006/relationships/externalLinkPath" Target="https://jica365-my.sharepoint.com/personal/onedrive-opesupportdept_jica_go_jp/Documents/330_&#22269;&#38555;&#21332;&#21147;&#35519;&#36948;&#37096;/2_&#37096;&#20869;&#20840;&#21729;/500_&#35519;&#36948;&#32076;&#29702;&#35506;/02_&#31934;&#31639;&#29677;/03_&#12460;&#12452;&#12489;&#12521;&#12452;&#12531;&#12539;&#27096;&#24335;/&#21508;&#31278;&#27096;&#24335;&#12288;HP&#26356;&#26032;&#29992;/&#12467;&#12531;&#12469;&#12523;&#22865;&#32004;&#29992;20250829&#26356;&#26032;/&#27096;&#24335;4-21%20&#31934;&#31639;&#22577;&#21578;&#26126;&#32048;&#65288;2024&#24180;3&#26376;&#29256;&#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ffd\shared\Users\nt-seki05\Desktop\&#31934;&#31639;&#27096;&#24335;&#12288;&#20206;&#32622;&#12365;\&#12463;&#12522;&#12540;&#12531;&#29256;_&#27096;&#24335;4-22_seisan_20210226_ECFA030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02012181&#27096;&#24335;&#38598;EFCA&#12467;&#12513;&#12531;&#12488;&#20837;&#12426;\&#27096;&#24335;4-22\&#12463;&#12522;&#12540;&#12531;&#29256;_&#27096;&#24335;4-22_seisan_20210226_ECFA0308_J_E0315_J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ffd\shared\Users\takagi\Desktop\ECFA&#38306;&#36899;\&#12467;&#12500;&#12540;&#9313;20201130_&#27096;&#24335;4-22_seisan_04-22_201910_.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02012181&#27096;&#24335;&#38598;EFCA&#12467;&#12513;&#12531;&#12488;&#20837;&#12426;\&#27096;&#24335;4-22\&#9313;&#12463;&#12522;&#12540;&#12531;&#29256;_&#27096;&#24335;4-22_seisan_2021022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7096;&#24335;\&#12454;&#12455;&#12502;&#12469;&#12452;&#12488;&#25522;&#36617;&#28155;&#20184;&#36039;&#26009;\&#12304;&#20316;&#26989;&#20013;&#12305;2020&#24180;&#24230;&#26032;&#21046;&#24230;\&#31934;&#31639;&#22577;&#21578;&#26360;&#65288;2021&#24180;&#29256;&#65289;&#12463;&#12522;&#12540;&#1253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従事者基礎情報"/>
      <sheetName val="様式４ 内訳書"/>
      <sheetName val="様式４ 内訳書(QCBS) "/>
      <sheetName val="様式４内訳書(QCBS_ランプサム契約) "/>
      <sheetName val="様式５ 欠番"/>
      <sheetName val="様式６ 報酬額確認 "/>
      <sheetName val="様式７ 業務従事者名簿 "/>
      <sheetName val="様式８ 旅費（航空賃、その他）"/>
      <sheetName val="様式８ 旅費（航空賃、その他） (特例）"/>
      <sheetName val="様式9 合意単価適用分(QCBS)"/>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様式21 打合せ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ECFA案)"/>
      <sheetName val="様式22 削除"/>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
      <sheetName val="様式22 削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ICA変更案"/>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
      <sheetName val="様式17 機材費"/>
      <sheetName val="様式18 再委託費 "/>
      <sheetName val="様式19 国内業務費（技術研修費） (現行)"/>
      <sheetName val="様式20 国内業務費（招へい費） (現行)"/>
      <sheetName val="【参考】様式21 証書添付台紙"/>
      <sheetName val="【参考】様式22 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FA＋JICAコメント"/>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sheetName val="様式22 削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の内容"/>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1 証書添付台紙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O28"/>
  <sheetViews>
    <sheetView view="pageBreakPreview" topLeftCell="A3" zoomScaleNormal="100" zoomScaleSheetLayoutView="100" zoomScalePageLayoutView="80" workbookViewId="0">
      <selection activeCell="C2" sqref="C2"/>
    </sheetView>
  </sheetViews>
  <sheetFormatPr defaultRowHeight="14"/>
  <cols>
    <col min="1" max="1" width="11.25" customWidth="1"/>
    <col min="2" max="2" width="25" bestFit="1" customWidth="1"/>
    <col min="3" max="3" width="23.75" bestFit="1" customWidth="1"/>
    <col min="4" max="4" width="25.75" bestFit="1" customWidth="1"/>
    <col min="5" max="5" width="9.08203125" bestFit="1" customWidth="1"/>
    <col min="6" max="6" width="19.25" bestFit="1" customWidth="1"/>
    <col min="7" max="7" width="12.75" bestFit="1" customWidth="1"/>
    <col min="8" max="8" width="12.75" customWidth="1"/>
    <col min="10" max="10" width="7.75" bestFit="1" customWidth="1"/>
    <col min="11" max="11" width="14.25" customWidth="1"/>
    <col min="12" max="13" width="12.58203125" bestFit="1" customWidth="1"/>
    <col min="14" max="14" width="12.75" customWidth="1"/>
    <col min="15" max="15" width="12.58203125" customWidth="1"/>
  </cols>
  <sheetData>
    <row r="1" spans="1:13" ht="43.5" customHeight="1">
      <c r="A1" s="67" t="s">
        <v>0</v>
      </c>
      <c r="B1" s="67"/>
      <c r="C1" s="67"/>
      <c r="D1" s="67"/>
      <c r="E1" s="67"/>
      <c r="F1" s="67"/>
      <c r="G1" s="67"/>
      <c r="H1" s="67"/>
    </row>
    <row r="2" spans="1:13" ht="25.5" customHeight="1">
      <c r="A2" s="543" t="s">
        <v>1</v>
      </c>
      <c r="B2" s="543"/>
      <c r="C2" s="543"/>
      <c r="D2" s="543"/>
      <c r="E2" s="544"/>
      <c r="F2" s="544"/>
      <c r="G2" s="544"/>
      <c r="H2" s="544"/>
    </row>
    <row r="3" spans="1:13" ht="28">
      <c r="A3" s="543" t="s">
        <v>2</v>
      </c>
      <c r="B3" s="543" t="s">
        <v>3</v>
      </c>
      <c r="C3" s="543" t="s">
        <v>4</v>
      </c>
      <c r="D3" s="543" t="s">
        <v>5</v>
      </c>
      <c r="E3" s="544" t="s">
        <v>6</v>
      </c>
      <c r="F3" s="545"/>
      <c r="G3" s="545"/>
      <c r="H3" s="546" t="s">
        <v>7</v>
      </c>
      <c r="J3" t="s">
        <v>8</v>
      </c>
    </row>
    <row r="4" spans="1:13" ht="24" customHeight="1">
      <c r="A4" s="61">
        <v>1</v>
      </c>
      <c r="B4" s="80" t="s">
        <v>9</v>
      </c>
      <c r="C4" s="82" t="s">
        <v>10</v>
      </c>
      <c r="D4" s="82" t="s">
        <v>11</v>
      </c>
      <c r="E4" s="83">
        <v>2</v>
      </c>
      <c r="F4" s="948"/>
      <c r="G4" s="949"/>
      <c r="H4" s="84" t="s">
        <v>12</v>
      </c>
      <c r="J4" s="139" t="s">
        <v>13</v>
      </c>
      <c r="K4" s="139" t="s">
        <v>14</v>
      </c>
      <c r="L4" s="65" t="s">
        <v>15</v>
      </c>
      <c r="M4" s="65" t="s">
        <v>16</v>
      </c>
    </row>
    <row r="5" spans="1:13" ht="18" customHeight="1">
      <c r="A5" s="61">
        <v>2</v>
      </c>
      <c r="B5" s="80" t="s">
        <v>17</v>
      </c>
      <c r="C5" s="82" t="s">
        <v>18</v>
      </c>
      <c r="D5" s="82" t="s">
        <v>19</v>
      </c>
      <c r="E5" s="83">
        <v>2</v>
      </c>
      <c r="F5" s="950"/>
      <c r="G5" s="951"/>
      <c r="H5" s="84" t="s">
        <v>20</v>
      </c>
      <c r="J5" s="66">
        <v>1</v>
      </c>
      <c r="K5" s="81">
        <v>5</v>
      </c>
      <c r="L5" s="86">
        <v>4500</v>
      </c>
      <c r="M5" s="86">
        <v>13500</v>
      </c>
    </row>
    <row r="6" spans="1:13" ht="18" customHeight="1">
      <c r="A6" s="61">
        <v>3</v>
      </c>
      <c r="B6" s="85" t="s">
        <v>21</v>
      </c>
      <c r="C6" s="82" t="s">
        <v>22</v>
      </c>
      <c r="D6" s="82" t="s">
        <v>23</v>
      </c>
      <c r="E6" s="83">
        <v>3</v>
      </c>
      <c r="F6" s="950"/>
      <c r="G6" s="951"/>
      <c r="H6" s="84" t="s">
        <v>20</v>
      </c>
      <c r="J6" s="66">
        <v>2</v>
      </c>
      <c r="K6" s="81">
        <v>4</v>
      </c>
      <c r="L6" s="86">
        <v>4500</v>
      </c>
      <c r="M6" s="86">
        <v>13500</v>
      </c>
    </row>
    <row r="7" spans="1:13" ht="18" customHeight="1">
      <c r="A7" s="61">
        <v>4</v>
      </c>
      <c r="B7" s="82" t="s">
        <v>24</v>
      </c>
      <c r="C7" s="678" t="s">
        <v>25</v>
      </c>
      <c r="D7" s="82" t="s">
        <v>26</v>
      </c>
      <c r="E7" s="83">
        <v>4</v>
      </c>
      <c r="F7" s="949"/>
      <c r="G7" s="952"/>
      <c r="H7" s="84" t="s">
        <v>20</v>
      </c>
      <c r="J7" s="66">
        <v>3</v>
      </c>
      <c r="K7" s="81">
        <v>3</v>
      </c>
      <c r="L7" s="86">
        <v>3800</v>
      </c>
      <c r="M7" s="86">
        <v>11600</v>
      </c>
    </row>
    <row r="8" spans="1:13" ht="18" customHeight="1">
      <c r="A8" s="61">
        <v>5</v>
      </c>
      <c r="B8" s="82" t="s">
        <v>27</v>
      </c>
      <c r="C8" s="678" t="s">
        <v>28</v>
      </c>
      <c r="D8" s="82" t="s">
        <v>26</v>
      </c>
      <c r="E8" s="83">
        <v>4</v>
      </c>
      <c r="F8" s="952"/>
      <c r="G8" s="952"/>
      <c r="H8" s="84" t="s">
        <v>20</v>
      </c>
      <c r="J8" s="66">
        <v>4</v>
      </c>
      <c r="K8" s="81">
        <v>2</v>
      </c>
      <c r="L8" s="86">
        <v>3800</v>
      </c>
      <c r="M8" s="86">
        <v>11600</v>
      </c>
    </row>
    <row r="9" spans="1:13" ht="15.5" hidden="1">
      <c r="A9" s="61">
        <v>6</v>
      </c>
      <c r="B9" s="80"/>
      <c r="C9" s="82"/>
      <c r="D9" s="82"/>
      <c r="E9" s="83"/>
      <c r="F9" s="84"/>
      <c r="G9" s="83"/>
      <c r="H9" s="84" t="s">
        <v>20</v>
      </c>
      <c r="J9" s="66">
        <v>5</v>
      </c>
      <c r="K9" s="81">
        <v>1</v>
      </c>
      <c r="L9" s="86">
        <v>3800</v>
      </c>
      <c r="M9" s="86">
        <v>11600</v>
      </c>
    </row>
    <row r="10" spans="1:13" ht="15.5" hidden="1">
      <c r="A10" s="61">
        <v>7</v>
      </c>
      <c r="B10" s="80"/>
      <c r="C10" s="82"/>
      <c r="D10" s="82"/>
      <c r="E10" s="83"/>
      <c r="F10" s="83"/>
      <c r="G10" s="83"/>
      <c r="H10" s="84" t="s">
        <v>20</v>
      </c>
      <c r="J10" s="66">
        <v>6</v>
      </c>
      <c r="K10" s="81">
        <v>0</v>
      </c>
      <c r="L10" s="86">
        <v>3200</v>
      </c>
      <c r="M10" s="86">
        <v>9700</v>
      </c>
    </row>
    <row r="11" spans="1:13" hidden="1">
      <c r="A11" s="61">
        <v>8</v>
      </c>
      <c r="B11" s="80"/>
      <c r="C11" s="82"/>
      <c r="D11" s="82"/>
      <c r="E11" s="83"/>
      <c r="F11" s="83"/>
      <c r="G11" s="83"/>
      <c r="H11" s="84" t="s">
        <v>20</v>
      </c>
    </row>
    <row r="12" spans="1:13" hidden="1">
      <c r="A12" s="61">
        <v>9</v>
      </c>
      <c r="B12" s="80"/>
      <c r="C12" s="82"/>
      <c r="D12" s="82"/>
      <c r="E12" s="83"/>
      <c r="F12" s="83"/>
      <c r="G12" s="83"/>
      <c r="H12" s="84" t="s">
        <v>20</v>
      </c>
    </row>
    <row r="13" spans="1:13" hidden="1">
      <c r="A13" s="61">
        <v>10</v>
      </c>
      <c r="B13" s="80"/>
      <c r="C13" s="82"/>
      <c r="D13" s="82"/>
      <c r="E13" s="83"/>
      <c r="F13" s="83"/>
      <c r="G13" s="83"/>
      <c r="H13" s="84" t="s">
        <v>20</v>
      </c>
    </row>
    <row r="14" spans="1:13" hidden="1">
      <c r="A14" s="61">
        <v>11</v>
      </c>
      <c r="B14" s="80"/>
      <c r="C14" s="82"/>
      <c r="D14" s="82"/>
      <c r="E14" s="83"/>
      <c r="F14" s="83"/>
      <c r="G14" s="83"/>
      <c r="H14" s="84" t="s">
        <v>20</v>
      </c>
    </row>
    <row r="15" spans="1:13" hidden="1">
      <c r="A15" s="61">
        <v>12</v>
      </c>
      <c r="B15" s="80"/>
      <c r="C15" s="82"/>
      <c r="D15" s="82"/>
      <c r="E15" s="83"/>
      <c r="F15" s="83"/>
      <c r="G15" s="83"/>
      <c r="H15" s="84" t="s">
        <v>20</v>
      </c>
    </row>
    <row r="16" spans="1:13" hidden="1">
      <c r="A16" s="61">
        <v>13</v>
      </c>
      <c r="B16" s="80"/>
      <c r="C16" s="82"/>
      <c r="D16" s="82"/>
      <c r="E16" s="83"/>
      <c r="F16" s="83"/>
      <c r="G16" s="83"/>
      <c r="H16" s="84" t="s">
        <v>20</v>
      </c>
    </row>
    <row r="17" spans="1:15" hidden="1">
      <c r="A17" s="61">
        <v>14</v>
      </c>
      <c r="B17" s="80"/>
      <c r="C17" s="82"/>
      <c r="D17" s="82"/>
      <c r="E17" s="83"/>
      <c r="F17" s="83"/>
      <c r="G17" s="83"/>
      <c r="H17" s="84" t="s">
        <v>20</v>
      </c>
    </row>
    <row r="18" spans="1:15" hidden="1">
      <c r="A18" s="61">
        <v>15</v>
      </c>
      <c r="B18" s="80"/>
      <c r="C18" s="82"/>
      <c r="D18" s="82"/>
      <c r="E18" s="83"/>
      <c r="F18" s="83"/>
      <c r="G18" s="83"/>
      <c r="H18" s="84" t="s">
        <v>20</v>
      </c>
    </row>
    <row r="19" spans="1:15" hidden="1">
      <c r="A19" s="61">
        <v>16</v>
      </c>
      <c r="B19" s="80"/>
      <c r="C19" s="82"/>
      <c r="D19" s="82"/>
      <c r="E19" s="83"/>
      <c r="F19" s="83"/>
      <c r="G19" s="83"/>
      <c r="H19" s="84" t="s">
        <v>20</v>
      </c>
    </row>
    <row r="20" spans="1:15" hidden="1">
      <c r="A20" s="61">
        <v>17</v>
      </c>
      <c r="B20" s="80"/>
      <c r="C20" s="82"/>
      <c r="D20" s="82"/>
      <c r="E20" s="83"/>
      <c r="F20" s="83"/>
      <c r="G20" s="83"/>
      <c r="H20" s="84" t="s">
        <v>20</v>
      </c>
    </row>
    <row r="21" spans="1:15" hidden="1">
      <c r="A21" s="61">
        <v>18</v>
      </c>
      <c r="B21" s="80"/>
      <c r="C21" s="82"/>
      <c r="D21" s="82"/>
      <c r="E21" s="83"/>
      <c r="F21" s="83"/>
      <c r="G21" s="83"/>
      <c r="H21" s="84" t="s">
        <v>20</v>
      </c>
    </row>
    <row r="22" spans="1:15" hidden="1">
      <c r="A22" s="61">
        <v>19</v>
      </c>
      <c r="B22" s="80"/>
      <c r="C22" s="82"/>
      <c r="D22" s="82"/>
      <c r="E22" s="83"/>
      <c r="F22" s="83"/>
      <c r="G22" s="83"/>
      <c r="H22" s="84" t="s">
        <v>20</v>
      </c>
    </row>
    <row r="23" spans="1:15" hidden="1">
      <c r="A23" s="61">
        <v>20</v>
      </c>
      <c r="B23" s="80" t="s">
        <v>29</v>
      </c>
      <c r="C23" s="82" t="s">
        <v>30</v>
      </c>
      <c r="D23" s="82" t="s">
        <v>31</v>
      </c>
      <c r="E23" s="83">
        <v>4</v>
      </c>
      <c r="F23" s="83"/>
      <c r="G23" s="128" t="s">
        <v>32</v>
      </c>
      <c r="H23" s="84" t="s">
        <v>20</v>
      </c>
    </row>
    <row r="24" spans="1:15" ht="18" customHeight="1"/>
    <row r="25" spans="1:15" ht="18" customHeight="1"/>
    <row r="26" spans="1:15" ht="18" customHeight="1"/>
    <row r="27" spans="1:15" ht="18" customHeight="1">
      <c r="A27" t="s">
        <v>33</v>
      </c>
      <c r="J27" s="960"/>
      <c r="K27" s="960"/>
      <c r="L27" s="960"/>
      <c r="M27" s="960"/>
      <c r="N27" s="960"/>
      <c r="O27" s="960"/>
    </row>
    <row r="28" spans="1:15" ht="48.75" customHeight="1">
      <c r="A28" s="1012" t="s">
        <v>34</v>
      </c>
      <c r="B28" s="1012"/>
      <c r="C28" s="1012"/>
      <c r="D28" s="1012"/>
      <c r="E28" s="1012"/>
      <c r="F28" s="1012"/>
      <c r="G28" s="1012"/>
      <c r="H28" s="1012"/>
      <c r="I28" s="1012"/>
      <c r="J28" s="1012"/>
      <c r="K28" s="1012"/>
    </row>
  </sheetData>
  <mergeCells count="1">
    <mergeCell ref="A28:K28"/>
  </mergeCells>
  <phoneticPr fontId="1"/>
  <dataValidations count="1">
    <dataValidation type="list" allowBlank="1" showInputMessage="1" showErrorMessage="1" sqref="H4:H23" xr:uid="{00000000-0002-0000-0000-000000000000}">
      <formula1>"　,本邦外居住者"</formula1>
    </dataValidation>
  </dataValidations>
  <printOptions horizontalCentered="1"/>
  <pageMargins left="0.31496062992125984" right="0.43307086614173229" top="0.55118110236220474" bottom="0.35433070866141736" header="0.31496062992125984" footer="0.31496062992125984"/>
  <pageSetup paperSize="9" scale="66" orientation="landscape" r:id="rId1"/>
  <headerFooter>
    <oddHeader>&amp;R一部不課税化（2023.06版）</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B50"/>
  <sheetViews>
    <sheetView zoomScale="75" zoomScaleNormal="75" zoomScalePageLayoutView="80" workbookViewId="0"/>
  </sheetViews>
  <sheetFormatPr defaultColWidth="9" defaultRowHeight="15.5"/>
  <cols>
    <col min="1" max="1" width="9.08203125" style="62" bestFit="1" customWidth="1"/>
    <col min="2" max="2" width="20.58203125" style="62" customWidth="1"/>
    <col min="3" max="3" width="24.58203125" style="62" customWidth="1"/>
    <col min="4" max="4" width="6.58203125" style="62" customWidth="1"/>
    <col min="5" max="6" width="12.58203125" style="62" customWidth="1"/>
    <col min="7" max="7" width="6.58203125" style="62" customWidth="1"/>
    <col min="8" max="8" width="6.75" style="62" customWidth="1"/>
    <col min="9" max="9" width="4.58203125" style="62" customWidth="1"/>
    <col min="10" max="10" width="8.58203125" style="62" customWidth="1"/>
    <col min="11" max="11" width="4.58203125" style="62" customWidth="1"/>
    <col min="12" max="12" width="8.75" style="62" customWidth="1"/>
    <col min="13" max="13" width="6.75" style="62" customWidth="1"/>
    <col min="14" max="14" width="10.58203125" style="62" customWidth="1"/>
    <col min="15" max="15" width="7.58203125" style="62" customWidth="1"/>
    <col min="16" max="16" width="4.58203125" style="62" customWidth="1"/>
    <col min="17" max="17" width="9.58203125" style="62" customWidth="1"/>
    <col min="18" max="18" width="4.58203125" style="62" customWidth="1"/>
    <col min="19" max="19" width="9.75" style="62" customWidth="1"/>
    <col min="20" max="20" width="4.58203125" style="62" customWidth="1"/>
    <col min="21" max="21" width="10.58203125" style="62" customWidth="1"/>
    <col min="22" max="22" width="9.58203125" style="62" customWidth="1"/>
    <col min="23" max="24" width="6.58203125" style="62" hidden="1" customWidth="1"/>
    <col min="25" max="25" width="9.58203125" style="62" hidden="1" customWidth="1"/>
    <col min="26" max="26" width="16.58203125" style="62" customWidth="1"/>
    <col min="27" max="27" width="6.75" style="62" customWidth="1"/>
    <col min="28" max="28" width="18" style="62" customWidth="1"/>
    <col min="29" max="29" width="6.58203125" style="62" customWidth="1"/>
    <col min="30" max="30" width="4.58203125" style="62" customWidth="1"/>
    <col min="31" max="31" width="2.58203125" style="62" customWidth="1"/>
    <col min="32" max="32" width="12.58203125" style="62" customWidth="1"/>
    <col min="33" max="33" width="16.58203125" style="62" customWidth="1"/>
    <col min="34" max="16384" width="9" style="62"/>
  </cols>
  <sheetData>
    <row r="1" spans="1:28" ht="24" customHeight="1">
      <c r="Z1" s="150"/>
      <c r="AB1" s="592" t="s">
        <v>226</v>
      </c>
    </row>
    <row r="2" spans="1:28" ht="82.9" customHeight="1">
      <c r="B2" s="1208" t="s">
        <v>227</v>
      </c>
      <c r="C2" s="1209"/>
      <c r="D2" s="1209"/>
      <c r="E2" s="1209"/>
      <c r="F2" s="1209"/>
      <c r="G2" s="1209"/>
      <c r="H2" s="1209"/>
      <c r="I2" s="1209"/>
      <c r="J2" s="1209"/>
      <c r="K2" s="1209"/>
      <c r="L2" s="1209"/>
      <c r="M2" s="1209"/>
      <c r="N2" s="1209"/>
      <c r="O2" s="1209"/>
      <c r="P2" s="1209"/>
      <c r="Q2" s="1209"/>
      <c r="R2" s="1209"/>
      <c r="S2" s="1209"/>
      <c r="T2" s="1209"/>
      <c r="U2" s="1209"/>
      <c r="V2" s="1209"/>
      <c r="W2" s="1209"/>
      <c r="X2" s="1209"/>
      <c r="Y2" s="1209"/>
      <c r="Z2" s="1209"/>
    </row>
    <row r="3" spans="1:28" ht="15" customHeight="1" thickBot="1">
      <c r="A3" s="454"/>
      <c r="B3" s="454"/>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row>
    <row r="4" spans="1:28" s="63" customFormat="1" ht="39" customHeight="1">
      <c r="A4" s="455" t="s">
        <v>100</v>
      </c>
      <c r="B4" s="1223" t="s">
        <v>228</v>
      </c>
      <c r="C4" s="1225" t="s">
        <v>229</v>
      </c>
      <c r="D4" s="1227" t="s">
        <v>230</v>
      </c>
      <c r="E4" s="1229" t="s">
        <v>231</v>
      </c>
      <c r="F4" s="1218"/>
      <c r="G4" s="1219"/>
      <c r="H4" s="1217" t="s">
        <v>170</v>
      </c>
      <c r="I4" s="1218"/>
      <c r="J4" s="1218"/>
      <c r="K4" s="1218"/>
      <c r="L4" s="1218"/>
      <c r="M4" s="1218"/>
      <c r="N4" s="1218"/>
      <c r="O4" s="1218"/>
      <c r="P4" s="1218"/>
      <c r="Q4" s="1218"/>
      <c r="R4" s="1218"/>
      <c r="S4" s="1218"/>
      <c r="T4" s="1218"/>
      <c r="U4" s="1218"/>
      <c r="V4" s="1218"/>
      <c r="W4" s="1218"/>
      <c r="X4" s="1218"/>
      <c r="Y4" s="1219"/>
      <c r="Z4" s="1230" t="s">
        <v>182</v>
      </c>
      <c r="AA4" s="456" t="s">
        <v>232</v>
      </c>
      <c r="AB4" s="457" t="s">
        <v>171</v>
      </c>
    </row>
    <row r="5" spans="1:28" s="63" customFormat="1" ht="24" customHeight="1" thickBot="1">
      <c r="A5" s="458"/>
      <c r="B5" s="1224"/>
      <c r="C5" s="1226"/>
      <c r="D5" s="1228"/>
      <c r="E5" s="975" t="s">
        <v>233</v>
      </c>
      <c r="F5" s="974" t="s">
        <v>234</v>
      </c>
      <c r="G5" s="459" t="s">
        <v>235</v>
      </c>
      <c r="H5" s="1211" t="s">
        <v>178</v>
      </c>
      <c r="I5" s="1212"/>
      <c r="J5" s="1212"/>
      <c r="K5" s="1212"/>
      <c r="L5" s="1212"/>
      <c r="M5" s="1212"/>
      <c r="N5" s="1213"/>
      <c r="O5" s="1214" t="s">
        <v>236</v>
      </c>
      <c r="P5" s="1215"/>
      <c r="Q5" s="1215"/>
      <c r="R5" s="1215"/>
      <c r="S5" s="1215"/>
      <c r="T5" s="1215"/>
      <c r="U5" s="1216"/>
      <c r="V5" s="460" t="s">
        <v>180</v>
      </c>
      <c r="W5" s="1214" t="s">
        <v>181</v>
      </c>
      <c r="X5" s="1215"/>
      <c r="Y5" s="1220"/>
      <c r="Z5" s="1231"/>
      <c r="AA5" s="461" t="s">
        <v>237</v>
      </c>
      <c r="AB5" s="462" t="s">
        <v>183</v>
      </c>
    </row>
    <row r="6" spans="1:28" ht="24" customHeight="1" thickTop="1">
      <c r="A6" s="463" t="str">
        <f>IF(ISBLANK('様式９（航空賃 、旅費（その他））'!A6), "", '様式９（航空賃 、旅費（その他））'!A6)</f>
        <v/>
      </c>
      <c r="B6" s="464"/>
      <c r="C6" s="465"/>
      <c r="D6" s="466"/>
      <c r="E6" s="467"/>
      <c r="F6" s="468"/>
      <c r="G6" s="469"/>
      <c r="H6" s="470"/>
      <c r="I6" s="471"/>
      <c r="J6" s="472"/>
      <c r="K6" s="473"/>
      <c r="L6" s="472"/>
      <c r="M6" s="474"/>
      <c r="N6" s="475"/>
      <c r="O6" s="476"/>
      <c r="P6" s="471"/>
      <c r="Q6" s="472"/>
      <c r="R6" s="473"/>
      <c r="S6" s="472"/>
      <c r="T6" s="477"/>
      <c r="U6" s="475"/>
      <c r="V6" s="478"/>
      <c r="W6" s="476"/>
      <c r="X6" s="479"/>
      <c r="Y6" s="480"/>
      <c r="Z6" s="481"/>
      <c r="AA6" s="482"/>
      <c r="AB6" s="483"/>
    </row>
    <row r="7" spans="1:28" ht="24" customHeight="1">
      <c r="A7" s="463" t="str">
        <f>IF(ISBLANK('様式９（航空賃 、旅費（その他））'!A7), "", '様式９（航空賃 、旅費（その他））'!A7)</f>
        <v/>
      </c>
      <c r="B7" s="484"/>
      <c r="C7" s="485"/>
      <c r="D7" s="486"/>
      <c r="E7" s="467"/>
      <c r="F7" s="468"/>
      <c r="G7" s="469"/>
      <c r="H7" s="470"/>
      <c r="I7" s="471"/>
      <c r="J7" s="472"/>
      <c r="K7" s="473"/>
      <c r="L7" s="472"/>
      <c r="M7" s="474"/>
      <c r="N7" s="487"/>
      <c r="O7" s="488"/>
      <c r="P7" s="471"/>
      <c r="Q7" s="472"/>
      <c r="R7" s="473"/>
      <c r="S7" s="472"/>
      <c r="T7" s="477"/>
      <c r="U7" s="475"/>
      <c r="V7" s="489"/>
      <c r="W7" s="490"/>
      <c r="X7" s="479"/>
      <c r="Y7" s="480"/>
      <c r="Z7" s="491"/>
      <c r="AA7" s="482"/>
      <c r="AB7" s="492"/>
    </row>
    <row r="8" spans="1:28" ht="24" customHeight="1">
      <c r="A8" s="463" t="str">
        <f>IF(ISBLANK('様式９（航空賃 、旅費（その他））'!A8), "", '様式９（航空賃 、旅費（その他））'!A8)</f>
        <v/>
      </c>
      <c r="B8" s="493"/>
      <c r="C8" s="485"/>
      <c r="D8" s="486"/>
      <c r="E8" s="467"/>
      <c r="F8" s="468"/>
      <c r="G8" s="469"/>
      <c r="H8" s="470"/>
      <c r="I8" s="471"/>
      <c r="J8" s="472"/>
      <c r="K8" s="473"/>
      <c r="L8" s="472"/>
      <c r="M8" s="474"/>
      <c r="N8" s="487"/>
      <c r="O8" s="488"/>
      <c r="P8" s="471"/>
      <c r="Q8" s="472"/>
      <c r="R8" s="473"/>
      <c r="S8" s="472"/>
      <c r="T8" s="477"/>
      <c r="U8" s="475"/>
      <c r="V8" s="478"/>
      <c r="W8" s="490"/>
      <c r="X8" s="479"/>
      <c r="Y8" s="480"/>
      <c r="Z8" s="491"/>
      <c r="AA8" s="482"/>
      <c r="AB8" s="492"/>
    </row>
    <row r="9" spans="1:28" ht="24" customHeight="1">
      <c r="A9" s="463" t="str">
        <f>IF(ISBLANK('様式９（航空賃 、旅費（その他））'!A9), "", '様式９（航空賃 、旅費（その他））'!A9)</f>
        <v/>
      </c>
      <c r="B9" s="493"/>
      <c r="C9" s="485"/>
      <c r="D9" s="486"/>
      <c r="E9" s="467"/>
      <c r="F9" s="468"/>
      <c r="G9" s="469"/>
      <c r="H9" s="470"/>
      <c r="I9" s="471"/>
      <c r="J9" s="472"/>
      <c r="K9" s="473"/>
      <c r="L9" s="472"/>
      <c r="M9" s="474"/>
      <c r="N9" s="487"/>
      <c r="O9" s="488"/>
      <c r="P9" s="471"/>
      <c r="Q9" s="472"/>
      <c r="R9" s="473"/>
      <c r="S9" s="472"/>
      <c r="T9" s="477"/>
      <c r="U9" s="475"/>
      <c r="V9" s="489"/>
      <c r="W9" s="490"/>
      <c r="X9" s="479"/>
      <c r="Y9" s="480"/>
      <c r="Z9" s="491"/>
      <c r="AA9" s="482"/>
      <c r="AB9" s="492"/>
    </row>
    <row r="10" spans="1:28" ht="24" customHeight="1">
      <c r="A10" s="463" t="str">
        <f>IF(ISBLANK('様式９（航空賃 、旅費（その他））'!A10), "", '様式９（航空賃 、旅費（その他））'!A10)</f>
        <v/>
      </c>
      <c r="B10" s="493"/>
      <c r="C10" s="485"/>
      <c r="D10" s="486"/>
      <c r="E10" s="467"/>
      <c r="F10" s="468"/>
      <c r="G10" s="469"/>
      <c r="H10" s="470"/>
      <c r="I10" s="471"/>
      <c r="J10" s="472"/>
      <c r="K10" s="473"/>
      <c r="L10" s="472"/>
      <c r="M10" s="474"/>
      <c r="N10" s="487"/>
      <c r="O10" s="488"/>
      <c r="P10" s="471"/>
      <c r="Q10" s="472"/>
      <c r="R10" s="473"/>
      <c r="S10" s="472"/>
      <c r="T10" s="477"/>
      <c r="U10" s="475"/>
      <c r="V10" s="478"/>
      <c r="W10" s="490"/>
      <c r="X10" s="479"/>
      <c r="Y10" s="480"/>
      <c r="Z10" s="491"/>
      <c r="AA10" s="482"/>
      <c r="AB10" s="492"/>
    </row>
    <row r="11" spans="1:28" ht="24" customHeight="1">
      <c r="A11" s="463" t="str">
        <f>IF(ISBLANK('様式９（航空賃 、旅費（その他））'!A11), "", '様式９（航空賃 、旅費（その他））'!A11)</f>
        <v/>
      </c>
      <c r="B11" s="493"/>
      <c r="C11" s="485"/>
      <c r="D11" s="486"/>
      <c r="E11" s="467"/>
      <c r="F11" s="468"/>
      <c r="G11" s="469"/>
      <c r="H11" s="470"/>
      <c r="I11" s="471"/>
      <c r="J11" s="472"/>
      <c r="K11" s="473"/>
      <c r="L11" s="472"/>
      <c r="M11" s="474"/>
      <c r="N11" s="487"/>
      <c r="O11" s="488"/>
      <c r="P11" s="471"/>
      <c r="Q11" s="472"/>
      <c r="R11" s="473"/>
      <c r="S11" s="472"/>
      <c r="T11" s="477"/>
      <c r="U11" s="475"/>
      <c r="V11" s="478"/>
      <c r="W11" s="490"/>
      <c r="X11" s="479"/>
      <c r="Y11" s="480"/>
      <c r="Z11" s="491"/>
      <c r="AA11" s="482"/>
      <c r="AB11" s="492"/>
    </row>
    <row r="12" spans="1:28" ht="24" customHeight="1">
      <c r="A12" s="463" t="str">
        <f>IF(ISBLANK('様式９（航空賃 、旅費（その他））'!A12), "", '様式９（航空賃 、旅費（その他））'!A12)</f>
        <v/>
      </c>
      <c r="B12" s="493"/>
      <c r="C12" s="485"/>
      <c r="D12" s="486"/>
      <c r="E12" s="467"/>
      <c r="F12" s="468"/>
      <c r="G12" s="469"/>
      <c r="H12" s="470"/>
      <c r="I12" s="471"/>
      <c r="J12" s="472"/>
      <c r="K12" s="473"/>
      <c r="L12" s="472"/>
      <c r="M12" s="474"/>
      <c r="N12" s="487"/>
      <c r="O12" s="488"/>
      <c r="P12" s="471"/>
      <c r="Q12" s="472"/>
      <c r="R12" s="473"/>
      <c r="S12" s="472"/>
      <c r="T12" s="477"/>
      <c r="U12" s="475"/>
      <c r="V12" s="478"/>
      <c r="W12" s="490"/>
      <c r="X12" s="479"/>
      <c r="Y12" s="480"/>
      <c r="Z12" s="491"/>
      <c r="AA12" s="482"/>
      <c r="AB12" s="492"/>
    </row>
    <row r="13" spans="1:28" ht="24" customHeight="1">
      <c r="A13" s="463" t="str">
        <f>IF(ISBLANK('様式９（航空賃 、旅費（その他））'!A13), "", '様式９（航空賃 、旅費（その他））'!A13)</f>
        <v/>
      </c>
      <c r="B13" s="493"/>
      <c r="C13" s="485"/>
      <c r="D13" s="486"/>
      <c r="E13" s="467"/>
      <c r="F13" s="468"/>
      <c r="G13" s="469"/>
      <c r="H13" s="470"/>
      <c r="I13" s="471"/>
      <c r="J13" s="472"/>
      <c r="K13" s="473"/>
      <c r="L13" s="472"/>
      <c r="M13" s="474"/>
      <c r="N13" s="487"/>
      <c r="O13" s="488"/>
      <c r="P13" s="471"/>
      <c r="Q13" s="472"/>
      <c r="R13" s="473"/>
      <c r="S13" s="472"/>
      <c r="T13" s="477"/>
      <c r="U13" s="475"/>
      <c r="V13" s="478"/>
      <c r="W13" s="490"/>
      <c r="X13" s="479"/>
      <c r="Y13" s="480"/>
      <c r="Z13" s="491"/>
      <c r="AA13" s="482"/>
      <c r="AB13" s="492"/>
    </row>
    <row r="14" spans="1:28" ht="24" customHeight="1">
      <c r="A14" s="463" t="str">
        <f>IF(ISBLANK('様式９（航空賃 、旅費（その他））'!A14), "", '様式９（航空賃 、旅費（その他））'!A14)</f>
        <v/>
      </c>
      <c r="B14" s="493"/>
      <c r="C14" s="485"/>
      <c r="D14" s="486"/>
      <c r="E14" s="467"/>
      <c r="F14" s="468"/>
      <c r="G14" s="469"/>
      <c r="H14" s="470"/>
      <c r="I14" s="471"/>
      <c r="J14" s="472"/>
      <c r="K14" s="473"/>
      <c r="L14" s="472"/>
      <c r="M14" s="474"/>
      <c r="N14" s="487"/>
      <c r="O14" s="488"/>
      <c r="P14" s="471"/>
      <c r="Q14" s="472"/>
      <c r="R14" s="473"/>
      <c r="S14" s="472"/>
      <c r="T14" s="477"/>
      <c r="U14" s="475"/>
      <c r="V14" s="478"/>
      <c r="W14" s="490"/>
      <c r="X14" s="479"/>
      <c r="Y14" s="480"/>
      <c r="Z14" s="491"/>
      <c r="AA14" s="482"/>
      <c r="AB14" s="492"/>
    </row>
    <row r="15" spans="1:28" ht="24" customHeight="1">
      <c r="A15" s="463"/>
      <c r="B15" s="493"/>
      <c r="C15" s="485"/>
      <c r="D15" s="486"/>
      <c r="E15" s="467"/>
      <c r="F15" s="468"/>
      <c r="G15" s="469"/>
      <c r="H15" s="470"/>
      <c r="I15" s="471"/>
      <c r="J15" s="472"/>
      <c r="K15" s="473"/>
      <c r="L15" s="472"/>
      <c r="M15" s="474"/>
      <c r="N15" s="487"/>
      <c r="O15" s="488"/>
      <c r="P15" s="471"/>
      <c r="Q15" s="472"/>
      <c r="R15" s="473"/>
      <c r="S15" s="472"/>
      <c r="T15" s="477"/>
      <c r="U15" s="475"/>
      <c r="V15" s="478"/>
      <c r="W15" s="490"/>
      <c r="X15" s="479"/>
      <c r="Y15" s="480"/>
      <c r="Z15" s="491"/>
      <c r="AA15" s="482"/>
      <c r="AB15" s="492"/>
    </row>
    <row r="16" spans="1:28" ht="24" hidden="1" customHeight="1">
      <c r="A16" s="463" t="str">
        <f>IF(ISBLANK('様式９（航空賃 、旅費（その他））'!A16), "", '様式９（航空賃 、旅費（その他））'!A16)</f>
        <v/>
      </c>
      <c r="B16" s="493"/>
      <c r="C16" s="485"/>
      <c r="D16" s="486"/>
      <c r="E16" s="467"/>
      <c r="F16" s="468"/>
      <c r="G16" s="469"/>
      <c r="H16" s="470"/>
      <c r="I16" s="471"/>
      <c r="J16" s="472"/>
      <c r="K16" s="473"/>
      <c r="L16" s="472"/>
      <c r="M16" s="474"/>
      <c r="N16" s="487"/>
      <c r="O16" s="488"/>
      <c r="P16" s="471"/>
      <c r="Q16" s="472"/>
      <c r="R16" s="473"/>
      <c r="S16" s="472"/>
      <c r="T16" s="477"/>
      <c r="U16" s="475"/>
      <c r="V16" s="478"/>
      <c r="W16" s="490"/>
      <c r="X16" s="479"/>
      <c r="Y16" s="480"/>
      <c r="Z16" s="491"/>
      <c r="AA16" s="482"/>
      <c r="AB16" s="492"/>
    </row>
    <row r="17" spans="1:28" ht="24" hidden="1" customHeight="1">
      <c r="A17" s="463" t="str">
        <f>IF(ISBLANK('様式９（航空賃 、旅費（その他））'!A17), "", '様式９（航空賃 、旅費（その他））'!A17)</f>
        <v/>
      </c>
      <c r="B17" s="493"/>
      <c r="C17" s="485"/>
      <c r="D17" s="486"/>
      <c r="E17" s="467"/>
      <c r="F17" s="468"/>
      <c r="G17" s="469"/>
      <c r="H17" s="470"/>
      <c r="I17" s="471"/>
      <c r="J17" s="472"/>
      <c r="K17" s="473"/>
      <c r="L17" s="472"/>
      <c r="M17" s="474"/>
      <c r="N17" s="487"/>
      <c r="O17" s="488"/>
      <c r="P17" s="471"/>
      <c r="Q17" s="472"/>
      <c r="R17" s="473"/>
      <c r="S17" s="472"/>
      <c r="T17" s="477"/>
      <c r="U17" s="475"/>
      <c r="V17" s="478"/>
      <c r="W17" s="490"/>
      <c r="X17" s="479"/>
      <c r="Y17" s="480"/>
      <c r="Z17" s="491"/>
      <c r="AA17" s="482"/>
      <c r="AB17" s="492"/>
    </row>
    <row r="18" spans="1:28" ht="24" hidden="1" customHeight="1">
      <c r="A18" s="463" t="str">
        <f>IF(ISBLANK('様式９（航空賃 、旅費（その他））'!A18), "", '様式９（航空賃 、旅費（その他））'!A18)</f>
        <v/>
      </c>
      <c r="B18" s="493"/>
      <c r="C18" s="485"/>
      <c r="D18" s="486"/>
      <c r="E18" s="467"/>
      <c r="F18" s="468"/>
      <c r="G18" s="469"/>
      <c r="H18" s="470"/>
      <c r="I18" s="471"/>
      <c r="J18" s="472"/>
      <c r="K18" s="473"/>
      <c r="L18" s="472"/>
      <c r="M18" s="474"/>
      <c r="N18" s="487"/>
      <c r="O18" s="488"/>
      <c r="P18" s="471"/>
      <c r="Q18" s="472"/>
      <c r="R18" s="473"/>
      <c r="S18" s="472"/>
      <c r="T18" s="477"/>
      <c r="U18" s="475"/>
      <c r="V18" s="478"/>
      <c r="W18" s="490"/>
      <c r="X18" s="479"/>
      <c r="Y18" s="480"/>
      <c r="Z18" s="491"/>
      <c r="AA18" s="482"/>
      <c r="AB18" s="492"/>
    </row>
    <row r="19" spans="1:28" ht="24" hidden="1" customHeight="1">
      <c r="A19" s="463" t="str">
        <f>IF(ISBLANK('様式９（航空賃 、旅費（その他））'!A19), "", '様式９（航空賃 、旅費（その他））'!A19)</f>
        <v/>
      </c>
      <c r="B19" s="493"/>
      <c r="C19" s="485"/>
      <c r="D19" s="486"/>
      <c r="E19" s="467"/>
      <c r="F19" s="468"/>
      <c r="G19" s="469"/>
      <c r="H19" s="470"/>
      <c r="I19" s="471"/>
      <c r="J19" s="472"/>
      <c r="K19" s="473"/>
      <c r="L19" s="472"/>
      <c r="M19" s="474"/>
      <c r="N19" s="487"/>
      <c r="O19" s="488"/>
      <c r="P19" s="471"/>
      <c r="Q19" s="472"/>
      <c r="R19" s="473"/>
      <c r="S19" s="472"/>
      <c r="T19" s="477"/>
      <c r="U19" s="475"/>
      <c r="V19" s="478"/>
      <c r="W19" s="490"/>
      <c r="X19" s="479"/>
      <c r="Y19" s="480"/>
      <c r="Z19" s="491"/>
      <c r="AA19" s="482"/>
      <c r="AB19" s="492"/>
    </row>
    <row r="20" spans="1:28" ht="24" hidden="1" customHeight="1">
      <c r="A20" s="463" t="str">
        <f>IF(ISBLANK('様式９（航空賃 、旅費（その他））'!A20), "", '様式９（航空賃 、旅費（その他））'!A20)</f>
        <v/>
      </c>
      <c r="B20" s="493"/>
      <c r="C20" s="485"/>
      <c r="D20" s="486"/>
      <c r="E20" s="467"/>
      <c r="F20" s="468"/>
      <c r="G20" s="469"/>
      <c r="H20" s="470"/>
      <c r="I20" s="471"/>
      <c r="J20" s="472"/>
      <c r="K20" s="473"/>
      <c r="L20" s="472"/>
      <c r="M20" s="474"/>
      <c r="N20" s="487"/>
      <c r="O20" s="488"/>
      <c r="P20" s="471"/>
      <c r="Q20" s="472"/>
      <c r="R20" s="473"/>
      <c r="S20" s="472"/>
      <c r="T20" s="477"/>
      <c r="U20" s="475"/>
      <c r="V20" s="478"/>
      <c r="W20" s="490"/>
      <c r="X20" s="479"/>
      <c r="Y20" s="480"/>
      <c r="Z20" s="491"/>
      <c r="AA20" s="482"/>
      <c r="AB20" s="492"/>
    </row>
    <row r="21" spans="1:28" ht="24" hidden="1" customHeight="1">
      <c r="A21" s="463" t="str">
        <f>IF(ISBLANK('様式９（航空賃 、旅費（その他））'!A21), "", '様式９（航空賃 、旅費（その他））'!A21)</f>
        <v/>
      </c>
      <c r="B21" s="493"/>
      <c r="C21" s="485"/>
      <c r="D21" s="486"/>
      <c r="E21" s="467"/>
      <c r="F21" s="468"/>
      <c r="G21" s="469"/>
      <c r="H21" s="470"/>
      <c r="I21" s="471"/>
      <c r="J21" s="472"/>
      <c r="K21" s="473"/>
      <c r="L21" s="472"/>
      <c r="M21" s="474"/>
      <c r="N21" s="487"/>
      <c r="O21" s="488"/>
      <c r="P21" s="471"/>
      <c r="Q21" s="472"/>
      <c r="R21" s="473"/>
      <c r="S21" s="472"/>
      <c r="T21" s="477"/>
      <c r="U21" s="475"/>
      <c r="V21" s="478"/>
      <c r="W21" s="490"/>
      <c r="X21" s="479"/>
      <c r="Y21" s="480"/>
      <c r="Z21" s="491"/>
      <c r="AA21" s="482"/>
      <c r="AB21" s="492"/>
    </row>
    <row r="22" spans="1:28" ht="24" hidden="1" customHeight="1">
      <c r="A22" s="463" t="str">
        <f>IF(ISBLANK('様式９（航空賃 、旅費（その他））'!A22), "", '様式９（航空賃 、旅費（その他））'!A22)</f>
        <v/>
      </c>
      <c r="B22" s="493"/>
      <c r="C22" s="485"/>
      <c r="D22" s="486"/>
      <c r="E22" s="467"/>
      <c r="F22" s="468"/>
      <c r="G22" s="469"/>
      <c r="H22" s="470"/>
      <c r="I22" s="471"/>
      <c r="J22" s="472"/>
      <c r="K22" s="473"/>
      <c r="L22" s="472"/>
      <c r="M22" s="474"/>
      <c r="N22" s="487"/>
      <c r="O22" s="488"/>
      <c r="P22" s="471"/>
      <c r="Q22" s="472"/>
      <c r="R22" s="473"/>
      <c r="S22" s="472"/>
      <c r="T22" s="477"/>
      <c r="U22" s="475"/>
      <c r="V22" s="478"/>
      <c r="W22" s="490"/>
      <c r="X22" s="479"/>
      <c r="Y22" s="480"/>
      <c r="Z22" s="491"/>
      <c r="AA22" s="482"/>
      <c r="AB22" s="492"/>
    </row>
    <row r="23" spans="1:28" ht="24" hidden="1" customHeight="1">
      <c r="A23" s="463" t="str">
        <f>IF(ISBLANK('様式９（航空賃 、旅費（その他））'!A23), "", '様式９（航空賃 、旅費（その他））'!A23)</f>
        <v/>
      </c>
      <c r="B23" s="493"/>
      <c r="C23" s="485"/>
      <c r="D23" s="486"/>
      <c r="E23" s="467"/>
      <c r="F23" s="468"/>
      <c r="G23" s="469"/>
      <c r="H23" s="470"/>
      <c r="I23" s="471"/>
      <c r="J23" s="472"/>
      <c r="K23" s="473"/>
      <c r="L23" s="472"/>
      <c r="M23" s="474"/>
      <c r="N23" s="487"/>
      <c r="O23" s="488"/>
      <c r="P23" s="471"/>
      <c r="Q23" s="472"/>
      <c r="R23" s="473"/>
      <c r="S23" s="472"/>
      <c r="T23" s="477"/>
      <c r="U23" s="475"/>
      <c r="V23" s="478"/>
      <c r="W23" s="490"/>
      <c r="X23" s="479"/>
      <c r="Y23" s="480"/>
      <c r="Z23" s="491"/>
      <c r="AA23" s="482"/>
      <c r="AB23" s="492"/>
    </row>
    <row r="24" spans="1:28" ht="24" hidden="1" customHeight="1">
      <c r="A24" s="463" t="str">
        <f>IF(ISBLANK('様式９（航空賃 、旅費（その他））'!A24), "", '様式９（航空賃 、旅費（その他））'!A24)</f>
        <v/>
      </c>
      <c r="B24" s="493"/>
      <c r="C24" s="485"/>
      <c r="D24" s="486"/>
      <c r="E24" s="467"/>
      <c r="F24" s="468"/>
      <c r="G24" s="469"/>
      <c r="H24" s="470"/>
      <c r="I24" s="471"/>
      <c r="J24" s="472"/>
      <c r="K24" s="473"/>
      <c r="L24" s="472"/>
      <c r="M24" s="474"/>
      <c r="N24" s="487"/>
      <c r="O24" s="488"/>
      <c r="P24" s="471"/>
      <c r="Q24" s="472"/>
      <c r="R24" s="473"/>
      <c r="S24" s="472"/>
      <c r="T24" s="477"/>
      <c r="U24" s="475"/>
      <c r="V24" s="478"/>
      <c r="W24" s="490"/>
      <c r="X24" s="479"/>
      <c r="Y24" s="480"/>
      <c r="Z24" s="491"/>
      <c r="AA24" s="482"/>
      <c r="AB24" s="492"/>
    </row>
    <row r="25" spans="1:28" ht="24" hidden="1" customHeight="1">
      <c r="A25" s="463" t="str">
        <f>IF(ISBLANK('様式９（航空賃 、旅費（その他））'!A25), "", '様式９（航空賃 、旅費（その他））'!A25)</f>
        <v/>
      </c>
      <c r="B25" s="493"/>
      <c r="C25" s="485"/>
      <c r="D25" s="486"/>
      <c r="E25" s="467"/>
      <c r="F25" s="468"/>
      <c r="G25" s="469"/>
      <c r="H25" s="470"/>
      <c r="I25" s="471"/>
      <c r="J25" s="472"/>
      <c r="K25" s="473"/>
      <c r="L25" s="472"/>
      <c r="M25" s="474"/>
      <c r="N25" s="487"/>
      <c r="O25" s="488"/>
      <c r="P25" s="471"/>
      <c r="Q25" s="472"/>
      <c r="R25" s="473"/>
      <c r="S25" s="472"/>
      <c r="T25" s="477"/>
      <c r="U25" s="475"/>
      <c r="V25" s="478"/>
      <c r="W25" s="490"/>
      <c r="X25" s="479"/>
      <c r="Y25" s="480"/>
      <c r="Z25" s="491"/>
      <c r="AA25" s="482"/>
      <c r="AB25" s="492"/>
    </row>
    <row r="26" spans="1:28" ht="24" hidden="1" customHeight="1">
      <c r="A26" s="463" t="str">
        <f>IF(ISBLANK('様式９（航空賃 、旅費（その他））'!A26), "", '様式９（航空賃 、旅費（その他））'!A26)</f>
        <v/>
      </c>
      <c r="B26" s="493"/>
      <c r="C26" s="485"/>
      <c r="D26" s="486"/>
      <c r="E26" s="467"/>
      <c r="F26" s="468"/>
      <c r="G26" s="469"/>
      <c r="H26" s="470"/>
      <c r="I26" s="471"/>
      <c r="J26" s="472"/>
      <c r="K26" s="473"/>
      <c r="L26" s="472"/>
      <c r="M26" s="474"/>
      <c r="N26" s="487"/>
      <c r="O26" s="488"/>
      <c r="P26" s="471"/>
      <c r="Q26" s="472"/>
      <c r="R26" s="473"/>
      <c r="S26" s="472"/>
      <c r="T26" s="477"/>
      <c r="U26" s="475"/>
      <c r="V26" s="478"/>
      <c r="W26" s="490"/>
      <c r="X26" s="479"/>
      <c r="Y26" s="480"/>
      <c r="Z26" s="491"/>
      <c r="AA26" s="482"/>
      <c r="AB26" s="492"/>
    </row>
    <row r="27" spans="1:28" ht="24" hidden="1" customHeight="1">
      <c r="A27" s="463" t="str">
        <f>IF(ISBLANK('様式９（航空賃 、旅費（その他））'!A27), "", '様式９（航空賃 、旅費（その他））'!A27)</f>
        <v/>
      </c>
      <c r="B27" s="493"/>
      <c r="C27" s="485"/>
      <c r="D27" s="486"/>
      <c r="E27" s="467"/>
      <c r="F27" s="468"/>
      <c r="G27" s="469"/>
      <c r="H27" s="470"/>
      <c r="I27" s="471"/>
      <c r="J27" s="472"/>
      <c r="K27" s="473"/>
      <c r="L27" s="472"/>
      <c r="M27" s="474"/>
      <c r="N27" s="487"/>
      <c r="O27" s="488"/>
      <c r="P27" s="471"/>
      <c r="Q27" s="472"/>
      <c r="R27" s="473"/>
      <c r="S27" s="472"/>
      <c r="T27" s="477"/>
      <c r="U27" s="475"/>
      <c r="V27" s="478"/>
      <c r="W27" s="490"/>
      <c r="X27" s="479"/>
      <c r="Y27" s="480"/>
      <c r="Z27" s="491"/>
      <c r="AA27" s="482"/>
      <c r="AB27" s="492"/>
    </row>
    <row r="28" spans="1:28" ht="24" hidden="1" customHeight="1">
      <c r="A28" s="463" t="str">
        <f>IF(ISBLANK('様式９（航空賃 、旅費（その他））'!A28), "", '様式９（航空賃 、旅費（その他））'!A28)</f>
        <v/>
      </c>
      <c r="B28" s="493"/>
      <c r="C28" s="485"/>
      <c r="D28" s="486"/>
      <c r="E28" s="467"/>
      <c r="F28" s="468"/>
      <c r="G28" s="469"/>
      <c r="H28" s="470"/>
      <c r="I28" s="471"/>
      <c r="J28" s="472"/>
      <c r="K28" s="473"/>
      <c r="L28" s="472"/>
      <c r="M28" s="474"/>
      <c r="N28" s="487"/>
      <c r="O28" s="488"/>
      <c r="P28" s="471"/>
      <c r="Q28" s="472"/>
      <c r="R28" s="473"/>
      <c r="S28" s="472"/>
      <c r="T28" s="477"/>
      <c r="U28" s="475"/>
      <c r="V28" s="478"/>
      <c r="W28" s="490"/>
      <c r="X28" s="479"/>
      <c r="Y28" s="480"/>
      <c r="Z28" s="491"/>
      <c r="AA28" s="482"/>
      <c r="AB28" s="492"/>
    </row>
    <row r="29" spans="1:28" ht="24" hidden="1" customHeight="1">
      <c r="A29" s="463" t="e">
        <f>IF(ISBLANK('様式９（航空賃 、旅費（その他））'!#REF!), "", '様式９（航空賃 、旅費（その他））'!#REF!)</f>
        <v>#REF!</v>
      </c>
      <c r="B29" s="493"/>
      <c r="C29" s="485"/>
      <c r="D29" s="486"/>
      <c r="E29" s="467"/>
      <c r="F29" s="468"/>
      <c r="G29" s="469"/>
      <c r="H29" s="470"/>
      <c r="I29" s="471"/>
      <c r="J29" s="472"/>
      <c r="K29" s="473"/>
      <c r="L29" s="472"/>
      <c r="M29" s="474"/>
      <c r="N29" s="487"/>
      <c r="O29" s="488"/>
      <c r="P29" s="471"/>
      <c r="Q29" s="472"/>
      <c r="R29" s="473"/>
      <c r="S29" s="472"/>
      <c r="T29" s="477"/>
      <c r="U29" s="475"/>
      <c r="V29" s="478"/>
      <c r="W29" s="490"/>
      <c r="X29" s="479"/>
      <c r="Y29" s="480"/>
      <c r="Z29" s="491"/>
      <c r="AA29" s="482"/>
      <c r="AB29" s="492"/>
    </row>
    <row r="30" spans="1:28" ht="24" hidden="1" customHeight="1">
      <c r="A30" s="463" t="e">
        <f>IF(ISBLANK('様式９（航空賃 、旅費（その他））'!#REF!), "", '様式９（航空賃 、旅費（その他））'!#REF!)</f>
        <v>#REF!</v>
      </c>
      <c r="B30" s="493"/>
      <c r="C30" s="485"/>
      <c r="D30" s="486"/>
      <c r="E30" s="467"/>
      <c r="F30" s="468"/>
      <c r="G30" s="469"/>
      <c r="H30" s="470"/>
      <c r="I30" s="471"/>
      <c r="J30" s="472"/>
      <c r="K30" s="473"/>
      <c r="L30" s="472"/>
      <c r="M30" s="474"/>
      <c r="N30" s="487"/>
      <c r="O30" s="488"/>
      <c r="P30" s="471"/>
      <c r="Q30" s="472"/>
      <c r="R30" s="473"/>
      <c r="S30" s="472"/>
      <c r="T30" s="477"/>
      <c r="U30" s="475"/>
      <c r="V30" s="478"/>
      <c r="W30" s="490"/>
      <c r="X30" s="479"/>
      <c r="Y30" s="480"/>
      <c r="Z30" s="491"/>
      <c r="AA30" s="482"/>
      <c r="AB30" s="492"/>
    </row>
    <row r="31" spans="1:28" ht="24" hidden="1" customHeight="1">
      <c r="A31" s="463" t="str">
        <f>IF(ISBLANK('様式９（航空賃 、旅費（その他））'!A29), "", '様式９（航空賃 、旅費（その他））'!A29)</f>
        <v/>
      </c>
      <c r="B31" s="493"/>
      <c r="C31" s="485"/>
      <c r="D31" s="486"/>
      <c r="E31" s="467"/>
      <c r="F31" s="468"/>
      <c r="G31" s="469"/>
      <c r="H31" s="470"/>
      <c r="I31" s="471"/>
      <c r="J31" s="472"/>
      <c r="K31" s="473"/>
      <c r="L31" s="472"/>
      <c r="M31" s="474"/>
      <c r="N31" s="487"/>
      <c r="O31" s="488"/>
      <c r="P31" s="471"/>
      <c r="Q31" s="472"/>
      <c r="R31" s="473"/>
      <c r="S31" s="472"/>
      <c r="T31" s="477"/>
      <c r="U31" s="475"/>
      <c r="V31" s="478"/>
      <c r="W31" s="490"/>
      <c r="X31" s="479"/>
      <c r="Y31" s="480"/>
      <c r="Z31" s="491"/>
      <c r="AA31" s="482"/>
      <c r="AB31" s="492"/>
    </row>
    <row r="32" spans="1:28" ht="24" hidden="1" customHeight="1">
      <c r="A32" s="463" t="str">
        <f>IF(ISBLANK('様式９（航空賃 、旅費（その他））'!A30), "", '様式９（航空賃 、旅費（その他））'!A30)</f>
        <v/>
      </c>
      <c r="B32" s="493"/>
      <c r="C32" s="485"/>
      <c r="D32" s="486"/>
      <c r="E32" s="467"/>
      <c r="F32" s="468"/>
      <c r="G32" s="469"/>
      <c r="H32" s="470"/>
      <c r="I32" s="471"/>
      <c r="J32" s="472"/>
      <c r="K32" s="473"/>
      <c r="L32" s="472"/>
      <c r="M32" s="474"/>
      <c r="N32" s="487"/>
      <c r="O32" s="488"/>
      <c r="P32" s="471"/>
      <c r="Q32" s="472"/>
      <c r="R32" s="473"/>
      <c r="S32" s="472"/>
      <c r="T32" s="477"/>
      <c r="U32" s="475"/>
      <c r="V32" s="478"/>
      <c r="W32" s="490"/>
      <c r="X32" s="479"/>
      <c r="Y32" s="480"/>
      <c r="Z32" s="491"/>
      <c r="AA32" s="482"/>
      <c r="AB32" s="492"/>
    </row>
    <row r="33" spans="1:28" ht="24" hidden="1" customHeight="1">
      <c r="A33" s="463" t="str">
        <f>IF(ISBLANK('様式９（航空賃 、旅費（その他））'!A31), "", '様式９（航空賃 、旅費（その他））'!A31)</f>
        <v/>
      </c>
      <c r="B33" s="493"/>
      <c r="C33" s="485"/>
      <c r="D33" s="486"/>
      <c r="E33" s="467"/>
      <c r="F33" s="468"/>
      <c r="G33" s="469"/>
      <c r="H33" s="470"/>
      <c r="I33" s="471"/>
      <c r="J33" s="472"/>
      <c r="K33" s="473"/>
      <c r="L33" s="472"/>
      <c r="M33" s="474"/>
      <c r="N33" s="487"/>
      <c r="O33" s="488"/>
      <c r="P33" s="471"/>
      <c r="Q33" s="472"/>
      <c r="R33" s="473"/>
      <c r="S33" s="472"/>
      <c r="T33" s="477"/>
      <c r="U33" s="475"/>
      <c r="V33" s="478"/>
      <c r="W33" s="490"/>
      <c r="X33" s="479"/>
      <c r="Y33" s="480"/>
      <c r="Z33" s="491"/>
      <c r="AA33" s="482"/>
      <c r="AB33" s="492"/>
    </row>
    <row r="34" spans="1:28" ht="24" hidden="1" customHeight="1">
      <c r="A34" s="463" t="str">
        <f>IF(ISBLANK('様式９（航空賃 、旅費（その他））'!A32), "", '様式９（航空賃 、旅費（その他））'!A32)</f>
        <v/>
      </c>
      <c r="B34" s="493"/>
      <c r="C34" s="485"/>
      <c r="D34" s="486"/>
      <c r="E34" s="467"/>
      <c r="F34" s="468"/>
      <c r="G34" s="469"/>
      <c r="H34" s="470"/>
      <c r="I34" s="471"/>
      <c r="J34" s="472"/>
      <c r="K34" s="473"/>
      <c r="L34" s="472"/>
      <c r="M34" s="474"/>
      <c r="N34" s="487"/>
      <c r="O34" s="488"/>
      <c r="P34" s="471"/>
      <c r="Q34" s="472"/>
      <c r="R34" s="473"/>
      <c r="S34" s="472"/>
      <c r="T34" s="477"/>
      <c r="U34" s="475"/>
      <c r="V34" s="478"/>
      <c r="W34" s="490"/>
      <c r="X34" s="479"/>
      <c r="Y34" s="480"/>
      <c r="Z34" s="491"/>
      <c r="AA34" s="482"/>
      <c r="AB34" s="492"/>
    </row>
    <row r="35" spans="1:28" ht="24" hidden="1" customHeight="1">
      <c r="A35" s="463" t="str">
        <f>IF(ISBLANK('様式９（航空賃 、旅費（その他））'!A33), "", '様式９（航空賃 、旅費（その他））'!A33)</f>
        <v/>
      </c>
      <c r="B35" s="493"/>
      <c r="C35" s="485"/>
      <c r="D35" s="486"/>
      <c r="E35" s="467"/>
      <c r="F35" s="468"/>
      <c r="G35" s="469"/>
      <c r="H35" s="470"/>
      <c r="I35" s="471"/>
      <c r="J35" s="472"/>
      <c r="K35" s="473"/>
      <c r="L35" s="472"/>
      <c r="M35" s="474"/>
      <c r="N35" s="487"/>
      <c r="O35" s="488"/>
      <c r="P35" s="471"/>
      <c r="Q35" s="472"/>
      <c r="R35" s="473"/>
      <c r="S35" s="472"/>
      <c r="T35" s="477"/>
      <c r="U35" s="475"/>
      <c r="V35" s="478"/>
      <c r="W35" s="490"/>
      <c r="X35" s="479"/>
      <c r="Y35" s="480"/>
      <c r="Z35" s="491"/>
      <c r="AA35" s="482"/>
      <c r="AB35" s="492"/>
    </row>
    <row r="36" spans="1:28" ht="24" hidden="1" customHeight="1">
      <c r="A36" s="463" t="str">
        <f>IF(ISBLANK('様式９（航空賃 、旅費（その他））'!A34), "", '様式９（航空賃 、旅費（その他））'!A34)</f>
        <v/>
      </c>
      <c r="B36" s="493"/>
      <c r="C36" s="485"/>
      <c r="D36" s="486"/>
      <c r="E36" s="467"/>
      <c r="F36" s="468"/>
      <c r="G36" s="469"/>
      <c r="H36" s="470"/>
      <c r="I36" s="471"/>
      <c r="J36" s="472"/>
      <c r="K36" s="473"/>
      <c r="L36" s="472"/>
      <c r="M36" s="474"/>
      <c r="N36" s="487"/>
      <c r="O36" s="488"/>
      <c r="P36" s="471"/>
      <c r="Q36" s="472"/>
      <c r="R36" s="473"/>
      <c r="S36" s="472"/>
      <c r="T36" s="477"/>
      <c r="U36" s="475"/>
      <c r="V36" s="478"/>
      <c r="W36" s="490"/>
      <c r="X36" s="479"/>
      <c r="Y36" s="480"/>
      <c r="Z36" s="491"/>
      <c r="AA36" s="482"/>
      <c r="AB36" s="492"/>
    </row>
    <row r="37" spans="1:28" ht="24" hidden="1" customHeight="1">
      <c r="A37" s="463" t="str">
        <f>IF(ISBLANK('様式９（航空賃 、旅費（その他））'!A35), "", '様式９（航空賃 、旅費（その他））'!A35)</f>
        <v/>
      </c>
      <c r="B37" s="493"/>
      <c r="C37" s="485"/>
      <c r="D37" s="486"/>
      <c r="E37" s="467"/>
      <c r="F37" s="468"/>
      <c r="G37" s="469"/>
      <c r="H37" s="470"/>
      <c r="I37" s="471"/>
      <c r="J37" s="472"/>
      <c r="K37" s="473"/>
      <c r="L37" s="472"/>
      <c r="M37" s="474"/>
      <c r="N37" s="487"/>
      <c r="O37" s="488"/>
      <c r="P37" s="471"/>
      <c r="Q37" s="472"/>
      <c r="R37" s="473"/>
      <c r="S37" s="472"/>
      <c r="T37" s="477"/>
      <c r="U37" s="475"/>
      <c r="V37" s="478"/>
      <c r="W37" s="490"/>
      <c r="X37" s="479"/>
      <c r="Y37" s="480"/>
      <c r="Z37" s="491"/>
      <c r="AA37" s="482"/>
      <c r="AB37" s="492"/>
    </row>
    <row r="38" spans="1:28" ht="24" hidden="1" customHeight="1">
      <c r="A38" s="463" t="str">
        <f>IF(ISBLANK('様式９（航空賃 、旅費（その他））'!A36), "", '様式９（航空賃 、旅費（その他））'!A36)</f>
        <v/>
      </c>
      <c r="B38" s="493"/>
      <c r="C38" s="485"/>
      <c r="D38" s="486"/>
      <c r="E38" s="467"/>
      <c r="F38" s="468"/>
      <c r="G38" s="469"/>
      <c r="H38" s="470"/>
      <c r="I38" s="471"/>
      <c r="J38" s="472"/>
      <c r="K38" s="473"/>
      <c r="L38" s="472"/>
      <c r="M38" s="474"/>
      <c r="N38" s="487"/>
      <c r="O38" s="488"/>
      <c r="P38" s="471"/>
      <c r="Q38" s="472"/>
      <c r="R38" s="473"/>
      <c r="S38" s="472"/>
      <c r="T38" s="477"/>
      <c r="U38" s="475"/>
      <c r="V38" s="478"/>
      <c r="W38" s="490"/>
      <c r="X38" s="479"/>
      <c r="Y38" s="480"/>
      <c r="Z38" s="491"/>
      <c r="AA38" s="482"/>
      <c r="AB38" s="492"/>
    </row>
    <row r="39" spans="1:28" ht="24" hidden="1" customHeight="1">
      <c r="A39" s="463" t="str">
        <f>IF(ISBLANK('様式９（航空賃 、旅費（その他））'!A37), "", '様式９（航空賃 、旅費（その他））'!A37)</f>
        <v/>
      </c>
      <c r="B39" s="493"/>
      <c r="C39" s="485"/>
      <c r="D39" s="486"/>
      <c r="E39" s="467"/>
      <c r="F39" s="468"/>
      <c r="G39" s="469"/>
      <c r="H39" s="470"/>
      <c r="I39" s="471"/>
      <c r="J39" s="472"/>
      <c r="K39" s="473"/>
      <c r="L39" s="472"/>
      <c r="M39" s="474"/>
      <c r="N39" s="487"/>
      <c r="O39" s="488"/>
      <c r="P39" s="471"/>
      <c r="Q39" s="472"/>
      <c r="R39" s="473"/>
      <c r="S39" s="472"/>
      <c r="T39" s="477"/>
      <c r="U39" s="475"/>
      <c r="V39" s="478"/>
      <c r="W39" s="490"/>
      <c r="X39" s="479"/>
      <c r="Y39" s="480"/>
      <c r="Z39" s="491"/>
      <c r="AA39" s="482"/>
      <c r="AB39" s="492"/>
    </row>
    <row r="40" spans="1:28" ht="24" hidden="1" customHeight="1">
      <c r="A40" s="463" t="str">
        <f>IF(ISBLANK('様式９（航空賃 、旅費（その他））'!A38), "", '様式９（航空賃 、旅費（その他））'!A38)</f>
        <v/>
      </c>
      <c r="B40" s="493"/>
      <c r="C40" s="485"/>
      <c r="D40" s="486"/>
      <c r="E40" s="467"/>
      <c r="F40" s="468"/>
      <c r="G40" s="469"/>
      <c r="H40" s="470"/>
      <c r="I40" s="471"/>
      <c r="J40" s="472"/>
      <c r="K40" s="473"/>
      <c r="L40" s="472"/>
      <c r="M40" s="474"/>
      <c r="N40" s="487"/>
      <c r="O40" s="488"/>
      <c r="P40" s="471"/>
      <c r="Q40" s="472"/>
      <c r="R40" s="473"/>
      <c r="S40" s="472"/>
      <c r="T40" s="477"/>
      <c r="U40" s="475"/>
      <c r="V40" s="478"/>
      <c r="W40" s="490"/>
      <c r="X40" s="479"/>
      <c r="Y40" s="480"/>
      <c r="Z40" s="491"/>
      <c r="AA40" s="482"/>
      <c r="AB40" s="492"/>
    </row>
    <row r="41" spans="1:28" ht="24" hidden="1" customHeight="1">
      <c r="A41" s="463" t="str">
        <f>IF(ISBLANK('様式９（航空賃 、旅費（その他））'!A39), "", '様式９（航空賃 、旅費（その他））'!A39)</f>
        <v/>
      </c>
      <c r="B41" s="493"/>
      <c r="C41" s="485"/>
      <c r="D41" s="486"/>
      <c r="E41" s="467"/>
      <c r="F41" s="468"/>
      <c r="G41" s="469"/>
      <c r="H41" s="470"/>
      <c r="I41" s="471"/>
      <c r="J41" s="472"/>
      <c r="K41" s="473"/>
      <c r="L41" s="472"/>
      <c r="M41" s="474"/>
      <c r="N41" s="487"/>
      <c r="O41" s="488"/>
      <c r="P41" s="471"/>
      <c r="Q41" s="472"/>
      <c r="R41" s="473"/>
      <c r="S41" s="472"/>
      <c r="T41" s="477"/>
      <c r="U41" s="475"/>
      <c r="V41" s="478"/>
      <c r="W41" s="490"/>
      <c r="X41" s="479"/>
      <c r="Y41" s="480"/>
      <c r="Z41" s="491"/>
      <c r="AA41" s="482"/>
      <c r="AB41" s="492"/>
    </row>
    <row r="42" spans="1:28" ht="24" hidden="1" customHeight="1">
      <c r="A42" s="463" t="str">
        <f>IF(ISBLANK('様式９（航空賃 、旅費（その他））'!A40), "", '様式９（航空賃 、旅費（その他））'!A40)</f>
        <v/>
      </c>
      <c r="B42" s="493"/>
      <c r="C42" s="485"/>
      <c r="D42" s="486"/>
      <c r="E42" s="467"/>
      <c r="F42" s="468"/>
      <c r="G42" s="469"/>
      <c r="H42" s="470"/>
      <c r="I42" s="471"/>
      <c r="J42" s="472"/>
      <c r="K42" s="473"/>
      <c r="L42" s="472"/>
      <c r="M42" s="474"/>
      <c r="N42" s="487"/>
      <c r="O42" s="488"/>
      <c r="P42" s="471"/>
      <c r="Q42" s="472"/>
      <c r="R42" s="473"/>
      <c r="S42" s="472"/>
      <c r="T42" s="477"/>
      <c r="U42" s="475"/>
      <c r="V42" s="478"/>
      <c r="W42" s="490"/>
      <c r="X42" s="479"/>
      <c r="Y42" s="480"/>
      <c r="Z42" s="491"/>
      <c r="AA42" s="482"/>
      <c r="AB42" s="492"/>
    </row>
    <row r="43" spans="1:28" ht="24" customHeight="1">
      <c r="A43" s="463" t="str">
        <f>IF(ISBLANK('様式９（航空賃 、旅費（その他））'!A41), "", '様式９（航空賃 、旅費（その他））'!A41)</f>
        <v/>
      </c>
      <c r="B43" s="493"/>
      <c r="C43" s="485"/>
      <c r="D43" s="486"/>
      <c r="E43" s="467"/>
      <c r="F43" s="468"/>
      <c r="G43" s="469"/>
      <c r="H43" s="470"/>
      <c r="I43" s="473"/>
      <c r="J43" s="472"/>
      <c r="K43" s="473"/>
      <c r="L43" s="472"/>
      <c r="M43" s="474"/>
      <c r="N43" s="487"/>
      <c r="O43" s="488"/>
      <c r="P43" s="471"/>
      <c r="Q43" s="472"/>
      <c r="R43" s="473"/>
      <c r="S43" s="472"/>
      <c r="T43" s="473"/>
      <c r="U43" s="475"/>
      <c r="V43" s="478"/>
      <c r="W43" s="490"/>
      <c r="X43" s="479"/>
      <c r="Y43" s="480"/>
      <c r="Z43" s="491"/>
      <c r="AA43" s="482"/>
      <c r="AB43" s="492"/>
    </row>
    <row r="44" spans="1:28" ht="24" customHeight="1">
      <c r="A44" s="463" t="str">
        <f>IF(ISBLANK('様式９（航空賃 、旅費（その他））'!A42), "", '様式９（航空賃 、旅費（その他））'!A42)</f>
        <v/>
      </c>
      <c r="B44" s="493"/>
      <c r="C44" s="485"/>
      <c r="D44" s="486"/>
      <c r="E44" s="467"/>
      <c r="F44" s="468"/>
      <c r="G44" s="469"/>
      <c r="H44" s="470"/>
      <c r="I44" s="473"/>
      <c r="J44" s="472"/>
      <c r="K44" s="473"/>
      <c r="L44" s="472"/>
      <c r="M44" s="474"/>
      <c r="N44" s="487"/>
      <c r="O44" s="488"/>
      <c r="P44" s="471"/>
      <c r="Q44" s="472"/>
      <c r="R44" s="473"/>
      <c r="S44" s="472"/>
      <c r="T44" s="473"/>
      <c r="U44" s="475"/>
      <c r="V44" s="478"/>
      <c r="W44" s="490"/>
      <c r="X44" s="479"/>
      <c r="Y44" s="480"/>
      <c r="Z44" s="491"/>
      <c r="AA44" s="482"/>
      <c r="AB44" s="492"/>
    </row>
    <row r="45" spans="1:28" ht="24" customHeight="1" thickBot="1">
      <c r="A45" s="463" t="str">
        <f>IF(ISBLANK('様式９（航空賃 、旅費（その他））'!A43), "", '様式９（航空賃 、旅費（その他））'!A43)</f>
        <v/>
      </c>
      <c r="B45" s="494"/>
      <c r="C45" s="495"/>
      <c r="D45" s="496"/>
      <c r="E45" s="497"/>
      <c r="F45" s="498"/>
      <c r="G45" s="499"/>
      <c r="H45" s="500"/>
      <c r="I45" s="501"/>
      <c r="J45" s="502"/>
      <c r="K45" s="503"/>
      <c r="L45" s="502"/>
      <c r="M45" s="504"/>
      <c r="N45" s="505"/>
      <c r="O45" s="506"/>
      <c r="P45" s="507"/>
      <c r="Q45" s="501"/>
      <c r="R45" s="501"/>
      <c r="S45" s="501"/>
      <c r="T45" s="501"/>
      <c r="U45" s="475"/>
      <c r="V45" s="508"/>
      <c r="W45" s="490"/>
      <c r="X45" s="479"/>
      <c r="Y45" s="480"/>
      <c r="Z45" s="509"/>
      <c r="AA45" s="510"/>
      <c r="AB45" s="511"/>
    </row>
    <row r="46" spans="1:28" ht="30" customHeight="1" thickBot="1">
      <c r="A46" s="454"/>
      <c r="B46" s="512"/>
      <c r="C46" s="513"/>
      <c r="D46" s="513"/>
      <c r="E46" s="513"/>
      <c r="F46" s="513"/>
      <c r="G46" s="513"/>
      <c r="H46" s="513"/>
      <c r="I46" s="513"/>
      <c r="J46" s="513"/>
      <c r="K46" s="513"/>
      <c r="L46" s="513"/>
      <c r="M46" s="513"/>
      <c r="N46" s="513"/>
      <c r="O46" s="513"/>
      <c r="P46" s="514"/>
      <c r="Q46" s="514"/>
      <c r="R46" s="514"/>
      <c r="S46" s="1221"/>
      <c r="T46" s="1221"/>
      <c r="U46" s="1221"/>
      <c r="V46" s="1221"/>
      <c r="W46" s="1221"/>
      <c r="X46" s="1221"/>
      <c r="Y46" s="1222"/>
      <c r="Z46" s="515"/>
      <c r="AA46" s="516"/>
      <c r="AB46" s="517"/>
    </row>
    <row r="47" spans="1:28" ht="30" customHeight="1" thickBot="1">
      <c r="A47" s="454"/>
      <c r="B47" s="518"/>
      <c r="C47" s="518"/>
      <c r="D47" s="518"/>
      <c r="E47" s="518"/>
      <c r="F47" s="518"/>
      <c r="G47" s="518"/>
      <c r="H47" s="518"/>
      <c r="I47" s="518"/>
      <c r="J47" s="518"/>
      <c r="K47" s="518"/>
      <c r="L47" s="518"/>
      <c r="M47" s="518"/>
      <c r="N47" s="518"/>
      <c r="O47" s="518"/>
      <c r="P47" s="519"/>
      <c r="Q47" s="519"/>
      <c r="R47" s="519"/>
      <c r="S47" s="1210"/>
      <c r="T47" s="1210"/>
      <c r="U47" s="1210"/>
      <c r="V47" s="1210"/>
      <c r="W47" s="520"/>
      <c r="X47" s="520"/>
      <c r="Y47" s="521"/>
      <c r="Z47" s="522"/>
      <c r="AA47" s="518"/>
      <c r="AB47" s="523"/>
    </row>
    <row r="48" spans="1:28" ht="30" customHeight="1" thickBot="1">
      <c r="A48" s="454"/>
      <c r="B48" s="518"/>
      <c r="C48" s="518"/>
      <c r="D48" s="518"/>
      <c r="E48" s="518"/>
      <c r="F48" s="518"/>
      <c r="G48" s="518"/>
      <c r="H48" s="518"/>
      <c r="I48" s="518"/>
      <c r="J48" s="518"/>
      <c r="K48" s="518"/>
      <c r="L48" s="518"/>
      <c r="M48" s="518"/>
      <c r="N48" s="518"/>
      <c r="O48" s="518"/>
      <c r="P48" s="519"/>
      <c r="Q48" s="519"/>
      <c r="R48" s="1205"/>
      <c r="S48" s="1205"/>
      <c r="T48" s="1205"/>
      <c r="U48" s="1205"/>
      <c r="V48" s="1205"/>
      <c r="W48" s="520"/>
      <c r="X48" s="520"/>
      <c r="Y48" s="520"/>
      <c r="Z48" s="515"/>
      <c r="AA48" s="518"/>
      <c r="AB48" s="518"/>
    </row>
    <row r="49" spans="1:28" ht="30" customHeight="1" thickBot="1">
      <c r="A49" s="454"/>
      <c r="B49" s="518"/>
      <c r="C49" s="518"/>
      <c r="D49" s="518"/>
      <c r="E49" s="518"/>
      <c r="F49" s="518"/>
      <c r="G49" s="518"/>
      <c r="H49" s="518"/>
      <c r="I49" s="518"/>
      <c r="J49" s="518"/>
      <c r="K49" s="518"/>
      <c r="L49" s="518"/>
      <c r="M49" s="518"/>
      <c r="N49" s="518"/>
      <c r="O49" s="518"/>
      <c r="P49" s="519"/>
      <c r="Q49" s="519"/>
      <c r="R49" s="1206"/>
      <c r="S49" s="1207"/>
      <c r="T49" s="1207"/>
      <c r="U49" s="1207"/>
      <c r="V49" s="1207"/>
      <c r="W49" s="520"/>
      <c r="X49" s="520"/>
      <c r="Y49" s="520"/>
      <c r="Z49" s="515"/>
      <c r="AA49" s="518"/>
      <c r="AB49" s="518"/>
    </row>
    <row r="50" spans="1:28">
      <c r="B50" s="306"/>
    </row>
  </sheetData>
  <mergeCells count="14">
    <mergeCell ref="R48:V48"/>
    <mergeCell ref="R49:V49"/>
    <mergeCell ref="B2:Z2"/>
    <mergeCell ref="S47:V47"/>
    <mergeCell ref="H5:N5"/>
    <mergeCell ref="O5:U5"/>
    <mergeCell ref="H4:Y4"/>
    <mergeCell ref="W5:Y5"/>
    <mergeCell ref="S46:Y46"/>
    <mergeCell ref="B4:B5"/>
    <mergeCell ref="C4:C5"/>
    <mergeCell ref="D4:D5"/>
    <mergeCell ref="E4:G4"/>
    <mergeCell ref="Z4:Z5"/>
  </mergeCells>
  <phoneticPr fontId="1"/>
  <dataValidations count="1">
    <dataValidation type="list" imeMode="on" allowBlank="1" showInputMessage="1" showErrorMessage="1" sqref="AA6:AA45" xr:uid="{00000000-0002-0000-0900-000000000000}">
      <formula1>"　,課税"</formula1>
    </dataValidation>
  </dataValidations>
  <printOptions horizontalCentered="1"/>
  <pageMargins left="0.31496062992125984" right="0.43307086614173229" top="0.55118110236220474" bottom="0.35433070866141736" header="0.31496062992125984" footer="0.31496062992125984"/>
  <pageSetup paperSize="9" scale="52" orientation="landscape" r:id="rId1"/>
  <headerFooter>
    <oddHeader>&amp;R一部不課税化（2023.06版）</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J27"/>
  <sheetViews>
    <sheetView view="pageBreakPreview" zoomScaleNormal="100" zoomScaleSheetLayoutView="100" workbookViewId="0">
      <selection activeCell="H21" sqref="H21"/>
    </sheetView>
  </sheetViews>
  <sheetFormatPr defaultColWidth="8.75" defaultRowHeight="14"/>
  <cols>
    <col min="1" max="1" width="9" style="596" customWidth="1"/>
    <col min="2" max="2" width="20.58203125" style="596" customWidth="1"/>
    <col min="3" max="3" width="24.58203125" style="596" customWidth="1"/>
    <col min="4" max="4" width="6.58203125" style="596" customWidth="1"/>
    <col min="5" max="6" width="12.58203125" style="596" customWidth="1"/>
    <col min="7" max="7" width="6.58203125" style="596" customWidth="1"/>
    <col min="8" max="8" width="18.58203125" style="596" customWidth="1"/>
    <col min="9" max="9" width="10.58203125" style="596" customWidth="1"/>
    <col min="10" max="10" width="30.58203125" style="596" customWidth="1"/>
    <col min="11" max="11" width="12.58203125" style="596" customWidth="1"/>
    <col min="12" max="16384" width="8.75" style="596"/>
  </cols>
  <sheetData>
    <row r="1" spans="1:10" ht="18" customHeight="1">
      <c r="J1" s="755" t="s">
        <v>238</v>
      </c>
    </row>
    <row r="2" spans="1:10" ht="24" customHeight="1">
      <c r="A2" s="444"/>
      <c r="B2" s="1014" t="s">
        <v>239</v>
      </c>
      <c r="C2" s="1014"/>
      <c r="D2" s="1014"/>
      <c r="E2" s="1014"/>
      <c r="F2" s="1014"/>
      <c r="G2" s="1014"/>
      <c r="H2" s="1014"/>
      <c r="I2" s="1014"/>
      <c r="J2" s="1014"/>
    </row>
    <row r="3" spans="1:10" ht="15" customHeight="1" thickBot="1"/>
    <row r="4" spans="1:10" s="680" customFormat="1" ht="21" customHeight="1">
      <c r="A4" s="591" t="s">
        <v>100</v>
      </c>
      <c r="B4" s="1091" t="s">
        <v>101</v>
      </c>
      <c r="C4" s="1093" t="s">
        <v>4</v>
      </c>
      <c r="D4" s="1175" t="s">
        <v>102</v>
      </c>
      <c r="E4" s="1148" t="s">
        <v>240</v>
      </c>
      <c r="F4" s="1095"/>
      <c r="G4" s="1239"/>
      <c r="H4" s="1240" t="s">
        <v>241</v>
      </c>
      <c r="I4" s="1242" t="s">
        <v>168</v>
      </c>
      <c r="J4" s="1237" t="s">
        <v>242</v>
      </c>
    </row>
    <row r="5" spans="1:10" ht="21" customHeight="1" thickBot="1">
      <c r="A5" s="68"/>
      <c r="B5" s="1173"/>
      <c r="C5" s="1174"/>
      <c r="D5" s="1157"/>
      <c r="E5" s="967" t="s">
        <v>243</v>
      </c>
      <c r="F5" s="764" t="s">
        <v>244</v>
      </c>
      <c r="G5" s="969" t="s">
        <v>175</v>
      </c>
      <c r="H5" s="1241"/>
      <c r="I5" s="1143"/>
      <c r="J5" s="1238"/>
    </row>
    <row r="6" spans="1:10" ht="24" customHeight="1" thickTop="1">
      <c r="A6" s="69"/>
      <c r="B6" s="684" t="str">
        <f t="shared" ref="B6:B24" si="0">IF($A6="","",VLOOKUP($A6,従事者基礎情報,2))</f>
        <v/>
      </c>
      <c r="C6" s="685" t="str">
        <f t="shared" ref="C6:C24" si="1">IF($A6="","",VLOOKUP($A6,従事者基礎情報,3))</f>
        <v/>
      </c>
      <c r="D6" s="973" t="str">
        <f t="shared" ref="D6:D24" si="2">IF($A6="","",VLOOKUP($A6,従事者基礎情報,5))</f>
        <v/>
      </c>
      <c r="E6" s="765"/>
      <c r="F6" s="766"/>
      <c r="G6" s="767" t="str">
        <f>IF(E6="", "", F6-E6+1)</f>
        <v/>
      </c>
      <c r="H6" s="768"/>
      <c r="I6" s="385"/>
      <c r="J6" s="767"/>
    </row>
    <row r="7" spans="1:10" ht="24" customHeight="1">
      <c r="A7" s="69"/>
      <c r="B7" s="694" t="str">
        <f t="shared" si="0"/>
        <v/>
      </c>
      <c r="C7" s="695" t="str">
        <f t="shared" si="1"/>
        <v/>
      </c>
      <c r="D7" s="393" t="str">
        <f t="shared" si="2"/>
        <v/>
      </c>
      <c r="E7" s="769"/>
      <c r="F7" s="770"/>
      <c r="G7" s="767" t="str">
        <f t="shared" ref="G7:G24" si="3">IF(E7="", "", F7-E7+1)</f>
        <v/>
      </c>
      <c r="H7" s="771"/>
      <c r="I7" s="394"/>
      <c r="J7" s="398"/>
    </row>
    <row r="8" spans="1:10" ht="24" customHeight="1">
      <c r="A8" s="69"/>
      <c r="B8" s="772" t="str">
        <f t="shared" si="0"/>
        <v/>
      </c>
      <c r="C8" s="695" t="str">
        <f t="shared" si="1"/>
        <v/>
      </c>
      <c r="D8" s="393" t="str">
        <f t="shared" si="2"/>
        <v/>
      </c>
      <c r="E8" s="769"/>
      <c r="F8" s="770"/>
      <c r="G8" s="767" t="str">
        <f t="shared" si="3"/>
        <v/>
      </c>
      <c r="H8" s="771"/>
      <c r="I8" s="394"/>
      <c r="J8" s="398"/>
    </row>
    <row r="9" spans="1:10" ht="24" customHeight="1">
      <c r="A9" s="69"/>
      <c r="B9" s="773" t="str">
        <f t="shared" si="0"/>
        <v/>
      </c>
      <c r="C9" s="695" t="str">
        <f t="shared" si="1"/>
        <v/>
      </c>
      <c r="D9" s="393" t="str">
        <f t="shared" si="2"/>
        <v/>
      </c>
      <c r="E9" s="769"/>
      <c r="F9" s="770"/>
      <c r="G9" s="767" t="str">
        <f t="shared" si="3"/>
        <v/>
      </c>
      <c r="H9" s="771"/>
      <c r="I9" s="394"/>
      <c r="J9" s="398"/>
    </row>
    <row r="10" spans="1:10" ht="24" hidden="1" customHeight="1">
      <c r="A10" s="69"/>
      <c r="B10" s="773" t="str">
        <f t="shared" si="0"/>
        <v/>
      </c>
      <c r="C10" s="695" t="str">
        <f t="shared" si="1"/>
        <v/>
      </c>
      <c r="D10" s="393" t="str">
        <f t="shared" si="2"/>
        <v/>
      </c>
      <c r="E10" s="769"/>
      <c r="F10" s="770"/>
      <c r="G10" s="767" t="str">
        <f t="shared" si="3"/>
        <v/>
      </c>
      <c r="H10" s="771"/>
      <c r="I10" s="394"/>
      <c r="J10" s="398"/>
    </row>
    <row r="11" spans="1:10" ht="24" hidden="1" customHeight="1">
      <c r="A11" s="69"/>
      <c r="B11" s="773" t="str">
        <f t="shared" si="0"/>
        <v/>
      </c>
      <c r="C11" s="695" t="str">
        <f t="shared" si="1"/>
        <v/>
      </c>
      <c r="D11" s="393" t="str">
        <f t="shared" si="2"/>
        <v/>
      </c>
      <c r="E11" s="769"/>
      <c r="F11" s="770"/>
      <c r="G11" s="767" t="str">
        <f t="shared" si="3"/>
        <v/>
      </c>
      <c r="H11" s="771"/>
      <c r="I11" s="394"/>
      <c r="J11" s="398"/>
    </row>
    <row r="12" spans="1:10" ht="24" hidden="1" customHeight="1">
      <c r="A12" s="69"/>
      <c r="B12" s="773" t="str">
        <f t="shared" si="0"/>
        <v/>
      </c>
      <c r="C12" s="695" t="str">
        <f t="shared" si="1"/>
        <v/>
      </c>
      <c r="D12" s="393" t="str">
        <f t="shared" si="2"/>
        <v/>
      </c>
      <c r="E12" s="769"/>
      <c r="F12" s="770"/>
      <c r="G12" s="767" t="str">
        <f t="shared" si="3"/>
        <v/>
      </c>
      <c r="H12" s="771"/>
      <c r="I12" s="394"/>
      <c r="J12" s="398"/>
    </row>
    <row r="13" spans="1:10" ht="24" hidden="1" customHeight="1">
      <c r="A13" s="69"/>
      <c r="B13" s="773" t="str">
        <f t="shared" si="0"/>
        <v/>
      </c>
      <c r="C13" s="695" t="str">
        <f t="shared" si="1"/>
        <v/>
      </c>
      <c r="D13" s="393" t="str">
        <f t="shared" si="2"/>
        <v/>
      </c>
      <c r="E13" s="769"/>
      <c r="F13" s="770"/>
      <c r="G13" s="767" t="str">
        <f t="shared" si="3"/>
        <v/>
      </c>
      <c r="H13" s="771"/>
      <c r="I13" s="394"/>
      <c r="J13" s="398"/>
    </row>
    <row r="14" spans="1:10" ht="24" hidden="1" customHeight="1">
      <c r="A14" s="69"/>
      <c r="B14" s="773"/>
      <c r="C14" s="695"/>
      <c r="D14" s="393"/>
      <c r="E14" s="769"/>
      <c r="F14" s="770"/>
      <c r="G14" s="767"/>
      <c r="H14" s="771"/>
      <c r="I14" s="394"/>
      <c r="J14" s="398"/>
    </row>
    <row r="15" spans="1:10" ht="24" hidden="1" customHeight="1">
      <c r="A15" s="69"/>
      <c r="B15" s="773" t="str">
        <f t="shared" si="0"/>
        <v/>
      </c>
      <c r="C15" s="695" t="str">
        <f t="shared" si="1"/>
        <v/>
      </c>
      <c r="D15" s="393" t="str">
        <f t="shared" si="2"/>
        <v/>
      </c>
      <c r="E15" s="769"/>
      <c r="F15" s="770"/>
      <c r="G15" s="767" t="str">
        <f t="shared" si="3"/>
        <v/>
      </c>
      <c r="H15" s="771"/>
      <c r="I15" s="394"/>
      <c r="J15" s="398"/>
    </row>
    <row r="16" spans="1:10" ht="24" hidden="1" customHeight="1">
      <c r="A16" s="69"/>
      <c r="B16" s="773" t="str">
        <f t="shared" si="0"/>
        <v/>
      </c>
      <c r="C16" s="695" t="str">
        <f t="shared" si="1"/>
        <v/>
      </c>
      <c r="D16" s="393" t="str">
        <f t="shared" si="2"/>
        <v/>
      </c>
      <c r="E16" s="769"/>
      <c r="F16" s="770"/>
      <c r="G16" s="767" t="str">
        <f t="shared" si="3"/>
        <v/>
      </c>
      <c r="H16" s="771"/>
      <c r="I16" s="394"/>
      <c r="J16" s="398"/>
    </row>
    <row r="17" spans="1:10" ht="24" hidden="1" customHeight="1">
      <c r="A17" s="69"/>
      <c r="B17" s="773" t="str">
        <f t="shared" si="0"/>
        <v/>
      </c>
      <c r="C17" s="695" t="str">
        <f t="shared" si="1"/>
        <v/>
      </c>
      <c r="D17" s="393" t="str">
        <f t="shared" si="2"/>
        <v/>
      </c>
      <c r="E17" s="769"/>
      <c r="F17" s="770"/>
      <c r="G17" s="767" t="str">
        <f t="shared" si="3"/>
        <v/>
      </c>
      <c r="H17" s="771"/>
      <c r="I17" s="394"/>
      <c r="J17" s="398"/>
    </row>
    <row r="18" spans="1:10" ht="24" hidden="1" customHeight="1">
      <c r="A18" s="69"/>
      <c r="B18" s="773" t="str">
        <f t="shared" si="0"/>
        <v/>
      </c>
      <c r="C18" s="695" t="str">
        <f t="shared" si="1"/>
        <v/>
      </c>
      <c r="D18" s="393" t="str">
        <f t="shared" si="2"/>
        <v/>
      </c>
      <c r="E18" s="769"/>
      <c r="F18" s="770"/>
      <c r="G18" s="767" t="str">
        <f t="shared" si="3"/>
        <v/>
      </c>
      <c r="H18" s="771"/>
      <c r="I18" s="394"/>
      <c r="J18" s="398"/>
    </row>
    <row r="19" spans="1:10" ht="24" hidden="1" customHeight="1">
      <c r="A19" s="69"/>
      <c r="B19" s="773" t="str">
        <f t="shared" si="0"/>
        <v/>
      </c>
      <c r="C19" s="695" t="str">
        <f t="shared" si="1"/>
        <v/>
      </c>
      <c r="D19" s="393" t="str">
        <f t="shared" si="2"/>
        <v/>
      </c>
      <c r="E19" s="769"/>
      <c r="F19" s="770"/>
      <c r="G19" s="767" t="str">
        <f t="shared" si="3"/>
        <v/>
      </c>
      <c r="H19" s="771"/>
      <c r="I19" s="394"/>
      <c r="J19" s="398"/>
    </row>
    <row r="20" spans="1:10" ht="24" customHeight="1">
      <c r="A20" s="69"/>
      <c r="B20" s="773" t="str">
        <f t="shared" si="0"/>
        <v/>
      </c>
      <c r="C20" s="695" t="str">
        <f t="shared" si="1"/>
        <v/>
      </c>
      <c r="D20" s="393" t="str">
        <f t="shared" si="2"/>
        <v/>
      </c>
      <c r="E20" s="769"/>
      <c r="F20" s="770"/>
      <c r="G20" s="767" t="str">
        <f t="shared" si="3"/>
        <v/>
      </c>
      <c r="H20" s="771"/>
      <c r="I20" s="394"/>
      <c r="J20" s="398"/>
    </row>
    <row r="21" spans="1:10" ht="24" customHeight="1">
      <c r="A21" s="69"/>
      <c r="B21" s="773" t="str">
        <f t="shared" si="0"/>
        <v/>
      </c>
      <c r="C21" s="695" t="str">
        <f t="shared" si="1"/>
        <v/>
      </c>
      <c r="D21" s="393" t="str">
        <f t="shared" si="2"/>
        <v/>
      </c>
      <c r="E21" s="769"/>
      <c r="F21" s="770"/>
      <c r="G21" s="767" t="str">
        <f t="shared" si="3"/>
        <v/>
      </c>
      <c r="H21" s="771"/>
      <c r="I21" s="394"/>
      <c r="J21" s="398"/>
    </row>
    <row r="22" spans="1:10" ht="24" customHeight="1">
      <c r="A22" s="69"/>
      <c r="B22" s="773" t="str">
        <f t="shared" si="0"/>
        <v/>
      </c>
      <c r="C22" s="695" t="str">
        <f t="shared" si="1"/>
        <v/>
      </c>
      <c r="D22" s="393" t="str">
        <f t="shared" si="2"/>
        <v/>
      </c>
      <c r="E22" s="769"/>
      <c r="F22" s="770"/>
      <c r="G22" s="767" t="str">
        <f t="shared" si="3"/>
        <v/>
      </c>
      <c r="H22" s="771"/>
      <c r="I22" s="394"/>
      <c r="J22" s="398"/>
    </row>
    <row r="23" spans="1:10" ht="24" customHeight="1">
      <c r="A23" s="69"/>
      <c r="B23" s="773" t="str">
        <f t="shared" si="0"/>
        <v/>
      </c>
      <c r="C23" s="695" t="str">
        <f t="shared" si="1"/>
        <v/>
      </c>
      <c r="D23" s="393" t="str">
        <f t="shared" si="2"/>
        <v/>
      </c>
      <c r="E23" s="769"/>
      <c r="F23" s="770"/>
      <c r="G23" s="767" t="str">
        <f t="shared" si="3"/>
        <v/>
      </c>
      <c r="H23" s="771"/>
      <c r="I23" s="394"/>
      <c r="J23" s="398"/>
    </row>
    <row r="24" spans="1:10" ht="24" customHeight="1" thickBot="1">
      <c r="A24" s="69"/>
      <c r="B24" s="774" t="str">
        <f t="shared" si="0"/>
        <v/>
      </c>
      <c r="C24" s="775" t="str">
        <f t="shared" si="1"/>
        <v/>
      </c>
      <c r="D24" s="776" t="str">
        <f t="shared" si="2"/>
        <v/>
      </c>
      <c r="E24" s="777"/>
      <c r="F24" s="778"/>
      <c r="G24" s="767" t="str">
        <f t="shared" si="3"/>
        <v/>
      </c>
      <c r="H24" s="779"/>
      <c r="I24" s="780"/>
      <c r="J24" s="713"/>
    </row>
    <row r="25" spans="1:10" ht="30" customHeight="1" thickBot="1">
      <c r="C25" s="715" t="s">
        <v>245</v>
      </c>
      <c r="D25" s="1234" t="s">
        <v>114</v>
      </c>
      <c r="E25" s="1235"/>
      <c r="F25" s="1235"/>
      <c r="G25" s="1236"/>
      <c r="H25" s="781">
        <f>SUM(H6:H24)</f>
        <v>0</v>
      </c>
    </row>
    <row r="26" spans="1:10" ht="24" customHeight="1">
      <c r="C26" s="715"/>
      <c r="D26" s="782"/>
      <c r="E26" s="782"/>
      <c r="F26" s="782"/>
      <c r="G26" s="782"/>
      <c r="H26" s="783"/>
    </row>
    <row r="27" spans="1:10" ht="78" customHeight="1">
      <c r="B27" s="1232" t="s">
        <v>246</v>
      </c>
      <c r="C27" s="1233"/>
      <c r="D27" s="1233"/>
      <c r="E27" s="1233"/>
      <c r="F27" s="1233"/>
      <c r="G27" s="1233"/>
      <c r="H27" s="1233"/>
      <c r="I27" s="1233"/>
      <c r="J27" s="1233"/>
    </row>
  </sheetData>
  <mergeCells count="10">
    <mergeCell ref="B2:J2"/>
    <mergeCell ref="B27:J27"/>
    <mergeCell ref="D25:G25"/>
    <mergeCell ref="J4:J5"/>
    <mergeCell ref="B4:B5"/>
    <mergeCell ref="C4:C5"/>
    <mergeCell ref="D4:D5"/>
    <mergeCell ref="E4:G4"/>
    <mergeCell ref="H4:H5"/>
    <mergeCell ref="I4:I5"/>
  </mergeCells>
  <phoneticPr fontId="1"/>
  <printOptions horizontalCentered="1"/>
  <pageMargins left="0.31496062992125984" right="0.43307086614173229" top="0.55118110236220474" bottom="0.35433070866141736" header="0.31496062992125984" footer="0.31496062992125984"/>
  <pageSetup paperSize="9" scale="86" orientation="landscape" r:id="rId1"/>
  <headerFooter>
    <oddHeader>&amp;R一部不課税化（2023.06版）</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P21"/>
  <sheetViews>
    <sheetView view="pageBreakPreview" zoomScaleNormal="80" zoomScaleSheetLayoutView="100" workbookViewId="0"/>
  </sheetViews>
  <sheetFormatPr defaultColWidth="9" defaultRowHeight="14"/>
  <cols>
    <col min="1" max="1" width="25.5" style="754" customWidth="1"/>
    <col min="2" max="12" width="9.25" style="754" customWidth="1"/>
    <col min="13" max="13" width="15" style="754" customWidth="1"/>
    <col min="14" max="14" width="14" style="754" customWidth="1"/>
    <col min="15" max="16384" width="9" style="754"/>
  </cols>
  <sheetData>
    <row r="1" spans="1:14" ht="18" customHeight="1">
      <c r="M1" s="755" t="s">
        <v>247</v>
      </c>
    </row>
    <row r="2" spans="1:14" ht="24" customHeight="1">
      <c r="A2" s="1250" t="s">
        <v>248</v>
      </c>
      <c r="B2" s="1250"/>
      <c r="C2" s="1250"/>
      <c r="D2" s="1250"/>
      <c r="E2" s="1250"/>
      <c r="F2" s="1250"/>
      <c r="G2" s="1250"/>
      <c r="H2" s="1250"/>
      <c r="I2" s="1250"/>
      <c r="J2" s="1250"/>
      <c r="K2" s="1250"/>
      <c r="L2" s="1250"/>
      <c r="M2" s="1250"/>
    </row>
    <row r="3" spans="1:14" ht="15" customHeight="1" thickBot="1"/>
    <row r="4" spans="1:14" ht="24" customHeight="1" thickBot="1">
      <c r="A4" s="1252" t="s">
        <v>249</v>
      </c>
      <c r="B4" s="1253" t="s">
        <v>250</v>
      </c>
      <c r="C4" s="1254"/>
      <c r="D4" s="1254"/>
      <c r="E4" s="1254"/>
      <c r="F4" s="1254"/>
      <c r="G4" s="1254"/>
      <c r="H4" s="1254"/>
      <c r="I4" s="1254"/>
      <c r="J4" s="1254"/>
      <c r="K4" s="1254"/>
      <c r="L4" s="1255"/>
      <c r="M4" s="1243" t="s">
        <v>251</v>
      </c>
      <c r="N4" s="1243" t="s">
        <v>252</v>
      </c>
    </row>
    <row r="5" spans="1:14" ht="24" customHeight="1" thickBot="1">
      <c r="A5" s="1244"/>
      <c r="B5" s="756" t="s">
        <v>253</v>
      </c>
      <c r="C5" s="756"/>
      <c r="D5" s="756"/>
      <c r="E5" s="756"/>
      <c r="F5" s="756"/>
      <c r="G5" s="756"/>
      <c r="H5" s="756"/>
      <c r="I5" s="756"/>
      <c r="J5" s="756"/>
      <c r="K5" s="756"/>
      <c r="L5" s="756"/>
      <c r="M5" s="1244"/>
      <c r="N5" s="1244"/>
    </row>
    <row r="6" spans="1:14" ht="24" customHeight="1" thickTop="1">
      <c r="A6" s="757" t="s">
        <v>254</v>
      </c>
      <c r="B6" s="758"/>
      <c r="C6" s="758"/>
      <c r="D6" s="758"/>
      <c r="E6" s="758"/>
      <c r="F6" s="758"/>
      <c r="G6" s="758"/>
      <c r="H6" s="758"/>
      <c r="I6" s="758"/>
      <c r="J6" s="758"/>
      <c r="K6" s="758"/>
      <c r="L6" s="758"/>
      <c r="M6" s="759">
        <f>SUM(B6:L6)</f>
        <v>0</v>
      </c>
      <c r="N6" s="825"/>
    </row>
    <row r="7" spans="1:14" ht="24" customHeight="1">
      <c r="A7" s="760" t="s">
        <v>255</v>
      </c>
      <c r="B7" s="761"/>
      <c r="C7" s="761"/>
      <c r="D7" s="761"/>
      <c r="E7" s="761"/>
      <c r="F7" s="761"/>
      <c r="G7" s="761"/>
      <c r="H7" s="761"/>
      <c r="I7" s="761"/>
      <c r="J7" s="761"/>
      <c r="K7" s="761"/>
      <c r="L7" s="761"/>
      <c r="M7" s="762">
        <f t="shared" ref="M7:M15" si="0">SUM(B7:L7)</f>
        <v>0</v>
      </c>
      <c r="N7" s="826"/>
    </row>
    <row r="8" spans="1:14" ht="24" customHeight="1">
      <c r="A8" s="760" t="s">
        <v>256</v>
      </c>
      <c r="B8" s="761"/>
      <c r="C8" s="761"/>
      <c r="D8" s="761"/>
      <c r="E8" s="761"/>
      <c r="F8" s="761"/>
      <c r="G8" s="761"/>
      <c r="H8" s="761"/>
      <c r="I8" s="761"/>
      <c r="J8" s="761"/>
      <c r="K8" s="761"/>
      <c r="L8" s="761"/>
      <c r="M8" s="762">
        <f t="shared" si="0"/>
        <v>0</v>
      </c>
      <c r="N8" s="826"/>
    </row>
    <row r="9" spans="1:14" ht="24" customHeight="1">
      <c r="A9" s="760" t="s">
        <v>257</v>
      </c>
      <c r="B9" s="761"/>
      <c r="C9" s="761"/>
      <c r="D9" s="761"/>
      <c r="E9" s="761"/>
      <c r="F9" s="761"/>
      <c r="G9" s="761"/>
      <c r="H9" s="761"/>
      <c r="I9" s="761"/>
      <c r="J9" s="761"/>
      <c r="K9" s="761"/>
      <c r="L9" s="761"/>
      <c r="M9" s="762">
        <f t="shared" si="0"/>
        <v>0</v>
      </c>
      <c r="N9" s="826"/>
    </row>
    <row r="10" spans="1:14" ht="24" customHeight="1">
      <c r="A10" s="760" t="s">
        <v>258</v>
      </c>
      <c r="B10" s="761"/>
      <c r="C10" s="761"/>
      <c r="D10" s="761"/>
      <c r="E10" s="761"/>
      <c r="F10" s="761"/>
      <c r="G10" s="761"/>
      <c r="H10" s="761"/>
      <c r="I10" s="761"/>
      <c r="J10" s="761"/>
      <c r="K10" s="761"/>
      <c r="L10" s="761"/>
      <c r="M10" s="762">
        <f t="shared" si="0"/>
        <v>0</v>
      </c>
      <c r="N10" s="826"/>
    </row>
    <row r="11" spans="1:14" ht="24" customHeight="1">
      <c r="A11" s="760" t="s">
        <v>259</v>
      </c>
      <c r="B11" s="761"/>
      <c r="C11" s="761"/>
      <c r="D11" s="761"/>
      <c r="E11" s="761"/>
      <c r="F11" s="761"/>
      <c r="G11" s="761"/>
      <c r="H11" s="761"/>
      <c r="I11" s="761"/>
      <c r="J11" s="761"/>
      <c r="K11" s="761"/>
      <c r="L11" s="761"/>
      <c r="M11" s="762">
        <f t="shared" si="0"/>
        <v>0</v>
      </c>
      <c r="N11" s="826"/>
    </row>
    <row r="12" spans="1:14" ht="24" customHeight="1">
      <c r="A12" s="760" t="s">
        <v>260</v>
      </c>
      <c r="B12" s="761"/>
      <c r="C12" s="761"/>
      <c r="D12" s="761"/>
      <c r="E12" s="761"/>
      <c r="F12" s="761"/>
      <c r="G12" s="761"/>
      <c r="H12" s="761"/>
      <c r="I12" s="761"/>
      <c r="J12" s="761"/>
      <c r="K12" s="761"/>
      <c r="L12" s="761"/>
      <c r="M12" s="762">
        <f t="shared" si="0"/>
        <v>0</v>
      </c>
      <c r="N12" s="826"/>
    </row>
    <row r="13" spans="1:14" ht="24" customHeight="1">
      <c r="A13" s="760" t="s">
        <v>261</v>
      </c>
      <c r="B13" s="761"/>
      <c r="C13" s="761"/>
      <c r="D13" s="761"/>
      <c r="E13" s="761"/>
      <c r="F13" s="761"/>
      <c r="G13" s="761"/>
      <c r="H13" s="761"/>
      <c r="I13" s="761"/>
      <c r="J13" s="761"/>
      <c r="K13" s="761"/>
      <c r="L13" s="761"/>
      <c r="M13" s="762">
        <f t="shared" si="0"/>
        <v>0</v>
      </c>
      <c r="N13" s="826"/>
    </row>
    <row r="14" spans="1:14" ht="24" customHeight="1">
      <c r="A14" s="760" t="s">
        <v>262</v>
      </c>
      <c r="B14" s="761"/>
      <c r="C14" s="761"/>
      <c r="D14" s="761"/>
      <c r="E14" s="761"/>
      <c r="F14" s="761"/>
      <c r="G14" s="761"/>
      <c r="H14" s="761"/>
      <c r="I14" s="761"/>
      <c r="J14" s="761"/>
      <c r="K14" s="761"/>
      <c r="L14" s="761"/>
      <c r="M14" s="762">
        <f t="shared" si="0"/>
        <v>0</v>
      </c>
      <c r="N14" s="826"/>
    </row>
    <row r="15" spans="1:14" ht="24" customHeight="1">
      <c r="A15" s="760" t="s">
        <v>263</v>
      </c>
      <c r="B15" s="761"/>
      <c r="C15" s="761"/>
      <c r="D15" s="761"/>
      <c r="E15" s="761"/>
      <c r="F15" s="761"/>
      <c r="G15" s="761"/>
      <c r="H15" s="761"/>
      <c r="I15" s="761"/>
      <c r="J15" s="761"/>
      <c r="K15" s="761"/>
      <c r="L15" s="761"/>
      <c r="M15" s="762">
        <f t="shared" si="0"/>
        <v>0</v>
      </c>
      <c r="N15" s="826"/>
    </row>
    <row r="16" spans="1:14" ht="24" customHeight="1">
      <c r="A16" s="832" t="s">
        <v>264</v>
      </c>
      <c r="B16" s="761"/>
      <c r="C16" s="761"/>
      <c r="D16" s="761"/>
      <c r="E16" s="761"/>
      <c r="F16" s="761"/>
      <c r="G16" s="761"/>
      <c r="H16" s="761"/>
      <c r="I16" s="761"/>
      <c r="J16" s="761"/>
      <c r="K16" s="761"/>
      <c r="L16" s="761"/>
      <c r="M16" s="762">
        <f t="shared" ref="M16" si="1">SUM(B16:L16)</f>
        <v>0</v>
      </c>
      <c r="N16" s="826"/>
    </row>
    <row r="17" spans="1:16" ht="24" customHeight="1" thickBot="1">
      <c r="A17" s="828" t="s">
        <v>265</v>
      </c>
      <c r="B17" s="829"/>
      <c r="C17" s="829"/>
      <c r="D17" s="829"/>
      <c r="E17" s="829"/>
      <c r="F17" s="829"/>
      <c r="G17" s="829"/>
      <c r="H17" s="829"/>
      <c r="I17" s="829"/>
      <c r="J17" s="829"/>
      <c r="K17" s="829"/>
      <c r="L17" s="829"/>
      <c r="M17" s="830"/>
      <c r="N17" s="831">
        <f>SUM(B17:L17)</f>
        <v>0</v>
      </c>
    </row>
    <row r="18" spans="1:16" ht="30" customHeight="1" thickBot="1">
      <c r="A18" s="976"/>
      <c r="B18" s="976"/>
      <c r="C18" s="976"/>
      <c r="D18" s="976"/>
      <c r="E18" s="976"/>
      <c r="F18" s="976"/>
      <c r="G18" s="976"/>
      <c r="H18" s="976"/>
      <c r="I18" s="1245" t="s">
        <v>266</v>
      </c>
      <c r="J18" s="1246"/>
      <c r="K18" s="1246"/>
      <c r="L18" s="1247"/>
      <c r="M18" s="763">
        <f>SUM(M6:M17)</f>
        <v>0</v>
      </c>
      <c r="N18" s="763">
        <f>SUM(N6:N17)</f>
        <v>0</v>
      </c>
      <c r="P18" s="827"/>
    </row>
    <row r="19" spans="1:16" ht="30" customHeight="1">
      <c r="I19" s="1245" t="s">
        <v>267</v>
      </c>
      <c r="J19" s="1246"/>
      <c r="K19" s="1246"/>
      <c r="L19" s="1247"/>
      <c r="M19" s="1248">
        <f>M18+N18</f>
        <v>0</v>
      </c>
      <c r="N19" s="1249"/>
    </row>
    <row r="20" spans="1:16" s="824" customFormat="1" ht="27.65" customHeight="1">
      <c r="A20" s="1251" t="s">
        <v>268</v>
      </c>
      <c r="B20" s="1251"/>
      <c r="C20" s="1251"/>
      <c r="D20" s="1251"/>
      <c r="E20" s="1251"/>
      <c r="F20" s="1251"/>
      <c r="G20" s="1251"/>
      <c r="H20" s="1251"/>
      <c r="I20" s="1251"/>
      <c r="J20" s="1251"/>
      <c r="K20" s="1251"/>
      <c r="L20" s="1251"/>
      <c r="M20" s="1251"/>
    </row>
    <row r="21" spans="1:16" s="824" customFormat="1" ht="30" customHeight="1">
      <c r="A21" s="1251" t="s">
        <v>269</v>
      </c>
      <c r="B21" s="1251"/>
      <c r="C21" s="1251"/>
      <c r="D21" s="1251"/>
      <c r="E21" s="1251"/>
      <c r="F21" s="1251"/>
      <c r="G21" s="1251"/>
      <c r="H21" s="1251"/>
      <c r="I21" s="1251"/>
      <c r="J21" s="1251"/>
      <c r="K21" s="1251"/>
      <c r="L21" s="1251"/>
      <c r="M21" s="1251"/>
    </row>
  </sheetData>
  <mergeCells count="10">
    <mergeCell ref="N4:N5"/>
    <mergeCell ref="I19:L19"/>
    <mergeCell ref="M19:N19"/>
    <mergeCell ref="A2:M2"/>
    <mergeCell ref="A21:M21"/>
    <mergeCell ref="A4:A5"/>
    <mergeCell ref="B4:L4"/>
    <mergeCell ref="M4:M5"/>
    <mergeCell ref="I18:L18"/>
    <mergeCell ref="A20:M20"/>
  </mergeCells>
  <phoneticPr fontId="1"/>
  <printOptions horizontalCentered="1"/>
  <pageMargins left="0.31496062992125984" right="0.43307086614173229" top="0.55118110236220474" bottom="0.35433070866141736" header="0.31496062992125984" footer="0.31496062992125984"/>
  <pageSetup paperSize="9" scale="82" orientation="landscape" r:id="rId1"/>
  <headerFooter>
    <oddHeader>&amp;R一部不課税化（2023.06版）</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G40"/>
  <sheetViews>
    <sheetView view="pageBreakPreview" zoomScaleNormal="100" zoomScaleSheetLayoutView="100" workbookViewId="0"/>
  </sheetViews>
  <sheetFormatPr defaultColWidth="9" defaultRowHeight="14"/>
  <cols>
    <col min="1" max="1" width="8.58203125" style="624" customWidth="1"/>
    <col min="2" max="2" width="26.58203125" style="624" customWidth="1"/>
    <col min="3" max="3" width="8.58203125" style="624" customWidth="1"/>
    <col min="4" max="6" width="13.75" style="624" customWidth="1"/>
    <col min="7" max="7" width="24.58203125" style="624" customWidth="1"/>
    <col min="8" max="16384" width="9" style="624"/>
  </cols>
  <sheetData>
    <row r="1" spans="1:7" ht="18" customHeight="1">
      <c r="G1" s="723" t="s">
        <v>270</v>
      </c>
    </row>
    <row r="2" spans="1:7" ht="30" customHeight="1">
      <c r="A2" s="1261" t="s">
        <v>271</v>
      </c>
      <c r="B2" s="1261"/>
      <c r="C2" s="1261"/>
      <c r="D2" s="1261"/>
      <c r="E2" s="1261"/>
      <c r="F2" s="1261"/>
      <c r="G2" s="1261"/>
    </row>
    <row r="3" spans="1:7" ht="30" customHeight="1" thickBot="1">
      <c r="A3" s="35" t="s">
        <v>272</v>
      </c>
      <c r="B3" s="34"/>
      <c r="C3" s="34"/>
      <c r="D3" s="34"/>
      <c r="E3" s="34"/>
      <c r="F3" s="34"/>
      <c r="G3" s="745">
        <f>A6</f>
        <v>43832</v>
      </c>
    </row>
    <row r="4" spans="1:7" ht="18" customHeight="1">
      <c r="A4" s="1262" t="s">
        <v>273</v>
      </c>
      <c r="B4" s="1264" t="s">
        <v>274</v>
      </c>
      <c r="C4" s="1266" t="s">
        <v>275</v>
      </c>
      <c r="D4" s="1268" t="s">
        <v>276</v>
      </c>
      <c r="E4" s="1269"/>
      <c r="F4" s="1270"/>
      <c r="G4" s="1271" t="s">
        <v>277</v>
      </c>
    </row>
    <row r="5" spans="1:7" ht="18" customHeight="1" thickBot="1">
      <c r="A5" s="1263"/>
      <c r="B5" s="1265"/>
      <c r="C5" s="1267"/>
      <c r="D5" s="151" t="s">
        <v>278</v>
      </c>
      <c r="E5" s="673" t="s">
        <v>279</v>
      </c>
      <c r="F5" s="152" t="s">
        <v>280</v>
      </c>
      <c r="G5" s="1272"/>
    </row>
    <row r="6" spans="1:7" ht="24" customHeight="1" thickTop="1">
      <c r="A6" s="524">
        <v>43832</v>
      </c>
      <c r="B6" s="153"/>
      <c r="C6" s="154"/>
      <c r="D6" s="155"/>
      <c r="E6" s="525"/>
      <c r="F6" s="156"/>
      <c r="G6" s="157"/>
    </row>
    <row r="7" spans="1:7" ht="24" customHeight="1">
      <c r="A7" s="524">
        <v>43832</v>
      </c>
      <c r="B7" s="158"/>
      <c r="C7" s="159"/>
      <c r="D7" s="526"/>
      <c r="E7" s="527"/>
      <c r="F7" s="528"/>
      <c r="G7" s="37"/>
    </row>
    <row r="8" spans="1:7" ht="24" customHeight="1">
      <c r="A8" s="524">
        <v>43834</v>
      </c>
      <c r="B8" s="158"/>
      <c r="C8" s="159"/>
      <c r="D8" s="526"/>
      <c r="E8" s="527"/>
      <c r="F8" s="528"/>
      <c r="G8" s="37"/>
    </row>
    <row r="9" spans="1:7" ht="24" customHeight="1">
      <c r="A9" s="529"/>
      <c r="B9" s="158"/>
      <c r="C9" s="160"/>
      <c r="D9" s="155"/>
      <c r="E9" s="525"/>
      <c r="F9" s="156"/>
      <c r="G9" s="37"/>
    </row>
    <row r="10" spans="1:7" ht="24" customHeight="1">
      <c r="A10" s="529"/>
      <c r="B10" s="158"/>
      <c r="C10" s="160"/>
      <c r="D10" s="526"/>
      <c r="E10" s="527"/>
      <c r="F10" s="528"/>
      <c r="G10" s="37"/>
    </row>
    <row r="11" spans="1:7" ht="24" customHeight="1">
      <c r="A11" s="529"/>
      <c r="B11" s="158"/>
      <c r="C11" s="160"/>
      <c r="D11" s="526"/>
      <c r="E11" s="527"/>
      <c r="F11" s="528"/>
      <c r="G11" s="37"/>
    </row>
    <row r="12" spans="1:7" ht="24" customHeight="1">
      <c r="A12" s="529"/>
      <c r="B12" s="158"/>
      <c r="C12" s="160"/>
      <c r="D12" s="155"/>
      <c r="E12" s="525"/>
      <c r="F12" s="156"/>
      <c r="G12" s="37"/>
    </row>
    <row r="13" spans="1:7" ht="24" customHeight="1">
      <c r="A13" s="529"/>
      <c r="B13" s="158"/>
      <c r="C13" s="160"/>
      <c r="D13" s="526"/>
      <c r="E13" s="527"/>
      <c r="F13" s="528"/>
      <c r="G13" s="37"/>
    </row>
    <row r="14" spans="1:7" ht="24" customHeight="1">
      <c r="A14" s="529"/>
      <c r="B14" s="158"/>
      <c r="C14" s="160"/>
      <c r="D14" s="526"/>
      <c r="E14" s="527"/>
      <c r="F14" s="528"/>
      <c r="G14" s="37"/>
    </row>
    <row r="15" spans="1:7" ht="24" customHeight="1">
      <c r="A15" s="529"/>
      <c r="B15" s="158"/>
      <c r="C15" s="160"/>
      <c r="D15" s="155"/>
      <c r="E15" s="525"/>
      <c r="F15" s="156"/>
      <c r="G15" s="37"/>
    </row>
    <row r="16" spans="1:7" ht="24" customHeight="1">
      <c r="A16" s="529"/>
      <c r="B16" s="158"/>
      <c r="C16" s="159"/>
      <c r="D16" s="526"/>
      <c r="E16" s="527"/>
      <c r="F16" s="528"/>
      <c r="G16" s="37"/>
    </row>
    <row r="17" spans="1:7" ht="24" customHeight="1">
      <c r="A17" s="529"/>
      <c r="B17" s="158"/>
      <c r="C17" s="159"/>
      <c r="D17" s="526"/>
      <c r="E17" s="527"/>
      <c r="F17" s="528"/>
      <c r="G17" s="37"/>
    </row>
    <row r="18" spans="1:7" ht="24" customHeight="1">
      <c r="A18" s="529"/>
      <c r="B18" s="158"/>
      <c r="C18" s="159"/>
      <c r="D18" s="155"/>
      <c r="E18" s="525"/>
      <c r="F18" s="156"/>
      <c r="G18" s="37"/>
    </row>
    <row r="19" spans="1:7" ht="24" customHeight="1">
      <c r="A19" s="529"/>
      <c r="B19" s="158"/>
      <c r="C19" s="159"/>
      <c r="D19" s="526"/>
      <c r="E19" s="527"/>
      <c r="F19" s="528"/>
      <c r="G19" s="37"/>
    </row>
    <row r="20" spans="1:7" ht="24" customHeight="1">
      <c r="A20" s="529"/>
      <c r="B20" s="158"/>
      <c r="C20" s="160"/>
      <c r="D20" s="526"/>
      <c r="E20" s="527"/>
      <c r="F20" s="528"/>
      <c r="G20" s="37"/>
    </row>
    <row r="21" spans="1:7" ht="24" customHeight="1">
      <c r="A21" s="529"/>
      <c r="B21" s="158"/>
      <c r="C21" s="160"/>
      <c r="D21" s="155"/>
      <c r="E21" s="525"/>
      <c r="F21" s="156"/>
      <c r="G21" s="37"/>
    </row>
    <row r="22" spans="1:7" ht="24" customHeight="1">
      <c r="A22" s="529"/>
      <c r="B22" s="158"/>
      <c r="C22" s="160"/>
      <c r="D22" s="526"/>
      <c r="E22" s="527"/>
      <c r="F22" s="528"/>
      <c r="G22" s="37"/>
    </row>
    <row r="23" spans="1:7" ht="24" customHeight="1">
      <c r="A23" s="529"/>
      <c r="B23" s="158"/>
      <c r="C23" s="160"/>
      <c r="D23" s="526"/>
      <c r="E23" s="527"/>
      <c r="F23" s="528"/>
      <c r="G23" s="37"/>
    </row>
    <row r="24" spans="1:7" ht="24" customHeight="1">
      <c r="A24" s="529"/>
      <c r="B24" s="158"/>
      <c r="C24" s="160"/>
      <c r="D24" s="155"/>
      <c r="E24" s="525"/>
      <c r="F24" s="156"/>
      <c r="G24" s="37"/>
    </row>
    <row r="25" spans="1:7" ht="24" customHeight="1">
      <c r="A25" s="529"/>
      <c r="B25" s="158"/>
      <c r="C25" s="160"/>
      <c r="D25" s="526"/>
      <c r="E25" s="527"/>
      <c r="F25" s="528"/>
      <c r="G25" s="37"/>
    </row>
    <row r="26" spans="1:7" ht="24" customHeight="1">
      <c r="A26" s="529"/>
      <c r="B26" s="158"/>
      <c r="C26" s="160"/>
      <c r="D26" s="526"/>
      <c r="E26" s="527"/>
      <c r="F26" s="528"/>
      <c r="G26" s="37"/>
    </row>
    <row r="27" spans="1:7" ht="24" customHeight="1">
      <c r="A27" s="529"/>
      <c r="B27" s="158"/>
      <c r="C27" s="160"/>
      <c r="D27" s="155"/>
      <c r="E27" s="525"/>
      <c r="F27" s="528"/>
      <c r="G27" s="37"/>
    </row>
    <row r="28" spans="1:7" ht="24" customHeight="1" thickBot="1">
      <c r="A28" s="530"/>
      <c r="B28" s="161"/>
      <c r="C28" s="162"/>
      <c r="D28" s="531"/>
      <c r="E28" s="532"/>
      <c r="F28" s="533"/>
      <c r="G28" s="163"/>
    </row>
    <row r="29" spans="1:7" ht="14.5" thickTop="1">
      <c r="A29" s="164" t="s">
        <v>281</v>
      </c>
      <c r="B29" s="165"/>
      <c r="C29" s="166"/>
      <c r="D29" s="155">
        <f>SUM(D6:D28)</f>
        <v>0</v>
      </c>
      <c r="E29" s="525">
        <f>SUM(E6:E28)</f>
        <v>0</v>
      </c>
      <c r="F29" s="156">
        <f>SUM(F6:F28)</f>
        <v>0</v>
      </c>
      <c r="G29" s="167"/>
    </row>
    <row r="30" spans="1:7" ht="30" customHeight="1">
      <c r="A30" s="1273" t="s">
        <v>282</v>
      </c>
      <c r="B30" s="1274"/>
      <c r="C30" s="1275"/>
      <c r="D30" s="168">
        <f>ROUNDDOWN(D29*E33,0)</f>
        <v>0</v>
      </c>
      <c r="E30" s="169">
        <f>ROUNDDOWN(E29*E34,0)</f>
        <v>0</v>
      </c>
      <c r="F30" s="170"/>
      <c r="G30" s="171"/>
    </row>
    <row r="31" spans="1:7" ht="30" customHeight="1">
      <c r="A31" s="1276" t="s">
        <v>283</v>
      </c>
      <c r="B31" s="1277"/>
      <c r="C31" s="1278"/>
      <c r="D31" s="1256">
        <f>D30+E30+F29</f>
        <v>0</v>
      </c>
      <c r="E31" s="1257"/>
      <c r="F31" s="1258"/>
      <c r="G31" s="172"/>
    </row>
    <row r="32" spans="1:7" ht="16.5" customHeight="1">
      <c r="A32" s="534"/>
      <c r="B32" s="534"/>
      <c r="C32" s="534"/>
      <c r="D32" s="51"/>
      <c r="E32" s="51"/>
      <c r="F32" s="51"/>
      <c r="G32" s="45"/>
    </row>
    <row r="33" spans="1:7" s="39" customFormat="1" ht="18" customHeight="1">
      <c r="A33" s="38"/>
      <c r="B33" s="746">
        <v>1</v>
      </c>
      <c r="C33" s="747" t="str">
        <f>D5</f>
        <v>US$</v>
      </c>
      <c r="D33" s="748" t="s">
        <v>284</v>
      </c>
      <c r="E33" s="749"/>
      <c r="F33" s="750" t="s">
        <v>285</v>
      </c>
      <c r="G33" s="751" t="s">
        <v>286</v>
      </c>
    </row>
    <row r="34" spans="1:7" s="39" customFormat="1" ht="18" customHeight="1">
      <c r="A34" s="38"/>
      <c r="B34" s="746">
        <v>1</v>
      </c>
      <c r="C34" s="752" t="str">
        <f>E5</f>
        <v>現地通貨注４</v>
      </c>
      <c r="D34" s="748" t="s">
        <v>284</v>
      </c>
      <c r="E34" s="753"/>
      <c r="F34" s="750" t="s">
        <v>285</v>
      </c>
      <c r="G34" s="751" t="s">
        <v>287</v>
      </c>
    </row>
    <row r="35" spans="1:7" s="39" customFormat="1" ht="18" customHeight="1">
      <c r="A35" s="38"/>
      <c r="B35" s="38"/>
      <c r="D35" s="38"/>
      <c r="E35" s="38"/>
      <c r="G35" s="38"/>
    </row>
    <row r="36" spans="1:7" s="39" customFormat="1" ht="18" customHeight="1">
      <c r="A36" s="38"/>
      <c r="B36" s="38"/>
      <c r="C36" s="38"/>
      <c r="D36" s="38"/>
      <c r="E36" s="38"/>
      <c r="F36" s="38"/>
      <c r="G36" s="38"/>
    </row>
    <row r="37" spans="1:7" s="39" customFormat="1" ht="70.5" customHeight="1">
      <c r="A37" s="1259" t="s">
        <v>288</v>
      </c>
      <c r="B37" s="1260"/>
      <c r="C37" s="1260"/>
      <c r="D37" s="1260"/>
      <c r="E37" s="1260"/>
      <c r="F37" s="1260"/>
      <c r="G37" s="1260"/>
    </row>
    <row r="38" spans="1:7" s="39" customFormat="1" ht="18" customHeight="1"/>
    <row r="39" spans="1:7" ht="18" customHeight="1"/>
    <row r="40" spans="1:7" ht="18" customHeight="1"/>
  </sheetData>
  <mergeCells count="10">
    <mergeCell ref="D31:F31"/>
    <mergeCell ref="A37:G37"/>
    <mergeCell ref="A2:G2"/>
    <mergeCell ref="A4:A5"/>
    <mergeCell ref="B4:B5"/>
    <mergeCell ref="C4:C5"/>
    <mergeCell ref="D4:F4"/>
    <mergeCell ref="G4:G5"/>
    <mergeCell ref="A30:C30"/>
    <mergeCell ref="A31:C31"/>
  </mergeCells>
  <phoneticPr fontId="1"/>
  <dataValidations count="1">
    <dataValidation type="list" allowBlank="1" showInputMessage="1" showErrorMessage="1" sqref="G34" xr:uid="{00000000-0002-0000-0C00-000000000000}">
      <formula1>"JICA指定レート,OANDAレート,その他のレート"</formula1>
    </dataValidation>
  </dataValidations>
  <printOptions horizontalCentered="1"/>
  <pageMargins left="0.31496062992125984" right="0.43307086614173229" top="0.55118110236220474" bottom="0.35433070866141736" header="0.31496062992125984" footer="0.31496062992125984"/>
  <pageSetup paperSize="9" scale="61" orientation="landscape" r:id="rId1"/>
  <headerFooter>
    <oddHeader>&amp;R一部不課税化（2023.06版）</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F25"/>
  <sheetViews>
    <sheetView zoomScaleNormal="100" zoomScaleSheetLayoutView="80" workbookViewId="0">
      <selection activeCell="J22" sqref="J22"/>
    </sheetView>
  </sheetViews>
  <sheetFormatPr defaultRowHeight="14"/>
  <cols>
    <col min="1" max="1" width="22.25" customWidth="1"/>
    <col min="3" max="3" width="10" customWidth="1"/>
    <col min="4" max="4" width="2.5" bestFit="1" customWidth="1"/>
    <col min="5" max="5" width="28.25" customWidth="1"/>
    <col min="6" max="6" width="5.58203125" customWidth="1"/>
  </cols>
  <sheetData>
    <row r="1" spans="1:6" ht="18" customHeight="1">
      <c r="E1" s="2"/>
      <c r="F1" s="2" t="s">
        <v>289</v>
      </c>
    </row>
    <row r="2" spans="1:6" ht="30" customHeight="1">
      <c r="A2" s="1279" t="s">
        <v>290</v>
      </c>
      <c r="B2" s="1279"/>
      <c r="C2" s="1279"/>
      <c r="D2" s="1279"/>
      <c r="E2" s="1279"/>
      <c r="F2" s="542"/>
    </row>
    <row r="3" spans="1:6" ht="18" customHeight="1">
      <c r="A3" s="536"/>
      <c r="B3" s="536"/>
      <c r="C3" s="536"/>
      <c r="D3" s="536"/>
      <c r="E3" s="536"/>
      <c r="F3" s="536"/>
    </row>
    <row r="4" spans="1:6" ht="18" customHeight="1">
      <c r="A4" s="535"/>
      <c r="B4" s="536"/>
      <c r="C4" s="536"/>
      <c r="D4" s="536"/>
      <c r="E4" s="536"/>
      <c r="F4" s="536"/>
    </row>
    <row r="5" spans="1:6" ht="18" customHeight="1">
      <c r="A5" s="536" t="s">
        <v>291</v>
      </c>
      <c r="B5" s="536"/>
      <c r="C5" s="536"/>
      <c r="D5" s="536"/>
      <c r="E5" s="536"/>
      <c r="F5" s="536"/>
    </row>
    <row r="6" spans="1:6" ht="18" customHeight="1">
      <c r="A6" s="536"/>
      <c r="B6" s="536"/>
      <c r="C6" s="536" t="s">
        <v>42</v>
      </c>
      <c r="D6" s="536"/>
      <c r="E6" s="537"/>
      <c r="F6" s="536" t="s">
        <v>155</v>
      </c>
    </row>
    <row r="7" spans="1:6" ht="18" customHeight="1">
      <c r="A7" s="536"/>
      <c r="B7" s="536"/>
      <c r="C7" s="536"/>
      <c r="D7" s="536"/>
      <c r="E7" s="538"/>
      <c r="F7" s="536"/>
    </row>
    <row r="8" spans="1:6" ht="18" customHeight="1">
      <c r="A8" s="536"/>
      <c r="B8" s="536"/>
      <c r="C8" s="1280" t="s">
        <v>171</v>
      </c>
      <c r="D8" s="1280"/>
      <c r="E8" s="537"/>
      <c r="F8" s="536" t="s">
        <v>155</v>
      </c>
    </row>
    <row r="9" spans="1:6" ht="18" customHeight="1">
      <c r="A9" s="536"/>
      <c r="B9" s="536"/>
      <c r="C9" s="1280" t="s">
        <v>292</v>
      </c>
      <c r="D9" s="1280"/>
      <c r="E9" s="537"/>
      <c r="F9" s="536" t="s">
        <v>155</v>
      </c>
    </row>
    <row r="10" spans="1:6" ht="18" customHeight="1">
      <c r="A10" s="535"/>
      <c r="B10" s="536"/>
      <c r="C10" s="536"/>
      <c r="D10" s="536"/>
      <c r="E10" s="538"/>
      <c r="F10" s="536"/>
    </row>
    <row r="11" spans="1:6" ht="18" customHeight="1">
      <c r="A11" s="536" t="s">
        <v>293</v>
      </c>
      <c r="B11" s="536"/>
      <c r="C11" s="536"/>
      <c r="D11" s="536"/>
      <c r="E11" s="538"/>
      <c r="F11" s="536"/>
    </row>
    <row r="12" spans="1:6" ht="18" customHeight="1">
      <c r="A12" s="979" t="s">
        <v>42</v>
      </c>
      <c r="B12" s="536"/>
      <c r="C12" s="536"/>
      <c r="D12" s="536"/>
      <c r="E12" s="538"/>
      <c r="F12" s="536"/>
    </row>
    <row r="13" spans="1:6" ht="18" customHeight="1">
      <c r="A13" s="538">
        <f>E6</f>
        <v>0</v>
      </c>
      <c r="B13" s="536" t="s">
        <v>294</v>
      </c>
      <c r="C13" s="539">
        <v>0</v>
      </c>
      <c r="D13" s="536" t="s">
        <v>295</v>
      </c>
      <c r="E13" s="537">
        <f>A13*C13</f>
        <v>0</v>
      </c>
      <c r="F13" s="536" t="s">
        <v>155</v>
      </c>
    </row>
    <row r="14" spans="1:6" ht="18" customHeight="1" thickBot="1">
      <c r="A14" s="536"/>
      <c r="B14" s="536"/>
      <c r="C14" s="536"/>
      <c r="D14" s="536"/>
      <c r="E14" s="538"/>
      <c r="F14" s="536"/>
    </row>
    <row r="15" spans="1:6" ht="18" customHeight="1" thickBot="1">
      <c r="A15" s="536"/>
      <c r="B15" s="536"/>
      <c r="C15" s="540" t="s">
        <v>296</v>
      </c>
      <c r="D15" s="536"/>
      <c r="E15" s="541">
        <f>ROUNDDOWN(E13,0)</f>
        <v>0</v>
      </c>
      <c r="F15" s="536" t="s">
        <v>155</v>
      </c>
    </row>
    <row r="16" spans="1:6">
      <c r="A16" s="536"/>
      <c r="B16" s="536"/>
      <c r="C16" s="536"/>
      <c r="D16" s="536"/>
      <c r="E16" s="538"/>
      <c r="F16" s="536"/>
    </row>
    <row r="17" spans="1:6">
      <c r="A17" s="979" t="s">
        <v>171</v>
      </c>
      <c r="B17" s="536"/>
      <c r="C17" s="536"/>
      <c r="D17" s="536"/>
      <c r="E17" s="538"/>
      <c r="F17" s="536"/>
    </row>
    <row r="18" spans="1:6">
      <c r="A18" s="538">
        <f>E11</f>
        <v>0</v>
      </c>
      <c r="B18" s="536" t="s">
        <v>294</v>
      </c>
      <c r="C18" s="539">
        <v>0</v>
      </c>
      <c r="D18" s="536" t="s">
        <v>295</v>
      </c>
      <c r="E18" s="537">
        <f>A18*C18</f>
        <v>0</v>
      </c>
      <c r="F18" s="536" t="s">
        <v>155</v>
      </c>
    </row>
    <row r="19" spans="1:6" ht="14.5" thickBot="1">
      <c r="A19" s="536"/>
      <c r="B19" s="536"/>
      <c r="C19" s="536"/>
      <c r="D19" s="536"/>
      <c r="E19" s="538"/>
      <c r="F19" s="536"/>
    </row>
    <row r="20" spans="1:6" ht="14.5" thickBot="1">
      <c r="A20" s="536"/>
      <c r="B20" s="536"/>
      <c r="C20" s="540" t="s">
        <v>296</v>
      </c>
      <c r="D20" s="536"/>
      <c r="E20" s="541">
        <f>ROUNDDOWN(E18,0)</f>
        <v>0</v>
      </c>
      <c r="F20" s="536" t="s">
        <v>155</v>
      </c>
    </row>
    <row r="21" spans="1:6">
      <c r="A21" s="536"/>
      <c r="B21" s="536"/>
      <c r="C21" s="536"/>
      <c r="D21" s="536"/>
      <c r="E21" s="536"/>
      <c r="F21" s="536"/>
    </row>
    <row r="22" spans="1:6">
      <c r="A22" s="979" t="s">
        <v>292</v>
      </c>
      <c r="B22" s="536"/>
      <c r="C22" s="536"/>
      <c r="D22" s="536"/>
      <c r="E22" s="536"/>
      <c r="F22" s="536"/>
    </row>
    <row r="23" spans="1:6">
      <c r="A23" s="538">
        <f>E16</f>
        <v>0</v>
      </c>
      <c r="B23" s="536" t="s">
        <v>294</v>
      </c>
      <c r="C23" s="539">
        <v>0</v>
      </c>
      <c r="D23" s="536" t="s">
        <v>295</v>
      </c>
      <c r="E23" s="537">
        <f>A23*C23</f>
        <v>0</v>
      </c>
      <c r="F23" s="536" t="s">
        <v>155</v>
      </c>
    </row>
    <row r="24" spans="1:6" ht="14.5" thickBot="1">
      <c r="A24" s="536"/>
      <c r="B24" s="536"/>
      <c r="C24" s="536"/>
      <c r="D24" s="536"/>
      <c r="E24" s="538"/>
      <c r="F24" s="536"/>
    </row>
    <row r="25" spans="1:6" ht="14.5" thickBot="1">
      <c r="A25" s="536"/>
      <c r="B25" s="536"/>
      <c r="C25" s="540" t="s">
        <v>296</v>
      </c>
      <c r="D25" s="536"/>
      <c r="E25" s="541">
        <f>ROUNDDOWN(E23,0)</f>
        <v>0</v>
      </c>
      <c r="F25" s="536" t="s">
        <v>155</v>
      </c>
    </row>
  </sheetData>
  <mergeCells count="3">
    <mergeCell ref="A2:E2"/>
    <mergeCell ref="C8:D8"/>
    <mergeCell ref="C9:D9"/>
  </mergeCells>
  <phoneticPr fontId="1"/>
  <printOptions horizontalCentered="1"/>
  <pageMargins left="0.31496062992125984" right="0.43307086614173229" top="0.55118110236220474" bottom="0.35433070866141736" header="0.31496062992125984" footer="0.31496062992125984"/>
  <pageSetup paperSize="9" orientation="landscape" r:id="rId1"/>
  <headerFooter>
    <oddHeader>&amp;R一部不課税化（2023.06版）</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A1:I22"/>
  <sheetViews>
    <sheetView view="pageBreakPreview" zoomScaleNormal="80" zoomScaleSheetLayoutView="100" workbookViewId="0"/>
  </sheetViews>
  <sheetFormatPr defaultColWidth="9" defaultRowHeight="14"/>
  <cols>
    <col min="1" max="1" width="8.58203125" style="624" customWidth="1"/>
    <col min="2" max="2" width="27.5" style="624" customWidth="1"/>
    <col min="3" max="3" width="8.58203125" style="624" customWidth="1"/>
    <col min="4" max="4" width="16.58203125" style="624" customWidth="1"/>
    <col min="5" max="5" width="28.58203125" style="624" customWidth="1"/>
    <col min="6" max="16384" width="9" style="624"/>
  </cols>
  <sheetData>
    <row r="1" spans="1:5" ht="18" customHeight="1">
      <c r="E1" s="723" t="s">
        <v>297</v>
      </c>
    </row>
    <row r="2" spans="1:5" ht="27" customHeight="1">
      <c r="A2" s="1261" t="s">
        <v>298</v>
      </c>
      <c r="B2" s="1261"/>
      <c r="C2" s="1261"/>
      <c r="D2" s="1261"/>
      <c r="E2" s="1261"/>
    </row>
    <row r="3" spans="1:5" ht="15" customHeight="1" thickBot="1">
      <c r="A3" s="35"/>
      <c r="B3" s="34"/>
      <c r="C3" s="34"/>
      <c r="D3" s="444"/>
      <c r="E3" s="36"/>
    </row>
    <row r="4" spans="1:5" ht="30" customHeight="1" thickBot="1">
      <c r="A4" s="40" t="s">
        <v>273</v>
      </c>
      <c r="B4" s="41" t="s">
        <v>274</v>
      </c>
      <c r="C4" s="42" t="s">
        <v>275</v>
      </c>
      <c r="D4" s="43" t="s">
        <v>299</v>
      </c>
      <c r="E4" s="43" t="s">
        <v>277</v>
      </c>
    </row>
    <row r="5" spans="1:5" ht="24" customHeight="1" thickTop="1">
      <c r="A5" s="173"/>
      <c r="B5" s="174"/>
      <c r="C5" s="175"/>
      <c r="D5" s="265"/>
      <c r="E5" s="176"/>
    </row>
    <row r="6" spans="1:5" ht="24" customHeight="1">
      <c r="A6" s="177"/>
      <c r="B6" s="178"/>
      <c r="C6" s="179"/>
      <c r="D6" s="266"/>
      <c r="E6" s="180"/>
    </row>
    <row r="7" spans="1:5" ht="24" customHeight="1">
      <c r="A7" s="177"/>
      <c r="B7" s="178"/>
      <c r="C7" s="179"/>
      <c r="D7" s="266"/>
      <c r="E7" s="180"/>
    </row>
    <row r="8" spans="1:5" ht="24" customHeight="1">
      <c r="A8" s="181"/>
      <c r="B8" s="178"/>
      <c r="C8" s="182"/>
      <c r="D8" s="266"/>
      <c r="E8" s="180"/>
    </row>
    <row r="9" spans="1:5" ht="24" customHeight="1">
      <c r="A9" s="181"/>
      <c r="B9" s="178"/>
      <c r="C9" s="182"/>
      <c r="D9" s="266"/>
      <c r="E9" s="180"/>
    </row>
    <row r="10" spans="1:5" ht="24" customHeight="1">
      <c r="A10" s="181"/>
      <c r="B10" s="178"/>
      <c r="C10" s="182"/>
      <c r="D10" s="266"/>
      <c r="E10" s="180"/>
    </row>
    <row r="11" spans="1:5" ht="24" customHeight="1">
      <c r="A11" s="181"/>
      <c r="B11" s="178"/>
      <c r="C11" s="182"/>
      <c r="D11" s="266"/>
      <c r="E11" s="180"/>
    </row>
    <row r="12" spans="1:5" ht="24" customHeight="1">
      <c r="A12" s="181"/>
      <c r="B12" s="178"/>
      <c r="C12" s="182"/>
      <c r="D12" s="266"/>
      <c r="E12" s="180"/>
    </row>
    <row r="13" spans="1:5" ht="24" customHeight="1">
      <c r="A13" s="181"/>
      <c r="B13" s="178"/>
      <c r="C13" s="182"/>
      <c r="D13" s="266"/>
      <c r="E13" s="180"/>
    </row>
    <row r="14" spans="1:5" ht="24" customHeight="1">
      <c r="A14" s="181"/>
      <c r="B14" s="178"/>
      <c r="C14" s="182"/>
      <c r="D14" s="266"/>
      <c r="E14" s="180"/>
    </row>
    <row r="15" spans="1:5" ht="24" customHeight="1">
      <c r="A15" s="181"/>
      <c r="B15" s="178"/>
      <c r="C15" s="182"/>
      <c r="D15" s="266"/>
      <c r="E15" s="180"/>
    </row>
    <row r="16" spans="1:5" ht="24" customHeight="1" thickBot="1">
      <c r="A16" s="183"/>
      <c r="B16" s="184"/>
      <c r="C16" s="185"/>
      <c r="D16" s="267"/>
      <c r="E16" s="187"/>
    </row>
    <row r="17" spans="1:9" ht="30" customHeight="1" thickBot="1">
      <c r="A17" s="1282" t="s">
        <v>300</v>
      </c>
      <c r="B17" s="1283"/>
      <c r="C17" s="1284"/>
      <c r="D17" s="47">
        <f>SUM(D5:D16)</f>
        <v>0</v>
      </c>
      <c r="E17" s="45"/>
    </row>
    <row r="18" spans="1:9" ht="30" customHeight="1">
      <c r="A18" s="984"/>
      <c r="B18" s="984"/>
      <c r="C18" s="983"/>
      <c r="D18" s="46"/>
      <c r="E18" s="45"/>
    </row>
    <row r="19" spans="1:9" s="39" customFormat="1" ht="90" customHeight="1">
      <c r="A19" s="1281" t="s">
        <v>301</v>
      </c>
      <c r="B19" s="1281"/>
      <c r="C19" s="1281"/>
      <c r="D19" s="1281"/>
      <c r="E19" s="1281"/>
      <c r="I19" s="744"/>
    </row>
    <row r="20" spans="1:9" s="39" customFormat="1" ht="18" customHeight="1"/>
    <row r="21" spans="1:9" ht="18" customHeight="1"/>
    <row r="22" spans="1:9" ht="18" customHeight="1"/>
  </sheetData>
  <mergeCells count="3">
    <mergeCell ref="A19:E19"/>
    <mergeCell ref="A2:E2"/>
    <mergeCell ref="A17:C17"/>
  </mergeCells>
  <phoneticPr fontId="1"/>
  <printOptions horizontalCentered="1"/>
  <pageMargins left="0.31496062992125984" right="0.43307086614173229" top="0.55118110236220474" bottom="0.35433070866141736" header="0.31496062992125984" footer="0.31496062992125984"/>
  <pageSetup paperSize="9" orientation="landscape" r:id="rId1"/>
  <headerFooter>
    <oddHeader>&amp;R一部不課税化（2023.06版）</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pageSetUpPr fitToPage="1"/>
  </sheetPr>
  <dimension ref="A1:G26"/>
  <sheetViews>
    <sheetView view="pageBreakPreview" zoomScaleNormal="80" zoomScaleSheetLayoutView="100" workbookViewId="0"/>
  </sheetViews>
  <sheetFormatPr defaultColWidth="9" defaultRowHeight="14"/>
  <cols>
    <col min="1" max="1" width="6.75" style="624" customWidth="1"/>
    <col min="2" max="2" width="21.25" style="624" customWidth="1"/>
    <col min="3" max="3" width="8.58203125" style="624" customWidth="1"/>
    <col min="4" max="4" width="16.58203125" style="624" customWidth="1"/>
    <col min="5" max="5" width="8.58203125" style="624" customWidth="1"/>
    <col min="6" max="6" width="12.58203125" style="624" customWidth="1"/>
    <col min="7" max="7" width="24.58203125" style="624" customWidth="1"/>
    <col min="8" max="16384" width="9" style="624"/>
  </cols>
  <sheetData>
    <row r="1" spans="1:7" ht="18" customHeight="1">
      <c r="G1" s="723" t="s">
        <v>302</v>
      </c>
    </row>
    <row r="2" spans="1:7" ht="30" customHeight="1">
      <c r="A2" s="1306" t="s">
        <v>303</v>
      </c>
      <c r="B2" s="1306"/>
      <c r="C2" s="1306"/>
      <c r="D2" s="1306"/>
      <c r="E2" s="1306"/>
      <c r="F2" s="1306"/>
      <c r="G2" s="1306"/>
    </row>
    <row r="3" spans="1:7" ht="23.25" customHeight="1" thickBot="1">
      <c r="A3" s="48" t="s">
        <v>304</v>
      </c>
      <c r="B3" s="34"/>
      <c r="C3" s="34"/>
      <c r="D3" s="34"/>
      <c r="E3" s="34"/>
      <c r="F3" s="34"/>
      <c r="G3" s="36"/>
    </row>
    <row r="4" spans="1:7" ht="18" customHeight="1">
      <c r="A4" s="1304" t="s">
        <v>273</v>
      </c>
      <c r="B4" s="1264" t="s">
        <v>305</v>
      </c>
      <c r="C4" s="1266" t="s">
        <v>275</v>
      </c>
      <c r="D4" s="1290" t="s">
        <v>299</v>
      </c>
      <c r="E4" s="1310" t="s">
        <v>306</v>
      </c>
      <c r="F4" s="1312" t="s">
        <v>307</v>
      </c>
      <c r="G4" s="1271" t="s">
        <v>277</v>
      </c>
    </row>
    <row r="5" spans="1:7" ht="18" customHeight="1" thickBot="1">
      <c r="A5" s="1305"/>
      <c r="B5" s="1265"/>
      <c r="C5" s="1267"/>
      <c r="D5" s="1291"/>
      <c r="E5" s="1311"/>
      <c r="F5" s="1313"/>
      <c r="G5" s="1272"/>
    </row>
    <row r="6" spans="1:7" ht="24" customHeight="1" thickTop="1">
      <c r="A6" s="188"/>
      <c r="B6" s="189"/>
      <c r="C6" s="190"/>
      <c r="D6" s="268"/>
      <c r="E6" s="191"/>
      <c r="F6" s="192"/>
      <c r="G6" s="52"/>
    </row>
    <row r="7" spans="1:7" ht="24" customHeight="1">
      <c r="A7" s="193"/>
      <c r="B7" s="194"/>
      <c r="C7" s="154"/>
      <c r="D7" s="265"/>
      <c r="E7" s="195"/>
      <c r="F7" s="196"/>
      <c r="G7" s="44"/>
    </row>
    <row r="8" spans="1:7" ht="24" customHeight="1">
      <c r="A8" s="197"/>
      <c r="B8" s="198"/>
      <c r="C8" s="160"/>
      <c r="D8" s="266"/>
      <c r="E8" s="199"/>
      <c r="F8" s="199"/>
      <c r="G8" s="49"/>
    </row>
    <row r="9" spans="1:7" ht="24" customHeight="1">
      <c r="A9" s="197"/>
      <c r="B9" s="198"/>
      <c r="C9" s="160"/>
      <c r="D9" s="266"/>
      <c r="E9" s="199"/>
      <c r="F9" s="199"/>
      <c r="G9" s="49"/>
    </row>
    <row r="10" spans="1:7" ht="24" customHeight="1">
      <c r="A10" s="197"/>
      <c r="B10" s="198"/>
      <c r="C10" s="160"/>
      <c r="D10" s="266"/>
      <c r="E10" s="199"/>
      <c r="F10" s="199"/>
      <c r="G10" s="49"/>
    </row>
    <row r="11" spans="1:7" ht="24" customHeight="1">
      <c r="A11" s="193"/>
      <c r="B11" s="198"/>
      <c r="C11" s="160"/>
      <c r="D11" s="266"/>
      <c r="E11" s="199"/>
      <c r="F11" s="199"/>
      <c r="G11" s="37"/>
    </row>
    <row r="12" spans="1:7" ht="24" customHeight="1" thickBot="1">
      <c r="A12" s="200"/>
      <c r="B12" s="201"/>
      <c r="C12" s="162"/>
      <c r="D12" s="269"/>
      <c r="E12" s="186"/>
      <c r="F12" s="202"/>
      <c r="G12" s="50"/>
    </row>
    <row r="13" spans="1:7" ht="30" customHeight="1" thickTop="1" thickBot="1">
      <c r="A13" s="1307" t="s">
        <v>308</v>
      </c>
      <c r="B13" s="1308"/>
      <c r="C13" s="1309"/>
      <c r="D13" s="848">
        <f>SUM(D6:D12)</f>
        <v>0</v>
      </c>
      <c r="E13" s="1288" t="s">
        <v>309</v>
      </c>
      <c r="F13" s="1289"/>
      <c r="G13" s="1289"/>
    </row>
    <row r="14" spans="1:7" s="39" customFormat="1" ht="12" customHeight="1">
      <c r="A14" s="977"/>
      <c r="B14" s="977"/>
      <c r="C14" s="977"/>
      <c r="D14" s="977"/>
      <c r="E14" s="977"/>
      <c r="F14" s="977"/>
      <c r="G14" s="977"/>
    </row>
    <row r="15" spans="1:7" ht="24" customHeight="1" thickBot="1">
      <c r="A15" s="623" t="s">
        <v>310</v>
      </c>
      <c r="B15" s="623"/>
    </row>
    <row r="16" spans="1:7" s="39" customFormat="1" ht="18" customHeight="1">
      <c r="A16" s="1304" t="s">
        <v>273</v>
      </c>
      <c r="B16" s="1264" t="s">
        <v>305</v>
      </c>
      <c r="C16" s="1266" t="s">
        <v>275</v>
      </c>
      <c r="D16" s="1290" t="s">
        <v>276</v>
      </c>
      <c r="E16" s="1292" t="s">
        <v>311</v>
      </c>
      <c r="F16" s="1293"/>
      <c r="G16" s="1294"/>
    </row>
    <row r="17" spans="1:7" s="39" customFormat="1" ht="18" customHeight="1" thickBot="1">
      <c r="A17" s="1305"/>
      <c r="B17" s="1265"/>
      <c r="C17" s="1267"/>
      <c r="D17" s="1291"/>
      <c r="E17" s="1295"/>
      <c r="F17" s="1296"/>
      <c r="G17" s="1297"/>
    </row>
    <row r="18" spans="1:7" ht="24" customHeight="1" thickTop="1">
      <c r="A18" s="197"/>
      <c r="B18" s="198"/>
      <c r="C18" s="160"/>
      <c r="D18" s="266"/>
      <c r="E18" s="1298"/>
      <c r="F18" s="1299"/>
      <c r="G18" s="1300"/>
    </row>
    <row r="19" spans="1:7" ht="24" customHeight="1">
      <c r="A19" s="197"/>
      <c r="B19" s="198"/>
      <c r="C19" s="160"/>
      <c r="D19" s="266"/>
      <c r="E19" s="1301"/>
      <c r="F19" s="1302"/>
      <c r="G19" s="1303"/>
    </row>
    <row r="20" spans="1:7" ht="24" customHeight="1">
      <c r="A20" s="197"/>
      <c r="B20" s="198"/>
      <c r="C20" s="160"/>
      <c r="D20" s="266"/>
      <c r="E20" s="1301"/>
      <c r="F20" s="1302"/>
      <c r="G20" s="1303"/>
    </row>
    <row r="21" spans="1:7" ht="24" customHeight="1">
      <c r="A21" s="193"/>
      <c r="B21" s="198"/>
      <c r="C21" s="160"/>
      <c r="D21" s="266"/>
      <c r="E21" s="1301"/>
      <c r="F21" s="1302"/>
      <c r="G21" s="1303"/>
    </row>
    <row r="22" spans="1:7" ht="24" customHeight="1" thickBot="1">
      <c r="A22" s="200"/>
      <c r="B22" s="201"/>
      <c r="C22" s="162"/>
      <c r="D22" s="269"/>
      <c r="E22" s="1285"/>
      <c r="F22" s="1286"/>
      <c r="G22" s="1287"/>
    </row>
    <row r="23" spans="1:7" ht="30" customHeight="1" thickTop="1" thickBot="1">
      <c r="A23" s="1307" t="s">
        <v>312</v>
      </c>
      <c r="B23" s="1308"/>
      <c r="C23" s="1309"/>
      <c r="D23" s="848">
        <f>SUM(D18:D22)</f>
        <v>0</v>
      </c>
      <c r="E23" s="1288" t="s">
        <v>313</v>
      </c>
      <c r="F23" s="1289"/>
      <c r="G23" s="1289"/>
    </row>
    <row r="24" spans="1:7" ht="29.25" customHeight="1">
      <c r="D24" s="624" t="s">
        <v>314</v>
      </c>
      <c r="G24" s="742">
        <f>D13+D23</f>
        <v>0</v>
      </c>
    </row>
    <row r="25" spans="1:7" ht="29.25" customHeight="1">
      <c r="G25" s="743"/>
    </row>
    <row r="26" spans="1:7" s="39" customFormat="1" ht="96" customHeight="1">
      <c r="A26" s="1259" t="s">
        <v>315</v>
      </c>
      <c r="B26" s="1259"/>
      <c r="C26" s="1259"/>
      <c r="D26" s="1259"/>
      <c r="E26" s="1259"/>
      <c r="F26" s="1259"/>
      <c r="G26" s="1259"/>
    </row>
  </sheetData>
  <mergeCells count="23">
    <mergeCell ref="E13:G13"/>
    <mergeCell ref="A2:G2"/>
    <mergeCell ref="A13:C13"/>
    <mergeCell ref="A23:C23"/>
    <mergeCell ref="G4:G5"/>
    <mergeCell ref="A4:A5"/>
    <mergeCell ref="B4:B5"/>
    <mergeCell ref="C4:C5"/>
    <mergeCell ref="D4:D5"/>
    <mergeCell ref="E4:E5"/>
    <mergeCell ref="F4:F5"/>
    <mergeCell ref="A26:G26"/>
    <mergeCell ref="E22:G22"/>
    <mergeCell ref="E23:G23"/>
    <mergeCell ref="D16:D17"/>
    <mergeCell ref="E16:G17"/>
    <mergeCell ref="E18:G18"/>
    <mergeCell ref="E19:G19"/>
    <mergeCell ref="E20:G20"/>
    <mergeCell ref="E21:G21"/>
    <mergeCell ref="A16:A17"/>
    <mergeCell ref="B16:B17"/>
    <mergeCell ref="C16:C17"/>
  </mergeCells>
  <phoneticPr fontId="1"/>
  <printOptions horizontalCentered="1"/>
  <pageMargins left="0.31496062992125984" right="0.43307086614173229" top="0.55118110236220474" bottom="0.35433070866141736" header="0.31496062992125984" footer="0.31496062992125984"/>
  <pageSetup paperSize="9" scale="82" orientation="landscape" r:id="rId1"/>
  <headerFooter>
    <oddHeader>&amp;R一部不課税化（2023.06版）</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H39"/>
  <sheetViews>
    <sheetView view="pageBreakPreview" zoomScaleNormal="80" zoomScaleSheetLayoutView="100" workbookViewId="0"/>
  </sheetViews>
  <sheetFormatPr defaultColWidth="9" defaultRowHeight="14"/>
  <cols>
    <col min="1" max="1" width="9.08203125" style="73" customWidth="1"/>
    <col min="2" max="2" width="25.58203125" style="73" customWidth="1"/>
    <col min="3" max="3" width="8.58203125" style="73" customWidth="1"/>
    <col min="4" max="6" width="12.58203125" style="73" customWidth="1"/>
    <col min="7" max="7" width="16.25" style="73" customWidth="1"/>
    <col min="8" max="8" width="24.58203125" style="73" customWidth="1"/>
    <col min="9" max="16384" width="9" style="73"/>
  </cols>
  <sheetData>
    <row r="1" spans="1:8" ht="18" customHeight="1">
      <c r="H1" s="723" t="s">
        <v>316</v>
      </c>
    </row>
    <row r="2" spans="1:8" ht="30" customHeight="1">
      <c r="A2" s="1306" t="s">
        <v>317</v>
      </c>
      <c r="B2" s="1306"/>
      <c r="C2" s="1306"/>
      <c r="D2" s="1306"/>
      <c r="E2" s="1306"/>
      <c r="F2" s="1306"/>
      <c r="G2" s="1306"/>
      <c r="H2" s="1306"/>
    </row>
    <row r="3" spans="1:8" ht="24" customHeight="1" thickBot="1">
      <c r="A3" s="48" t="s">
        <v>318</v>
      </c>
      <c r="B3" s="34"/>
      <c r="C3" s="34"/>
      <c r="D3" s="34"/>
      <c r="E3" s="34"/>
      <c r="F3" s="34"/>
      <c r="G3" s="34"/>
      <c r="H3" s="36"/>
    </row>
    <row r="4" spans="1:8" ht="18" customHeight="1">
      <c r="A4" s="1304" t="s">
        <v>319</v>
      </c>
      <c r="B4" s="1345" t="s">
        <v>274</v>
      </c>
      <c r="C4" s="1266" t="s">
        <v>275</v>
      </c>
      <c r="D4" s="1268" t="s">
        <v>299</v>
      </c>
      <c r="E4" s="1269"/>
      <c r="F4" s="1269"/>
      <c r="G4" s="1270"/>
      <c r="H4" s="1271" t="s">
        <v>277</v>
      </c>
    </row>
    <row r="5" spans="1:8" ht="18" customHeight="1" thickBot="1">
      <c r="A5" s="1305"/>
      <c r="B5" s="1346"/>
      <c r="C5" s="1267"/>
      <c r="D5" s="980" t="s">
        <v>278</v>
      </c>
      <c r="E5" s="53" t="s">
        <v>320</v>
      </c>
      <c r="F5" s="54" t="s">
        <v>280</v>
      </c>
      <c r="G5" s="978" t="s">
        <v>321</v>
      </c>
      <c r="H5" s="1272"/>
    </row>
    <row r="6" spans="1:8" ht="24" customHeight="1" thickTop="1">
      <c r="A6" s="188"/>
      <c r="B6" s="203"/>
      <c r="C6" s="190"/>
      <c r="D6" s="277"/>
      <c r="E6" s="278"/>
      <c r="F6" s="279"/>
      <c r="G6" s="292"/>
      <c r="H6" s="55"/>
    </row>
    <row r="7" spans="1:8" ht="24" customHeight="1">
      <c r="A7" s="204"/>
      <c r="B7" s="205"/>
      <c r="C7" s="154"/>
      <c r="D7" s="280"/>
      <c r="E7" s="281"/>
      <c r="F7" s="282"/>
      <c r="G7" s="293"/>
      <c r="H7" s="56"/>
    </row>
    <row r="8" spans="1:8" ht="24" customHeight="1">
      <c r="A8" s="193"/>
      <c r="B8" s="205"/>
      <c r="C8" s="159"/>
      <c r="D8" s="283"/>
      <c r="E8" s="284"/>
      <c r="F8" s="285"/>
      <c r="G8" s="294"/>
      <c r="H8" s="56"/>
    </row>
    <row r="9" spans="1:8" ht="24" customHeight="1" thickBot="1">
      <c r="A9" s="206"/>
      <c r="B9" s="207"/>
      <c r="C9" s="208"/>
      <c r="D9" s="1326" t="s">
        <v>322</v>
      </c>
      <c r="E9" s="1343"/>
      <c r="F9" s="1344"/>
      <c r="G9" s="295">
        <f>SUM(G6:G8)</f>
        <v>0</v>
      </c>
      <c r="H9" s="57"/>
    </row>
    <row r="10" spans="1:8" ht="24" customHeight="1">
      <c r="A10" s="204"/>
      <c r="B10" s="205"/>
      <c r="C10" s="209"/>
      <c r="D10" s="286"/>
      <c r="E10" s="287"/>
      <c r="F10" s="288"/>
      <c r="G10" s="293"/>
      <c r="H10" s="58"/>
    </row>
    <row r="11" spans="1:8" ht="24" customHeight="1">
      <c r="A11" s="193"/>
      <c r="B11" s="205"/>
      <c r="C11" s="160"/>
      <c r="D11" s="289"/>
      <c r="E11" s="290"/>
      <c r="F11" s="291"/>
      <c r="G11" s="296"/>
      <c r="H11" s="56"/>
    </row>
    <row r="12" spans="1:8" ht="24" customHeight="1" thickBot="1">
      <c r="A12" s="206"/>
      <c r="B12" s="207"/>
      <c r="C12" s="208"/>
      <c r="D12" s="1326" t="s">
        <v>323</v>
      </c>
      <c r="E12" s="1343"/>
      <c r="F12" s="1344"/>
      <c r="G12" s="297">
        <f>SUM(G10:G11)</f>
        <v>0</v>
      </c>
      <c r="H12" s="57"/>
    </row>
    <row r="13" spans="1:8" ht="24" customHeight="1">
      <c r="A13" s="204"/>
      <c r="B13" s="205"/>
      <c r="C13" s="209"/>
      <c r="D13" s="286"/>
      <c r="E13" s="287"/>
      <c r="F13" s="288"/>
      <c r="G13" s="298"/>
      <c r="H13" s="58"/>
    </row>
    <row r="14" spans="1:8" ht="24" customHeight="1">
      <c r="A14" s="193"/>
      <c r="B14" s="205"/>
      <c r="C14" s="160"/>
      <c r="D14" s="289"/>
      <c r="E14" s="290"/>
      <c r="F14" s="291"/>
      <c r="G14" s="296"/>
      <c r="H14" s="56"/>
    </row>
    <row r="15" spans="1:8" ht="24" customHeight="1" thickBot="1">
      <c r="A15" s="206"/>
      <c r="B15" s="207"/>
      <c r="C15" s="210"/>
      <c r="D15" s="1326" t="s">
        <v>323</v>
      </c>
      <c r="E15" s="1343"/>
      <c r="F15" s="1344"/>
      <c r="G15" s="295">
        <f>SUM(G13:G14)</f>
        <v>0</v>
      </c>
      <c r="H15" s="57"/>
    </row>
    <row r="16" spans="1:8" ht="24" customHeight="1">
      <c r="A16" s="204"/>
      <c r="B16" s="205"/>
      <c r="C16" s="209"/>
      <c r="D16" s="286"/>
      <c r="E16" s="287"/>
      <c r="F16" s="288"/>
      <c r="G16" s="293"/>
      <c r="H16" s="59"/>
    </row>
    <row r="17" spans="1:8" ht="24" customHeight="1">
      <c r="A17" s="193"/>
      <c r="B17" s="205"/>
      <c r="C17" s="160"/>
      <c r="D17" s="289"/>
      <c r="E17" s="290"/>
      <c r="F17" s="291"/>
      <c r="G17" s="296"/>
      <c r="H17" s="58"/>
    </row>
    <row r="18" spans="1:8" ht="24" customHeight="1">
      <c r="A18" s="211"/>
      <c r="B18" s="207"/>
      <c r="C18" s="212"/>
      <c r="D18" s="1326" t="s">
        <v>323</v>
      </c>
      <c r="E18" s="1327"/>
      <c r="F18" s="1328"/>
      <c r="G18" s="297">
        <f>SUM(G16:G17)</f>
        <v>0</v>
      </c>
      <c r="H18" s="57"/>
    </row>
    <row r="19" spans="1:8" ht="30" customHeight="1">
      <c r="A19" s="1329"/>
      <c r="B19" s="1329"/>
      <c r="C19" s="1330"/>
      <c r="D19" s="1331" t="s">
        <v>324</v>
      </c>
      <c r="E19" s="1332"/>
      <c r="F19" s="1333"/>
      <c r="G19" s="876">
        <f>G9+G12+G15+G18</f>
        <v>0</v>
      </c>
      <c r="H19" s="724" t="s">
        <v>313</v>
      </c>
    </row>
    <row r="20" spans="1:8" ht="30" customHeight="1">
      <c r="A20" s="1334"/>
      <c r="B20" s="1334"/>
      <c r="C20" s="1330"/>
      <c r="D20" s="1335"/>
      <c r="E20" s="1335"/>
      <c r="F20" s="1335"/>
      <c r="G20" s="846"/>
    </row>
    <row r="21" spans="1:8" ht="15" customHeight="1">
      <c r="A21" s="984"/>
      <c r="B21" s="984"/>
      <c r="C21" s="983"/>
      <c r="D21" s="982"/>
      <c r="E21" s="982"/>
      <c r="F21" s="982"/>
      <c r="G21" s="51"/>
      <c r="H21" s="45"/>
    </row>
    <row r="22" spans="1:8" ht="24" customHeight="1" thickBot="1">
      <c r="A22" s="48" t="s">
        <v>325</v>
      </c>
      <c r="B22" s="34"/>
      <c r="C22" s="34"/>
      <c r="D22" s="34"/>
      <c r="E22" s="34"/>
      <c r="F22" s="34"/>
      <c r="G22" s="34"/>
      <c r="H22" s="36"/>
    </row>
    <row r="23" spans="1:8" ht="18" customHeight="1">
      <c r="A23" s="1304" t="s">
        <v>273</v>
      </c>
      <c r="B23" s="1264" t="s">
        <v>305</v>
      </c>
      <c r="C23" s="1266" t="s">
        <v>275</v>
      </c>
      <c r="D23" s="1312" t="s">
        <v>326</v>
      </c>
      <c r="E23" s="1290" t="s">
        <v>327</v>
      </c>
      <c r="F23" s="1262" t="s">
        <v>277</v>
      </c>
      <c r="G23" s="1336"/>
      <c r="H23" s="1271"/>
    </row>
    <row r="24" spans="1:8" ht="18" customHeight="1" thickBot="1">
      <c r="A24" s="1305"/>
      <c r="B24" s="1265"/>
      <c r="C24" s="1267"/>
      <c r="D24" s="1291"/>
      <c r="E24" s="1291"/>
      <c r="F24" s="1263"/>
      <c r="G24" s="1337"/>
      <c r="H24" s="1272"/>
    </row>
    <row r="25" spans="1:8" ht="24" customHeight="1" thickTop="1">
      <c r="A25" s="189"/>
      <c r="B25" s="1347"/>
      <c r="C25" s="725"/>
      <c r="D25" s="270"/>
      <c r="E25" s="726" t="s">
        <v>328</v>
      </c>
      <c r="F25" s="1320"/>
      <c r="G25" s="1321"/>
      <c r="H25" s="1322"/>
    </row>
    <row r="26" spans="1:8" ht="24" customHeight="1">
      <c r="A26" s="194"/>
      <c r="B26" s="1341"/>
      <c r="C26" s="727"/>
      <c r="D26" s="271"/>
      <c r="E26" s="728" t="s">
        <v>20</v>
      </c>
      <c r="F26" s="1314"/>
      <c r="G26" s="1315"/>
      <c r="H26" s="1316"/>
    </row>
    <row r="27" spans="1:8" ht="24" customHeight="1">
      <c r="A27" s="198"/>
      <c r="B27" s="1341"/>
      <c r="C27" s="729"/>
      <c r="D27" s="276"/>
      <c r="E27" s="728" t="s">
        <v>20</v>
      </c>
      <c r="F27" s="1314"/>
      <c r="G27" s="1315"/>
      <c r="H27" s="1316"/>
    </row>
    <row r="28" spans="1:8" ht="24" customHeight="1" thickBot="1">
      <c r="A28" s="730"/>
      <c r="B28" s="1342"/>
      <c r="C28" s="731" t="s">
        <v>329</v>
      </c>
      <c r="D28" s="732">
        <f>SUM(D25:D27)</f>
        <v>0</v>
      </c>
      <c r="E28" s="733"/>
      <c r="F28" s="1317"/>
      <c r="G28" s="1318"/>
      <c r="H28" s="1319"/>
    </row>
    <row r="29" spans="1:8" ht="24" customHeight="1" thickTop="1">
      <c r="A29" s="194"/>
      <c r="B29" s="1341"/>
      <c r="C29" s="209"/>
      <c r="D29" s="271"/>
      <c r="E29" s="726"/>
      <c r="F29" s="1323"/>
      <c r="G29" s="1324"/>
      <c r="H29" s="1325"/>
    </row>
    <row r="30" spans="1:8" ht="24" customHeight="1">
      <c r="A30" s="198"/>
      <c r="B30" s="1341"/>
      <c r="C30" s="160"/>
      <c r="D30" s="272"/>
      <c r="E30" s="728"/>
      <c r="F30" s="1314"/>
      <c r="G30" s="1315"/>
      <c r="H30" s="1316"/>
    </row>
    <row r="31" spans="1:8" ht="24" customHeight="1">
      <c r="A31" s="734"/>
      <c r="B31" s="1342"/>
      <c r="C31" s="735" t="s">
        <v>329</v>
      </c>
      <c r="D31" s="732">
        <f>SUM(D29:D30)</f>
        <v>0</v>
      </c>
      <c r="E31" s="733"/>
      <c r="F31" s="1317"/>
      <c r="G31" s="1318"/>
      <c r="H31" s="1319"/>
    </row>
    <row r="32" spans="1:8" ht="30" customHeight="1">
      <c r="A32" s="1282" t="s">
        <v>330</v>
      </c>
      <c r="B32" s="1283"/>
      <c r="C32" s="1283"/>
      <c r="D32" s="736">
        <f>D28+D31-SUMIF(E25:E30,"不課税",D25:D30)</f>
        <v>0</v>
      </c>
      <c r="E32" s="1348"/>
      <c r="F32" s="1349"/>
      <c r="G32" s="737"/>
    </row>
    <row r="33" spans="1:8" ht="45.75" customHeight="1">
      <c r="A33" s="1340" t="s">
        <v>331</v>
      </c>
      <c r="B33" s="1283"/>
      <c r="C33" s="1284"/>
      <c r="D33" s="847">
        <f>D32*100/108+SUMIF(E25:E30,"不課税",D25:D30)</f>
        <v>0</v>
      </c>
      <c r="E33" s="1349"/>
      <c r="F33" s="1349"/>
      <c r="G33" s="738"/>
    </row>
    <row r="34" spans="1:8" ht="30" customHeight="1">
      <c r="A34" s="982"/>
      <c r="B34" s="982"/>
      <c r="C34" s="982"/>
      <c r="D34" s="846"/>
    </row>
    <row r="35" spans="1:8" ht="30" customHeight="1">
      <c r="A35" s="982"/>
      <c r="B35" s="982"/>
      <c r="C35" s="982"/>
      <c r="F35" s="845" t="s">
        <v>332</v>
      </c>
      <c r="G35" s="739">
        <f>SUM(G19,D33)</f>
        <v>0</v>
      </c>
    </row>
    <row r="36" spans="1:8" ht="30" customHeight="1">
      <c r="A36" s="982"/>
      <c r="B36" s="740"/>
      <c r="C36" s="1339" t="s">
        <v>333</v>
      </c>
      <c r="D36" s="1339"/>
      <c r="E36" s="1339"/>
      <c r="F36" s="1339"/>
      <c r="G36" s="1339"/>
      <c r="H36" s="1339"/>
    </row>
    <row r="37" spans="1:8" ht="30" customHeight="1">
      <c r="A37" s="982"/>
      <c r="B37" s="740"/>
      <c r="C37" s="981"/>
      <c r="D37" s="741" t="s">
        <v>334</v>
      </c>
      <c r="E37" s="981"/>
      <c r="F37" s="981"/>
      <c r="G37" s="739">
        <f>D32</f>
        <v>0</v>
      </c>
      <c r="H37" s="981"/>
    </row>
    <row r="38" spans="1:8" ht="30" customHeight="1">
      <c r="A38" s="982"/>
      <c r="B38" s="740"/>
      <c r="C38" s="981"/>
      <c r="D38" s="741" t="s">
        <v>44</v>
      </c>
      <c r="E38" s="981"/>
      <c r="F38" s="981"/>
      <c r="G38" s="739">
        <f>G35-G37</f>
        <v>0</v>
      </c>
      <c r="H38" s="981"/>
    </row>
    <row r="39" spans="1:8" ht="99" customHeight="1">
      <c r="A39" s="1338" t="s">
        <v>335</v>
      </c>
      <c r="B39" s="1338"/>
      <c r="C39" s="1338"/>
      <c r="D39" s="1338"/>
      <c r="E39" s="1338"/>
      <c r="F39" s="1338"/>
      <c r="G39" s="1338"/>
      <c r="H39" s="1338"/>
    </row>
  </sheetData>
  <mergeCells count="35">
    <mergeCell ref="A2:H2"/>
    <mergeCell ref="A39:H39"/>
    <mergeCell ref="C36:H36"/>
    <mergeCell ref="A33:C33"/>
    <mergeCell ref="A32:C32"/>
    <mergeCell ref="B29:B31"/>
    <mergeCell ref="H4:H5"/>
    <mergeCell ref="D12:F12"/>
    <mergeCell ref="D15:F15"/>
    <mergeCell ref="D9:F9"/>
    <mergeCell ref="B4:B5"/>
    <mergeCell ref="B25:B28"/>
    <mergeCell ref="E32:F32"/>
    <mergeCell ref="E33:F33"/>
    <mergeCell ref="A4:A5"/>
    <mergeCell ref="C4:C5"/>
    <mergeCell ref="D4:G4"/>
    <mergeCell ref="A23:A24"/>
    <mergeCell ref="B23:B24"/>
    <mergeCell ref="C23:C24"/>
    <mergeCell ref="D23:D24"/>
    <mergeCell ref="D18:F18"/>
    <mergeCell ref="A19:C19"/>
    <mergeCell ref="D19:F19"/>
    <mergeCell ref="A20:C20"/>
    <mergeCell ref="D20:F20"/>
    <mergeCell ref="F23:H24"/>
    <mergeCell ref="F30:H30"/>
    <mergeCell ref="F31:H31"/>
    <mergeCell ref="E23:E24"/>
    <mergeCell ref="F25:H25"/>
    <mergeCell ref="F26:H26"/>
    <mergeCell ref="F27:H27"/>
    <mergeCell ref="F28:H28"/>
    <mergeCell ref="F29:H29"/>
  </mergeCells>
  <phoneticPr fontId="1"/>
  <dataValidations count="1">
    <dataValidation type="list" allowBlank="1" showInputMessage="1" showErrorMessage="1" sqref="E25:E27 E29:E30" xr:uid="{00000000-0002-0000-1000-000000000000}">
      <formula1>"　,不課税"</formula1>
    </dataValidation>
  </dataValidations>
  <printOptions horizontalCentered="1"/>
  <pageMargins left="0.31496062992125984" right="0.43307086614173229" top="0.55118110236220474" bottom="0.35433070866141736" header="0.31496062992125984" footer="0.31496062992125984"/>
  <pageSetup paperSize="9" scale="53" orientation="landscape" r:id="rId1"/>
  <headerFooter>
    <oddHeader>&amp;R一部不課税化（2023.06版）</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pageSetUpPr fitToPage="1"/>
  </sheetPr>
  <dimension ref="A1:E35"/>
  <sheetViews>
    <sheetView view="pageBreakPreview" zoomScaleNormal="90" zoomScaleSheetLayoutView="100" workbookViewId="0">
      <selection activeCell="E28" sqref="E28"/>
    </sheetView>
  </sheetViews>
  <sheetFormatPr defaultColWidth="9" defaultRowHeight="14"/>
  <cols>
    <col min="1" max="1" width="14.58203125" style="73" customWidth="1"/>
    <col min="2" max="2" width="24.5" style="73" customWidth="1"/>
    <col min="3" max="3" width="14.58203125" style="214" customWidth="1"/>
    <col min="4" max="4" width="8.58203125" style="73" customWidth="1"/>
    <col min="5" max="5" width="25.5" style="73" customWidth="1"/>
    <col min="6" max="16384" width="9" style="73"/>
  </cols>
  <sheetData>
    <row r="1" spans="1:5">
      <c r="E1" s="215" t="s">
        <v>336</v>
      </c>
    </row>
    <row r="2" spans="1:5" ht="24" customHeight="1">
      <c r="A2" s="1350" t="s">
        <v>337</v>
      </c>
      <c r="B2" s="1350"/>
      <c r="C2" s="1350"/>
      <c r="D2" s="1350"/>
      <c r="E2" s="1350"/>
    </row>
    <row r="3" spans="1:5" ht="24" customHeight="1" thickBot="1">
      <c r="A3" s="73" t="s">
        <v>338</v>
      </c>
    </row>
    <row r="4" spans="1:5" ht="30" customHeight="1" thickBot="1">
      <c r="A4" s="1351" t="s">
        <v>339</v>
      </c>
      <c r="B4" s="1352"/>
      <c r="C4" s="216" t="s">
        <v>340</v>
      </c>
      <c r="D4" s="1351" t="s">
        <v>341</v>
      </c>
      <c r="E4" s="1353"/>
    </row>
    <row r="5" spans="1:5" ht="24" customHeight="1" thickTop="1">
      <c r="A5" s="1354" t="s">
        <v>342</v>
      </c>
      <c r="B5" s="217" t="s">
        <v>343</v>
      </c>
      <c r="C5" s="270"/>
      <c r="D5" s="1357"/>
      <c r="E5" s="1358"/>
    </row>
    <row r="6" spans="1:5" ht="24" customHeight="1">
      <c r="A6" s="1355"/>
      <c r="B6" s="218" t="s">
        <v>344</v>
      </c>
      <c r="C6" s="271"/>
      <c r="D6" s="1359"/>
      <c r="E6" s="1360"/>
    </row>
    <row r="7" spans="1:5" ht="24" customHeight="1">
      <c r="A7" s="1355"/>
      <c r="B7" s="219" t="s">
        <v>345</v>
      </c>
      <c r="C7" s="272"/>
      <c r="D7" s="1359"/>
      <c r="E7" s="1360"/>
    </row>
    <row r="8" spans="1:5" ht="24" customHeight="1">
      <c r="A8" s="1355"/>
      <c r="B8" s="73" t="s">
        <v>346</v>
      </c>
      <c r="C8" s="273"/>
      <c r="D8" s="1359"/>
      <c r="E8" s="1360"/>
    </row>
    <row r="9" spans="1:5" ht="24" customHeight="1" thickBot="1">
      <c r="A9" s="1355"/>
      <c r="B9" s="220"/>
      <c r="C9" s="274"/>
      <c r="D9" s="1361"/>
      <c r="E9" s="1362"/>
    </row>
    <row r="10" spans="1:5" ht="24" customHeight="1" thickTop="1" thickBot="1">
      <c r="A10" s="1356"/>
      <c r="B10" s="221" t="s">
        <v>322</v>
      </c>
      <c r="C10" s="222">
        <f>SUM(C5:C9)</f>
        <v>0</v>
      </c>
      <c r="D10" s="1363"/>
      <c r="E10" s="1364"/>
    </row>
    <row r="11" spans="1:5" ht="24" customHeight="1">
      <c r="A11" s="1368" t="s">
        <v>347</v>
      </c>
      <c r="B11" s="223" t="s">
        <v>348</v>
      </c>
      <c r="C11" s="275"/>
      <c r="D11" s="1366"/>
      <c r="E11" s="1367"/>
    </row>
    <row r="12" spans="1:5" ht="24" customHeight="1">
      <c r="A12" s="1355"/>
      <c r="B12" s="218" t="s">
        <v>349</v>
      </c>
      <c r="C12" s="271"/>
      <c r="D12" s="1359"/>
      <c r="E12" s="1360"/>
    </row>
    <row r="13" spans="1:5" ht="24" customHeight="1">
      <c r="A13" s="1355"/>
      <c r="B13" s="73" t="s">
        <v>350</v>
      </c>
      <c r="C13" s="273"/>
      <c r="D13" s="1359"/>
      <c r="E13" s="1360"/>
    </row>
    <row r="14" spans="1:5" ht="24" customHeight="1">
      <c r="A14" s="1355"/>
      <c r="B14" s="219" t="s">
        <v>351</v>
      </c>
      <c r="C14" s="272"/>
      <c r="D14" s="1359"/>
      <c r="E14" s="1360"/>
    </row>
    <row r="15" spans="1:5" ht="24" customHeight="1">
      <c r="A15" s="1355"/>
      <c r="B15" s="224" t="s">
        <v>352</v>
      </c>
      <c r="C15" s="276"/>
      <c r="D15" s="1359"/>
      <c r="E15" s="1360"/>
    </row>
    <row r="16" spans="1:5" ht="24" customHeight="1" thickBot="1">
      <c r="A16" s="1355"/>
      <c r="B16" s="220"/>
      <c r="C16" s="274"/>
      <c r="D16" s="1361"/>
      <c r="E16" s="1362"/>
    </row>
    <row r="17" spans="1:5" ht="24" customHeight="1" thickTop="1" thickBot="1">
      <c r="A17" s="1356"/>
      <c r="B17" s="221" t="s">
        <v>322</v>
      </c>
      <c r="C17" s="222">
        <f>SUM(C11:C16)</f>
        <v>0</v>
      </c>
      <c r="D17" s="1363"/>
      <c r="E17" s="1364"/>
    </row>
    <row r="18" spans="1:5" ht="24" customHeight="1">
      <c r="A18" s="1365" t="s">
        <v>353</v>
      </c>
      <c r="B18" s="223"/>
      <c r="C18" s="275"/>
      <c r="D18" s="1366"/>
      <c r="E18" s="1367"/>
    </row>
    <row r="19" spans="1:5" ht="24" customHeight="1">
      <c r="A19" s="1365"/>
      <c r="B19" s="225"/>
      <c r="C19" s="273"/>
      <c r="D19" s="1359"/>
      <c r="E19" s="1360"/>
    </row>
    <row r="20" spans="1:5" ht="24" customHeight="1" thickBot="1">
      <c r="A20" s="1365"/>
      <c r="B20" s="220"/>
      <c r="C20" s="274"/>
      <c r="D20" s="1361"/>
      <c r="E20" s="1362"/>
    </row>
    <row r="21" spans="1:5" ht="24" customHeight="1" thickTop="1" thickBot="1">
      <c r="A21" s="1363"/>
      <c r="B21" s="226" t="s">
        <v>322</v>
      </c>
      <c r="C21" s="227">
        <f>SUM(C18:C20)</f>
        <v>0</v>
      </c>
      <c r="D21" s="1363"/>
      <c r="E21" s="1364"/>
    </row>
    <row r="22" spans="1:5" ht="24" customHeight="1">
      <c r="A22" s="1365" t="s">
        <v>354</v>
      </c>
      <c r="B22" s="223"/>
      <c r="C22" s="275"/>
      <c r="D22" s="1366"/>
      <c r="E22" s="1367"/>
    </row>
    <row r="23" spans="1:5" ht="24" customHeight="1" thickBot="1">
      <c r="A23" s="1365"/>
      <c r="B23" s="220"/>
      <c r="C23" s="274"/>
      <c r="D23" s="1361"/>
      <c r="E23" s="1362"/>
    </row>
    <row r="24" spans="1:5" ht="24" customHeight="1" thickTop="1" thickBot="1">
      <c r="A24" s="1363"/>
      <c r="B24" s="226" t="s">
        <v>322</v>
      </c>
      <c r="C24" s="227">
        <f>SUM(C22:C23)</f>
        <v>0</v>
      </c>
      <c r="D24" s="1363"/>
      <c r="E24" s="1364"/>
    </row>
    <row r="25" spans="1:5" ht="30" customHeight="1">
      <c r="A25" s="1282" t="s">
        <v>355</v>
      </c>
      <c r="B25" s="1284"/>
      <c r="C25" s="138">
        <f>C10+C17+C21+C24</f>
        <v>0</v>
      </c>
      <c r="D25" s="1369" t="s">
        <v>43</v>
      </c>
      <c r="E25" s="1370"/>
    </row>
    <row r="26" spans="1:5" ht="15" customHeight="1"/>
    <row r="27" spans="1:5" ht="24" customHeight="1" thickBot="1">
      <c r="A27" s="73" t="s">
        <v>356</v>
      </c>
    </row>
    <row r="28" spans="1:5" ht="30" customHeight="1" thickBot="1">
      <c r="A28" s="1351" t="s">
        <v>339</v>
      </c>
      <c r="B28" s="1352"/>
      <c r="C28" s="216" t="s">
        <v>340</v>
      </c>
      <c r="D28" s="228" t="s">
        <v>357</v>
      </c>
      <c r="E28" s="229" t="s">
        <v>341</v>
      </c>
    </row>
    <row r="29" spans="1:5" ht="24" customHeight="1" thickTop="1">
      <c r="A29" s="1372"/>
      <c r="B29" s="1373"/>
      <c r="C29" s="270"/>
      <c r="D29" s="230"/>
      <c r="E29" s="231"/>
    </row>
    <row r="30" spans="1:5" ht="24" customHeight="1">
      <c r="A30" s="1374"/>
      <c r="B30" s="1375"/>
      <c r="C30" s="271"/>
      <c r="D30" s="232"/>
      <c r="E30" s="233"/>
    </row>
    <row r="31" spans="1:5" ht="24" customHeight="1">
      <c r="A31" s="1374"/>
      <c r="B31" s="1375"/>
      <c r="C31" s="273"/>
      <c r="D31" s="234"/>
      <c r="E31" s="235"/>
    </row>
    <row r="32" spans="1:5" ht="24" customHeight="1">
      <c r="A32" s="1376"/>
      <c r="B32" s="1377"/>
      <c r="C32" s="310"/>
      <c r="D32" s="236"/>
      <c r="E32" s="237"/>
    </row>
    <row r="33" spans="1:5" ht="30" customHeight="1">
      <c r="A33" s="1282" t="s">
        <v>355</v>
      </c>
      <c r="B33" s="1284"/>
      <c r="C33" s="138">
        <f>SUM(C29:C32)</f>
        <v>0</v>
      </c>
      <c r="D33" s="1369" t="s">
        <v>43</v>
      </c>
      <c r="E33" s="1370"/>
    </row>
    <row r="34" spans="1:5" ht="18.75" customHeight="1">
      <c r="C34" s="238"/>
      <c r="E34" s="239"/>
    </row>
    <row r="35" spans="1:5" ht="95.25" customHeight="1">
      <c r="A35" s="1371" t="s">
        <v>358</v>
      </c>
      <c r="B35" s="1371"/>
      <c r="C35" s="1371"/>
      <c r="D35" s="1371"/>
      <c r="E35" s="1371"/>
    </row>
  </sheetData>
  <mergeCells count="37">
    <mergeCell ref="D25:E25"/>
    <mergeCell ref="D33:E33"/>
    <mergeCell ref="D23:E23"/>
    <mergeCell ref="A35:E35"/>
    <mergeCell ref="A25:B25"/>
    <mergeCell ref="A28:B28"/>
    <mergeCell ref="A29:B29"/>
    <mergeCell ref="A30:B30"/>
    <mergeCell ref="A31:B31"/>
    <mergeCell ref="A32:B32"/>
    <mergeCell ref="A33:B33"/>
    <mergeCell ref="D24:E24"/>
    <mergeCell ref="A22:A24"/>
    <mergeCell ref="D22:E22"/>
    <mergeCell ref="A11:A17"/>
    <mergeCell ref="D11:E11"/>
    <mergeCell ref="D12:E12"/>
    <mergeCell ref="D13:E13"/>
    <mergeCell ref="D14:E14"/>
    <mergeCell ref="D15:E15"/>
    <mergeCell ref="D16:E16"/>
    <mergeCell ref="D17:E17"/>
    <mergeCell ref="A18:A21"/>
    <mergeCell ref="D18:E18"/>
    <mergeCell ref="D19:E19"/>
    <mergeCell ref="D20:E20"/>
    <mergeCell ref="D21:E21"/>
    <mergeCell ref="A2:E2"/>
    <mergeCell ref="A4:B4"/>
    <mergeCell ref="D4:E4"/>
    <mergeCell ref="A5:A10"/>
    <mergeCell ref="D5:E5"/>
    <mergeCell ref="D6:E6"/>
    <mergeCell ref="D7:E7"/>
    <mergeCell ref="D8:E8"/>
    <mergeCell ref="D9:E9"/>
    <mergeCell ref="D10:E10"/>
  </mergeCells>
  <phoneticPr fontId="1"/>
  <printOptions horizontalCentered="1"/>
  <pageMargins left="0.31496062992125984" right="0.43307086614173229" top="0.55118110236220474" bottom="0.35433070866141736" header="0.31496062992125984" footer="0.31496062992125984"/>
  <pageSetup paperSize="9" scale="61" orientation="landscape" r:id="rId1"/>
  <headerFooter>
    <oddHeader>&amp;R一部不課税化（2023.06版）</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E35"/>
  <sheetViews>
    <sheetView view="pageBreakPreview" zoomScaleNormal="90" zoomScaleSheetLayoutView="100" workbookViewId="0">
      <selection activeCell="D38" sqref="D38"/>
    </sheetView>
  </sheetViews>
  <sheetFormatPr defaultColWidth="9" defaultRowHeight="14"/>
  <cols>
    <col min="1" max="1" width="14.58203125" style="73" customWidth="1"/>
    <col min="2" max="2" width="24.5" style="73" customWidth="1"/>
    <col min="3" max="3" width="14.58203125" style="214" customWidth="1"/>
    <col min="4" max="4" width="8.58203125" style="73" customWidth="1"/>
    <col min="5" max="5" width="29.25" style="73" customWidth="1"/>
    <col min="6" max="16384" width="9" style="73"/>
  </cols>
  <sheetData>
    <row r="1" spans="1:5" ht="18.75" customHeight="1">
      <c r="E1" s="215" t="s">
        <v>359</v>
      </c>
    </row>
    <row r="2" spans="1:5" ht="24" customHeight="1">
      <c r="A2" s="1350" t="s">
        <v>337</v>
      </c>
      <c r="B2" s="1350"/>
      <c r="C2" s="1350"/>
      <c r="D2" s="1350"/>
      <c r="E2" s="1350"/>
    </row>
    <row r="3" spans="1:5" ht="24" customHeight="1" thickBot="1">
      <c r="A3" s="73" t="s">
        <v>360</v>
      </c>
    </row>
    <row r="4" spans="1:5" ht="30" customHeight="1" thickBot="1">
      <c r="A4" s="1351" t="s">
        <v>339</v>
      </c>
      <c r="B4" s="1352"/>
      <c r="C4" s="216" t="s">
        <v>340</v>
      </c>
      <c r="D4" s="1351" t="s">
        <v>341</v>
      </c>
      <c r="E4" s="1353"/>
    </row>
    <row r="5" spans="1:5" ht="24" customHeight="1" thickTop="1">
      <c r="A5" s="1354" t="s">
        <v>342</v>
      </c>
      <c r="B5" s="217" t="s">
        <v>343</v>
      </c>
      <c r="C5" s="270"/>
      <c r="D5" s="1357"/>
      <c r="E5" s="1358"/>
    </row>
    <row r="6" spans="1:5" ht="24" customHeight="1">
      <c r="A6" s="1355"/>
      <c r="B6" s="218" t="s">
        <v>344</v>
      </c>
      <c r="C6" s="271"/>
      <c r="D6" s="1359"/>
      <c r="E6" s="1360"/>
    </row>
    <row r="7" spans="1:5" ht="24" customHeight="1">
      <c r="A7" s="1355"/>
      <c r="B7" s="219" t="s">
        <v>345</v>
      </c>
      <c r="C7" s="272"/>
      <c r="D7" s="1359"/>
      <c r="E7" s="1360"/>
    </row>
    <row r="8" spans="1:5" ht="24" customHeight="1">
      <c r="A8" s="1355"/>
      <c r="B8" s="73" t="s">
        <v>346</v>
      </c>
      <c r="C8" s="273"/>
      <c r="D8" s="1359"/>
      <c r="E8" s="1360"/>
    </row>
    <row r="9" spans="1:5" ht="24" customHeight="1" thickBot="1">
      <c r="A9" s="1355"/>
      <c r="B9" s="220"/>
      <c r="C9" s="274"/>
      <c r="D9" s="1361"/>
      <c r="E9" s="1362"/>
    </row>
    <row r="10" spans="1:5" ht="24" customHeight="1" thickTop="1" thickBot="1">
      <c r="A10" s="1356"/>
      <c r="B10" s="221" t="s">
        <v>322</v>
      </c>
      <c r="C10" s="222">
        <f>SUM(C5:C9)</f>
        <v>0</v>
      </c>
      <c r="D10" s="1363"/>
      <c r="E10" s="1364"/>
    </row>
    <row r="11" spans="1:5" ht="24" customHeight="1">
      <c r="A11" s="1368" t="s">
        <v>347</v>
      </c>
      <c r="B11" s="223" t="s">
        <v>348</v>
      </c>
      <c r="C11" s="275"/>
      <c r="D11" s="1366"/>
      <c r="E11" s="1367"/>
    </row>
    <row r="12" spans="1:5" ht="24" customHeight="1">
      <c r="A12" s="1355"/>
      <c r="B12" s="218" t="s">
        <v>349</v>
      </c>
      <c r="C12" s="271"/>
      <c r="D12" s="1359"/>
      <c r="E12" s="1360"/>
    </row>
    <row r="13" spans="1:5" ht="24" customHeight="1">
      <c r="A13" s="1355"/>
      <c r="B13" s="73" t="s">
        <v>350</v>
      </c>
      <c r="C13" s="273"/>
      <c r="D13" s="1359"/>
      <c r="E13" s="1360"/>
    </row>
    <row r="14" spans="1:5" ht="24" customHeight="1">
      <c r="A14" s="1355"/>
      <c r="B14" s="219" t="s">
        <v>351</v>
      </c>
      <c r="C14" s="272"/>
      <c r="D14" s="1359"/>
      <c r="E14" s="1360"/>
    </row>
    <row r="15" spans="1:5" ht="24" customHeight="1">
      <c r="A15" s="1355"/>
      <c r="B15" s="224" t="s">
        <v>352</v>
      </c>
      <c r="C15" s="276"/>
      <c r="D15" s="1359"/>
      <c r="E15" s="1360"/>
    </row>
    <row r="16" spans="1:5" ht="24" customHeight="1" thickBot="1">
      <c r="A16" s="1355"/>
      <c r="B16" s="220"/>
      <c r="C16" s="274"/>
      <c r="D16" s="1361"/>
      <c r="E16" s="1362"/>
    </row>
    <row r="17" spans="1:5" ht="24" customHeight="1" thickTop="1" thickBot="1">
      <c r="A17" s="1356"/>
      <c r="B17" s="221" t="s">
        <v>322</v>
      </c>
      <c r="C17" s="222">
        <f>SUM(C11:C16)</f>
        <v>0</v>
      </c>
      <c r="D17" s="1363"/>
      <c r="E17" s="1364"/>
    </row>
    <row r="18" spans="1:5" ht="24" customHeight="1">
      <c r="A18" s="1365" t="s">
        <v>353</v>
      </c>
      <c r="B18" s="223"/>
      <c r="C18" s="275"/>
      <c r="D18" s="1366"/>
      <c r="E18" s="1367"/>
    </row>
    <row r="19" spans="1:5" ht="24" customHeight="1">
      <c r="A19" s="1365"/>
      <c r="B19" s="225"/>
      <c r="C19" s="273"/>
      <c r="D19" s="1359"/>
      <c r="E19" s="1360"/>
    </row>
    <row r="20" spans="1:5" ht="24" customHeight="1" thickBot="1">
      <c r="A20" s="1365"/>
      <c r="B20" s="220"/>
      <c r="C20" s="274"/>
      <c r="D20" s="1361"/>
      <c r="E20" s="1362"/>
    </row>
    <row r="21" spans="1:5" ht="24" customHeight="1" thickTop="1" thickBot="1">
      <c r="A21" s="1363"/>
      <c r="B21" s="226" t="s">
        <v>322</v>
      </c>
      <c r="C21" s="227">
        <f>SUM(C18:C20)</f>
        <v>0</v>
      </c>
      <c r="D21" s="1363"/>
      <c r="E21" s="1364"/>
    </row>
    <row r="22" spans="1:5" ht="24" customHeight="1">
      <c r="A22" s="1365" t="s">
        <v>354</v>
      </c>
      <c r="B22" s="223"/>
      <c r="C22" s="275"/>
      <c r="D22" s="1366"/>
      <c r="E22" s="1367"/>
    </row>
    <row r="23" spans="1:5" ht="24" customHeight="1" thickBot="1">
      <c r="A23" s="1365"/>
      <c r="B23" s="220"/>
      <c r="C23" s="274"/>
      <c r="D23" s="1361"/>
      <c r="E23" s="1362"/>
    </row>
    <row r="24" spans="1:5" ht="24" customHeight="1" thickTop="1" thickBot="1">
      <c r="A24" s="1363"/>
      <c r="B24" s="226" t="s">
        <v>322</v>
      </c>
      <c r="C24" s="227">
        <f>SUM(C22:C23)</f>
        <v>0</v>
      </c>
      <c r="D24" s="1363"/>
      <c r="E24" s="1364"/>
    </row>
    <row r="25" spans="1:5" ht="30" customHeight="1">
      <c r="A25" s="1282" t="s">
        <v>355</v>
      </c>
      <c r="B25" s="1284"/>
      <c r="C25" s="138">
        <f>C10+C17+C21+C24</f>
        <v>0</v>
      </c>
      <c r="D25" s="985" t="s">
        <v>361</v>
      </c>
    </row>
    <row r="26" spans="1:5" ht="15" customHeight="1"/>
    <row r="27" spans="1:5" ht="24" customHeight="1" thickBot="1">
      <c r="A27" s="73" t="s">
        <v>362</v>
      </c>
    </row>
    <row r="28" spans="1:5" ht="30" customHeight="1" thickBot="1">
      <c r="A28" s="1351" t="s">
        <v>339</v>
      </c>
      <c r="B28" s="1352"/>
      <c r="C28" s="216" t="s">
        <v>340</v>
      </c>
      <c r="D28" s="228" t="s">
        <v>357</v>
      </c>
      <c r="E28" s="229" t="s">
        <v>341</v>
      </c>
    </row>
    <row r="29" spans="1:5" ht="24" customHeight="1" thickTop="1">
      <c r="A29" s="1372"/>
      <c r="B29" s="1373"/>
      <c r="C29" s="270"/>
      <c r="D29" s="230"/>
      <c r="E29" s="231"/>
    </row>
    <row r="30" spans="1:5" ht="24" customHeight="1">
      <c r="A30" s="1374"/>
      <c r="B30" s="1375"/>
      <c r="C30" s="271"/>
      <c r="D30" s="232"/>
      <c r="E30" s="233"/>
    </row>
    <row r="31" spans="1:5" ht="24" customHeight="1">
      <c r="A31" s="1374"/>
      <c r="B31" s="1375"/>
      <c r="C31" s="273"/>
      <c r="D31" s="234"/>
      <c r="E31" s="235"/>
    </row>
    <row r="32" spans="1:5" ht="24" customHeight="1" thickBot="1">
      <c r="A32" s="1376"/>
      <c r="B32" s="1377"/>
      <c r="C32" s="310"/>
      <c r="D32" s="236"/>
      <c r="E32" s="237"/>
    </row>
    <row r="33" spans="1:5" ht="30" customHeight="1">
      <c r="A33" s="1282" t="s">
        <v>355</v>
      </c>
      <c r="B33" s="1284"/>
      <c r="C33" s="138">
        <f>SUM(C29:C32)</f>
        <v>0</v>
      </c>
      <c r="D33" s="985" t="s">
        <v>361</v>
      </c>
    </row>
    <row r="34" spans="1:5" ht="18.75" customHeight="1">
      <c r="C34" s="238"/>
      <c r="E34" s="239"/>
    </row>
    <row r="35" spans="1:5" ht="103.5" customHeight="1">
      <c r="A35" s="1371" t="s">
        <v>363</v>
      </c>
      <c r="B35" s="1371"/>
      <c r="C35" s="1371"/>
      <c r="D35" s="1371"/>
      <c r="E35" s="1371"/>
    </row>
  </sheetData>
  <mergeCells count="35">
    <mergeCell ref="A2:E2"/>
    <mergeCell ref="D8:E8"/>
    <mergeCell ref="D15:E15"/>
    <mergeCell ref="A18:A21"/>
    <mergeCell ref="D18:E18"/>
    <mergeCell ref="D19:E19"/>
    <mergeCell ref="D20:E20"/>
    <mergeCell ref="D21:E21"/>
    <mergeCell ref="A11:A17"/>
    <mergeCell ref="D11:E11"/>
    <mergeCell ref="D12:E12"/>
    <mergeCell ref="D13:E13"/>
    <mergeCell ref="D14:E14"/>
    <mergeCell ref="D16:E16"/>
    <mergeCell ref="D17:E17"/>
    <mergeCell ref="A4:B4"/>
    <mergeCell ref="D23:E23"/>
    <mergeCell ref="D24:E24"/>
    <mergeCell ref="A25:B25"/>
    <mergeCell ref="A35:E35"/>
    <mergeCell ref="A22:A24"/>
    <mergeCell ref="D22:E22"/>
    <mergeCell ref="A33:B33"/>
    <mergeCell ref="A28:B28"/>
    <mergeCell ref="A29:B29"/>
    <mergeCell ref="A30:B30"/>
    <mergeCell ref="A31:B31"/>
    <mergeCell ref="A32:B32"/>
    <mergeCell ref="D4:E4"/>
    <mergeCell ref="A5:A10"/>
    <mergeCell ref="D5:E5"/>
    <mergeCell ref="D6:E6"/>
    <mergeCell ref="D7:E7"/>
    <mergeCell ref="D9:E9"/>
    <mergeCell ref="D10:E10"/>
  </mergeCells>
  <phoneticPr fontId="1"/>
  <printOptions horizontalCentered="1"/>
  <pageMargins left="0.31496062992125984" right="0.43307086614173229" top="0.55118110236220474" bottom="0.35433070866141736" header="0.31496062992125984" footer="0.31496062992125984"/>
  <pageSetup paperSize="9" scale="60" orientation="landscape" r:id="rId1"/>
  <headerFooter>
    <oddHeader>&amp;R一部不課税化（2023.06版）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37"/>
  <sheetViews>
    <sheetView view="pageBreakPreview" zoomScaleNormal="100" zoomScaleSheetLayoutView="100" zoomScalePageLayoutView="80" workbookViewId="0">
      <selection activeCell="D8" sqref="D8"/>
    </sheetView>
  </sheetViews>
  <sheetFormatPr defaultColWidth="9" defaultRowHeight="14"/>
  <cols>
    <col min="1" max="1" width="2.58203125" customWidth="1"/>
    <col min="2" max="2" width="5.25" customWidth="1"/>
    <col min="3" max="3" width="30" customWidth="1"/>
    <col min="4" max="16" width="16.08203125" customWidth="1"/>
    <col min="17" max="17" width="14.75" customWidth="1"/>
  </cols>
  <sheetData>
    <row r="1" spans="1:16" ht="15" customHeight="1">
      <c r="L1" s="2" t="s">
        <v>35</v>
      </c>
    </row>
    <row r="2" spans="1:16" ht="24" customHeight="1">
      <c r="A2" s="1014" t="s">
        <v>36</v>
      </c>
      <c r="B2" s="1014"/>
      <c r="C2" s="1014"/>
      <c r="D2" s="1014"/>
      <c r="E2" s="1014"/>
      <c r="F2" s="1014"/>
      <c r="G2" s="1014"/>
      <c r="H2" s="1014"/>
      <c r="I2" s="1014"/>
      <c r="J2" s="1014"/>
      <c r="K2" s="1014"/>
      <c r="L2" s="1014"/>
      <c r="M2" s="245"/>
      <c r="N2" s="245"/>
      <c r="O2" s="245"/>
      <c r="P2" s="245"/>
    </row>
    <row r="3" spans="1:16" ht="18" customHeight="1" thickBot="1">
      <c r="A3" s="1"/>
      <c r="B3" s="1"/>
      <c r="C3" s="1"/>
      <c r="D3" s="1"/>
      <c r="E3" s="1"/>
      <c r="F3" s="1"/>
      <c r="G3" s="1"/>
      <c r="H3" s="1"/>
      <c r="I3" s="1"/>
      <c r="J3" s="1"/>
      <c r="K3" s="1"/>
      <c r="L3" s="70" t="s">
        <v>37</v>
      </c>
      <c r="M3" s="1"/>
      <c r="N3" s="1"/>
      <c r="O3" s="1"/>
      <c r="P3" s="70"/>
    </row>
    <row r="4" spans="1:16" ht="36" customHeight="1">
      <c r="A4" s="1015" t="s">
        <v>38</v>
      </c>
      <c r="B4" s="1016"/>
      <c r="C4" s="1017"/>
      <c r="D4" s="1021" t="s">
        <v>39</v>
      </c>
      <c r="E4" s="1022"/>
      <c r="F4" s="1023"/>
      <c r="G4" s="1024" t="s">
        <v>40</v>
      </c>
      <c r="H4" s="1025"/>
      <c r="I4" s="1026"/>
      <c r="J4" s="1024" t="s">
        <v>41</v>
      </c>
      <c r="K4" s="1025"/>
      <c r="L4" s="1027"/>
    </row>
    <row r="5" spans="1:16" s="3" customFormat="1" ht="36.75" customHeight="1" thickBot="1">
      <c r="A5" s="1018"/>
      <c r="B5" s="1019"/>
      <c r="C5" s="1020"/>
      <c r="D5" s="72" t="s">
        <v>42</v>
      </c>
      <c r="E5" s="311" t="s">
        <v>43</v>
      </c>
      <c r="F5" s="311" t="s">
        <v>44</v>
      </c>
      <c r="G5" s="312" t="s">
        <v>42</v>
      </c>
      <c r="H5" s="311" t="s">
        <v>43</v>
      </c>
      <c r="I5" s="311" t="s">
        <v>44</v>
      </c>
      <c r="J5" s="243" t="s">
        <v>42</v>
      </c>
      <c r="K5" s="72" t="s">
        <v>43</v>
      </c>
      <c r="L5" s="246" t="s">
        <v>44</v>
      </c>
    </row>
    <row r="6" spans="1:16" s="3" customFormat="1" ht="22.5" customHeight="1">
      <c r="A6" s="107" t="s">
        <v>45</v>
      </c>
      <c r="B6" s="108"/>
      <c r="C6" s="108"/>
      <c r="D6" s="105">
        <f>D7+D17+D18</f>
        <v>0</v>
      </c>
      <c r="E6" s="105">
        <f t="shared" ref="E6" si="0">E7+E17+E18</f>
        <v>0</v>
      </c>
      <c r="F6" s="105">
        <f>D6-E6</f>
        <v>0</v>
      </c>
      <c r="G6" s="106"/>
      <c r="H6" s="106"/>
      <c r="I6" s="106"/>
      <c r="J6" s="105">
        <f>J7+J17+J18</f>
        <v>0</v>
      </c>
      <c r="K6" s="105">
        <f>K7+K17+K18</f>
        <v>0</v>
      </c>
      <c r="L6" s="247">
        <f>J6-K6</f>
        <v>0</v>
      </c>
    </row>
    <row r="7" spans="1:16" s="3" customFormat="1" ht="22.5" customHeight="1">
      <c r="A7" s="109"/>
      <c r="B7" s="110" t="s">
        <v>46</v>
      </c>
      <c r="C7" s="111"/>
      <c r="D7" s="122">
        <f>SUM(D8:D14)</f>
        <v>0</v>
      </c>
      <c r="E7" s="122">
        <f>SUM(E8:E14)</f>
        <v>0</v>
      </c>
      <c r="F7" s="122">
        <f t="shared" ref="F7:F19" si="1">D7-E7</f>
        <v>0</v>
      </c>
      <c r="G7" s="123"/>
      <c r="H7" s="123"/>
      <c r="I7" s="123"/>
      <c r="J7" s="122">
        <f>SUM(J8:J14)</f>
        <v>0</v>
      </c>
      <c r="K7" s="122">
        <f>SUM(K8:K14)</f>
        <v>0</v>
      </c>
      <c r="L7" s="248">
        <f>J7-K7</f>
        <v>0</v>
      </c>
    </row>
    <row r="8" spans="1:16" s="3" customFormat="1" ht="22.5" customHeight="1">
      <c r="A8" s="109"/>
      <c r="B8" s="110"/>
      <c r="C8" s="111" t="s">
        <v>47</v>
      </c>
      <c r="D8" s="121"/>
      <c r="E8" s="121"/>
      <c r="F8" s="300">
        <f t="shared" si="1"/>
        <v>0</v>
      </c>
      <c r="G8" s="121"/>
      <c r="H8" s="121"/>
      <c r="I8" s="300">
        <f>G8-H8</f>
        <v>0</v>
      </c>
      <c r="J8" s="121"/>
      <c r="K8" s="121"/>
      <c r="L8" s="302">
        <f t="shared" ref="L8:L19" si="2">J8-K8</f>
        <v>0</v>
      </c>
    </row>
    <row r="9" spans="1:16" s="3" customFormat="1" ht="22.5" customHeight="1">
      <c r="A9" s="109"/>
      <c r="B9" s="110"/>
      <c r="C9" s="112" t="s">
        <v>48</v>
      </c>
      <c r="D9" s="121"/>
      <c r="E9" s="121"/>
      <c r="F9" s="300">
        <f t="shared" si="1"/>
        <v>0</v>
      </c>
      <c r="G9" s="121"/>
      <c r="H9" s="121"/>
      <c r="I9" s="300">
        <f t="shared" ref="I9:I16" si="3">G9-H9</f>
        <v>0</v>
      </c>
      <c r="J9" s="121"/>
      <c r="K9" s="121"/>
      <c r="L9" s="302">
        <f>J9-K9</f>
        <v>0</v>
      </c>
    </row>
    <row r="10" spans="1:16" s="3" customFormat="1" ht="22.5" customHeight="1">
      <c r="A10" s="109"/>
      <c r="B10" s="110"/>
      <c r="C10" s="112" t="s">
        <v>49</v>
      </c>
      <c r="D10" s="121"/>
      <c r="E10" s="121"/>
      <c r="F10" s="300">
        <f t="shared" si="1"/>
        <v>0</v>
      </c>
      <c r="G10" s="121"/>
      <c r="H10" s="121"/>
      <c r="I10" s="300">
        <f>G10-H10</f>
        <v>0</v>
      </c>
      <c r="J10" s="121"/>
      <c r="K10" s="121"/>
      <c r="L10" s="302">
        <f t="shared" si="2"/>
        <v>0</v>
      </c>
    </row>
    <row r="11" spans="1:16" s="3" customFormat="1" ht="22.5" customHeight="1">
      <c r="A11" s="109"/>
      <c r="B11" s="113"/>
      <c r="C11" s="114" t="s">
        <v>50</v>
      </c>
      <c r="D11" s="121"/>
      <c r="E11" s="121"/>
      <c r="F11" s="300">
        <f t="shared" si="1"/>
        <v>0</v>
      </c>
      <c r="G11" s="121"/>
      <c r="H11" s="121"/>
      <c r="I11" s="300">
        <f t="shared" si="3"/>
        <v>0</v>
      </c>
      <c r="J11" s="121"/>
      <c r="K11" s="121"/>
      <c r="L11" s="302">
        <f t="shared" si="2"/>
        <v>0</v>
      </c>
    </row>
    <row r="12" spans="1:16" s="3" customFormat="1" ht="22.5" customHeight="1">
      <c r="A12" s="115"/>
      <c r="B12" s="116"/>
      <c r="C12" s="117" t="s">
        <v>51</v>
      </c>
      <c r="D12" s="121"/>
      <c r="E12" s="121"/>
      <c r="F12" s="300">
        <f t="shared" si="1"/>
        <v>0</v>
      </c>
      <c r="G12" s="121"/>
      <c r="H12" s="121"/>
      <c r="I12" s="300">
        <f t="shared" si="3"/>
        <v>0</v>
      </c>
      <c r="J12" s="121"/>
      <c r="K12" s="240"/>
      <c r="L12" s="303">
        <f t="shared" si="2"/>
        <v>0</v>
      </c>
    </row>
    <row r="13" spans="1:16" s="3" customFormat="1" ht="22.5" customHeight="1">
      <c r="A13" s="115"/>
      <c r="B13" s="116"/>
      <c r="C13" s="117" t="s">
        <v>52</v>
      </c>
      <c r="D13" s="121"/>
      <c r="E13" s="121"/>
      <c r="F13" s="300">
        <f t="shared" si="1"/>
        <v>0</v>
      </c>
      <c r="G13" s="121"/>
      <c r="H13" s="121"/>
      <c r="I13" s="300">
        <f t="shared" si="3"/>
        <v>0</v>
      </c>
      <c r="J13" s="121"/>
      <c r="K13" s="240"/>
      <c r="L13" s="303">
        <f t="shared" si="2"/>
        <v>0</v>
      </c>
    </row>
    <row r="14" spans="1:16" s="3" customFormat="1" ht="22.5" customHeight="1">
      <c r="A14" s="115"/>
      <c r="B14" s="116"/>
      <c r="C14" s="213" t="s">
        <v>53</v>
      </c>
      <c r="D14" s="121"/>
      <c r="E14" s="121"/>
      <c r="F14" s="300">
        <f>D14-E14</f>
        <v>0</v>
      </c>
      <c r="G14" s="121"/>
      <c r="H14" s="121"/>
      <c r="I14" s="300">
        <f t="shared" si="3"/>
        <v>0</v>
      </c>
      <c r="J14" s="121"/>
      <c r="K14" s="240"/>
      <c r="L14" s="303">
        <f t="shared" si="2"/>
        <v>0</v>
      </c>
    </row>
    <row r="15" spans="1:16" s="3" customFormat="1" ht="22.5" customHeight="1">
      <c r="A15" s="115"/>
      <c r="B15" s="116"/>
      <c r="C15" s="213" t="s">
        <v>54</v>
      </c>
      <c r="D15" s="121"/>
      <c r="E15" s="240"/>
      <c r="F15" s="301">
        <f t="shared" ref="F15:F16" si="4">D15-E15</f>
        <v>0</v>
      </c>
      <c r="G15" s="240"/>
      <c r="H15" s="240"/>
      <c r="I15" s="301">
        <f t="shared" si="3"/>
        <v>0</v>
      </c>
      <c r="J15" s="121"/>
      <c r="K15" s="240"/>
      <c r="L15" s="303">
        <f t="shared" si="2"/>
        <v>0</v>
      </c>
    </row>
    <row r="16" spans="1:16" s="3" customFormat="1" ht="22.5" customHeight="1">
      <c r="A16" s="115"/>
      <c r="B16" s="116"/>
      <c r="C16" s="213" t="s">
        <v>55</v>
      </c>
      <c r="D16" s="121"/>
      <c r="E16" s="240"/>
      <c r="F16" s="301">
        <f t="shared" si="4"/>
        <v>0</v>
      </c>
      <c r="G16" s="240"/>
      <c r="H16" s="240"/>
      <c r="I16" s="301">
        <f t="shared" si="3"/>
        <v>0</v>
      </c>
      <c r="J16" s="121"/>
      <c r="K16" s="240"/>
      <c r="L16" s="303">
        <f>J16-K16</f>
        <v>0</v>
      </c>
    </row>
    <row r="17" spans="1:16" s="3" customFormat="1" ht="22.5" customHeight="1">
      <c r="A17" s="115"/>
      <c r="B17" s="116" t="s">
        <v>56</v>
      </c>
      <c r="C17" s="117"/>
      <c r="D17" s="121"/>
      <c r="E17" s="240"/>
      <c r="F17" s="301">
        <f t="shared" si="1"/>
        <v>0</v>
      </c>
      <c r="G17" s="124"/>
      <c r="H17" s="124"/>
      <c r="I17" s="124"/>
      <c r="J17" s="121"/>
      <c r="K17" s="240"/>
      <c r="L17" s="303">
        <f t="shared" si="2"/>
        <v>0</v>
      </c>
    </row>
    <row r="18" spans="1:16" s="3" customFormat="1" ht="22.5" customHeight="1">
      <c r="A18" s="115"/>
      <c r="B18" s="116" t="s">
        <v>57</v>
      </c>
      <c r="C18" s="117"/>
      <c r="D18" s="121"/>
      <c r="E18" s="240"/>
      <c r="F18" s="301">
        <f t="shared" si="1"/>
        <v>0</v>
      </c>
      <c r="G18" s="124"/>
      <c r="H18" s="124"/>
      <c r="I18" s="124"/>
      <c r="J18" s="121"/>
      <c r="K18" s="240"/>
      <c r="L18" s="303">
        <f t="shared" si="2"/>
        <v>0</v>
      </c>
    </row>
    <row r="19" spans="1:16" s="3" customFormat="1" ht="22.5" customHeight="1" thickBot="1">
      <c r="A19" s="815" t="s">
        <v>58</v>
      </c>
      <c r="B19" s="816"/>
      <c r="C19" s="817"/>
      <c r="D19" s="818"/>
      <c r="E19" s="818"/>
      <c r="F19" s="308">
        <f t="shared" si="1"/>
        <v>0</v>
      </c>
      <c r="G19" s="819"/>
      <c r="H19" s="819"/>
      <c r="I19" s="819"/>
      <c r="J19" s="820"/>
      <c r="K19" s="820"/>
      <c r="L19" s="821">
        <f t="shared" si="2"/>
        <v>0</v>
      </c>
    </row>
    <row r="20" spans="1:16" s="3" customFormat="1" ht="22.5" customHeight="1" thickBot="1">
      <c r="A20" s="118" t="s">
        <v>59</v>
      </c>
      <c r="B20" s="119"/>
      <c r="C20" s="120"/>
      <c r="D20" s="125">
        <f>D6+D19</f>
        <v>0</v>
      </c>
      <c r="E20" s="125">
        <f>E6+E19</f>
        <v>0</v>
      </c>
      <c r="F20" s="125">
        <f>F6+F19</f>
        <v>0</v>
      </c>
      <c r="G20" s="126"/>
      <c r="H20" s="126"/>
      <c r="I20" s="126"/>
      <c r="J20" s="125">
        <f>J6+J19</f>
        <v>0</v>
      </c>
      <c r="K20" s="125">
        <f>K6+K19</f>
        <v>0</v>
      </c>
      <c r="L20" s="125">
        <f>L6+L19</f>
        <v>0</v>
      </c>
    </row>
    <row r="21" spans="1:16" s="3" customFormat="1" ht="22.5" customHeight="1">
      <c r="A21" s="1031" t="s">
        <v>60</v>
      </c>
      <c r="B21" s="1032"/>
      <c r="C21" s="674" t="s">
        <v>61</v>
      </c>
      <c r="D21" s="573"/>
      <c r="E21" s="105">
        <f>D21</f>
        <v>0</v>
      </c>
      <c r="F21" s="106"/>
      <c r="G21" s="106"/>
      <c r="H21" s="106"/>
      <c r="I21" s="106"/>
      <c r="J21" s="573"/>
      <c r="K21" s="918">
        <f>J21</f>
        <v>0</v>
      </c>
      <c r="L21" s="106"/>
    </row>
    <row r="22" spans="1:16" s="3" customFormat="1" ht="22.5" customHeight="1" thickBot="1">
      <c r="A22" s="1033"/>
      <c r="B22" s="1034"/>
      <c r="C22" s="675" t="s">
        <v>62</v>
      </c>
      <c r="D22" s="574"/>
      <c r="E22" s="308">
        <f>D22</f>
        <v>0</v>
      </c>
      <c r="F22" s="309"/>
      <c r="G22" s="309"/>
      <c r="H22" s="309"/>
      <c r="I22" s="309"/>
      <c r="J22" s="574"/>
      <c r="K22" s="919">
        <f>J22</f>
        <v>0</v>
      </c>
      <c r="L22" s="819"/>
    </row>
    <row r="23" spans="1:16" s="3" customFormat="1" ht="22.5" customHeight="1" thickBot="1">
      <c r="A23" s="319" t="s">
        <v>63</v>
      </c>
      <c r="B23" s="320"/>
      <c r="C23" s="321"/>
      <c r="D23" s="871">
        <f>SUM(D20:D22)</f>
        <v>0</v>
      </c>
      <c r="E23" s="871">
        <f>SUM(E20:E22)</f>
        <v>0</v>
      </c>
      <c r="F23" s="871">
        <f>D23-E23</f>
        <v>0</v>
      </c>
      <c r="G23" s="126"/>
      <c r="H23" s="126"/>
      <c r="I23" s="126"/>
      <c r="J23" s="871">
        <f>SUM(J20:J22)</f>
        <v>0</v>
      </c>
      <c r="K23" s="871">
        <f>SUM(K20:K22)</f>
        <v>0</v>
      </c>
      <c r="L23" s="244">
        <f>SUM(L20:L22)</f>
        <v>0</v>
      </c>
    </row>
    <row r="24" spans="1:16" s="3" customFormat="1" ht="22.5" customHeight="1" thickBot="1">
      <c r="A24" s="676"/>
      <c r="B24" s="677"/>
      <c r="C24" s="320"/>
      <c r="D24" s="259"/>
      <c r="E24" s="259"/>
      <c r="F24" s="259"/>
      <c r="G24" s="259"/>
      <c r="H24" s="249"/>
      <c r="I24" s="249"/>
      <c r="J24" s="249"/>
      <c r="K24" s="249"/>
      <c r="L24" s="249"/>
    </row>
    <row r="25" spans="1:16" s="3" customFormat="1" ht="51.75" customHeight="1" thickBot="1">
      <c r="A25" s="1028" t="s">
        <v>64</v>
      </c>
      <c r="B25" s="1029"/>
      <c r="C25" s="1030"/>
      <c r="D25" s="313" t="s">
        <v>65</v>
      </c>
      <c r="E25" s="313" t="s">
        <v>66</v>
      </c>
      <c r="F25" s="313" t="s">
        <v>67</v>
      </c>
      <c r="G25" s="314" t="s">
        <v>68</v>
      </c>
      <c r="H25" s="250"/>
      <c r="I25" s="250"/>
      <c r="J25" s="250"/>
      <c r="K25" s="250"/>
      <c r="L25" s="250"/>
    </row>
    <row r="26" spans="1:16" s="3" customFormat="1" ht="22.5" customHeight="1" thickBot="1">
      <c r="A26" s="315" t="s">
        <v>59</v>
      </c>
      <c r="B26" s="316"/>
      <c r="C26" s="317"/>
      <c r="D26" s="318"/>
      <c r="E26" s="318"/>
      <c r="F26" s="318"/>
      <c r="G26" s="920">
        <f>J20-D26-E26-F26</f>
        <v>0</v>
      </c>
      <c r="H26" s="250"/>
      <c r="I26" s="250"/>
      <c r="J26" s="250"/>
      <c r="K26" s="250"/>
      <c r="L26" s="250"/>
    </row>
    <row r="27" spans="1:16" s="3" customFormat="1" ht="22.5" customHeight="1">
      <c r="A27" s="1031" t="s">
        <v>69</v>
      </c>
      <c r="B27" s="1032"/>
      <c r="C27" s="674" t="s">
        <v>61</v>
      </c>
      <c r="D27" s="106"/>
      <c r="E27" s="323"/>
      <c r="F27" s="916"/>
      <c r="G27" s="921">
        <f>J21-D27-E27-F27</f>
        <v>0</v>
      </c>
      <c r="H27" s="250"/>
      <c r="I27" s="250"/>
      <c r="J27" s="250"/>
      <c r="K27" s="250"/>
      <c r="L27" s="250"/>
    </row>
    <row r="28" spans="1:16" s="3" customFormat="1" ht="22.5" customHeight="1" thickBot="1">
      <c r="A28" s="1033"/>
      <c r="B28" s="1034"/>
      <c r="C28" s="675" t="s">
        <v>62</v>
      </c>
      <c r="D28" s="309"/>
      <c r="E28" s="322"/>
      <c r="F28" s="917"/>
      <c r="G28" s="922">
        <f>J22-D28-E28-F28</f>
        <v>0</v>
      </c>
      <c r="H28" s="250"/>
      <c r="I28" s="250"/>
      <c r="J28" s="250"/>
      <c r="K28" s="250"/>
      <c r="L28" s="250"/>
    </row>
    <row r="29" spans="1:16" s="3" customFormat="1" ht="22.5" customHeight="1" thickBot="1">
      <c r="A29" s="319" t="s">
        <v>63</v>
      </c>
      <c r="B29" s="320"/>
      <c r="C29" s="321"/>
      <c r="D29" s="871">
        <f>SUM(D26:D28)</f>
        <v>0</v>
      </c>
      <c r="E29" s="871">
        <f>SUM(E26:E28)</f>
        <v>0</v>
      </c>
      <c r="F29" s="871">
        <f>SUM(F26:F28)</f>
        <v>0</v>
      </c>
      <c r="G29" s="872">
        <f>SUM(G26:G28)</f>
        <v>0</v>
      </c>
      <c r="H29" s="250"/>
      <c r="I29" s="250"/>
      <c r="J29" s="250"/>
      <c r="K29" s="250"/>
      <c r="L29" s="250"/>
    </row>
    <row r="30" spans="1:16" s="3" customFormat="1" ht="49.15" customHeight="1">
      <c r="A30" s="251"/>
      <c r="B30" s="251"/>
      <c r="C30" s="1035" t="s">
        <v>70</v>
      </c>
      <c r="D30" s="1035"/>
      <c r="E30" s="1035"/>
      <c r="F30" s="1035"/>
      <c r="G30" s="1035"/>
      <c r="H30" s="1035"/>
      <c r="I30" s="1035"/>
      <c r="J30" s="1035"/>
      <c r="K30" s="250"/>
      <c r="L30" s="250"/>
    </row>
    <row r="31" spans="1:16" ht="110.65" customHeight="1">
      <c r="A31" s="1013" t="s">
        <v>71</v>
      </c>
      <c r="B31" s="1013"/>
      <c r="C31" s="1013"/>
      <c r="D31" s="1013"/>
      <c r="E31" s="1013"/>
      <c r="F31" s="1013"/>
      <c r="G31" s="1013"/>
      <c r="H31" s="1013"/>
      <c r="I31" s="1013"/>
      <c r="J31" s="1013"/>
      <c r="K31" s="1013"/>
      <c r="L31" s="1013"/>
      <c r="M31" s="252"/>
      <c r="N31" s="252"/>
      <c r="O31" s="252"/>
      <c r="P31" s="252"/>
    </row>
    <row r="32" spans="1:16" ht="14.65" customHeight="1">
      <c r="A32" s="3"/>
      <c r="B32" s="3"/>
      <c r="C32" s="3"/>
      <c r="D32" s="3"/>
      <c r="E32" s="3"/>
      <c r="F32" s="3"/>
      <c r="G32" s="3"/>
      <c r="H32" s="3"/>
      <c r="I32" s="3"/>
      <c r="J32" s="3"/>
      <c r="K32" s="3"/>
      <c r="L32" s="3"/>
      <c r="M32" s="3"/>
      <c r="N32" s="3"/>
      <c r="O32" s="3"/>
      <c r="P32" s="3"/>
    </row>
    <row r="33" ht="40.5" customHeight="1"/>
    <row r="35" ht="22.4" customHeight="1"/>
    <row r="36" ht="22.4" customHeight="1"/>
    <row r="37" ht="22.4" customHeight="1"/>
  </sheetData>
  <mergeCells count="10">
    <mergeCell ref="A31:L31"/>
    <mergeCell ref="A2:L2"/>
    <mergeCell ref="A4:C5"/>
    <mergeCell ref="D4:F4"/>
    <mergeCell ref="G4:I4"/>
    <mergeCell ref="J4:L4"/>
    <mergeCell ref="A25:C25"/>
    <mergeCell ref="A27:B28"/>
    <mergeCell ref="A21:B22"/>
    <mergeCell ref="C30:J30"/>
  </mergeCells>
  <phoneticPr fontId="1"/>
  <printOptions horizontalCentered="1"/>
  <pageMargins left="0.31496062992125984" right="0.43307086614173229" top="0.55118110236220474" bottom="0.35433070866141736" header="0.31496062992125984" footer="0.31496062992125984"/>
  <pageSetup paperSize="9" scale="65" orientation="landscape" r:id="rId1"/>
  <headerFooter>
    <oddHeader>&amp;R一部不課税化（2023.06版）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21" r:id="rId4" name="Check Box 1">
              <controlPr defaultSize="0" autoFill="0" autoLine="0" autoPict="0">
                <anchor moveWithCells="1">
                  <from>
                    <xdr:col>1</xdr:col>
                    <xdr:colOff>133350</xdr:colOff>
                    <xdr:row>29</xdr:row>
                    <xdr:rowOff>146050</xdr:rowOff>
                  </from>
                  <to>
                    <xdr:col>2</xdr:col>
                    <xdr:colOff>95250</xdr:colOff>
                    <xdr:row>29</xdr:row>
                    <xdr:rowOff>476250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pageSetUpPr fitToPage="1"/>
  </sheetPr>
  <dimension ref="A1:I43"/>
  <sheetViews>
    <sheetView view="pageBreakPreview" zoomScaleNormal="85" zoomScaleSheetLayoutView="100" workbookViewId="0">
      <selection activeCell="F26" sqref="F26:H26"/>
    </sheetView>
  </sheetViews>
  <sheetFormatPr defaultColWidth="9" defaultRowHeight="14"/>
  <cols>
    <col min="1" max="1" width="5.75" style="60" customWidth="1"/>
    <col min="2" max="2" width="14.58203125" style="658" customWidth="1"/>
    <col min="3" max="3" width="28" style="60" customWidth="1"/>
    <col min="4" max="4" width="8.08203125" style="60" customWidth="1"/>
    <col min="5" max="5" width="18.58203125" style="60" customWidth="1"/>
    <col min="6" max="6" width="9.75" style="60" customWidth="1"/>
    <col min="7" max="7" width="21.25" style="60" customWidth="1"/>
    <col min="8" max="8" width="8.75" style="60" customWidth="1"/>
    <col min="9" max="9" width="19.75" style="60" customWidth="1"/>
    <col min="10" max="16384" width="9" style="60"/>
  </cols>
  <sheetData>
    <row r="1" spans="1:9" ht="18.75" customHeight="1">
      <c r="A1" s="73"/>
      <c r="B1" s="593"/>
      <c r="C1" s="73"/>
      <c r="D1" s="594"/>
      <c r="G1" s="594"/>
      <c r="H1" s="594"/>
      <c r="I1" s="594" t="s">
        <v>364</v>
      </c>
    </row>
    <row r="2" spans="1:9" ht="24" customHeight="1">
      <c r="A2" s="595"/>
      <c r="B2" s="1350" t="s">
        <v>365</v>
      </c>
      <c r="C2" s="1350"/>
      <c r="D2" s="1350"/>
      <c r="E2" s="1350"/>
      <c r="F2" s="1350"/>
      <c r="G2" s="1350"/>
    </row>
    <row r="3" spans="1:9" ht="24" customHeight="1" thickBot="1">
      <c r="A3" s="73"/>
      <c r="B3" s="596" t="s">
        <v>366</v>
      </c>
      <c r="C3" s="73"/>
      <c r="D3" s="73"/>
    </row>
    <row r="4" spans="1:9" ht="30" customHeight="1">
      <c r="A4" s="597"/>
      <c r="B4" s="1049" t="s">
        <v>367</v>
      </c>
      <c r="C4" s="1412" t="s">
        <v>368</v>
      </c>
      <c r="D4" s="1051" t="s">
        <v>130</v>
      </c>
      <c r="E4" s="1413" t="s">
        <v>369</v>
      </c>
      <c r="F4" s="962" t="s">
        <v>370</v>
      </c>
      <c r="G4" s="1044" t="s">
        <v>371</v>
      </c>
    </row>
    <row r="5" spans="1:9" ht="24" customHeight="1" thickBot="1">
      <c r="A5" s="97"/>
      <c r="B5" s="1050"/>
      <c r="C5" s="1384"/>
      <c r="D5" s="1052"/>
      <c r="E5" s="1414"/>
      <c r="F5" s="104" t="s">
        <v>372</v>
      </c>
      <c r="G5" s="1045"/>
      <c r="I5" s="671"/>
    </row>
    <row r="6" spans="1:9" ht="24" customHeight="1" thickTop="1">
      <c r="A6" s="598">
        <v>1</v>
      </c>
      <c r="B6" s="599" t="s">
        <v>373</v>
      </c>
      <c r="C6" s="600" t="s">
        <v>374</v>
      </c>
      <c r="D6" s="601"/>
      <c r="E6" s="602"/>
      <c r="F6" s="603"/>
      <c r="G6" s="604">
        <f>E6*F6</f>
        <v>0</v>
      </c>
      <c r="I6" s="672"/>
    </row>
    <row r="7" spans="1:9" ht="24" customHeight="1">
      <c r="A7" s="598">
        <v>2</v>
      </c>
      <c r="B7" s="599" t="s">
        <v>375</v>
      </c>
      <c r="C7" s="600" t="s">
        <v>376</v>
      </c>
      <c r="D7" s="601"/>
      <c r="E7" s="605"/>
      <c r="F7" s="603"/>
      <c r="G7" s="606">
        <f>E7*F7</f>
        <v>0</v>
      </c>
      <c r="I7" s="672"/>
    </row>
    <row r="8" spans="1:9" ht="24" customHeight="1">
      <c r="A8" s="598">
        <v>3</v>
      </c>
      <c r="B8" s="607" t="s">
        <v>377</v>
      </c>
      <c r="C8" s="608" t="s">
        <v>378</v>
      </c>
      <c r="D8" s="609"/>
      <c r="E8" s="605"/>
      <c r="F8" s="603"/>
      <c r="G8" s="606">
        <f>E8*F8</f>
        <v>0</v>
      </c>
      <c r="I8" s="672"/>
    </row>
    <row r="9" spans="1:9" ht="24" customHeight="1">
      <c r="A9" s="598">
        <v>4</v>
      </c>
      <c r="B9" s="607" t="s">
        <v>377</v>
      </c>
      <c r="C9" s="608" t="s">
        <v>379</v>
      </c>
      <c r="D9" s="609"/>
      <c r="E9" s="605"/>
      <c r="F9" s="603"/>
      <c r="G9" s="606">
        <f>E9*F9</f>
        <v>0</v>
      </c>
      <c r="I9" s="672"/>
    </row>
    <row r="10" spans="1:9" ht="24" customHeight="1">
      <c r="A10" s="598"/>
      <c r="B10" s="599" t="s">
        <v>380</v>
      </c>
      <c r="C10" s="600" t="s">
        <v>380</v>
      </c>
      <c r="D10" s="601"/>
      <c r="E10" s="602"/>
      <c r="F10" s="603"/>
      <c r="G10" s="606">
        <f>E10*F10</f>
        <v>0</v>
      </c>
      <c r="I10" s="672"/>
    </row>
    <row r="11" spans="1:9" ht="24" customHeight="1">
      <c r="A11" s="598"/>
      <c r="B11" s="607" t="s">
        <v>380</v>
      </c>
      <c r="C11" s="608" t="s">
        <v>380</v>
      </c>
      <c r="D11" s="609"/>
      <c r="E11" s="605"/>
      <c r="F11" s="603"/>
      <c r="G11" s="610">
        <f t="shared" ref="G11:G13" si="0">E11*F11</f>
        <v>0</v>
      </c>
      <c r="I11" s="672"/>
    </row>
    <row r="12" spans="1:9" ht="24" customHeight="1">
      <c r="A12" s="598"/>
      <c r="B12" s="607" t="s">
        <v>380</v>
      </c>
      <c r="C12" s="608" t="s">
        <v>380</v>
      </c>
      <c r="D12" s="609"/>
      <c r="E12" s="605"/>
      <c r="F12" s="603"/>
      <c r="G12" s="611">
        <f t="shared" si="0"/>
        <v>0</v>
      </c>
      <c r="I12" s="672"/>
    </row>
    <row r="13" spans="1:9" ht="24" customHeight="1">
      <c r="A13" s="598"/>
      <c r="B13" s="607" t="s">
        <v>380</v>
      </c>
      <c r="C13" s="608" t="s">
        <v>380</v>
      </c>
      <c r="D13" s="609"/>
      <c r="E13" s="605"/>
      <c r="F13" s="603"/>
      <c r="G13" s="611">
        <f t="shared" si="0"/>
        <v>0</v>
      </c>
      <c r="I13" s="672"/>
    </row>
    <row r="14" spans="1:9" ht="24" customHeight="1" thickBot="1">
      <c r="A14" s="598"/>
      <c r="B14" s="612" t="s">
        <v>380</v>
      </c>
      <c r="C14" s="613" t="s">
        <v>380</v>
      </c>
      <c r="D14" s="614"/>
      <c r="E14" s="615"/>
      <c r="F14" s="616"/>
      <c r="G14" s="617">
        <f>E14*F14</f>
        <v>0</v>
      </c>
      <c r="I14" s="672"/>
    </row>
    <row r="15" spans="1:9" ht="27.75" customHeight="1" thickBot="1">
      <c r="A15" s="618"/>
      <c r="B15" s="619"/>
      <c r="C15" s="620"/>
      <c r="D15" s="620"/>
      <c r="E15" s="1390" t="s">
        <v>381</v>
      </c>
      <c r="F15" s="1391"/>
      <c r="G15" s="843">
        <f>SUM(G6:G14)</f>
        <v>0</v>
      </c>
    </row>
    <row r="16" spans="1:9" ht="30.65" customHeight="1">
      <c r="A16" s="621"/>
      <c r="B16" s="622"/>
      <c r="C16" s="622"/>
      <c r="D16" s="622"/>
      <c r="E16" s="1392"/>
      <c r="F16" s="1392"/>
      <c r="G16" s="842"/>
    </row>
    <row r="17" spans="1:9" ht="45" customHeight="1">
      <c r="A17" s="73"/>
      <c r="B17" s="1393"/>
      <c r="C17" s="1393"/>
      <c r="D17" s="1393"/>
      <c r="E17" s="1393"/>
      <c r="F17" s="1393"/>
      <c r="G17" s="1393"/>
      <c r="H17" s="1393"/>
    </row>
    <row r="18" spans="1:9" ht="33.65" customHeight="1" thickBot="1">
      <c r="B18" s="596" t="s">
        <v>382</v>
      </c>
      <c r="C18" s="623"/>
      <c r="D18" s="624"/>
      <c r="E18" s="624"/>
      <c r="F18" s="624"/>
      <c r="G18" s="624"/>
      <c r="H18" s="624"/>
    </row>
    <row r="19" spans="1:9">
      <c r="B19" s="1394" t="s">
        <v>383</v>
      </c>
      <c r="C19" s="1396" t="s">
        <v>384</v>
      </c>
      <c r="D19" s="1398" t="s">
        <v>385</v>
      </c>
      <c r="E19" s="1400" t="s">
        <v>386</v>
      </c>
      <c r="F19" s="1402" t="s">
        <v>387</v>
      </c>
      <c r="G19" s="1403"/>
      <c r="H19" s="625"/>
    </row>
    <row r="20" spans="1:9" ht="31.15" customHeight="1" thickBot="1">
      <c r="B20" s="1395"/>
      <c r="C20" s="1397"/>
      <c r="D20" s="1399"/>
      <c r="E20" s="1401"/>
      <c r="F20" s="1404"/>
      <c r="G20" s="1405"/>
      <c r="H20" s="625"/>
    </row>
    <row r="21" spans="1:9" ht="24" customHeight="1" thickTop="1">
      <c r="B21" s="626"/>
      <c r="C21" s="627"/>
      <c r="D21" s="628"/>
      <c r="E21" s="629"/>
      <c r="F21" s="1406"/>
      <c r="G21" s="1407"/>
      <c r="H21" s="630"/>
    </row>
    <row r="22" spans="1:9" ht="24" customHeight="1">
      <c r="B22" s="626"/>
      <c r="C22" s="627"/>
      <c r="D22" s="628"/>
      <c r="E22" s="629"/>
      <c r="F22" s="1408"/>
      <c r="G22" s="1409"/>
      <c r="H22" s="630"/>
    </row>
    <row r="23" spans="1:9" ht="24" customHeight="1">
      <c r="B23" s="626"/>
      <c r="C23" s="627"/>
      <c r="D23" s="628"/>
      <c r="E23" s="629"/>
      <c r="F23" s="1408"/>
      <c r="G23" s="1409"/>
      <c r="H23" s="630"/>
    </row>
    <row r="24" spans="1:9" ht="24" customHeight="1">
      <c r="B24" s="631"/>
      <c r="C24" s="627"/>
      <c r="D24" s="628"/>
      <c r="E24" s="629"/>
      <c r="F24" s="1408"/>
      <c r="G24" s="1409"/>
      <c r="H24" s="630"/>
    </row>
    <row r="25" spans="1:9" ht="24" customHeight="1">
      <c r="B25" s="632"/>
      <c r="C25" s="633"/>
      <c r="D25" s="634"/>
      <c r="E25" s="635"/>
      <c r="F25" s="1410"/>
      <c r="G25" s="1411"/>
      <c r="H25" s="630"/>
    </row>
    <row r="26" spans="1:9" ht="32.65" customHeight="1">
      <c r="B26" s="1387" t="s">
        <v>388</v>
      </c>
      <c r="C26" s="1388"/>
      <c r="D26" s="1389"/>
      <c r="E26" s="844">
        <f>SUM(E21:E25)</f>
        <v>0</v>
      </c>
      <c r="F26" s="1381"/>
      <c r="G26" s="1381"/>
      <c r="H26" s="1381"/>
    </row>
    <row r="27" spans="1:9" ht="32.65" customHeight="1">
      <c r="B27" s="1380"/>
      <c r="C27" s="1380"/>
      <c r="D27" s="1380"/>
      <c r="E27" s="636"/>
      <c r="F27" s="1381"/>
      <c r="G27" s="1381"/>
      <c r="H27" s="1381"/>
    </row>
    <row r="28" spans="1:9" ht="16.149999999999999" customHeight="1">
      <c r="B28" s="988"/>
      <c r="C28" s="988"/>
      <c r="D28" s="988"/>
      <c r="E28" s="636"/>
      <c r="F28" s="987"/>
      <c r="G28" s="987"/>
      <c r="H28" s="987"/>
    </row>
    <row r="29" spans="1:9" ht="32.65" customHeight="1" thickBot="1">
      <c r="B29" s="596" t="s">
        <v>389</v>
      </c>
      <c r="C29" s="988"/>
      <c r="D29" s="988"/>
      <c r="E29" s="636"/>
      <c r="F29" s="987"/>
      <c r="G29" s="987"/>
      <c r="H29" s="987"/>
    </row>
    <row r="30" spans="1:9" ht="23.65" customHeight="1">
      <c r="B30" s="1382" t="s">
        <v>390</v>
      </c>
      <c r="C30" s="1383" t="s">
        <v>391</v>
      </c>
      <c r="D30" s="1051" t="s">
        <v>130</v>
      </c>
      <c r="E30" s="1385" t="s">
        <v>392</v>
      </c>
      <c r="F30" s="1385"/>
      <c r="G30" s="1385" t="s">
        <v>393</v>
      </c>
      <c r="H30" s="1386"/>
      <c r="I30" s="1044" t="s">
        <v>371</v>
      </c>
    </row>
    <row r="31" spans="1:9" ht="23.65" customHeight="1" thickBot="1">
      <c r="B31" s="1050"/>
      <c r="C31" s="1384"/>
      <c r="D31" s="1052"/>
      <c r="E31" s="637" t="s">
        <v>394</v>
      </c>
      <c r="F31" s="637" t="s">
        <v>175</v>
      </c>
      <c r="G31" s="637" t="s">
        <v>394</v>
      </c>
      <c r="H31" s="638" t="s">
        <v>175</v>
      </c>
      <c r="I31" s="1045"/>
    </row>
    <row r="32" spans="1:9" ht="25.9" customHeight="1" thickTop="1">
      <c r="A32" s="639">
        <v>1</v>
      </c>
      <c r="B32" s="640" t="s">
        <v>395</v>
      </c>
      <c r="C32" s="600" t="s">
        <v>374</v>
      </c>
      <c r="D32" s="601">
        <v>2</v>
      </c>
      <c r="E32" s="641">
        <v>1000</v>
      </c>
      <c r="F32" s="642">
        <v>5</v>
      </c>
      <c r="G32" s="641">
        <v>13000</v>
      </c>
      <c r="H32" s="643">
        <v>5</v>
      </c>
      <c r="I32" s="644">
        <f>E32*F32+G32*H32</f>
        <v>70000</v>
      </c>
    </row>
    <row r="33" spans="1:9" ht="25.9" customHeight="1">
      <c r="A33" s="639">
        <v>2</v>
      </c>
      <c r="B33" s="645" t="s">
        <v>395</v>
      </c>
      <c r="C33" s="600" t="s">
        <v>376</v>
      </c>
      <c r="D33" s="601">
        <v>2</v>
      </c>
      <c r="E33" s="646">
        <v>1000</v>
      </c>
      <c r="F33" s="647">
        <v>5</v>
      </c>
      <c r="G33" s="646">
        <v>13000</v>
      </c>
      <c r="H33" s="648">
        <v>5</v>
      </c>
      <c r="I33" s="649">
        <f t="shared" ref="I33:I37" si="1">E33*F33+G33*H33</f>
        <v>70000</v>
      </c>
    </row>
    <row r="34" spans="1:9" ht="25.9" customHeight="1">
      <c r="A34" s="639"/>
      <c r="B34" s="645" t="s">
        <v>395</v>
      </c>
      <c r="C34" s="600" t="s">
        <v>380</v>
      </c>
      <c r="D34" s="601" t="s">
        <v>380</v>
      </c>
      <c r="E34" s="646">
        <v>1000</v>
      </c>
      <c r="F34" s="647"/>
      <c r="G34" s="646">
        <v>13000</v>
      </c>
      <c r="H34" s="648"/>
      <c r="I34" s="649">
        <f t="shared" si="1"/>
        <v>0</v>
      </c>
    </row>
    <row r="35" spans="1:9" ht="25.9" customHeight="1">
      <c r="A35" s="639"/>
      <c r="B35" s="645" t="s">
        <v>395</v>
      </c>
      <c r="C35" s="600" t="s">
        <v>380</v>
      </c>
      <c r="D35" s="601" t="s">
        <v>380</v>
      </c>
      <c r="E35" s="646">
        <v>1000</v>
      </c>
      <c r="F35" s="647"/>
      <c r="G35" s="646">
        <v>13000</v>
      </c>
      <c r="H35" s="648"/>
      <c r="I35" s="649">
        <f t="shared" si="1"/>
        <v>0</v>
      </c>
    </row>
    <row r="36" spans="1:9" ht="25.9" customHeight="1">
      <c r="A36" s="639"/>
      <c r="B36" s="645" t="s">
        <v>395</v>
      </c>
      <c r="C36" s="600" t="s">
        <v>380</v>
      </c>
      <c r="D36" s="601" t="s">
        <v>380</v>
      </c>
      <c r="E36" s="646">
        <v>1000</v>
      </c>
      <c r="F36" s="647"/>
      <c r="G36" s="646">
        <v>13000</v>
      </c>
      <c r="H36" s="648"/>
      <c r="I36" s="649">
        <f t="shared" si="1"/>
        <v>0</v>
      </c>
    </row>
    <row r="37" spans="1:9" ht="25.9" customHeight="1" thickBot="1">
      <c r="A37" s="639"/>
      <c r="B37" s="650" t="s">
        <v>395</v>
      </c>
      <c r="C37" s="651" t="s">
        <v>380</v>
      </c>
      <c r="D37" s="652" t="s">
        <v>380</v>
      </c>
      <c r="E37" s="653">
        <v>1000</v>
      </c>
      <c r="F37" s="654"/>
      <c r="G37" s="653">
        <v>13000</v>
      </c>
      <c r="H37" s="655"/>
      <c r="I37" s="656">
        <f t="shared" si="1"/>
        <v>0</v>
      </c>
    </row>
    <row r="38" spans="1:9" ht="25.9" customHeight="1" thickBot="1">
      <c r="B38" s="657"/>
      <c r="C38" s="657"/>
      <c r="D38" s="657"/>
      <c r="E38" s="657"/>
      <c r="F38" s="657"/>
      <c r="G38" s="837"/>
      <c r="H38" s="838" t="s">
        <v>42</v>
      </c>
      <c r="I38" s="839">
        <f>SUM(I32:I37)</f>
        <v>140000</v>
      </c>
    </row>
    <row r="39" spans="1:9" ht="25.9" customHeight="1">
      <c r="G39" s="659"/>
      <c r="H39" s="660"/>
      <c r="I39" s="636"/>
    </row>
    <row r="40" spans="1:9" ht="16.149999999999999" customHeight="1">
      <c r="G40" s="659"/>
      <c r="H40" s="660"/>
      <c r="I40" s="636"/>
    </row>
    <row r="41" spans="1:9" ht="39" customHeight="1" thickBot="1">
      <c r="E41" s="986"/>
      <c r="F41" s="661" t="s">
        <v>396</v>
      </c>
      <c r="G41" s="662">
        <f>G15+E26+I38</f>
        <v>140000</v>
      </c>
    </row>
    <row r="43" spans="1:9" ht="109.15" customHeight="1">
      <c r="B43" s="1378" t="s">
        <v>397</v>
      </c>
      <c r="C43" s="1379"/>
      <c r="D43" s="1379"/>
      <c r="E43" s="1379"/>
      <c r="F43" s="1379"/>
      <c r="G43" s="1379"/>
      <c r="H43" s="1379"/>
      <c r="I43" s="1379"/>
    </row>
  </sheetData>
  <mergeCells count="30">
    <mergeCell ref="B2:G2"/>
    <mergeCell ref="B4:B5"/>
    <mergeCell ref="C4:C5"/>
    <mergeCell ref="D4:D5"/>
    <mergeCell ref="E4:E5"/>
    <mergeCell ref="G4:G5"/>
    <mergeCell ref="B26:D26"/>
    <mergeCell ref="F26:H26"/>
    <mergeCell ref="E15:F15"/>
    <mergeCell ref="E16:F16"/>
    <mergeCell ref="B17:H17"/>
    <mergeCell ref="B19:B20"/>
    <mergeCell ref="C19:C20"/>
    <mergeCell ref="D19:D20"/>
    <mergeCell ref="E19:E20"/>
    <mergeCell ref="F19:G20"/>
    <mergeCell ref="F21:G21"/>
    <mergeCell ref="F22:G22"/>
    <mergeCell ref="F23:G23"/>
    <mergeCell ref="F24:G24"/>
    <mergeCell ref="F25:G25"/>
    <mergeCell ref="I30:I31"/>
    <mergeCell ref="B43:I43"/>
    <mergeCell ref="B27:D27"/>
    <mergeCell ref="F27:H27"/>
    <mergeCell ref="B30:B31"/>
    <mergeCell ref="C30:C31"/>
    <mergeCell ref="D30:D31"/>
    <mergeCell ref="E30:F30"/>
    <mergeCell ref="G30:H30"/>
  </mergeCells>
  <phoneticPr fontId="1"/>
  <printOptions horizontalCentered="1"/>
  <pageMargins left="0.31496062992125984" right="0.43307086614173229" top="0.55118110236220474" bottom="0.35433070866141736" header="0.31496062992125984" footer="0.31496062992125984"/>
  <pageSetup paperSize="9" scale="47" orientation="landscape" r:id="rId1"/>
  <headerFooter>
    <oddHeader>&amp;R一部不課税化（2023.06版）</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J29"/>
  <sheetViews>
    <sheetView view="pageBreakPreview" zoomScaleNormal="100" zoomScaleSheetLayoutView="100" workbookViewId="0">
      <selection activeCell="B1" sqref="B1"/>
    </sheetView>
  </sheetViews>
  <sheetFormatPr defaultColWidth="9" defaultRowHeight="14"/>
  <cols>
    <col min="1" max="1" width="2.5" style="60" customWidth="1"/>
    <col min="2" max="2" width="14.58203125" style="658" customWidth="1"/>
    <col min="3" max="3" width="25" style="60" customWidth="1"/>
    <col min="4" max="4" width="8.08203125" style="60" customWidth="1"/>
    <col min="5" max="5" width="18.58203125" style="60" customWidth="1"/>
    <col min="6" max="6" width="9" style="60"/>
    <col min="7" max="7" width="21.25" style="60" customWidth="1"/>
    <col min="8" max="8" width="9" style="60"/>
    <col min="9" max="9" width="11.25" style="60" customWidth="1"/>
    <col min="10" max="16384" width="9" style="60"/>
  </cols>
  <sheetData>
    <row r="1" spans="1:10" ht="18.75" customHeight="1">
      <c r="A1" s="73"/>
      <c r="B1" s="593"/>
      <c r="C1" s="73"/>
      <c r="D1" s="594"/>
      <c r="G1" s="594"/>
      <c r="H1" s="594"/>
      <c r="I1" s="594" t="s">
        <v>398</v>
      </c>
    </row>
    <row r="2" spans="1:10" ht="24" customHeight="1">
      <c r="A2" s="595"/>
      <c r="B2" s="1350" t="s">
        <v>399</v>
      </c>
      <c r="C2" s="1350"/>
      <c r="D2" s="1350"/>
      <c r="E2" s="1350"/>
      <c r="F2" s="1350"/>
      <c r="G2" s="1350"/>
    </row>
    <row r="3" spans="1:10">
      <c r="A3" s="73"/>
      <c r="B3" s="593"/>
      <c r="C3" s="73"/>
      <c r="D3" s="73"/>
    </row>
    <row r="4" spans="1:10" ht="27.65" customHeight="1" thickBot="1">
      <c r="B4" s="596" t="s">
        <v>400</v>
      </c>
      <c r="C4" s="623"/>
      <c r="D4" s="624"/>
      <c r="E4" s="624"/>
      <c r="F4" s="624"/>
      <c r="G4" s="624"/>
      <c r="H4" s="624"/>
    </row>
    <row r="5" spans="1:10">
      <c r="B5" s="1394" t="s">
        <v>383</v>
      </c>
      <c r="C5" s="1396" t="s">
        <v>384</v>
      </c>
      <c r="D5" s="1398" t="s">
        <v>385</v>
      </c>
      <c r="E5" s="1400" t="s">
        <v>386</v>
      </c>
      <c r="F5" s="1402" t="s">
        <v>387</v>
      </c>
      <c r="G5" s="1403"/>
      <c r="H5" s="625"/>
    </row>
    <row r="6" spans="1:10" ht="31.15" customHeight="1" thickBot="1">
      <c r="B6" s="1395"/>
      <c r="C6" s="1397"/>
      <c r="D6" s="1399"/>
      <c r="E6" s="1401"/>
      <c r="F6" s="1404"/>
      <c r="G6" s="1405"/>
      <c r="H6" s="625"/>
    </row>
    <row r="7" spans="1:10" ht="24" customHeight="1" thickTop="1">
      <c r="B7" s="626"/>
      <c r="C7" s="627"/>
      <c r="D7" s="628"/>
      <c r="E7" s="629"/>
      <c r="F7" s="1406"/>
      <c r="G7" s="1407"/>
      <c r="H7" s="630"/>
    </row>
    <row r="8" spans="1:10" ht="24" customHeight="1">
      <c r="B8" s="626"/>
      <c r="C8" s="627"/>
      <c r="D8" s="628"/>
      <c r="E8" s="629"/>
      <c r="F8" s="1408"/>
      <c r="G8" s="1409"/>
      <c r="H8" s="630"/>
    </row>
    <row r="9" spans="1:10" ht="24" customHeight="1">
      <c r="B9" s="626"/>
      <c r="C9" s="627"/>
      <c r="D9" s="628"/>
      <c r="E9" s="629"/>
      <c r="F9" s="1408"/>
      <c r="G9" s="1409"/>
      <c r="H9" s="630"/>
    </row>
    <row r="10" spans="1:10" ht="24" customHeight="1">
      <c r="B10" s="631"/>
      <c r="C10" s="627"/>
      <c r="D10" s="628"/>
      <c r="E10" s="629"/>
      <c r="F10" s="1408"/>
      <c r="G10" s="1409"/>
      <c r="H10" s="630"/>
    </row>
    <row r="11" spans="1:10" ht="24" customHeight="1">
      <c r="B11" s="663"/>
      <c r="C11" s="664"/>
      <c r="D11" s="665"/>
      <c r="E11" s="666"/>
      <c r="F11" s="1410"/>
      <c r="G11" s="1411"/>
      <c r="H11" s="630"/>
    </row>
    <row r="12" spans="1:10" ht="32.65" customHeight="1">
      <c r="B12" s="1418" t="s">
        <v>388</v>
      </c>
      <c r="C12" s="1419"/>
      <c r="D12" s="1420"/>
      <c r="E12" s="836">
        <f>SUM(E7:E11)</f>
        <v>0</v>
      </c>
      <c r="F12" s="1421"/>
      <c r="G12" s="1421"/>
      <c r="H12" s="1381"/>
    </row>
    <row r="13" spans="1:10" ht="32.65" customHeight="1">
      <c r="B13" s="1380"/>
      <c r="C13" s="1380"/>
      <c r="D13" s="1380"/>
      <c r="E13" s="636"/>
      <c r="F13" s="1381"/>
      <c r="G13" s="1381"/>
      <c r="H13" s="1381"/>
    </row>
    <row r="14" spans="1:10" ht="18" customHeight="1">
      <c r="B14" s="657"/>
      <c r="C14" s="657"/>
      <c r="D14" s="657"/>
      <c r="E14" s="657"/>
      <c r="F14" s="657"/>
      <c r="G14" s="667"/>
      <c r="H14" s="668"/>
    </row>
    <row r="15" spans="1:10" ht="39" customHeight="1" thickBot="1">
      <c r="B15" s="596" t="s">
        <v>401</v>
      </c>
      <c r="C15" s="988"/>
      <c r="D15" s="988"/>
      <c r="E15" s="636"/>
      <c r="F15" s="987"/>
      <c r="G15" s="987"/>
      <c r="H15" s="987"/>
    </row>
    <row r="16" spans="1:10">
      <c r="B16" s="1382" t="s">
        <v>402</v>
      </c>
      <c r="C16" s="1383" t="s">
        <v>391</v>
      </c>
      <c r="D16" s="1051" t="s">
        <v>130</v>
      </c>
      <c r="E16" s="1385" t="s">
        <v>392</v>
      </c>
      <c r="F16" s="1385"/>
      <c r="G16" s="1385" t="s">
        <v>393</v>
      </c>
      <c r="H16" s="1386"/>
      <c r="I16" s="1044" t="s">
        <v>403</v>
      </c>
      <c r="J16" s="1415" t="s">
        <v>404</v>
      </c>
    </row>
    <row r="17" spans="1:10" ht="14.5" thickBot="1">
      <c r="B17" s="1050"/>
      <c r="C17" s="1384"/>
      <c r="D17" s="1052"/>
      <c r="E17" s="637" t="s">
        <v>394</v>
      </c>
      <c r="F17" s="637" t="s">
        <v>175</v>
      </c>
      <c r="G17" s="637" t="s">
        <v>394</v>
      </c>
      <c r="H17" s="638" t="s">
        <v>175</v>
      </c>
      <c r="I17" s="1045"/>
      <c r="J17" s="1416"/>
    </row>
    <row r="18" spans="1:10" ht="21.65" customHeight="1" thickTop="1">
      <c r="A18" s="60">
        <v>1</v>
      </c>
      <c r="B18" s="900" t="s">
        <v>395</v>
      </c>
      <c r="C18" s="901" t="s">
        <v>374</v>
      </c>
      <c r="D18" s="902">
        <v>2</v>
      </c>
      <c r="E18" s="903"/>
      <c r="F18" s="904"/>
      <c r="G18" s="904"/>
      <c r="H18" s="905"/>
      <c r="I18" s="644">
        <f>E18*F18+G18*H18</f>
        <v>0</v>
      </c>
      <c r="J18" s="669"/>
    </row>
    <row r="19" spans="1:10" ht="21.65" customHeight="1">
      <c r="A19" s="60">
        <v>2</v>
      </c>
      <c r="B19" s="906" t="s">
        <v>395</v>
      </c>
      <c r="C19" s="901" t="s">
        <v>376</v>
      </c>
      <c r="D19" s="902">
        <v>2</v>
      </c>
      <c r="E19" s="907"/>
      <c r="F19" s="908"/>
      <c r="G19" s="908"/>
      <c r="H19" s="909"/>
      <c r="I19" s="649">
        <f t="shared" ref="I19:I23" si="0">E19*F19+G19*H19</f>
        <v>0</v>
      </c>
      <c r="J19" s="670"/>
    </row>
    <row r="20" spans="1:10" ht="21.65" customHeight="1">
      <c r="A20" s="60">
        <v>3</v>
      </c>
      <c r="B20" s="906" t="s">
        <v>395</v>
      </c>
      <c r="C20" s="901" t="s">
        <v>380</v>
      </c>
      <c r="D20" s="902" t="s">
        <v>380</v>
      </c>
      <c r="E20" s="907"/>
      <c r="F20" s="908"/>
      <c r="G20" s="908"/>
      <c r="H20" s="909"/>
      <c r="I20" s="649">
        <f t="shared" si="0"/>
        <v>0</v>
      </c>
      <c r="J20" s="670"/>
    </row>
    <row r="21" spans="1:10" ht="21.65" customHeight="1">
      <c r="A21" s="60">
        <v>4</v>
      </c>
      <c r="B21" s="906" t="s">
        <v>395</v>
      </c>
      <c r="C21" s="901" t="s">
        <v>380</v>
      </c>
      <c r="D21" s="902" t="s">
        <v>380</v>
      </c>
      <c r="E21" s="907"/>
      <c r="F21" s="908"/>
      <c r="G21" s="908"/>
      <c r="H21" s="909"/>
      <c r="I21" s="649">
        <f t="shared" si="0"/>
        <v>0</v>
      </c>
      <c r="J21" s="670"/>
    </row>
    <row r="22" spans="1:10" ht="21.65" customHeight="1">
      <c r="A22" s="60">
        <v>5</v>
      </c>
      <c r="B22" s="906" t="s">
        <v>395</v>
      </c>
      <c r="C22" s="901" t="s">
        <v>380</v>
      </c>
      <c r="D22" s="902" t="s">
        <v>380</v>
      </c>
      <c r="E22" s="907"/>
      <c r="F22" s="908"/>
      <c r="G22" s="908"/>
      <c r="H22" s="909"/>
      <c r="I22" s="649">
        <f t="shared" si="0"/>
        <v>0</v>
      </c>
      <c r="J22" s="670"/>
    </row>
    <row r="23" spans="1:10" ht="21.65" customHeight="1" thickBot="1">
      <c r="A23" s="60">
        <v>6</v>
      </c>
      <c r="B23" s="910" t="s">
        <v>395</v>
      </c>
      <c r="C23" s="911" t="s">
        <v>380</v>
      </c>
      <c r="D23" s="912" t="s">
        <v>380</v>
      </c>
      <c r="E23" s="913"/>
      <c r="F23" s="914"/>
      <c r="G23" s="914"/>
      <c r="H23" s="915"/>
      <c r="I23" s="656">
        <f t="shared" si="0"/>
        <v>0</v>
      </c>
      <c r="J23" s="841"/>
    </row>
    <row r="24" spans="1:10" ht="20.25" customHeight="1" thickBot="1">
      <c r="B24" s="657"/>
      <c r="C24" s="657"/>
      <c r="D24" s="657"/>
      <c r="E24" s="657"/>
      <c r="F24" s="657"/>
      <c r="G24" s="837"/>
      <c r="H24" s="838" t="s">
        <v>42</v>
      </c>
      <c r="I24" s="877">
        <f>SUM(I18:I23)</f>
        <v>0</v>
      </c>
      <c r="J24" s="840"/>
    </row>
    <row r="25" spans="1:10" ht="20.25" customHeight="1">
      <c r="G25" s="659"/>
      <c r="H25" s="660"/>
      <c r="I25" s="636"/>
    </row>
    <row r="26" spans="1:10">
      <c r="G26" s="659"/>
      <c r="H26" s="660"/>
      <c r="I26" s="636"/>
    </row>
    <row r="27" spans="1:10" ht="32.65" customHeight="1" thickBot="1">
      <c r="E27" s="986"/>
      <c r="F27" s="661" t="s">
        <v>405</v>
      </c>
      <c r="G27" s="662">
        <f>E12+I24</f>
        <v>0</v>
      </c>
    </row>
    <row r="29" spans="1:10" ht="73.150000000000006" customHeight="1">
      <c r="B29" s="1417" t="s">
        <v>406</v>
      </c>
      <c r="C29" s="1379"/>
      <c r="D29" s="1379"/>
      <c r="E29" s="1379"/>
      <c r="F29" s="1379"/>
      <c r="G29" s="1379"/>
      <c r="H29" s="1379"/>
      <c r="I29" s="1379"/>
    </row>
  </sheetData>
  <mergeCells count="23">
    <mergeCell ref="B12:D12"/>
    <mergeCell ref="F12:H12"/>
    <mergeCell ref="B2:G2"/>
    <mergeCell ref="B5:B6"/>
    <mergeCell ref="C5:C6"/>
    <mergeCell ref="D5:D6"/>
    <mergeCell ref="E5:E6"/>
    <mergeCell ref="F5:G6"/>
    <mergeCell ref="F7:G7"/>
    <mergeCell ref="F8:G8"/>
    <mergeCell ref="F9:G9"/>
    <mergeCell ref="F10:G10"/>
    <mergeCell ref="F11:G11"/>
    <mergeCell ref="F13:H13"/>
    <mergeCell ref="B13:D13"/>
    <mergeCell ref="I16:I17"/>
    <mergeCell ref="J16:J17"/>
    <mergeCell ref="B29:I29"/>
    <mergeCell ref="B16:B17"/>
    <mergeCell ref="C16:C17"/>
    <mergeCell ref="D16:D17"/>
    <mergeCell ref="E16:F16"/>
    <mergeCell ref="G16:H16"/>
  </mergeCells>
  <phoneticPr fontId="1"/>
  <printOptions horizontalCentered="1"/>
  <pageMargins left="0.31496062992125984" right="0.43307086614173229" top="0.55118110236220474" bottom="0.35433070866141736" header="0.31496062992125984" footer="0.31496062992125984"/>
  <pageSetup paperSize="9" scale="79" orientation="landscape" r:id="rId1"/>
  <headerFooter>
    <oddHeader>&amp;R一部不課税化（2023.06版）</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pageSetUpPr fitToPage="1"/>
  </sheetPr>
  <dimension ref="A1:D14"/>
  <sheetViews>
    <sheetView zoomScale="80" zoomScaleNormal="80" zoomScaleSheetLayoutView="90" workbookViewId="0">
      <selection activeCell="C1" sqref="C1"/>
    </sheetView>
  </sheetViews>
  <sheetFormatPr defaultColWidth="9" defaultRowHeight="14"/>
  <cols>
    <col min="1" max="1" width="25.75" style="855" customWidth="1"/>
    <col min="2" max="2" width="34.08203125" style="855" customWidth="1"/>
    <col min="3" max="3" width="9.5" style="855" bestFit="1" customWidth="1"/>
    <col min="4" max="4" width="21.08203125" style="855" customWidth="1"/>
    <col min="5" max="16384" width="9" style="855"/>
  </cols>
  <sheetData>
    <row r="1" spans="1:4" ht="31.9" customHeight="1">
      <c r="B1" s="856"/>
      <c r="C1" s="856"/>
      <c r="D1" s="857" t="s">
        <v>407</v>
      </c>
    </row>
    <row r="2" spans="1:4" ht="24.75" customHeight="1">
      <c r="A2" s="855" t="s">
        <v>408</v>
      </c>
      <c r="B2" s="858" t="s">
        <v>409</v>
      </c>
      <c r="C2" s="859"/>
      <c r="D2" s="859"/>
    </row>
    <row r="4" spans="1:4" ht="135.75" customHeight="1"/>
    <row r="5" spans="1:4" ht="156" customHeight="1"/>
    <row r="6" spans="1:4" ht="156" customHeight="1"/>
    <row r="7" spans="1:4" ht="107.25" customHeight="1">
      <c r="A7" s="860"/>
      <c r="B7" s="860"/>
      <c r="C7" s="860"/>
      <c r="D7" s="860"/>
    </row>
    <row r="8" spans="1:4" ht="16.5">
      <c r="A8" s="861" t="s">
        <v>410</v>
      </c>
      <c r="B8" s="862"/>
      <c r="C8" s="862"/>
      <c r="D8" s="863"/>
    </row>
    <row r="9" spans="1:4" ht="115.5" customHeight="1">
      <c r="A9" s="864"/>
      <c r="B9" s="865"/>
      <c r="C9" s="865"/>
      <c r="D9" s="866"/>
    </row>
    <row r="10" spans="1:4" s="868" customFormat="1" ht="19.149999999999999" customHeight="1">
      <c r="A10" s="867" t="s">
        <v>411</v>
      </c>
      <c r="B10" s="867"/>
      <c r="C10" s="867"/>
      <c r="D10" s="867"/>
    </row>
    <row r="11" spans="1:4" s="868" customFormat="1" ht="19.149999999999999" customHeight="1">
      <c r="A11" s="867" t="s">
        <v>412</v>
      </c>
      <c r="B11" s="867"/>
      <c r="C11" s="867"/>
      <c r="D11" s="867"/>
    </row>
    <row r="12" spans="1:4" s="868" customFormat="1" ht="54.75" customHeight="1">
      <c r="A12" s="1422" t="s">
        <v>413</v>
      </c>
      <c r="B12" s="1422"/>
      <c r="C12" s="1422"/>
      <c r="D12" s="1422"/>
    </row>
    <row r="13" spans="1:4" s="868" customFormat="1" ht="37.9" customHeight="1">
      <c r="A13" s="1422" t="s">
        <v>414</v>
      </c>
      <c r="B13" s="1422"/>
      <c r="C13" s="1422"/>
      <c r="D13" s="1422"/>
    </row>
    <row r="14" spans="1:4">
      <c r="A14" s="868" t="s">
        <v>415</v>
      </c>
      <c r="B14" s="868"/>
      <c r="C14" s="868"/>
      <c r="D14" s="868"/>
    </row>
  </sheetData>
  <mergeCells count="2">
    <mergeCell ref="A12:D12"/>
    <mergeCell ref="A13:D13"/>
  </mergeCells>
  <phoneticPr fontId="1"/>
  <printOptions horizontalCentered="1"/>
  <pageMargins left="0.31496062992125984" right="0.43307086614173229" top="0.55118110236220474" bottom="0.35433070866141736" header="0.31496062992125984" footer="0.31496062992125984"/>
  <pageSetup paperSize="9" scale="63" orientation="landscape" r:id="rId1"/>
  <headerFooter>
    <oddHeader>&amp;R一部不課税化（2023.06版）</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2EF4-88F4-4C66-95F2-CA4C2F9C7E77}">
  <sheetPr>
    <tabColor rgb="FFFF0000"/>
  </sheetPr>
  <dimension ref="A1:I31"/>
  <sheetViews>
    <sheetView tabSelected="1" workbookViewId="0">
      <selection activeCell="G11" sqref="G11"/>
    </sheetView>
  </sheetViews>
  <sheetFormatPr defaultColWidth="8.58203125" defaultRowHeight="13"/>
  <cols>
    <col min="1" max="1" width="11.33203125" style="990" customWidth="1"/>
    <col min="2" max="2" width="8.58203125" style="990"/>
    <col min="3" max="3" width="18.58203125" style="990" customWidth="1"/>
    <col min="4" max="4" width="11.58203125" style="990" customWidth="1"/>
    <col min="5" max="5" width="14.08203125" style="990" customWidth="1"/>
    <col min="6" max="6" width="11.58203125" style="990" customWidth="1"/>
    <col min="7" max="7" width="32.33203125" style="990" customWidth="1"/>
    <col min="8" max="8" width="31.83203125" style="990" customWidth="1"/>
    <col min="9" max="16384" width="8.58203125" style="990"/>
  </cols>
  <sheetData>
    <row r="1" spans="1:9">
      <c r="H1" s="991" t="s">
        <v>416</v>
      </c>
    </row>
    <row r="2" spans="1:9">
      <c r="A2" s="990" t="s">
        <v>417</v>
      </c>
    </row>
    <row r="3" spans="1:9">
      <c r="A3" s="990" t="s">
        <v>492</v>
      </c>
    </row>
    <row r="4" spans="1:9">
      <c r="A4" s="992"/>
      <c r="B4" s="992"/>
      <c r="C4" s="992"/>
    </row>
    <row r="5" spans="1:9" ht="30" customHeight="1">
      <c r="A5" s="1424" t="s">
        <v>418</v>
      </c>
      <c r="B5" s="1424"/>
      <c r="C5" s="1423" t="s">
        <v>419</v>
      </c>
      <c r="D5" s="1425" t="s">
        <v>420</v>
      </c>
      <c r="E5" s="1427" t="s">
        <v>491</v>
      </c>
      <c r="F5" s="1425" t="s">
        <v>421</v>
      </c>
      <c r="G5" s="1429" t="s">
        <v>493</v>
      </c>
      <c r="H5" s="1423" t="s">
        <v>422</v>
      </c>
    </row>
    <row r="6" spans="1:9" ht="44.25" customHeight="1">
      <c r="A6" s="993" t="s">
        <v>423</v>
      </c>
      <c r="B6" s="994" t="s">
        <v>424</v>
      </c>
      <c r="C6" s="1424"/>
      <c r="D6" s="1426"/>
      <c r="E6" s="1428"/>
      <c r="F6" s="1426"/>
      <c r="G6" s="1430"/>
      <c r="H6" s="1424"/>
    </row>
    <row r="7" spans="1:9" ht="34.4" customHeight="1">
      <c r="A7" s="1003" t="s">
        <v>425</v>
      </c>
      <c r="B7" s="1004" t="s">
        <v>426</v>
      </c>
      <c r="C7" s="997" t="s">
        <v>427</v>
      </c>
      <c r="D7" s="999" t="s">
        <v>428</v>
      </c>
      <c r="E7" s="1010" t="s">
        <v>435</v>
      </c>
      <c r="F7" s="1005">
        <v>5</v>
      </c>
      <c r="G7" s="999" t="s">
        <v>429</v>
      </c>
      <c r="H7" s="1005" t="s">
        <v>20</v>
      </c>
      <c r="I7" s="998" t="s">
        <v>430</v>
      </c>
    </row>
    <row r="8" spans="1:9" ht="31.75" customHeight="1">
      <c r="A8" s="1006" t="s">
        <v>431</v>
      </c>
      <c r="B8" s="1007" t="s">
        <v>432</v>
      </c>
      <c r="C8" s="1008" t="s">
        <v>433</v>
      </c>
      <c r="D8" s="1009" t="s">
        <v>434</v>
      </c>
      <c r="E8" s="997" t="s">
        <v>436</v>
      </c>
      <c r="F8" s="1010" t="s">
        <v>435</v>
      </c>
      <c r="G8" s="1009" t="s">
        <v>437</v>
      </c>
      <c r="H8" s="999" t="s">
        <v>20</v>
      </c>
      <c r="I8" s="998" t="s">
        <v>430</v>
      </c>
    </row>
    <row r="9" spans="1:9" ht="20.149999999999999" customHeight="1">
      <c r="A9" s="995"/>
      <c r="B9" s="996"/>
      <c r="C9" s="997"/>
      <c r="D9" s="1000"/>
      <c r="E9" s="995"/>
      <c r="F9" s="1001"/>
      <c r="G9" s="995"/>
      <c r="H9" s="1011"/>
    </row>
    <row r="10" spans="1:9" ht="20.149999999999999" customHeight="1">
      <c r="A10" s="995"/>
      <c r="B10" s="996"/>
      <c r="C10" s="1009"/>
      <c r="D10" s="1000"/>
      <c r="E10" s="995"/>
      <c r="F10" s="1001"/>
      <c r="G10" s="995"/>
      <c r="H10" s="1011"/>
    </row>
    <row r="11" spans="1:9" ht="20.149999999999999" customHeight="1">
      <c r="A11" s="995"/>
      <c r="B11" s="996"/>
      <c r="C11" s="1009"/>
      <c r="D11" s="1000"/>
      <c r="E11" s="995"/>
      <c r="F11" s="1001"/>
      <c r="G11" s="995"/>
      <c r="H11" s="1011"/>
    </row>
    <row r="12" spans="1:9" ht="20.149999999999999" customHeight="1">
      <c r="A12" s="995"/>
      <c r="B12" s="996"/>
      <c r="C12" s="1009"/>
      <c r="D12" s="1000"/>
      <c r="E12" s="995"/>
      <c r="F12" s="1001"/>
      <c r="G12" s="995"/>
      <c r="H12" s="1011"/>
    </row>
    <row r="13" spans="1:9" ht="20.149999999999999" customHeight="1">
      <c r="A13" s="995"/>
      <c r="B13" s="996"/>
      <c r="C13" s="1009"/>
      <c r="D13" s="1000"/>
      <c r="E13" s="995"/>
      <c r="F13" s="1001"/>
      <c r="G13" s="995"/>
      <c r="H13" s="1011"/>
    </row>
    <row r="14" spans="1:9" ht="20.149999999999999" customHeight="1">
      <c r="A14" s="995"/>
      <c r="B14" s="996"/>
      <c r="C14" s="1009"/>
      <c r="D14" s="1000"/>
      <c r="E14" s="995"/>
      <c r="F14" s="1001"/>
      <c r="G14" s="995"/>
      <c r="H14" s="1011"/>
    </row>
    <row r="15" spans="1:9" ht="20.149999999999999" customHeight="1">
      <c r="A15" s="995"/>
      <c r="B15" s="996"/>
      <c r="C15" s="1009"/>
      <c r="D15" s="1000"/>
      <c r="E15" s="995"/>
      <c r="F15" s="1001"/>
      <c r="G15" s="995"/>
      <c r="H15" s="1011"/>
    </row>
    <row r="16" spans="1:9" ht="20.149999999999999" customHeight="1">
      <c r="A16" s="995"/>
      <c r="B16" s="996"/>
      <c r="C16" s="1009"/>
      <c r="D16" s="1000"/>
      <c r="E16" s="995"/>
      <c r="F16" s="1001"/>
      <c r="G16" s="995"/>
      <c r="H16" s="1011"/>
    </row>
    <row r="17" spans="1:8" ht="20.149999999999999" customHeight="1">
      <c r="A17" s="995"/>
      <c r="B17" s="996"/>
      <c r="C17" s="1009"/>
      <c r="D17" s="1000"/>
      <c r="E17" s="995"/>
      <c r="F17" s="1001"/>
      <c r="G17" s="995"/>
      <c r="H17" s="1011"/>
    </row>
    <row r="18" spans="1:8" ht="20.149999999999999" customHeight="1">
      <c r="A18" s="995"/>
      <c r="B18" s="996"/>
      <c r="C18" s="1009"/>
      <c r="D18" s="1000"/>
      <c r="E18" s="995"/>
      <c r="F18" s="1001"/>
      <c r="G18" s="995"/>
      <c r="H18" s="1011"/>
    </row>
    <row r="19" spans="1:8" ht="20.149999999999999" customHeight="1">
      <c r="A19" s="995"/>
      <c r="B19" s="996"/>
      <c r="C19" s="1009"/>
      <c r="D19" s="1000"/>
      <c r="E19" s="995"/>
      <c r="F19" s="1001"/>
      <c r="G19" s="995"/>
      <c r="H19" s="1011"/>
    </row>
    <row r="20" spans="1:8" ht="20.149999999999999" customHeight="1">
      <c r="A20" s="995"/>
      <c r="B20" s="996"/>
      <c r="C20" s="1009"/>
      <c r="D20" s="1000"/>
      <c r="E20" s="995"/>
      <c r="F20" s="1001"/>
      <c r="G20" s="995"/>
      <c r="H20" s="1011"/>
    </row>
    <row r="21" spans="1:8" ht="20.149999999999999" customHeight="1">
      <c r="A21" s="995"/>
      <c r="B21" s="996"/>
      <c r="C21" s="1009"/>
      <c r="D21" s="1000"/>
      <c r="E21" s="995"/>
      <c r="F21" s="1001"/>
      <c r="G21" s="995"/>
      <c r="H21" s="1011"/>
    </row>
    <row r="22" spans="1:8" ht="20.149999999999999" customHeight="1">
      <c r="A22" s="995"/>
      <c r="B22" s="996"/>
      <c r="C22" s="1009"/>
      <c r="D22" s="1000"/>
      <c r="E22" s="995"/>
      <c r="F22" s="1001"/>
      <c r="G22" s="995"/>
      <c r="H22" s="1011"/>
    </row>
    <row r="23" spans="1:8" ht="20.149999999999999" customHeight="1">
      <c r="A23" s="995"/>
      <c r="B23" s="996"/>
      <c r="C23" s="1009"/>
      <c r="D23" s="1000"/>
      <c r="E23" s="995"/>
      <c r="F23" s="1001"/>
      <c r="G23" s="995"/>
      <c r="H23" s="1011"/>
    </row>
    <row r="24" spans="1:8" ht="20.149999999999999" customHeight="1">
      <c r="A24" s="995"/>
      <c r="B24" s="996"/>
      <c r="C24" s="1009"/>
      <c r="D24" s="1000"/>
      <c r="E24" s="995"/>
      <c r="F24" s="1001"/>
      <c r="G24" s="995"/>
      <c r="H24" s="1011"/>
    </row>
    <row r="25" spans="1:8" ht="20.149999999999999" customHeight="1">
      <c r="A25" s="995"/>
      <c r="B25" s="996"/>
      <c r="C25" s="1009"/>
      <c r="D25" s="1000"/>
      <c r="E25" s="995"/>
      <c r="F25" s="1001"/>
      <c r="G25" s="995"/>
      <c r="H25" s="1011"/>
    </row>
    <row r="26" spans="1:8" ht="20.149999999999999" customHeight="1">
      <c r="A26" s="995"/>
      <c r="B26" s="996"/>
      <c r="C26" s="1009"/>
      <c r="D26" s="1000"/>
      <c r="E26" s="995"/>
      <c r="F26" s="1001"/>
      <c r="G26" s="995"/>
      <c r="H26" s="1011"/>
    </row>
    <row r="27" spans="1:8" ht="20.149999999999999" customHeight="1">
      <c r="A27" s="995"/>
      <c r="B27" s="996"/>
      <c r="C27" s="1009"/>
      <c r="D27" s="1000"/>
      <c r="E27" s="995"/>
      <c r="F27" s="1001"/>
      <c r="G27" s="995"/>
      <c r="H27" s="1011"/>
    </row>
    <row r="28" spans="1:8" ht="20.149999999999999" customHeight="1">
      <c r="A28" s="995"/>
      <c r="B28" s="996"/>
      <c r="C28" s="1009"/>
      <c r="D28" s="1000"/>
      <c r="E28" s="995"/>
      <c r="F28" s="1001"/>
      <c r="G28" s="995"/>
      <c r="H28" s="1011"/>
    </row>
    <row r="29" spans="1:8" ht="20.149999999999999" customHeight="1">
      <c r="A29" s="995"/>
      <c r="B29" s="996"/>
      <c r="C29" s="1009"/>
      <c r="D29" s="1000"/>
      <c r="E29" s="995"/>
      <c r="F29" s="1001"/>
      <c r="G29" s="995"/>
      <c r="H29" s="1011"/>
    </row>
    <row r="30" spans="1:8" ht="20.149999999999999" customHeight="1">
      <c r="A30" s="995"/>
      <c r="B30" s="996"/>
      <c r="C30" s="1009"/>
      <c r="D30" s="1000"/>
      <c r="E30" s="995"/>
      <c r="F30" s="1001"/>
      <c r="G30" s="995"/>
      <c r="H30" s="1011"/>
    </row>
    <row r="31" spans="1:8" ht="20.149999999999999" customHeight="1">
      <c r="A31" s="995"/>
      <c r="B31" s="996"/>
      <c r="C31" s="1009"/>
      <c r="D31" s="1000"/>
      <c r="E31" s="995"/>
      <c r="F31" s="1001"/>
      <c r="G31" s="995"/>
      <c r="H31" s="1011"/>
    </row>
  </sheetData>
  <mergeCells count="7">
    <mergeCell ref="H5:H6"/>
    <mergeCell ref="A5:B5"/>
    <mergeCell ref="C5:C6"/>
    <mergeCell ref="D5:D6"/>
    <mergeCell ref="E5:E6"/>
    <mergeCell ref="F5:F6"/>
    <mergeCell ref="G5:G6"/>
  </mergeCells>
  <phoneticPr fontId="1"/>
  <dataValidations count="2">
    <dataValidation type="list" allowBlank="1" showInputMessage="1" showErrorMessage="1" sqref="D7:D31" xr:uid="{2F32EBAC-2C33-4194-8D07-98A6D4B3FEAD}">
      <formula1>"PF格納,報告書添付"</formula1>
    </dataValidation>
    <dataValidation type="list" allowBlank="1" showInputMessage="1" showErrorMessage="1" sqref="C7:C31" xr:uid="{6AE9BA37-87FA-4524-84C5-FD7FA35EE541}">
      <formula1>"報酬,旅費(航空賃）,旅費（その他）,一般業務費,通訳傭上費,報告書作成費,機材費,再委託費,国内業務費,現地一時隔離関連費,本邦一時隔離関連費,業務原価,直接人件費,その他原価,一般管理費等"</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B1:C37"/>
  <sheetViews>
    <sheetView topLeftCell="A32" zoomScale="98" zoomScaleNormal="98" workbookViewId="0">
      <selection activeCell="B37" sqref="B37"/>
    </sheetView>
  </sheetViews>
  <sheetFormatPr defaultColWidth="8.75" defaultRowHeight="12"/>
  <cols>
    <col min="1" max="1" width="3.75" style="71" customWidth="1"/>
    <col min="2" max="2" width="26.75" style="71" customWidth="1"/>
    <col min="3" max="3" width="70.75" style="71" customWidth="1"/>
    <col min="4" max="16384" width="8.75" style="71"/>
  </cols>
  <sheetData>
    <row r="1" spans="2:3" ht="26.65" customHeight="1">
      <c r="B1" s="584" t="s">
        <v>438</v>
      </c>
      <c r="C1" s="584" t="s">
        <v>439</v>
      </c>
    </row>
    <row r="2" spans="2:3" ht="12" customHeight="1">
      <c r="B2" s="1433">
        <v>44256</v>
      </c>
      <c r="C2" s="1434"/>
    </row>
    <row r="3" spans="2:3" ht="24" customHeight="1">
      <c r="B3" s="585" t="s">
        <v>440</v>
      </c>
      <c r="C3" s="586" t="s">
        <v>441</v>
      </c>
    </row>
    <row r="4" spans="2:3" ht="24" customHeight="1">
      <c r="B4" s="585" t="s">
        <v>442</v>
      </c>
      <c r="C4" s="587" t="s">
        <v>443</v>
      </c>
    </row>
    <row r="5" spans="2:3" ht="24" customHeight="1">
      <c r="B5" s="588" t="s">
        <v>444</v>
      </c>
      <c r="C5" s="587" t="s">
        <v>443</v>
      </c>
    </row>
    <row r="6" spans="2:3" ht="24" customHeight="1">
      <c r="B6" s="585" t="s">
        <v>445</v>
      </c>
      <c r="C6" s="587" t="s">
        <v>443</v>
      </c>
    </row>
    <row r="7" spans="2:3" ht="24" customHeight="1">
      <c r="B7" s="585" t="s">
        <v>446</v>
      </c>
      <c r="C7" s="587" t="s">
        <v>443</v>
      </c>
    </row>
    <row r="8" spans="2:3" ht="27.75" customHeight="1">
      <c r="B8" s="585" t="s">
        <v>447</v>
      </c>
      <c r="C8" s="587" t="s">
        <v>448</v>
      </c>
    </row>
    <row r="9" spans="2:3" ht="116.25" customHeight="1">
      <c r="B9" s="585" t="s">
        <v>449</v>
      </c>
      <c r="C9" s="588" t="s">
        <v>450</v>
      </c>
    </row>
    <row r="10" spans="2:3" ht="27.75" customHeight="1">
      <c r="B10" s="585" t="s">
        <v>451</v>
      </c>
      <c r="C10" s="587" t="s">
        <v>452</v>
      </c>
    </row>
    <row r="11" spans="2:3" ht="27.75" customHeight="1">
      <c r="B11" s="585" t="s">
        <v>453</v>
      </c>
      <c r="C11" s="587" t="s">
        <v>443</v>
      </c>
    </row>
    <row r="12" spans="2:3" ht="27.75" customHeight="1">
      <c r="B12" s="585" t="s">
        <v>454</v>
      </c>
      <c r="C12" s="587" t="s">
        <v>443</v>
      </c>
    </row>
    <row r="13" spans="2:3" ht="46.15" customHeight="1">
      <c r="B13" s="585" t="s">
        <v>455</v>
      </c>
      <c r="C13" s="588" t="s">
        <v>456</v>
      </c>
    </row>
    <row r="14" spans="2:3" ht="27" customHeight="1">
      <c r="B14" s="588" t="s">
        <v>457</v>
      </c>
      <c r="C14" s="585" t="s">
        <v>458</v>
      </c>
    </row>
    <row r="15" spans="2:3" ht="54" customHeight="1">
      <c r="B15" s="585" t="s">
        <v>459</v>
      </c>
      <c r="C15" s="588" t="s">
        <v>460</v>
      </c>
    </row>
    <row r="16" spans="2:3" ht="53.65" customHeight="1">
      <c r="B16" s="585" t="s">
        <v>461</v>
      </c>
      <c r="C16" s="589" t="s">
        <v>462</v>
      </c>
    </row>
    <row r="17" spans="2:3" ht="53.65" customHeight="1">
      <c r="B17" s="585" t="s">
        <v>463</v>
      </c>
      <c r="C17" s="589" t="s">
        <v>464</v>
      </c>
    </row>
    <row r="18" spans="2:3" ht="25.9" customHeight="1">
      <c r="B18" s="590" t="s">
        <v>465</v>
      </c>
      <c r="C18" s="1435" t="s">
        <v>466</v>
      </c>
    </row>
    <row r="19" spans="2:3" ht="25.9" customHeight="1">
      <c r="B19" s="590" t="s">
        <v>467</v>
      </c>
      <c r="C19" s="1436"/>
    </row>
    <row r="20" spans="2:3" ht="37.15" customHeight="1">
      <c r="B20" s="585" t="s">
        <v>468</v>
      </c>
      <c r="C20" s="585" t="s">
        <v>469</v>
      </c>
    </row>
    <row r="21" spans="2:3" ht="23.25" customHeight="1">
      <c r="B21" s="585" t="s">
        <v>470</v>
      </c>
      <c r="C21" s="585" t="s">
        <v>471</v>
      </c>
    </row>
    <row r="22" spans="2:3" ht="34.5" customHeight="1">
      <c r="B22" s="588" t="s">
        <v>472</v>
      </c>
      <c r="C22" s="585" t="s">
        <v>471</v>
      </c>
    </row>
    <row r="23" spans="2:3" ht="14.65" customHeight="1">
      <c r="B23" s="1431">
        <v>44348</v>
      </c>
      <c r="C23" s="1432"/>
    </row>
    <row r="24" spans="2:3" ht="23.65" customHeight="1">
      <c r="B24" s="585" t="s">
        <v>473</v>
      </c>
      <c r="C24" s="1437" t="s">
        <v>474</v>
      </c>
    </row>
    <row r="25" spans="2:3" ht="23.65" customHeight="1">
      <c r="B25" s="585" t="s">
        <v>475</v>
      </c>
      <c r="C25" s="1437"/>
    </row>
    <row r="26" spans="2:3" ht="23.65" customHeight="1">
      <c r="B26" s="585" t="s">
        <v>476</v>
      </c>
      <c r="C26" s="989" t="s">
        <v>477</v>
      </c>
    </row>
    <row r="27" spans="2:3" ht="23.65" customHeight="1">
      <c r="B27" s="585" t="s">
        <v>478</v>
      </c>
      <c r="C27" s="1438" t="s">
        <v>479</v>
      </c>
    </row>
    <row r="28" spans="2:3" ht="23.65" customHeight="1">
      <c r="B28" s="585" t="s">
        <v>480</v>
      </c>
      <c r="C28" s="1438"/>
    </row>
    <row r="29" spans="2:3" ht="23.65" customHeight="1">
      <c r="B29" s="585" t="s">
        <v>481</v>
      </c>
      <c r="C29" s="585" t="s">
        <v>482</v>
      </c>
    </row>
    <row r="30" spans="2:3">
      <c r="B30" s="1431">
        <v>44987</v>
      </c>
      <c r="C30" s="1432"/>
    </row>
    <row r="31" spans="2:3" ht="16.899999999999999" customHeight="1">
      <c r="B31" s="585" t="s">
        <v>454</v>
      </c>
      <c r="C31" s="587" t="s">
        <v>483</v>
      </c>
    </row>
    <row r="32" spans="2:3">
      <c r="B32" s="1431">
        <v>45108</v>
      </c>
      <c r="C32" s="1432"/>
    </row>
    <row r="33" spans="2:3" ht="13.9" customHeight="1">
      <c r="B33" s="585" t="s">
        <v>484</v>
      </c>
      <c r="C33" s="587" t="s">
        <v>485</v>
      </c>
    </row>
    <row r="34" spans="2:3" ht="13.9" customHeight="1">
      <c r="B34" s="585" t="s">
        <v>486</v>
      </c>
      <c r="C34" s="585" t="s">
        <v>487</v>
      </c>
    </row>
    <row r="35" spans="2:3" ht="13.9" customHeight="1">
      <c r="B35" s="585"/>
      <c r="C35" s="1002">
        <v>45870</v>
      </c>
    </row>
    <row r="36" spans="2:3">
      <c r="B36" s="585" t="s">
        <v>488</v>
      </c>
      <c r="C36" s="585" t="s">
        <v>489</v>
      </c>
    </row>
    <row r="37" spans="2:3">
      <c r="B37" s="585" t="s">
        <v>490</v>
      </c>
      <c r="C37" s="585" t="s">
        <v>479</v>
      </c>
    </row>
  </sheetData>
  <mergeCells count="7">
    <mergeCell ref="B32:C32"/>
    <mergeCell ref="B2:C2"/>
    <mergeCell ref="B30:C30"/>
    <mergeCell ref="C18:C19"/>
    <mergeCell ref="C24:C25"/>
    <mergeCell ref="C27:C28"/>
    <mergeCell ref="B23:C23"/>
  </mergeCells>
  <phoneticPr fontId="1"/>
  <printOptions horizontalCentered="1"/>
  <pageMargins left="0.31496062992125984" right="0.43307086614173229" top="0.55118110236220474" bottom="0.35433070866141736" header="0.31496062992125984" footer="0.31496062992125984"/>
  <pageSetup paperSize="9" scale="60" orientation="landscape" r:id="rId1"/>
  <headerFooter>
    <oddHeader>&amp;R一部不課税化（2023.06版）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21"/>
  <sheetViews>
    <sheetView zoomScaleNormal="100" zoomScaleSheetLayoutView="80" workbookViewId="0">
      <selection activeCell="I11" sqref="I11"/>
    </sheetView>
  </sheetViews>
  <sheetFormatPr defaultColWidth="9" defaultRowHeight="14"/>
  <cols>
    <col min="1" max="1" width="31.75" customWidth="1"/>
    <col min="2" max="2" width="16.25" customWidth="1"/>
    <col min="3" max="3" width="12.58203125" customWidth="1"/>
    <col min="4" max="4" width="16.25" customWidth="1"/>
    <col min="5" max="5" width="14.75" customWidth="1"/>
    <col min="6" max="6" width="16.25" customWidth="1"/>
    <col min="7" max="7" width="14.25" customWidth="1"/>
    <col min="8" max="8" width="16" customWidth="1"/>
    <col min="9" max="10" width="16.25" customWidth="1"/>
  </cols>
  <sheetData>
    <row r="1" spans="1:10" ht="15" customHeight="1">
      <c r="A1" s="923"/>
      <c r="B1" s="924"/>
      <c r="C1" s="924"/>
      <c r="D1" s="924"/>
      <c r="E1" s="924"/>
      <c r="F1" s="924"/>
      <c r="G1" s="924"/>
      <c r="H1" s="924"/>
      <c r="I1" s="925"/>
      <c r="J1" s="926" t="s">
        <v>72</v>
      </c>
    </row>
    <row r="2" spans="1:10" ht="42" customHeight="1">
      <c r="A2" s="1037" t="s">
        <v>73</v>
      </c>
      <c r="B2" s="1037"/>
      <c r="C2" s="1037"/>
      <c r="D2" s="1037"/>
      <c r="E2" s="1037"/>
      <c r="F2" s="1037"/>
      <c r="G2" s="1037"/>
      <c r="H2" s="1037"/>
      <c r="I2" s="1037"/>
      <c r="J2" s="1037"/>
    </row>
    <row r="3" spans="1:10" ht="14.5" thickBot="1">
      <c r="A3" s="927"/>
      <c r="B3" s="928"/>
      <c r="C3" s="928"/>
      <c r="D3" s="928"/>
      <c r="E3" s="928"/>
      <c r="F3" s="928"/>
      <c r="G3" s="928"/>
      <c r="H3" s="928"/>
      <c r="I3" s="928"/>
      <c r="J3" s="927" t="s">
        <v>37</v>
      </c>
    </row>
    <row r="4" spans="1:10" ht="30" customHeight="1">
      <c r="A4" s="929" t="s">
        <v>74</v>
      </c>
      <c r="B4" s="1038" t="s">
        <v>75</v>
      </c>
      <c r="C4" s="1039"/>
      <c r="D4" s="1038" t="s">
        <v>76</v>
      </c>
      <c r="E4" s="1039"/>
      <c r="F4" s="1038" t="s">
        <v>77</v>
      </c>
      <c r="G4" s="1039"/>
      <c r="H4" s="930" t="s">
        <v>78</v>
      </c>
      <c r="I4" s="930" t="s">
        <v>79</v>
      </c>
      <c r="J4" s="1040" t="s">
        <v>80</v>
      </c>
    </row>
    <row r="5" spans="1:10" ht="26.25" customHeight="1">
      <c r="A5" s="931"/>
      <c r="B5" s="932" t="s">
        <v>81</v>
      </c>
      <c r="C5" s="933" t="s">
        <v>43</v>
      </c>
      <c r="D5" s="933" t="s">
        <v>82</v>
      </c>
      <c r="E5" s="933" t="s">
        <v>43</v>
      </c>
      <c r="F5" s="933" t="s">
        <v>83</v>
      </c>
      <c r="G5" s="933" t="s">
        <v>43</v>
      </c>
      <c r="H5" s="933" t="s">
        <v>84</v>
      </c>
      <c r="I5" s="933" t="s">
        <v>85</v>
      </c>
      <c r="J5" s="1041"/>
    </row>
    <row r="6" spans="1:10" ht="24" customHeight="1">
      <c r="A6" s="934" t="s">
        <v>86</v>
      </c>
      <c r="B6" s="935"/>
      <c r="C6" s="935"/>
      <c r="D6" s="935"/>
      <c r="E6" s="935"/>
      <c r="F6" s="935"/>
      <c r="G6" s="935"/>
      <c r="H6" s="935">
        <f>B6-F6</f>
        <v>0</v>
      </c>
      <c r="I6" s="935">
        <f>IF(B6*0.05&lt;500000,B6*0.05,"500,000")</f>
        <v>0</v>
      </c>
      <c r="J6" s="936"/>
    </row>
    <row r="7" spans="1:10" ht="24" customHeight="1">
      <c r="A7" s="934" t="s">
        <v>87</v>
      </c>
      <c r="B7" s="935"/>
      <c r="C7" s="935"/>
      <c r="D7" s="935"/>
      <c r="E7" s="935"/>
      <c r="F7" s="935"/>
      <c r="G7" s="935"/>
      <c r="H7" s="935">
        <f t="shared" ref="H7:H14" si="0">B7-F7</f>
        <v>0</v>
      </c>
      <c r="I7" s="935">
        <f t="shared" ref="I7:I14" si="1">IF(B7*0.05&lt;500000,B7*0.05,"500,000")</f>
        <v>0</v>
      </c>
      <c r="J7" s="936"/>
    </row>
    <row r="8" spans="1:10" ht="24" customHeight="1">
      <c r="A8" s="934" t="s">
        <v>88</v>
      </c>
      <c r="B8" s="935"/>
      <c r="C8" s="935"/>
      <c r="D8" s="935"/>
      <c r="E8" s="935"/>
      <c r="F8" s="935"/>
      <c r="G8" s="935"/>
      <c r="H8" s="935">
        <f t="shared" si="0"/>
        <v>0</v>
      </c>
      <c r="I8" s="935">
        <f t="shared" si="1"/>
        <v>0</v>
      </c>
      <c r="J8" s="936"/>
    </row>
    <row r="9" spans="1:10" ht="24" customHeight="1">
      <c r="A9" s="934" t="s">
        <v>89</v>
      </c>
      <c r="B9" s="935"/>
      <c r="C9" s="935"/>
      <c r="D9" s="935"/>
      <c r="E9" s="935"/>
      <c r="F9" s="935"/>
      <c r="G9" s="935"/>
      <c r="H9" s="935">
        <f t="shared" si="0"/>
        <v>0</v>
      </c>
      <c r="I9" s="935">
        <f t="shared" si="1"/>
        <v>0</v>
      </c>
      <c r="J9" s="936"/>
    </row>
    <row r="10" spans="1:10" ht="24" customHeight="1">
      <c r="A10" s="934" t="s">
        <v>90</v>
      </c>
      <c r="B10" s="935"/>
      <c r="C10" s="935"/>
      <c r="D10" s="935"/>
      <c r="E10" s="935"/>
      <c r="F10" s="935"/>
      <c r="G10" s="935"/>
      <c r="H10" s="935">
        <f t="shared" si="0"/>
        <v>0</v>
      </c>
      <c r="I10" s="935">
        <f t="shared" si="1"/>
        <v>0</v>
      </c>
      <c r="J10" s="936"/>
    </row>
    <row r="11" spans="1:10" ht="24" customHeight="1">
      <c r="A11" s="934" t="s">
        <v>91</v>
      </c>
      <c r="B11" s="935"/>
      <c r="C11" s="935"/>
      <c r="D11" s="935"/>
      <c r="E11" s="935"/>
      <c r="F11" s="935"/>
      <c r="G11" s="935"/>
      <c r="H11" s="935">
        <f t="shared" si="0"/>
        <v>0</v>
      </c>
      <c r="I11" s="935">
        <f t="shared" si="1"/>
        <v>0</v>
      </c>
      <c r="J11" s="936"/>
    </row>
    <row r="12" spans="1:10" ht="24" customHeight="1">
      <c r="A12" s="937" t="s">
        <v>92</v>
      </c>
      <c r="B12" s="935"/>
      <c r="C12" s="935"/>
      <c r="D12" s="935"/>
      <c r="E12" s="935"/>
      <c r="F12" s="935"/>
      <c r="G12" s="935"/>
      <c r="H12" s="935">
        <f t="shared" si="0"/>
        <v>0</v>
      </c>
      <c r="I12" s="935">
        <f t="shared" si="1"/>
        <v>0</v>
      </c>
      <c r="J12" s="936"/>
    </row>
    <row r="13" spans="1:10" ht="24" customHeight="1">
      <c r="A13" s="938" t="s">
        <v>93</v>
      </c>
      <c r="B13" s="935"/>
      <c r="C13" s="935"/>
      <c r="D13" s="935"/>
      <c r="E13" s="935"/>
      <c r="F13" s="935"/>
      <c r="G13" s="935"/>
      <c r="H13" s="935">
        <f t="shared" ref="H13" si="2">B13-F13</f>
        <v>0</v>
      </c>
      <c r="I13" s="935">
        <f t="shared" ref="I13" si="3">IF(B13*0.05&lt;500000,B13*0.05,"500,000")</f>
        <v>0</v>
      </c>
      <c r="J13" s="936"/>
    </row>
    <row r="14" spans="1:10" ht="24" customHeight="1" thickBot="1">
      <c r="A14" s="939" t="s">
        <v>94</v>
      </c>
      <c r="B14" s="940"/>
      <c r="C14" s="940"/>
      <c r="D14" s="940"/>
      <c r="E14" s="940"/>
      <c r="F14" s="940"/>
      <c r="G14" s="940"/>
      <c r="H14" s="940">
        <f t="shared" si="0"/>
        <v>0</v>
      </c>
      <c r="I14" s="940">
        <f t="shared" si="1"/>
        <v>0</v>
      </c>
      <c r="J14" s="941"/>
    </row>
    <row r="15" spans="1:10" ht="24" customHeight="1" thickBot="1">
      <c r="A15" s="942" t="s">
        <v>95</v>
      </c>
      <c r="B15" s="943">
        <f>SUM(B6:B14)</f>
        <v>0</v>
      </c>
      <c r="C15" s="943">
        <f>SUM(C6:C14)</f>
        <v>0</v>
      </c>
      <c r="D15" s="944"/>
      <c r="E15" s="943">
        <f>SUM(E6:E14)</f>
        <v>0</v>
      </c>
      <c r="F15" s="945">
        <f>SUM(F6:F14)</f>
        <v>0</v>
      </c>
      <c r="G15" s="945">
        <f>SUM(G6:G14)</f>
        <v>0</v>
      </c>
      <c r="H15" s="944"/>
      <c r="I15" s="944"/>
      <c r="J15" s="946"/>
    </row>
    <row r="16" spans="1:10" ht="18" customHeight="1">
      <c r="A16" s="1042" t="s">
        <v>96</v>
      </c>
      <c r="B16" s="1042"/>
      <c r="C16" s="1042"/>
      <c r="D16" s="1042"/>
      <c r="E16" s="1042"/>
      <c r="F16" s="1042"/>
      <c r="G16" s="1042"/>
      <c r="H16" s="1042"/>
      <c r="I16" s="1042"/>
      <c r="J16" s="1042"/>
    </row>
    <row r="17" spans="1:10" ht="18" customHeight="1">
      <c r="A17" s="947"/>
      <c r="B17" s="928"/>
      <c r="C17" s="928"/>
      <c r="D17" s="928"/>
      <c r="E17" s="928"/>
      <c r="F17" s="928"/>
      <c r="G17" s="928"/>
      <c r="H17" s="928"/>
      <c r="I17" s="928"/>
      <c r="J17" s="928"/>
    </row>
    <row r="18" spans="1:10" ht="190.15" customHeight="1">
      <c r="A18" s="1036" t="s">
        <v>97</v>
      </c>
      <c r="B18" s="1036"/>
      <c r="C18" s="1036"/>
      <c r="D18" s="1036"/>
      <c r="E18" s="1036"/>
      <c r="F18" s="1036"/>
      <c r="G18" s="1036"/>
      <c r="H18" s="1036"/>
      <c r="I18" s="1036"/>
      <c r="J18" s="1036"/>
    </row>
    <row r="19" spans="1:10">
      <c r="A19" s="71"/>
      <c r="D19" s="71"/>
      <c r="E19" s="71"/>
    </row>
    <row r="20" spans="1:10">
      <c r="D20" s="71"/>
      <c r="E20" s="71"/>
    </row>
    <row r="21" spans="1:10">
      <c r="D21" s="71"/>
      <c r="E21" s="71"/>
    </row>
  </sheetData>
  <mergeCells count="7">
    <mergeCell ref="A18:J18"/>
    <mergeCell ref="A2:J2"/>
    <mergeCell ref="B4:C4"/>
    <mergeCell ref="D4:E4"/>
    <mergeCell ref="F4:G4"/>
    <mergeCell ref="J4:J5"/>
    <mergeCell ref="A16:J16"/>
  </mergeCells>
  <phoneticPr fontId="1"/>
  <printOptions horizontalCentered="1"/>
  <pageMargins left="0.31496062992125984" right="0.43307086614173229" top="0.55118110236220474" bottom="0.35433070866141736" header="0.31496062992125984" footer="0.31496062992125984"/>
  <pageSetup paperSize="9" scale="75" orientation="landscape" r:id="rId1"/>
  <headerFooter>
    <oddHeader>&amp;R一部不課税化（2023.06版）</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42"/>
  <sheetViews>
    <sheetView view="pageBreakPreview" zoomScale="80" zoomScaleNormal="80" zoomScaleSheetLayoutView="80" zoomScalePageLayoutView="90" workbookViewId="0">
      <selection activeCell="I6" sqref="I6"/>
    </sheetView>
  </sheetViews>
  <sheetFormatPr defaultColWidth="9" defaultRowHeight="14"/>
  <cols>
    <col min="1" max="1" width="8.5" style="97" customWidth="1"/>
    <col min="2" max="2" width="20.58203125" style="97" customWidth="1"/>
    <col min="3" max="3" width="24.58203125" style="97" customWidth="1"/>
    <col min="4" max="4" width="6.58203125" style="97" customWidth="1"/>
    <col min="5" max="5" width="12.58203125" style="97" customWidth="1"/>
    <col min="6" max="6" width="8.58203125" style="103" customWidth="1"/>
    <col min="7" max="7" width="12.58203125" style="97" customWidth="1"/>
    <col min="8" max="8" width="8.58203125" style="103" customWidth="1"/>
    <col min="9" max="9" width="12.58203125" style="97" customWidth="1"/>
    <col min="10" max="10" width="18.58203125" style="97" customWidth="1"/>
    <col min="11" max="11" width="20.58203125" style="127" customWidth="1"/>
    <col min="12" max="12" width="18.58203125" style="97" customWidth="1"/>
    <col min="13" max="13" width="17" style="97" customWidth="1"/>
    <col min="14" max="14" width="15.25" style="97" customWidth="1"/>
    <col min="15" max="15" width="16.75" style="97" customWidth="1"/>
    <col min="16" max="16384" width="9" style="97"/>
  </cols>
  <sheetData>
    <row r="1" spans="1:14" ht="24" customHeight="1">
      <c r="B1" s="98"/>
      <c r="L1" s="149" t="s">
        <v>98</v>
      </c>
      <c r="M1" s="149"/>
    </row>
    <row r="2" spans="1:14" ht="36" customHeight="1" thickBot="1">
      <c r="A2" s="136"/>
      <c r="B2" s="1043" t="s">
        <v>99</v>
      </c>
      <c r="C2" s="1043"/>
      <c r="D2" s="1043"/>
      <c r="E2" s="1043"/>
      <c r="F2" s="1043"/>
      <c r="G2" s="1043"/>
      <c r="H2" s="1043"/>
      <c r="I2" s="1043"/>
      <c r="J2" s="1043"/>
      <c r="K2" s="1043"/>
      <c r="L2" s="1043"/>
      <c r="M2" s="253"/>
    </row>
    <row r="3" spans="1:14" s="99" customFormat="1" ht="36.75" customHeight="1">
      <c r="A3" s="1046" t="s">
        <v>100</v>
      </c>
      <c r="B3" s="1049" t="s">
        <v>101</v>
      </c>
      <c r="C3" s="1051" t="s">
        <v>4</v>
      </c>
      <c r="D3" s="1051" t="s">
        <v>102</v>
      </c>
      <c r="E3" s="1053" t="s">
        <v>103</v>
      </c>
      <c r="F3" s="1055" t="s">
        <v>104</v>
      </c>
      <c r="G3" s="1056"/>
      <c r="H3" s="1055" t="s">
        <v>105</v>
      </c>
      <c r="I3" s="1056"/>
      <c r="J3" s="1044" t="s">
        <v>106</v>
      </c>
      <c r="K3" s="1046" t="s">
        <v>107</v>
      </c>
      <c r="L3" s="1046" t="s">
        <v>108</v>
      </c>
      <c r="M3" s="257"/>
    </row>
    <row r="4" spans="1:14" ht="24" customHeight="1" thickBot="1">
      <c r="A4" s="1047"/>
      <c r="B4" s="1050"/>
      <c r="C4" s="1052"/>
      <c r="D4" s="1052"/>
      <c r="E4" s="1054"/>
      <c r="F4" s="104" t="s">
        <v>109</v>
      </c>
      <c r="G4" s="100" t="s">
        <v>110</v>
      </c>
      <c r="H4" s="104" t="s">
        <v>109</v>
      </c>
      <c r="I4" s="254" t="s">
        <v>110</v>
      </c>
      <c r="J4" s="1045"/>
      <c r="K4" s="1047"/>
      <c r="L4" s="1048"/>
      <c r="M4" s="257"/>
    </row>
    <row r="5" spans="1:14" ht="38.15" customHeight="1" thickTop="1">
      <c r="A5" s="324"/>
      <c r="B5" s="325" t="str">
        <f t="shared" ref="B5:B23" si="0">IF($A5="","",VLOOKUP($A5,従事者基礎情報,2))</f>
        <v/>
      </c>
      <c r="C5" s="326" t="str">
        <f t="shared" ref="C5:C23" si="1">IF($A5="","",VLOOKUP($A5,従事者基礎情報,3))</f>
        <v/>
      </c>
      <c r="D5" s="327" t="str">
        <f t="shared" ref="D5:D23" si="2">IF($A5="","",VLOOKUP($A5,従事者基礎情報,5))</f>
        <v/>
      </c>
      <c r="E5" s="559" t="str">
        <f>IF($A5="","",VLOOKUP(D5,従事者基礎情報!$J$4:$M$10,2))</f>
        <v/>
      </c>
      <c r="F5" s="328"/>
      <c r="G5" s="329" t="str">
        <f>IF(AND(ISNUMBER(E5),ISNUMBER(F5)),ROUND(E5*F5,0),"")</f>
        <v/>
      </c>
      <c r="H5" s="328"/>
      <c r="I5" s="329" t="str">
        <f t="shared" ref="I5:I23" si="3">IF(AND(ISNUMBER(E5),ISNUMBER(H5)),ROUND(E5*H5,0), "")</f>
        <v/>
      </c>
      <c r="J5" s="330" t="str">
        <f t="shared" ref="J5:J23" si="4">IF(A5="","", SUM(G5,I5))</f>
        <v/>
      </c>
      <c r="K5" s="331"/>
      <c r="L5" s="332" t="str">
        <f>J5</f>
        <v/>
      </c>
      <c r="M5" s="333"/>
      <c r="N5" s="258"/>
    </row>
    <row r="6" spans="1:14" ht="38.15" customHeight="1">
      <c r="A6" s="334"/>
      <c r="B6" s="325" t="str">
        <f t="shared" si="0"/>
        <v/>
      </c>
      <c r="C6" s="326" t="str">
        <f t="shared" si="1"/>
        <v/>
      </c>
      <c r="D6" s="327" t="str">
        <f t="shared" si="2"/>
        <v/>
      </c>
      <c r="E6" s="559" t="str">
        <f>IF($A6="","",VLOOKUP(D6,従事者基礎情報!$J$4:$M$10,2))</f>
        <v/>
      </c>
      <c r="F6" s="328"/>
      <c r="G6" s="335" t="str">
        <f t="shared" ref="G6:G23" si="5">IF(AND(ISNUMBER(E6),ISNUMBER(F6)),ROUND(E6*F6,0),"")</f>
        <v/>
      </c>
      <c r="H6" s="328"/>
      <c r="I6" s="335" t="str">
        <f t="shared" si="3"/>
        <v/>
      </c>
      <c r="J6" s="336" t="str">
        <f t="shared" si="4"/>
        <v/>
      </c>
      <c r="K6" s="331"/>
      <c r="L6" s="337" t="str">
        <f t="shared" ref="L6:L23" si="6">J6</f>
        <v/>
      </c>
      <c r="M6" s="333"/>
      <c r="N6" s="258"/>
    </row>
    <row r="7" spans="1:14" ht="38.15" customHeight="1" thickBot="1">
      <c r="A7" s="334"/>
      <c r="B7" s="338" t="str">
        <f t="shared" si="0"/>
        <v/>
      </c>
      <c r="C7" s="339" t="str">
        <f t="shared" si="1"/>
        <v/>
      </c>
      <c r="D7" s="340" t="str">
        <f t="shared" si="2"/>
        <v/>
      </c>
      <c r="E7" s="559" t="str">
        <f>IF($A7="","",VLOOKUP(D7,従事者基礎情報!$J$4:$M$10,2))</f>
        <v/>
      </c>
      <c r="F7" s="328"/>
      <c r="G7" s="335" t="str">
        <f t="shared" si="5"/>
        <v/>
      </c>
      <c r="H7" s="328"/>
      <c r="I7" s="341" t="str">
        <f t="shared" si="3"/>
        <v/>
      </c>
      <c r="J7" s="342" t="str">
        <f t="shared" si="4"/>
        <v/>
      </c>
      <c r="K7" s="331"/>
      <c r="L7" s="343" t="str">
        <f t="shared" si="6"/>
        <v/>
      </c>
      <c r="M7" s="333"/>
      <c r="N7" s="258"/>
    </row>
    <row r="8" spans="1:14" hidden="1">
      <c r="A8" s="334"/>
      <c r="B8" s="338" t="str">
        <f t="shared" si="0"/>
        <v/>
      </c>
      <c r="C8" s="339" t="str">
        <f t="shared" si="1"/>
        <v/>
      </c>
      <c r="D8" s="340" t="str">
        <f t="shared" si="2"/>
        <v/>
      </c>
      <c r="E8" s="882" t="str">
        <f>IF($A8="","",VLOOKUP(D8,従事者基礎情報!$J$4:$M$10,2))</f>
        <v/>
      </c>
      <c r="F8" s="328"/>
      <c r="G8" s="335" t="str">
        <f t="shared" si="5"/>
        <v/>
      </c>
      <c r="H8" s="328"/>
      <c r="I8" s="335" t="str">
        <f t="shared" si="3"/>
        <v/>
      </c>
      <c r="J8" s="342" t="str">
        <f t="shared" si="4"/>
        <v/>
      </c>
      <c r="K8" s="331"/>
      <c r="L8" s="343" t="str">
        <f>J8</f>
        <v/>
      </c>
      <c r="M8" s="333"/>
      <c r="N8" s="258"/>
    </row>
    <row r="9" spans="1:14" hidden="1">
      <c r="A9" s="334"/>
      <c r="B9" s="338" t="str">
        <f t="shared" si="0"/>
        <v/>
      </c>
      <c r="C9" s="339" t="str">
        <f t="shared" si="1"/>
        <v/>
      </c>
      <c r="D9" s="340" t="str">
        <f t="shared" si="2"/>
        <v/>
      </c>
      <c r="E9" s="882" t="str">
        <f>IF($A9="","",VLOOKUP(D9,従事者基礎情報!$J$4:$M$10,2))</f>
        <v/>
      </c>
      <c r="F9" s="328"/>
      <c r="G9" s="335" t="str">
        <f t="shared" si="5"/>
        <v/>
      </c>
      <c r="H9" s="328"/>
      <c r="I9" s="341" t="str">
        <f t="shared" si="3"/>
        <v/>
      </c>
      <c r="J9" s="344" t="str">
        <f t="shared" si="4"/>
        <v/>
      </c>
      <c r="K9" s="331" t="str">
        <f>IF(ISBLANK('様式７ 業務従事者名簿 '!D9),"", '様式７ 業務従事者名簿 '!D9)</f>
        <v>新宿プラニング</v>
      </c>
      <c r="L9" s="345" t="str">
        <f t="shared" si="6"/>
        <v/>
      </c>
      <c r="M9" s="333"/>
      <c r="N9" s="258"/>
    </row>
    <row r="10" spans="1:14" hidden="1">
      <c r="A10" s="334"/>
      <c r="B10" s="338" t="str">
        <f t="shared" si="0"/>
        <v/>
      </c>
      <c r="C10" s="339" t="str">
        <f t="shared" si="1"/>
        <v/>
      </c>
      <c r="D10" s="340" t="str">
        <f t="shared" si="2"/>
        <v/>
      </c>
      <c r="E10" s="882" t="str">
        <f>IF($A10="","",VLOOKUP(D10,従事者基礎情報!$J$4:$M$10,2))</f>
        <v/>
      </c>
      <c r="F10" s="328"/>
      <c r="G10" s="335" t="str">
        <f t="shared" si="5"/>
        <v/>
      </c>
      <c r="H10" s="328"/>
      <c r="I10" s="335" t="str">
        <f t="shared" si="3"/>
        <v/>
      </c>
      <c r="J10" s="336" t="str">
        <f t="shared" si="4"/>
        <v/>
      </c>
      <c r="K10" s="331" t="str">
        <f>IF(ISBLANK('様式７ 業務従事者名簿 '!D10),"", '様式７ 業務従事者名簿 '!D10)</f>
        <v/>
      </c>
      <c r="L10" s="337" t="str">
        <f t="shared" si="6"/>
        <v/>
      </c>
      <c r="M10" s="333"/>
      <c r="N10" s="258"/>
    </row>
    <row r="11" spans="1:14" hidden="1">
      <c r="A11" s="334"/>
      <c r="B11" s="338" t="str">
        <f t="shared" si="0"/>
        <v/>
      </c>
      <c r="C11" s="339" t="str">
        <f t="shared" si="1"/>
        <v/>
      </c>
      <c r="D11" s="340" t="str">
        <f t="shared" si="2"/>
        <v/>
      </c>
      <c r="E11" s="882" t="str">
        <f>IF($A11="","",VLOOKUP(D11,従事者基礎情報!$J$4:$M$10,2))</f>
        <v/>
      </c>
      <c r="F11" s="328"/>
      <c r="G11" s="335" t="str">
        <f t="shared" si="5"/>
        <v/>
      </c>
      <c r="H11" s="328"/>
      <c r="I11" s="341" t="str">
        <f t="shared" si="3"/>
        <v/>
      </c>
      <c r="J11" s="342" t="str">
        <f t="shared" si="4"/>
        <v/>
      </c>
      <c r="K11" s="331" t="str">
        <f>IF(ISBLANK('様式７ 業務従事者名簿 '!D11),"", '様式７ 業務従事者名簿 '!D11)</f>
        <v/>
      </c>
      <c r="L11" s="343" t="str">
        <f t="shared" si="6"/>
        <v/>
      </c>
      <c r="M11" s="333"/>
      <c r="N11" s="258"/>
    </row>
    <row r="12" spans="1:14" hidden="1">
      <c r="A12" s="334"/>
      <c r="B12" s="338" t="str">
        <f t="shared" si="0"/>
        <v/>
      </c>
      <c r="C12" s="339" t="str">
        <f t="shared" si="1"/>
        <v/>
      </c>
      <c r="D12" s="340" t="str">
        <f t="shared" si="2"/>
        <v/>
      </c>
      <c r="E12" s="882" t="str">
        <f>IF($A12="","",VLOOKUP(D12,従事者基礎情報!$J$4:$M$10,2))</f>
        <v/>
      </c>
      <c r="F12" s="328"/>
      <c r="G12" s="335" t="str">
        <f t="shared" si="5"/>
        <v/>
      </c>
      <c r="H12" s="328"/>
      <c r="I12" s="335" t="str">
        <f t="shared" si="3"/>
        <v/>
      </c>
      <c r="J12" s="342" t="str">
        <f t="shared" si="4"/>
        <v/>
      </c>
      <c r="K12" s="331" t="str">
        <f>IF(ISBLANK('様式７ 業務従事者名簿 '!D12),"", '様式７ 業務従事者名簿 '!D12)</f>
        <v/>
      </c>
      <c r="L12" s="343" t="str">
        <f t="shared" si="6"/>
        <v/>
      </c>
      <c r="M12" s="333"/>
      <c r="N12" s="258"/>
    </row>
    <row r="13" spans="1:14" hidden="1">
      <c r="A13" s="334"/>
      <c r="B13" s="338" t="str">
        <f t="shared" si="0"/>
        <v/>
      </c>
      <c r="C13" s="339" t="str">
        <f t="shared" si="1"/>
        <v/>
      </c>
      <c r="D13" s="340" t="str">
        <f t="shared" si="2"/>
        <v/>
      </c>
      <c r="E13" s="882" t="str">
        <f>IF($A13="","",VLOOKUP(D13,従事者基礎情報!$J$4:$M$10,2))</f>
        <v/>
      </c>
      <c r="F13" s="328"/>
      <c r="G13" s="335" t="str">
        <f t="shared" si="5"/>
        <v/>
      </c>
      <c r="H13" s="328"/>
      <c r="I13" s="341" t="str">
        <f t="shared" si="3"/>
        <v/>
      </c>
      <c r="J13" s="344" t="str">
        <f t="shared" si="4"/>
        <v/>
      </c>
      <c r="K13" s="331" t="str">
        <f>IF(ISBLANK('様式７ 業務従事者名簿 '!D13),"", '様式７ 業務従事者名簿 '!D13)</f>
        <v/>
      </c>
      <c r="L13" s="345" t="str">
        <f t="shared" si="6"/>
        <v/>
      </c>
      <c r="M13" s="333"/>
      <c r="N13" s="258"/>
    </row>
    <row r="14" spans="1:14" hidden="1">
      <c r="A14" s="334"/>
      <c r="B14" s="338" t="str">
        <f t="shared" si="0"/>
        <v/>
      </c>
      <c r="C14" s="339" t="str">
        <f t="shared" si="1"/>
        <v/>
      </c>
      <c r="D14" s="340" t="str">
        <f t="shared" si="2"/>
        <v/>
      </c>
      <c r="E14" s="882" t="str">
        <f>IF($A14="","",VLOOKUP(D14,従事者基礎情報!$J$4:$M$10,2))</f>
        <v/>
      </c>
      <c r="F14" s="328"/>
      <c r="G14" s="335" t="str">
        <f t="shared" si="5"/>
        <v/>
      </c>
      <c r="H14" s="328"/>
      <c r="I14" s="335" t="str">
        <f t="shared" si="3"/>
        <v/>
      </c>
      <c r="J14" s="336" t="str">
        <f t="shared" si="4"/>
        <v/>
      </c>
      <c r="K14" s="331" t="str">
        <f>IF(ISBLANK('様式７ 業務従事者名簿 '!D14),"", '様式７ 業務従事者名簿 '!D14)</f>
        <v/>
      </c>
      <c r="L14" s="337" t="str">
        <f t="shared" si="6"/>
        <v/>
      </c>
      <c r="M14" s="333"/>
      <c r="N14" s="258"/>
    </row>
    <row r="15" spans="1:14" hidden="1">
      <c r="A15" s="334"/>
      <c r="B15" s="338" t="str">
        <f t="shared" si="0"/>
        <v/>
      </c>
      <c r="C15" s="339" t="str">
        <f t="shared" si="1"/>
        <v/>
      </c>
      <c r="D15" s="340" t="str">
        <f t="shared" si="2"/>
        <v/>
      </c>
      <c r="E15" s="882" t="str">
        <f>IF($A15="","",VLOOKUP(D15,従事者基礎情報!$J$4:$M$10,2))</f>
        <v/>
      </c>
      <c r="F15" s="328"/>
      <c r="G15" s="335" t="str">
        <f t="shared" si="5"/>
        <v/>
      </c>
      <c r="H15" s="328"/>
      <c r="I15" s="341" t="str">
        <f t="shared" si="3"/>
        <v/>
      </c>
      <c r="J15" s="342" t="str">
        <f t="shared" si="4"/>
        <v/>
      </c>
      <c r="K15" s="331" t="str">
        <f>IF(ISBLANK('様式７ 業務従事者名簿 '!D15),"", '様式７ 業務従事者名簿 '!D15)</f>
        <v/>
      </c>
      <c r="L15" s="343" t="str">
        <f t="shared" si="6"/>
        <v/>
      </c>
      <c r="M15" s="333"/>
      <c r="N15" s="258"/>
    </row>
    <row r="16" spans="1:14" hidden="1">
      <c r="A16" s="334"/>
      <c r="B16" s="338" t="str">
        <f t="shared" si="0"/>
        <v/>
      </c>
      <c r="C16" s="339" t="str">
        <f t="shared" si="1"/>
        <v/>
      </c>
      <c r="D16" s="340" t="str">
        <f t="shared" si="2"/>
        <v/>
      </c>
      <c r="E16" s="882" t="str">
        <f>IF($A16="","",VLOOKUP(D16,従事者基礎情報!$J$4:$M$10,2))</f>
        <v/>
      </c>
      <c r="F16" s="328"/>
      <c r="G16" s="335" t="str">
        <f t="shared" si="5"/>
        <v/>
      </c>
      <c r="H16" s="328"/>
      <c r="I16" s="335" t="str">
        <f t="shared" si="3"/>
        <v/>
      </c>
      <c r="J16" s="342" t="str">
        <f t="shared" si="4"/>
        <v/>
      </c>
      <c r="K16" s="331" t="str">
        <f>IF(ISBLANK('様式７ 業務従事者名簿 '!D16),"", '様式７ 業務従事者名簿 '!D16)</f>
        <v/>
      </c>
      <c r="L16" s="343" t="str">
        <f t="shared" si="6"/>
        <v/>
      </c>
      <c r="M16" s="333"/>
      <c r="N16" s="258"/>
    </row>
    <row r="17" spans="1:14" hidden="1">
      <c r="A17" s="334"/>
      <c r="B17" s="338" t="str">
        <f t="shared" si="0"/>
        <v/>
      </c>
      <c r="C17" s="339" t="str">
        <f t="shared" si="1"/>
        <v/>
      </c>
      <c r="D17" s="340" t="str">
        <f t="shared" si="2"/>
        <v/>
      </c>
      <c r="E17" s="882" t="str">
        <f>IF($A17="","",VLOOKUP(D17,従事者基礎情報!$J$4:$M$10,2))</f>
        <v/>
      </c>
      <c r="F17" s="328"/>
      <c r="G17" s="335" t="str">
        <f t="shared" si="5"/>
        <v/>
      </c>
      <c r="H17" s="328"/>
      <c r="I17" s="341" t="str">
        <f t="shared" si="3"/>
        <v/>
      </c>
      <c r="J17" s="344" t="str">
        <f t="shared" si="4"/>
        <v/>
      </c>
      <c r="K17" s="331" t="str">
        <f>IF(ISBLANK('様式７ 業務従事者名簿 '!D17),"", '様式７ 業務従事者名簿 '!D17)</f>
        <v/>
      </c>
      <c r="L17" s="345" t="str">
        <f t="shared" si="6"/>
        <v/>
      </c>
      <c r="M17" s="333"/>
      <c r="N17" s="258"/>
    </row>
    <row r="18" spans="1:14" hidden="1">
      <c r="A18" s="334"/>
      <c r="B18" s="338" t="str">
        <f t="shared" si="0"/>
        <v/>
      </c>
      <c r="C18" s="339" t="str">
        <f t="shared" si="1"/>
        <v/>
      </c>
      <c r="D18" s="340" t="str">
        <f t="shared" si="2"/>
        <v/>
      </c>
      <c r="E18" s="882" t="str">
        <f>IF($A18="","",VLOOKUP(D18,従事者基礎情報!$J$4:$M$10,2))</f>
        <v/>
      </c>
      <c r="F18" s="328"/>
      <c r="G18" s="335" t="str">
        <f t="shared" si="5"/>
        <v/>
      </c>
      <c r="H18" s="328"/>
      <c r="I18" s="335" t="str">
        <f t="shared" si="3"/>
        <v/>
      </c>
      <c r="J18" s="336" t="str">
        <f t="shared" si="4"/>
        <v/>
      </c>
      <c r="K18" s="331" t="str">
        <f>IF(ISBLANK('様式７ 業務従事者名簿 '!D18),"", '様式７ 業務従事者名簿 '!D18)</f>
        <v/>
      </c>
      <c r="L18" s="337" t="str">
        <f>J18</f>
        <v/>
      </c>
      <c r="M18" s="333"/>
      <c r="N18" s="258"/>
    </row>
    <row r="19" spans="1:14" hidden="1">
      <c r="A19" s="334"/>
      <c r="B19" s="338" t="str">
        <f t="shared" si="0"/>
        <v/>
      </c>
      <c r="C19" s="339" t="str">
        <f t="shared" si="1"/>
        <v/>
      </c>
      <c r="D19" s="340" t="str">
        <f t="shared" si="2"/>
        <v/>
      </c>
      <c r="E19" s="882" t="str">
        <f>IF($A19="","",VLOOKUP(D19,従事者基礎情報!$J$4:$M$10,2))</f>
        <v/>
      </c>
      <c r="F19" s="328"/>
      <c r="G19" s="335" t="str">
        <f t="shared" si="5"/>
        <v/>
      </c>
      <c r="H19" s="328"/>
      <c r="I19" s="341" t="str">
        <f t="shared" si="3"/>
        <v/>
      </c>
      <c r="J19" s="342" t="str">
        <f t="shared" si="4"/>
        <v/>
      </c>
      <c r="K19" s="331" t="str">
        <f>IF(ISBLANK('様式７ 業務従事者名簿 '!D19),"", '様式７ 業務従事者名簿 '!D19)</f>
        <v/>
      </c>
      <c r="L19" s="343" t="str">
        <f t="shared" si="6"/>
        <v/>
      </c>
      <c r="M19" s="333"/>
      <c r="N19" s="258"/>
    </row>
    <row r="20" spans="1:14" hidden="1">
      <c r="A20" s="334"/>
      <c r="B20" s="338" t="str">
        <f t="shared" si="0"/>
        <v/>
      </c>
      <c r="C20" s="339" t="str">
        <f t="shared" si="1"/>
        <v/>
      </c>
      <c r="D20" s="340" t="str">
        <f t="shared" si="2"/>
        <v/>
      </c>
      <c r="E20" s="882" t="str">
        <f>IF($A20="","",VLOOKUP(D20,従事者基礎情報!$J$4:$M$10,2))</f>
        <v/>
      </c>
      <c r="F20" s="328"/>
      <c r="G20" s="335" t="str">
        <f t="shared" si="5"/>
        <v/>
      </c>
      <c r="H20" s="328"/>
      <c r="I20" s="335" t="str">
        <f t="shared" si="3"/>
        <v/>
      </c>
      <c r="J20" s="342" t="str">
        <f t="shared" si="4"/>
        <v/>
      </c>
      <c r="K20" s="331" t="str">
        <f>IF(ISBLANK('様式７ 業務従事者名簿 '!D20),"", '様式７ 業務従事者名簿 '!D20)</f>
        <v/>
      </c>
      <c r="L20" s="343" t="str">
        <f t="shared" si="6"/>
        <v/>
      </c>
      <c r="M20" s="333"/>
      <c r="N20" s="258"/>
    </row>
    <row r="21" spans="1:14" hidden="1">
      <c r="A21" s="334"/>
      <c r="B21" s="338" t="str">
        <f t="shared" si="0"/>
        <v/>
      </c>
      <c r="C21" s="339" t="str">
        <f t="shared" si="1"/>
        <v/>
      </c>
      <c r="D21" s="340" t="str">
        <f t="shared" si="2"/>
        <v/>
      </c>
      <c r="E21" s="882" t="str">
        <f>IF($A21="","",VLOOKUP(D21,従事者基礎情報!$J$4:$M$10,2))</f>
        <v/>
      </c>
      <c r="F21" s="328"/>
      <c r="G21" s="335" t="str">
        <f t="shared" si="5"/>
        <v/>
      </c>
      <c r="H21" s="328"/>
      <c r="I21" s="341" t="str">
        <f t="shared" si="3"/>
        <v/>
      </c>
      <c r="J21" s="344" t="str">
        <f t="shared" si="4"/>
        <v/>
      </c>
      <c r="K21" s="331" t="str">
        <f>IF(ISBLANK('様式７ 業務従事者名簿 '!D21),"", '様式７ 業務従事者名簿 '!D21)</f>
        <v/>
      </c>
      <c r="L21" s="345" t="str">
        <f>J21</f>
        <v/>
      </c>
      <c r="M21" s="333"/>
      <c r="N21" s="258"/>
    </row>
    <row r="22" spans="1:14" hidden="1">
      <c r="A22" s="334"/>
      <c r="B22" s="338" t="str">
        <f t="shared" si="0"/>
        <v/>
      </c>
      <c r="C22" s="339" t="str">
        <f t="shared" si="1"/>
        <v/>
      </c>
      <c r="D22" s="340" t="str">
        <f t="shared" si="2"/>
        <v/>
      </c>
      <c r="E22" s="882" t="str">
        <f>IF($A22="","",VLOOKUP(D22,従事者基礎情報!$J$4:$M$10,2))</f>
        <v/>
      </c>
      <c r="F22" s="328"/>
      <c r="G22" s="335" t="str">
        <f t="shared" si="5"/>
        <v/>
      </c>
      <c r="H22" s="328"/>
      <c r="I22" s="335" t="str">
        <f t="shared" si="3"/>
        <v/>
      </c>
      <c r="J22" s="336" t="str">
        <f t="shared" si="4"/>
        <v/>
      </c>
      <c r="K22" s="331" t="str">
        <f>IF(ISBLANK('様式７ 業務従事者名簿 '!D22),"", '様式７ 業務従事者名簿 '!D22)</f>
        <v/>
      </c>
      <c r="L22" s="337" t="str">
        <f t="shared" si="6"/>
        <v/>
      </c>
      <c r="M22" s="333"/>
      <c r="N22" s="258"/>
    </row>
    <row r="23" spans="1:14" ht="14.5" hidden="1" thickBot="1">
      <c r="A23" s="334"/>
      <c r="B23" s="346" t="str">
        <f t="shared" si="0"/>
        <v/>
      </c>
      <c r="C23" s="347" t="str">
        <f t="shared" si="1"/>
        <v/>
      </c>
      <c r="D23" s="348" t="str">
        <f t="shared" si="2"/>
        <v/>
      </c>
      <c r="E23" s="883" t="str">
        <f>IF($A23="","",VLOOKUP(D23,従事者基礎情報!$J$4:$M$10,2))</f>
        <v/>
      </c>
      <c r="F23" s="328"/>
      <c r="G23" s="349" t="str">
        <f t="shared" si="5"/>
        <v/>
      </c>
      <c r="H23" s="328"/>
      <c r="I23" s="341" t="str">
        <f t="shared" si="3"/>
        <v/>
      </c>
      <c r="J23" s="342" t="str">
        <f t="shared" si="4"/>
        <v/>
      </c>
      <c r="K23" s="331" t="str">
        <f>IF(ISBLANK('様式７ 業務従事者名簿 '!D23),"", '様式７ 業務従事者名簿 '!D23)</f>
        <v/>
      </c>
      <c r="L23" s="343" t="str">
        <f t="shared" si="6"/>
        <v/>
      </c>
      <c r="M23" s="333"/>
      <c r="N23" s="258"/>
    </row>
    <row r="24" spans="1:14" ht="36" customHeight="1" thickTop="1" thickBot="1">
      <c r="A24" s="350"/>
      <c r="B24" s="351" t="s">
        <v>111</v>
      </c>
      <c r="C24" s="352"/>
      <c r="D24" s="353"/>
      <c r="E24" s="354"/>
      <c r="F24" s="355">
        <f>SUM(F5:F23)</f>
        <v>0</v>
      </c>
      <c r="G24" s="356">
        <f>SUM(G5:G23)</f>
        <v>0</v>
      </c>
      <c r="H24" s="355">
        <f>SUM(H5:H23)</f>
        <v>0</v>
      </c>
      <c r="I24" s="356">
        <f>SUM(I5:I23)</f>
        <v>0</v>
      </c>
      <c r="J24" s="357">
        <f>SUM(J5:J23)</f>
        <v>0</v>
      </c>
      <c r="K24" s="358"/>
      <c r="L24" s="359"/>
      <c r="M24" s="333"/>
      <c r="N24" s="258"/>
    </row>
    <row r="25" spans="1:14" ht="36" customHeight="1" thickBot="1">
      <c r="A25" s="350"/>
      <c r="B25" s="360"/>
      <c r="C25" s="361"/>
      <c r="D25" s="362"/>
      <c r="E25" s="363" t="s">
        <v>112</v>
      </c>
      <c r="F25" s="364" t="s">
        <v>113</v>
      </c>
      <c r="G25" s="365"/>
      <c r="H25" s="364" t="s">
        <v>113</v>
      </c>
      <c r="I25" s="365"/>
      <c r="J25" s="336"/>
      <c r="K25" s="366"/>
      <c r="L25" s="367"/>
      <c r="M25" s="333"/>
    </row>
    <row r="26" spans="1:14" ht="36" customHeight="1" thickBot="1">
      <c r="A26" s="334"/>
      <c r="B26" s="368" t="str">
        <f>IF($A26="","",VLOOKUP($A26,従事者基礎情報,2))</f>
        <v/>
      </c>
      <c r="C26" s="369" t="str">
        <f>IF($A26="","",VLOOKUP($A26,従事者基礎情報,3))</f>
        <v/>
      </c>
      <c r="D26" s="370"/>
      <c r="E26" s="371"/>
      <c r="F26" s="372"/>
      <c r="G26" s="373" t="str">
        <f>IF(AND(ISNUMBER(E26),ISNUMBER(F26)),ROUND(E26*F26,0), "")</f>
        <v/>
      </c>
      <c r="H26" s="372"/>
      <c r="I26" s="373" t="str">
        <f>IF(AND(ISNUMBER(E26),ISNUMBER(H26)),ROUND(E26*H26,0), "")</f>
        <v/>
      </c>
      <c r="J26" s="374" t="str">
        <f>IF(A26="","", SUM(G26,I26))</f>
        <v/>
      </c>
      <c r="K26" s="375"/>
      <c r="L26" s="376"/>
      <c r="M26" s="333"/>
      <c r="N26" s="258"/>
    </row>
    <row r="27" spans="1:14" ht="36" customHeight="1">
      <c r="A27" s="377"/>
      <c r="B27" s="1097" t="s">
        <v>114</v>
      </c>
      <c r="C27" s="1098"/>
      <c r="D27" s="1098"/>
      <c r="E27" s="1099"/>
      <c r="F27" s="378"/>
      <c r="G27" s="379">
        <f>SUM(G24:G26)</f>
        <v>0</v>
      </c>
      <c r="H27" s="378"/>
      <c r="I27" s="379">
        <f>SUM(I24:I26)</f>
        <v>0</v>
      </c>
      <c r="J27" s="380">
        <f>SUM(J24:J26)</f>
        <v>0</v>
      </c>
      <c r="K27" s="381" t="s">
        <v>115</v>
      </c>
      <c r="L27" s="357">
        <f>SUM(L5:L23)</f>
        <v>0</v>
      </c>
      <c r="M27" s="333"/>
    </row>
    <row r="28" spans="1:14" ht="69" customHeight="1">
      <c r="A28" s="1088" t="s">
        <v>116</v>
      </c>
      <c r="B28" s="1088"/>
      <c r="C28" s="1088"/>
      <c r="D28" s="1088"/>
      <c r="E28" s="1088"/>
      <c r="F28" s="1088"/>
      <c r="G28" s="1088"/>
      <c r="H28" s="1088"/>
      <c r="I28" s="1088"/>
      <c r="J28" s="1088"/>
      <c r="K28" s="1088"/>
      <c r="L28" s="1088"/>
      <c r="M28" s="1088"/>
      <c r="N28"/>
    </row>
    <row r="29" spans="1:14" ht="36.75" customHeight="1">
      <c r="A29" s="1089" t="s">
        <v>100</v>
      </c>
      <c r="B29" s="1091" t="s">
        <v>101</v>
      </c>
      <c r="C29" s="1093" t="s">
        <v>4</v>
      </c>
      <c r="D29" s="1093" t="s">
        <v>102</v>
      </c>
      <c r="E29" s="1095" t="s">
        <v>103</v>
      </c>
      <c r="F29" s="1086" t="s">
        <v>104</v>
      </c>
      <c r="G29" s="1087"/>
      <c r="H29" s="1086" t="s">
        <v>105</v>
      </c>
      <c r="I29" s="1087"/>
      <c r="J29" s="1082" t="s">
        <v>43</v>
      </c>
      <c r="K29" s="1084" t="s">
        <v>44</v>
      </c>
      <c r="L29" s="1086" t="s">
        <v>117</v>
      </c>
      <c r="M29" s="1087"/>
    </row>
    <row r="30" spans="1:14" ht="24" customHeight="1" thickBot="1">
      <c r="A30" s="1090"/>
      <c r="B30" s="1092"/>
      <c r="C30" s="1094"/>
      <c r="D30" s="1094"/>
      <c r="E30" s="1096"/>
      <c r="F30" s="382" t="s">
        <v>109</v>
      </c>
      <c r="G30" s="383" t="s">
        <v>110</v>
      </c>
      <c r="H30" s="382" t="s">
        <v>109</v>
      </c>
      <c r="I30" s="383" t="s">
        <v>110</v>
      </c>
      <c r="J30" s="1083"/>
      <c r="K30" s="1085"/>
      <c r="L30" s="384" t="s">
        <v>43</v>
      </c>
      <c r="M30" s="383" t="s">
        <v>44</v>
      </c>
    </row>
    <row r="31" spans="1:14" ht="38.15" customHeight="1">
      <c r="A31" s="884"/>
      <c r="B31" s="385" t="str">
        <f t="shared" ref="B31" si="7">IF($A31="","",VLOOKUP($A31,従事者基礎情報,2))</f>
        <v/>
      </c>
      <c r="C31" s="386" t="str">
        <f t="shared" ref="C31" si="8">IF($A31="","",VLOOKUP($A31,従事者基礎情報,3))</f>
        <v/>
      </c>
      <c r="D31" s="386" t="str">
        <f t="shared" ref="D31" si="9">IF($A31="","",VLOOKUP($A31,従事者基礎情報,5))</f>
        <v/>
      </c>
      <c r="E31" s="387" t="str">
        <f>IF($A31="","",VLOOKUP(D31,従事者基礎情報!$J$4:$M$10,2))</f>
        <v/>
      </c>
      <c r="F31" s="388"/>
      <c r="G31" s="341" t="str">
        <f>IF(AND(ISNUMBER(E31),ISNUMBER(F31)),ROUND(E31*F31,0),"")</f>
        <v/>
      </c>
      <c r="H31" s="388"/>
      <c r="I31" s="389" t="str">
        <f t="shared" ref="I31" si="10">IF(AND(ISNUMBER(E31),ISNUMBER(H31)),ROUND(E31*H31,0), "")</f>
        <v/>
      </c>
      <c r="J31" s="390">
        <f>IF(ISNUMBER(G31),G31,0)</f>
        <v>0</v>
      </c>
      <c r="K31" s="391">
        <f>IF(ISNUMBER(I31),I31,0)</f>
        <v>0</v>
      </c>
      <c r="L31" s="392">
        <f t="shared" ref="L31:M33" si="11">IF(CLEAN(TRIM($B31))="通訳",0,J31)</f>
        <v>0</v>
      </c>
      <c r="M31" s="389">
        <f t="shared" si="11"/>
        <v>0</v>
      </c>
    </row>
    <row r="32" spans="1:14" ht="38.15" customHeight="1">
      <c r="A32" s="885"/>
      <c r="B32" s="394" t="str">
        <f>IF(A32="","",VLOOKUP(A32,従事者基礎情報,2))</f>
        <v/>
      </c>
      <c r="C32" s="395" t="str">
        <f>IF(A32="","",VLOOKUP(A32,従事者基礎情報,3))</f>
        <v/>
      </c>
      <c r="D32" s="395" t="str">
        <f>IF(A32="","",VLOOKUP(A32,従事者基礎情報,5))</f>
        <v/>
      </c>
      <c r="E32" s="396" t="str">
        <f>IF($A32="","",VLOOKUP(D32,従事者基礎情報!$J$4:$M$10,2))</f>
        <v/>
      </c>
      <c r="F32" s="397"/>
      <c r="G32" s="398" t="str">
        <f t="shared" ref="G32:G33" si="12">IF(AND(ISNUMBER(E32),ISNUMBER(F32)),ROUND(E32*F32,0),"")</f>
        <v/>
      </c>
      <c r="H32" s="397"/>
      <c r="I32" s="399" t="str">
        <f t="shared" ref="I32:I33" si="13">IF(AND(ISNUMBER(E32),ISNUMBER(H32)),ROUND(E32*H32,0), "")</f>
        <v/>
      </c>
      <c r="J32" s="400">
        <f t="shared" ref="J32:J33" si="14">IF(ISNUMBER(G32),G32,0)</f>
        <v>0</v>
      </c>
      <c r="K32" s="391">
        <f t="shared" ref="K32:K33" si="15">IF(ISNUMBER(I32),I32,0)</f>
        <v>0</v>
      </c>
      <c r="L32" s="401">
        <f t="shared" si="11"/>
        <v>0</v>
      </c>
      <c r="M32" s="399">
        <f t="shared" si="11"/>
        <v>0</v>
      </c>
    </row>
    <row r="33" spans="1:15" ht="38.15" customHeight="1" thickBot="1">
      <c r="A33" s="885"/>
      <c r="B33" s="402" t="str">
        <f>IF(A33="","",VLOOKUP(A33,従事者基礎情報,2))</f>
        <v/>
      </c>
      <c r="C33" s="403" t="str">
        <f>IF(A33="","",VLOOKUP(A33,従事者基礎情報,3))</f>
        <v/>
      </c>
      <c r="D33" s="403" t="str">
        <f>IF(A33="","",VLOOKUP(A33,従事者基礎情報,5))</f>
        <v/>
      </c>
      <c r="E33" s="404" t="str">
        <f>IF($A33="","",VLOOKUP(D33,従事者基礎情報!$J$4:$M$10,2))</f>
        <v/>
      </c>
      <c r="F33" s="405"/>
      <c r="G33" s="406" t="str">
        <f t="shared" si="12"/>
        <v/>
      </c>
      <c r="H33" s="405"/>
      <c r="I33" s="407" t="str">
        <f t="shared" si="13"/>
        <v/>
      </c>
      <c r="J33" s="408">
        <f t="shared" si="14"/>
        <v>0</v>
      </c>
      <c r="K33" s="409">
        <f t="shared" si="15"/>
        <v>0</v>
      </c>
      <c r="L33" s="410">
        <f t="shared" si="11"/>
        <v>0</v>
      </c>
      <c r="M33" s="407">
        <f t="shared" si="11"/>
        <v>0</v>
      </c>
    </row>
    <row r="34" spans="1:15" ht="38.15" customHeight="1" thickBot="1">
      <c r="A34" s="411"/>
      <c r="B34" s="412"/>
      <c r="C34" s="413"/>
      <c r="D34" s="413"/>
      <c r="E34" s="413"/>
      <c r="F34" s="1080" t="s">
        <v>115</v>
      </c>
      <c r="G34" s="1080"/>
      <c r="H34" s="1080"/>
      <c r="I34" s="1081"/>
      <c r="J34" s="414">
        <f>SUM(J31:J33)</f>
        <v>0</v>
      </c>
      <c r="K34" s="414">
        <f>SUM(K31:K33)</f>
        <v>0</v>
      </c>
      <c r="L34" s="415">
        <f>SUM(L31:L33)</f>
        <v>0</v>
      </c>
      <c r="M34" s="416">
        <f>SUM(M31:M33)</f>
        <v>0</v>
      </c>
      <c r="N34" s="261"/>
    </row>
    <row r="35" spans="1:15" ht="15.75" customHeight="1" thickBot="1">
      <c r="A35" s="417"/>
      <c r="B35" s="417"/>
      <c r="C35" s="417"/>
      <c r="D35" s="417"/>
      <c r="E35" s="417"/>
      <c r="F35" s="418"/>
      <c r="G35" s="418"/>
      <c r="H35" s="419"/>
      <c r="I35" s="420"/>
      <c r="J35" s="417"/>
      <c r="K35" s="421"/>
      <c r="L35" s="417"/>
      <c r="M35" s="420"/>
    </row>
    <row r="36" spans="1:15" ht="24.75" customHeight="1">
      <c r="A36" s="417"/>
      <c r="B36" s="417"/>
      <c r="C36" s="417"/>
      <c r="D36" s="417"/>
      <c r="E36" s="418"/>
      <c r="F36" s="1062" t="s">
        <v>118</v>
      </c>
      <c r="G36" s="1063"/>
      <c r="H36" s="1063"/>
      <c r="I36" s="1063"/>
      <c r="J36" s="1064"/>
      <c r="K36" s="1057" t="s">
        <v>119</v>
      </c>
      <c r="L36" s="1058"/>
      <c r="M36" s="1059"/>
    </row>
    <row r="37" spans="1:15" ht="25.5" customHeight="1" thickBot="1">
      <c r="A37" s="417"/>
      <c r="B37" s="417"/>
      <c r="C37" s="417"/>
      <c r="D37" s="417"/>
      <c r="E37" s="418"/>
      <c r="F37" s="1060" t="s">
        <v>115</v>
      </c>
      <c r="G37" s="1061"/>
      <c r="H37" s="1075" t="s">
        <v>43</v>
      </c>
      <c r="I37" s="1076"/>
      <c r="J37" s="422" t="s">
        <v>44</v>
      </c>
      <c r="K37" s="423" t="s">
        <v>115</v>
      </c>
      <c r="L37" s="424" t="s">
        <v>43</v>
      </c>
      <c r="M37" s="422" t="s">
        <v>44</v>
      </c>
    </row>
    <row r="38" spans="1:15" ht="36" customHeight="1" thickBot="1">
      <c r="A38" s="417"/>
      <c r="B38" s="417"/>
      <c r="C38" s="417"/>
      <c r="D38" s="425" t="s">
        <v>120</v>
      </c>
      <c r="E38" s="426"/>
      <c r="F38" s="1070"/>
      <c r="G38" s="1069"/>
      <c r="H38" s="1068"/>
      <c r="I38" s="1069"/>
      <c r="J38" s="886"/>
      <c r="K38" s="427"/>
      <c r="L38" s="887"/>
      <c r="M38" s="888"/>
      <c r="N38" s="1065"/>
      <c r="O38" s="1065"/>
    </row>
    <row r="39" spans="1:15" ht="36" customHeight="1" thickBot="1">
      <c r="A39" s="417"/>
      <c r="B39" s="417"/>
      <c r="C39" s="417"/>
      <c r="D39" s="428" t="s">
        <v>121</v>
      </c>
      <c r="E39" s="429"/>
      <c r="F39" s="1071">
        <f>J27</f>
        <v>0</v>
      </c>
      <c r="G39" s="1072"/>
      <c r="H39" s="1077">
        <f>SUM(I27,J34)-K34</f>
        <v>0</v>
      </c>
      <c r="I39" s="1078"/>
      <c r="J39" s="430">
        <f>F39-H39</f>
        <v>0</v>
      </c>
      <c r="K39" s="431">
        <f>L27</f>
        <v>0</v>
      </c>
      <c r="L39" s="432">
        <f>L27-M34+L34</f>
        <v>0</v>
      </c>
      <c r="M39" s="433">
        <f>K39-L39</f>
        <v>0</v>
      </c>
      <c r="N39" s="255"/>
      <c r="O39" s="255"/>
    </row>
    <row r="40" spans="1:15" ht="36" customHeight="1" thickBot="1">
      <c r="A40" s="417"/>
      <c r="B40" s="417"/>
      <c r="C40" s="417"/>
      <c r="D40" s="434" t="s">
        <v>122</v>
      </c>
      <c r="E40" s="435"/>
      <c r="F40" s="1073">
        <f>IF(F39&lt;F38,F39,F38)</f>
        <v>0</v>
      </c>
      <c r="G40" s="1074"/>
      <c r="H40" s="1079">
        <f>IF(F40=0,0,H39)</f>
        <v>0</v>
      </c>
      <c r="I40" s="1074"/>
      <c r="J40" s="436">
        <f>IF(F40=0,0,F40-H40)</f>
        <v>0</v>
      </c>
      <c r="K40" s="437">
        <f>IF(K39&lt;K38,K39,K38)</f>
        <v>0</v>
      </c>
      <c r="L40" s="438">
        <f>IF(K40=0,0,L39)</f>
        <v>0</v>
      </c>
      <c r="M40" s="439">
        <f>K40-L40</f>
        <v>0</v>
      </c>
      <c r="N40" s="255"/>
      <c r="O40" s="256"/>
    </row>
    <row r="41" spans="1:15" ht="11.25" customHeight="1">
      <c r="A41" s="417"/>
      <c r="B41" s="417"/>
      <c r="C41" s="417"/>
      <c r="D41" s="417"/>
      <c r="E41" s="417"/>
      <c r="F41" s="440"/>
      <c r="G41" s="440"/>
      <c r="H41" s="441"/>
      <c r="I41" s="441"/>
      <c r="J41" s="417"/>
      <c r="K41" s="417"/>
      <c r="L41" s="417"/>
      <c r="M41" s="442"/>
      <c r="N41" s="255"/>
      <c r="O41" s="256"/>
    </row>
    <row r="42" spans="1:15" ht="64.5" customHeight="1">
      <c r="A42" s="417"/>
      <c r="B42" s="1066" t="s">
        <v>123</v>
      </c>
      <c r="C42" s="1067"/>
      <c r="D42" s="1067"/>
      <c r="E42" s="1067"/>
      <c r="F42" s="1067"/>
      <c r="G42" s="1067"/>
      <c r="H42" s="1067"/>
      <c r="I42" s="1067"/>
      <c r="J42" s="1067"/>
      <c r="K42" s="1067"/>
      <c r="L42" s="1067"/>
      <c r="M42" s="443"/>
    </row>
  </sheetData>
  <mergeCells count="36">
    <mergeCell ref="F34:I34"/>
    <mergeCell ref="J29:J30"/>
    <mergeCell ref="K29:K30"/>
    <mergeCell ref="L29:M29"/>
    <mergeCell ref="A3:A4"/>
    <mergeCell ref="A28:M28"/>
    <mergeCell ref="A29:A30"/>
    <mergeCell ref="B29:B30"/>
    <mergeCell ref="C29:C30"/>
    <mergeCell ref="D29:D30"/>
    <mergeCell ref="E29:E30"/>
    <mergeCell ref="F29:G29"/>
    <mergeCell ref="H29:I29"/>
    <mergeCell ref="B27:E27"/>
    <mergeCell ref="K36:M36"/>
    <mergeCell ref="F37:G37"/>
    <mergeCell ref="F36:J36"/>
    <mergeCell ref="N38:O38"/>
    <mergeCell ref="B42:L42"/>
    <mergeCell ref="H38:I38"/>
    <mergeCell ref="F38:G38"/>
    <mergeCell ref="F39:G39"/>
    <mergeCell ref="F40:G40"/>
    <mergeCell ref="H37:I37"/>
    <mergeCell ref="H39:I39"/>
    <mergeCell ref="H40:I40"/>
    <mergeCell ref="B2:L2"/>
    <mergeCell ref="J3:J4"/>
    <mergeCell ref="K3:K4"/>
    <mergeCell ref="L3:L4"/>
    <mergeCell ref="B3:B4"/>
    <mergeCell ref="C3:C4"/>
    <mergeCell ref="D3:D4"/>
    <mergeCell ref="E3:E4"/>
    <mergeCell ref="F3:G3"/>
    <mergeCell ref="H3:I3"/>
  </mergeCells>
  <phoneticPr fontId="1"/>
  <printOptions horizontalCentered="1"/>
  <pageMargins left="0.31496062992125984" right="0.43307086614173229" top="0.55118110236220474" bottom="0.35433070866141736" header="0.31496062992125984" footer="0.31496062992125984"/>
  <pageSetup paperSize="9" scale="61" orientation="landscape" r:id="rId1"/>
  <headerFooter>
    <oddHeader>&amp;R一部不課税化（2023.06版）</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28"/>
  <sheetViews>
    <sheetView view="pageBreakPreview" zoomScaleNormal="100" zoomScaleSheetLayoutView="100" workbookViewId="0">
      <selection activeCell="B30" sqref="B30"/>
    </sheetView>
  </sheetViews>
  <sheetFormatPr defaultColWidth="10.58203125" defaultRowHeight="16.5" customHeight="1" outlineLevelRow="1"/>
  <cols>
    <col min="1" max="1" width="8.08203125" style="6" customWidth="1"/>
    <col min="2" max="2" width="20.58203125" style="6" customWidth="1"/>
    <col min="3" max="3" width="24.58203125" style="6" customWidth="1"/>
    <col min="4" max="4" width="28.58203125" style="6" customWidth="1"/>
    <col min="5" max="5" width="6.58203125" style="6" customWidth="1"/>
    <col min="6" max="6" width="24.58203125" style="6" customWidth="1"/>
    <col min="7" max="7" width="18.58203125" style="6" customWidth="1"/>
    <col min="8" max="16384" width="10.58203125" style="6"/>
  </cols>
  <sheetData>
    <row r="1" spans="1:7" ht="16.5" customHeight="1">
      <c r="G1" s="140" t="s">
        <v>124</v>
      </c>
    </row>
    <row r="2" spans="1:7" s="4" customFormat="1" ht="24" customHeight="1">
      <c r="B2" s="1105" t="s">
        <v>125</v>
      </c>
      <c r="C2" s="1105"/>
      <c r="D2" s="1105"/>
      <c r="E2" s="1105"/>
      <c r="F2" s="959"/>
      <c r="G2" s="959"/>
    </row>
    <row r="3" spans="1:7" s="4" customFormat="1" ht="16.5" customHeight="1" thickBot="1">
      <c r="A3" s="136"/>
      <c r="B3" s="1100"/>
      <c r="C3" s="1100"/>
      <c r="D3" s="1100"/>
      <c r="E3" s="1100"/>
      <c r="F3" s="1101"/>
      <c r="G3" s="1101"/>
    </row>
    <row r="4" spans="1:7" ht="33" customHeight="1" thickBot="1">
      <c r="A4" s="823" t="s">
        <v>126</v>
      </c>
      <c r="B4" s="822" t="s">
        <v>127</v>
      </c>
      <c r="C4" s="5" t="s">
        <v>128</v>
      </c>
      <c r="D4" s="5" t="s">
        <v>129</v>
      </c>
      <c r="E4" s="5" t="s">
        <v>130</v>
      </c>
      <c r="F4" s="957"/>
    </row>
    <row r="5" spans="1:7" ht="33" customHeight="1" thickTop="1">
      <c r="A5" s="69">
        <v>1</v>
      </c>
      <c r="B5" s="93" t="str">
        <f t="shared" ref="B5:B24" si="0">IF($A5="","",VLOOKUP($A5,従事者基礎情報,2))</f>
        <v>□原　×子</v>
      </c>
      <c r="C5" s="94" t="str">
        <f t="shared" ref="C5:C24" si="1">IF($A5="","",VLOOKUP($A5,従事者基礎情報,3))</f>
        <v>交差点設計</v>
      </c>
      <c r="D5" s="94" t="str">
        <f t="shared" ref="D5:D24" si="2">IF($A5="","",VLOOKUP($A5,従事者基礎情報,4))</f>
        <v>新宿プラニング</v>
      </c>
      <c r="E5" s="953">
        <f>IF($A5="","",VLOOKUP($A5,従事者基礎情報,5))</f>
        <v>2</v>
      </c>
      <c r="F5" s="958"/>
      <c r="G5" s="956"/>
    </row>
    <row r="6" spans="1:7" ht="33" customHeight="1">
      <c r="A6" s="69">
        <v>2</v>
      </c>
      <c r="B6" s="93" t="str">
        <f t="shared" si="0"/>
        <v>○山　△男</v>
      </c>
      <c r="C6" s="94" t="str">
        <f t="shared" si="1"/>
        <v>交通計画Ⅱ</v>
      </c>
      <c r="D6" s="94" t="str">
        <f t="shared" si="2"/>
        <v>麹町設計(補強：○×企画)</v>
      </c>
      <c r="E6" s="953">
        <f t="shared" ref="E6:E24" si="3">IF($A6="","",VLOOKUP($A6,従事者基礎情報,5))</f>
        <v>2</v>
      </c>
      <c r="F6" s="958"/>
      <c r="G6" s="956"/>
    </row>
    <row r="7" spans="1:7" ht="33" customHeight="1">
      <c r="A7" s="69">
        <v>3</v>
      </c>
      <c r="B7" s="96" t="str">
        <f t="shared" si="0"/>
        <v>○野　△子（前任）</v>
      </c>
      <c r="C7" s="94" t="str">
        <f t="shared" si="1"/>
        <v>ジェンダー分析</v>
      </c>
      <c r="D7" s="94" t="str">
        <f t="shared" si="2"/>
        <v>３Ｊコンサルタンツ（株）</v>
      </c>
      <c r="E7" s="953">
        <f t="shared" si="3"/>
        <v>3</v>
      </c>
      <c r="F7" s="958"/>
      <c r="G7" s="956"/>
    </row>
    <row r="8" spans="1:7" ht="33" customHeight="1">
      <c r="A8" s="69">
        <v>4</v>
      </c>
      <c r="B8" s="96" t="str">
        <f t="shared" si="0"/>
        <v>道路計画</v>
      </c>
      <c r="C8" s="94" t="str">
        <f t="shared" si="1"/>
        <v>×木　〇子</v>
      </c>
      <c r="D8" s="95" t="str">
        <f t="shared" si="2"/>
        <v>新宿プラニング</v>
      </c>
      <c r="E8" s="953">
        <f t="shared" si="3"/>
        <v>4</v>
      </c>
      <c r="F8" s="958"/>
      <c r="G8" s="956"/>
    </row>
    <row r="9" spans="1:7" ht="33" customHeight="1">
      <c r="A9" s="69">
        <v>5</v>
      </c>
      <c r="B9" s="101" t="str">
        <f t="shared" si="0"/>
        <v>道路計画（D枠）</v>
      </c>
      <c r="C9" s="102" t="str">
        <f t="shared" si="1"/>
        <v>□川　×代</v>
      </c>
      <c r="D9" s="102" t="str">
        <f t="shared" si="2"/>
        <v>新宿プラニング</v>
      </c>
      <c r="E9" s="954">
        <f t="shared" si="3"/>
        <v>4</v>
      </c>
      <c r="F9" s="955"/>
      <c r="G9" s="956"/>
    </row>
    <row r="10" spans="1:7" ht="33" hidden="1" customHeight="1" outlineLevel="1">
      <c r="A10" s="69"/>
      <c r="B10" s="101" t="str">
        <f t="shared" si="0"/>
        <v/>
      </c>
      <c r="C10" s="102" t="str">
        <f t="shared" si="1"/>
        <v/>
      </c>
      <c r="D10" s="102" t="str">
        <f t="shared" si="2"/>
        <v/>
      </c>
      <c r="E10" s="954" t="str">
        <f t="shared" si="3"/>
        <v/>
      </c>
      <c r="F10" s="955"/>
      <c r="G10" s="956"/>
    </row>
    <row r="11" spans="1:7" ht="33" hidden="1" customHeight="1" outlineLevel="1">
      <c r="A11" s="69"/>
      <c r="B11" s="101" t="str">
        <f t="shared" si="0"/>
        <v/>
      </c>
      <c r="C11" s="102" t="str">
        <f t="shared" si="1"/>
        <v/>
      </c>
      <c r="D11" s="102" t="str">
        <f t="shared" si="2"/>
        <v/>
      </c>
      <c r="E11" s="954" t="str">
        <f t="shared" si="3"/>
        <v/>
      </c>
      <c r="F11" s="955"/>
      <c r="G11" s="956"/>
    </row>
    <row r="12" spans="1:7" ht="33" hidden="1" customHeight="1" outlineLevel="1">
      <c r="A12" s="69"/>
      <c r="B12" s="101" t="str">
        <f t="shared" si="0"/>
        <v/>
      </c>
      <c r="C12" s="102" t="str">
        <f t="shared" si="1"/>
        <v/>
      </c>
      <c r="D12" s="102" t="str">
        <f t="shared" si="2"/>
        <v/>
      </c>
      <c r="E12" s="954" t="str">
        <f t="shared" si="3"/>
        <v/>
      </c>
      <c r="F12" s="955"/>
      <c r="G12" s="956"/>
    </row>
    <row r="13" spans="1:7" ht="33" hidden="1" customHeight="1" outlineLevel="1">
      <c r="A13" s="69"/>
      <c r="B13" s="101" t="str">
        <f t="shared" si="0"/>
        <v/>
      </c>
      <c r="C13" s="102" t="str">
        <f t="shared" si="1"/>
        <v/>
      </c>
      <c r="D13" s="102" t="str">
        <f t="shared" si="2"/>
        <v/>
      </c>
      <c r="E13" s="954" t="str">
        <f t="shared" si="3"/>
        <v/>
      </c>
      <c r="F13" s="955"/>
      <c r="G13" s="956"/>
    </row>
    <row r="14" spans="1:7" ht="33" hidden="1" customHeight="1" outlineLevel="1">
      <c r="A14" s="69"/>
      <c r="B14" s="101" t="str">
        <f t="shared" si="0"/>
        <v/>
      </c>
      <c r="C14" s="102" t="str">
        <f t="shared" si="1"/>
        <v/>
      </c>
      <c r="D14" s="102" t="str">
        <f t="shared" si="2"/>
        <v/>
      </c>
      <c r="E14" s="954" t="str">
        <f t="shared" si="3"/>
        <v/>
      </c>
      <c r="F14" s="955"/>
      <c r="G14" s="956"/>
    </row>
    <row r="15" spans="1:7" ht="33" hidden="1" customHeight="1" outlineLevel="1">
      <c r="A15" s="69"/>
      <c r="B15" s="101" t="str">
        <f t="shared" si="0"/>
        <v/>
      </c>
      <c r="C15" s="102" t="str">
        <f t="shared" si="1"/>
        <v/>
      </c>
      <c r="D15" s="102" t="str">
        <f t="shared" si="2"/>
        <v/>
      </c>
      <c r="E15" s="954" t="str">
        <f t="shared" si="3"/>
        <v/>
      </c>
      <c r="F15" s="955"/>
      <c r="G15" s="956"/>
    </row>
    <row r="16" spans="1:7" ht="33" hidden="1" customHeight="1" outlineLevel="1">
      <c r="A16" s="69"/>
      <c r="B16" s="101" t="str">
        <f t="shared" si="0"/>
        <v/>
      </c>
      <c r="C16" s="102" t="str">
        <f t="shared" si="1"/>
        <v/>
      </c>
      <c r="D16" s="102" t="str">
        <f t="shared" si="2"/>
        <v/>
      </c>
      <c r="E16" s="954" t="str">
        <f t="shared" si="3"/>
        <v/>
      </c>
      <c r="F16" s="955"/>
      <c r="G16" s="956"/>
    </row>
    <row r="17" spans="1:7" ht="33" hidden="1" customHeight="1" outlineLevel="1">
      <c r="A17" s="69"/>
      <c r="B17" s="101" t="str">
        <f t="shared" si="0"/>
        <v/>
      </c>
      <c r="C17" s="102" t="str">
        <f t="shared" si="1"/>
        <v/>
      </c>
      <c r="D17" s="102" t="str">
        <f t="shared" si="2"/>
        <v/>
      </c>
      <c r="E17" s="954" t="str">
        <f t="shared" si="3"/>
        <v/>
      </c>
      <c r="F17" s="955"/>
      <c r="G17" s="956"/>
    </row>
    <row r="18" spans="1:7" ht="33" hidden="1" customHeight="1" outlineLevel="1">
      <c r="A18" s="69"/>
      <c r="B18" s="101" t="str">
        <f t="shared" si="0"/>
        <v/>
      </c>
      <c r="C18" s="102" t="str">
        <f t="shared" si="1"/>
        <v/>
      </c>
      <c r="D18" s="102" t="str">
        <f t="shared" si="2"/>
        <v/>
      </c>
      <c r="E18" s="954" t="str">
        <f t="shared" si="3"/>
        <v/>
      </c>
      <c r="F18" s="955"/>
      <c r="G18" s="956"/>
    </row>
    <row r="19" spans="1:7" ht="33" hidden="1" customHeight="1" outlineLevel="1">
      <c r="A19" s="69"/>
      <c r="B19" s="101" t="str">
        <f t="shared" si="0"/>
        <v/>
      </c>
      <c r="C19" s="102" t="str">
        <f t="shared" si="1"/>
        <v/>
      </c>
      <c r="D19" s="102" t="str">
        <f t="shared" si="2"/>
        <v/>
      </c>
      <c r="E19" s="954" t="str">
        <f t="shared" si="3"/>
        <v/>
      </c>
      <c r="F19" s="955"/>
      <c r="G19" s="956"/>
    </row>
    <row r="20" spans="1:7" ht="33" hidden="1" customHeight="1" outlineLevel="1">
      <c r="A20" s="69"/>
      <c r="B20" s="101" t="str">
        <f t="shared" si="0"/>
        <v/>
      </c>
      <c r="C20" s="102" t="str">
        <f t="shared" si="1"/>
        <v/>
      </c>
      <c r="D20" s="102" t="str">
        <f t="shared" si="2"/>
        <v/>
      </c>
      <c r="E20" s="954" t="str">
        <f t="shared" si="3"/>
        <v/>
      </c>
      <c r="F20" s="955"/>
      <c r="G20" s="956"/>
    </row>
    <row r="21" spans="1:7" ht="33" hidden="1" customHeight="1" outlineLevel="1">
      <c r="A21" s="69"/>
      <c r="B21" s="101" t="str">
        <f t="shared" si="0"/>
        <v/>
      </c>
      <c r="C21" s="102" t="str">
        <f t="shared" si="1"/>
        <v/>
      </c>
      <c r="D21" s="102" t="str">
        <f t="shared" si="2"/>
        <v/>
      </c>
      <c r="E21" s="954" t="str">
        <f t="shared" si="3"/>
        <v/>
      </c>
      <c r="F21" s="955"/>
      <c r="G21" s="956"/>
    </row>
    <row r="22" spans="1:7" ht="33" hidden="1" customHeight="1" outlineLevel="1">
      <c r="A22" s="69"/>
      <c r="B22" s="101" t="str">
        <f t="shared" si="0"/>
        <v/>
      </c>
      <c r="C22" s="102" t="str">
        <f t="shared" si="1"/>
        <v/>
      </c>
      <c r="D22" s="102" t="str">
        <f t="shared" si="2"/>
        <v/>
      </c>
      <c r="E22" s="954" t="str">
        <f t="shared" si="3"/>
        <v/>
      </c>
      <c r="F22" s="955"/>
      <c r="G22" s="956"/>
    </row>
    <row r="23" spans="1:7" ht="33" hidden="1" customHeight="1" outlineLevel="1">
      <c r="A23" s="69"/>
      <c r="B23" s="101" t="str">
        <f t="shared" si="0"/>
        <v/>
      </c>
      <c r="C23" s="102" t="str">
        <f t="shared" si="1"/>
        <v/>
      </c>
      <c r="D23" s="102" t="str">
        <f t="shared" si="2"/>
        <v/>
      </c>
      <c r="E23" s="954" t="str">
        <f t="shared" si="3"/>
        <v/>
      </c>
      <c r="F23" s="955"/>
      <c r="G23" s="956"/>
    </row>
    <row r="24" spans="1:7" ht="33" customHeight="1" collapsed="1" thickBot="1">
      <c r="A24" s="69">
        <v>20</v>
      </c>
      <c r="B24" s="96" t="str">
        <f t="shared" si="0"/>
        <v>法西　●子</v>
      </c>
      <c r="C24" s="94" t="str">
        <f t="shared" si="1"/>
        <v>通訳</v>
      </c>
      <c r="D24" s="94" t="str">
        <f t="shared" si="2"/>
        <v>通訳センター株式会社</v>
      </c>
      <c r="E24" s="953">
        <f t="shared" si="3"/>
        <v>4</v>
      </c>
      <c r="F24" s="955"/>
      <c r="G24" s="956"/>
    </row>
    <row r="25" spans="1:7" ht="45.75" customHeight="1">
      <c r="B25" s="1102"/>
      <c r="C25" s="1103"/>
      <c r="D25" s="1103"/>
      <c r="E25" s="1103"/>
      <c r="F25" s="1104"/>
      <c r="G25" s="1104"/>
    </row>
    <row r="26" spans="1:7" ht="18" customHeight="1">
      <c r="B26" s="7"/>
      <c r="C26" s="7"/>
      <c r="D26" s="7"/>
      <c r="E26" s="7"/>
      <c r="F26" s="7"/>
      <c r="G26" s="7"/>
    </row>
    <row r="27" spans="1:7" s="7" customFormat="1" ht="16.5" customHeight="1"/>
    <row r="28" spans="1:7" s="7" customFormat="1" ht="16.5" customHeight="1">
      <c r="B28" s="6"/>
      <c r="C28" s="6"/>
      <c r="D28" s="6"/>
      <c r="E28" s="6"/>
      <c r="F28" s="6"/>
      <c r="G28" s="6"/>
    </row>
  </sheetData>
  <mergeCells count="3">
    <mergeCell ref="B3:G3"/>
    <mergeCell ref="B25:G25"/>
    <mergeCell ref="B2:E2"/>
  </mergeCells>
  <phoneticPr fontId="1"/>
  <printOptions horizontalCentered="1"/>
  <pageMargins left="0.31496062992125984" right="0.43307086614173229" top="0.55118110236220474" bottom="0.35433070866141736" header="0.31496062992125984" footer="0.31496062992125984"/>
  <pageSetup paperSize="9" scale="98" orientation="landscape" r:id="rId1"/>
  <headerFooter>
    <oddHeader>&amp;R一部不課税化（2023.06版）</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O44"/>
  <sheetViews>
    <sheetView view="pageBreakPreview" zoomScale="75" zoomScaleNormal="75" zoomScaleSheetLayoutView="75" zoomScalePageLayoutView="80" workbookViewId="0">
      <selection activeCell="C11" sqref="C11"/>
    </sheetView>
  </sheetViews>
  <sheetFormatPr defaultColWidth="6.08203125" defaultRowHeight="14"/>
  <cols>
    <col min="1" max="1" width="16.08203125" style="8" customWidth="1"/>
    <col min="2" max="2" width="16.58203125" style="8" customWidth="1"/>
    <col min="3" max="3" width="20.58203125" style="8" customWidth="1"/>
    <col min="4" max="4" width="16.58203125" style="8" customWidth="1"/>
    <col min="5" max="5" width="25.08203125" style="8" customWidth="1"/>
    <col min="6" max="6" width="8.75" style="129" customWidth="1"/>
    <col min="7" max="7" width="6.5" style="129" customWidth="1"/>
    <col min="8" max="8" width="15.58203125" style="28" customWidth="1"/>
    <col min="9" max="9" width="7" style="8" customWidth="1"/>
    <col min="10" max="10" width="9.25" style="8" customWidth="1"/>
    <col min="11" max="11" width="7.75" style="8" customWidth="1"/>
    <col min="12" max="12" width="10.75" style="8" customWidth="1"/>
    <col min="13" max="13" width="3.5" style="8" customWidth="1"/>
    <col min="14" max="14" width="6.08203125" style="8" customWidth="1"/>
    <col min="15" max="15" width="21.75" style="8" customWidth="1"/>
    <col min="16" max="16384" width="6.08203125" style="8"/>
  </cols>
  <sheetData>
    <row r="1" spans="1:15" ht="21" customHeight="1">
      <c r="A1" s="444"/>
      <c r="H1" s="18" t="s">
        <v>131</v>
      </c>
      <c r="I1" s="9"/>
      <c r="J1" s="9"/>
      <c r="K1" s="10"/>
    </row>
    <row r="2" spans="1:15" ht="36" customHeight="1">
      <c r="A2" s="1106" t="s">
        <v>132</v>
      </c>
      <c r="B2" s="1106"/>
      <c r="C2" s="1106"/>
      <c r="D2" s="1106"/>
      <c r="E2" s="1106"/>
      <c r="F2" s="1106"/>
      <c r="G2" s="1106"/>
      <c r="H2" s="1106"/>
      <c r="I2" s="11"/>
      <c r="J2" s="11"/>
      <c r="K2" s="11"/>
      <c r="L2" s="11"/>
      <c r="M2" s="11"/>
      <c r="N2" s="11"/>
      <c r="O2" s="11"/>
    </row>
    <row r="3" spans="1:15" ht="21" customHeight="1">
      <c r="A3" s="11"/>
      <c r="B3" s="11"/>
      <c r="C3" s="11"/>
      <c r="D3" s="11"/>
      <c r="E3" s="11"/>
      <c r="F3" s="130"/>
      <c r="G3" s="130"/>
      <c r="H3" s="12"/>
      <c r="I3" s="11"/>
      <c r="J3" s="11"/>
      <c r="K3" s="11"/>
      <c r="L3" s="11"/>
      <c r="M3" s="11"/>
      <c r="N3" s="11"/>
      <c r="O3" s="11"/>
    </row>
    <row r="4" spans="1:15" ht="24.75" customHeight="1">
      <c r="A4" s="13" t="s">
        <v>133</v>
      </c>
      <c r="B4" s="965"/>
      <c r="G4" s="131"/>
      <c r="H4" s="14"/>
    </row>
    <row r="5" spans="1:15" ht="24.75" customHeight="1">
      <c r="A5" s="241" t="s">
        <v>134</v>
      </c>
      <c r="B5" s="965"/>
      <c r="G5" s="131"/>
      <c r="H5" s="14"/>
    </row>
    <row r="6" spans="1:15" s="9" customFormat="1" ht="30" customHeight="1">
      <c r="A6" s="22" t="s">
        <v>135</v>
      </c>
      <c r="B6" s="299"/>
      <c r="C6" s="22" t="s">
        <v>136</v>
      </c>
      <c r="D6" s="78"/>
      <c r="E6" s="9" t="s">
        <v>137</v>
      </c>
      <c r="F6" s="1107">
        <f>ROUNDDOWN(B6*D6/100,0)</f>
        <v>0</v>
      </c>
      <c r="G6" s="1108"/>
      <c r="H6" s="15" t="s">
        <v>138</v>
      </c>
      <c r="I6" s="16"/>
    </row>
    <row r="7" spans="1:15" s="9" customFormat="1" ht="30" customHeight="1">
      <c r="A7" s="1123" t="s">
        <v>139</v>
      </c>
      <c r="B7" s="1123"/>
      <c r="E7" s="18"/>
      <c r="F7" s="1109"/>
      <c r="G7" s="1109"/>
      <c r="H7" s="19"/>
    </row>
    <row r="8" spans="1:15" s="9" customFormat="1">
      <c r="F8" s="966"/>
      <c r="G8" s="262"/>
      <c r="H8" s="17"/>
    </row>
    <row r="9" spans="1:15" s="9" customFormat="1" ht="29.25" customHeight="1">
      <c r="E9" s="20" t="s">
        <v>140</v>
      </c>
      <c r="F9" s="1110"/>
      <c r="G9" s="1111"/>
      <c r="H9" s="19" t="s">
        <v>138</v>
      </c>
    </row>
    <row r="10" spans="1:15" s="9" customFormat="1" ht="29.25" customHeight="1" thickBot="1">
      <c r="E10" s="833" t="s">
        <v>141</v>
      </c>
      <c r="F10" s="1114">
        <f>F6</f>
        <v>0</v>
      </c>
      <c r="G10" s="1115"/>
      <c r="H10" s="19" t="s">
        <v>138</v>
      </c>
    </row>
    <row r="11" spans="1:15" s="9" customFormat="1" ht="29.25" customHeight="1" thickBot="1">
      <c r="D11" s="74"/>
      <c r="E11" s="141" t="s">
        <v>142</v>
      </c>
      <c r="F11" s="1116">
        <f>IF($F$9&gt;$F$10,$F$10,$F$9)</f>
        <v>0</v>
      </c>
      <c r="G11" s="1117" t="e">
        <f>IF($F$32&gt;#REF!,#REF!,$F$32)</f>
        <v>#REF!</v>
      </c>
      <c r="H11" s="19" t="s">
        <v>138</v>
      </c>
    </row>
    <row r="12" spans="1:15" s="9" customFormat="1" ht="40.5" customHeight="1">
      <c r="C12" s="22"/>
      <c r="D12" s="22"/>
      <c r="E12" s="1123" t="s">
        <v>143</v>
      </c>
      <c r="F12" s="1123"/>
      <c r="G12" s="1123"/>
      <c r="H12" s="23"/>
      <c r="I12" s="22"/>
    </row>
    <row r="13" spans="1:15" s="9" customFormat="1" ht="40.5" customHeight="1">
      <c r="A13" s="241" t="s">
        <v>144</v>
      </c>
      <c r="B13" s="965"/>
      <c r="C13" s="8"/>
      <c r="D13" s="8"/>
      <c r="E13" s="8"/>
      <c r="F13" s="129"/>
      <c r="G13" s="131"/>
      <c r="H13" s="14"/>
      <c r="I13" s="22"/>
    </row>
    <row r="14" spans="1:15" s="9" customFormat="1" ht="40.5" customHeight="1">
      <c r="A14" s="22" t="s">
        <v>135</v>
      </c>
      <c r="B14" s="299"/>
      <c r="C14" s="22" t="s">
        <v>136</v>
      </c>
      <c r="D14" s="78"/>
      <c r="E14" s="9" t="s">
        <v>137</v>
      </c>
      <c r="F14" s="1139">
        <f>ROUNDDOWN(B14*D14/100,0)</f>
        <v>0</v>
      </c>
      <c r="G14" s="1140"/>
      <c r="H14" s="15" t="s">
        <v>138</v>
      </c>
      <c r="I14" s="22"/>
    </row>
    <row r="15" spans="1:15" s="9" customFormat="1" ht="40.5" customHeight="1">
      <c r="A15" s="1123" t="s">
        <v>139</v>
      </c>
      <c r="B15" s="1123"/>
      <c r="E15" s="18"/>
      <c r="F15" s="1109"/>
      <c r="G15" s="1109"/>
      <c r="H15" s="19"/>
      <c r="I15" s="22"/>
    </row>
    <row r="16" spans="1:15" s="9" customFormat="1" ht="40.5" customHeight="1">
      <c r="F16" s="966"/>
      <c r="G16" s="262"/>
      <c r="H16" s="17"/>
      <c r="I16" s="22"/>
    </row>
    <row r="17" spans="1:13" s="9" customFormat="1" ht="40.5" customHeight="1">
      <c r="A17" s="1126" t="s">
        <v>145</v>
      </c>
      <c r="B17" s="1126"/>
      <c r="C17" s="834"/>
      <c r="D17" s="834"/>
      <c r="E17" s="835"/>
      <c r="F17" s="1127">
        <f>F11-F14</f>
        <v>0</v>
      </c>
      <c r="G17" s="1128"/>
      <c r="H17" s="19" t="s">
        <v>138</v>
      </c>
      <c r="I17" s="22"/>
    </row>
    <row r="18" spans="1:13" s="9" customFormat="1" ht="40.5" customHeight="1">
      <c r="A18" s="964"/>
      <c r="B18" s="964"/>
      <c r="C18" s="22"/>
      <c r="D18" s="22"/>
      <c r="E18" s="963"/>
      <c r="F18" s="963"/>
      <c r="G18" s="963"/>
      <c r="H18" s="19"/>
      <c r="I18" s="22"/>
    </row>
    <row r="19" spans="1:13" s="9" customFormat="1" ht="40.5" customHeight="1" thickBot="1">
      <c r="A19" s="964"/>
      <c r="B19" s="964"/>
      <c r="C19" s="22"/>
      <c r="D19" s="22"/>
      <c r="E19" s="963"/>
      <c r="F19" s="963"/>
      <c r="G19" s="963"/>
      <c r="H19" s="19"/>
      <c r="I19" s="22"/>
    </row>
    <row r="20" spans="1:13" s="9" customFormat="1" ht="25.5" customHeight="1">
      <c r="A20" s="1129" t="s">
        <v>146</v>
      </c>
      <c r="B20" s="1130"/>
      <c r="C20" s="1130"/>
      <c r="D20" s="1130"/>
      <c r="E20" s="1130"/>
      <c r="F20" s="1130"/>
      <c r="G20" s="1130"/>
      <c r="H20" s="1131"/>
      <c r="I20" s="22"/>
    </row>
    <row r="21" spans="1:13" s="9" customFormat="1" ht="30" customHeight="1">
      <c r="A21" s="445" t="s">
        <v>118</v>
      </c>
      <c r="B21" s="137"/>
      <c r="C21" s="75" t="s">
        <v>136</v>
      </c>
      <c r="D21" s="79"/>
      <c r="E21" s="75" t="s">
        <v>137</v>
      </c>
      <c r="F21" s="1118">
        <f>ROUNDDOWN(B21*D21/100,0)</f>
        <v>0</v>
      </c>
      <c r="G21" s="1119"/>
      <c r="H21" s="142" t="s">
        <v>138</v>
      </c>
      <c r="I21" s="16"/>
    </row>
    <row r="22" spans="1:13" s="9" customFormat="1" ht="30" customHeight="1">
      <c r="A22" s="1124" t="s">
        <v>147</v>
      </c>
      <c r="B22" s="1125"/>
      <c r="C22" s="75"/>
      <c r="D22" s="75"/>
      <c r="E22" s="144"/>
      <c r="F22" s="1120"/>
      <c r="G22" s="1120"/>
      <c r="H22" s="145"/>
    </row>
    <row r="23" spans="1:13" s="9" customFormat="1">
      <c r="A23" s="146"/>
      <c r="B23" s="75"/>
      <c r="C23" s="75"/>
      <c r="D23" s="75"/>
      <c r="E23" s="75"/>
      <c r="F23" s="133"/>
      <c r="G23" s="133"/>
      <c r="H23" s="143"/>
    </row>
    <row r="24" spans="1:13" s="9" customFormat="1" ht="30" customHeight="1" thickBot="1">
      <c r="A24" s="146"/>
      <c r="B24" s="75"/>
      <c r="C24" s="75"/>
      <c r="D24" s="75"/>
      <c r="E24" s="76" t="s">
        <v>140</v>
      </c>
      <c r="F24" s="1121"/>
      <c r="G24" s="1122"/>
      <c r="H24" s="145" t="s">
        <v>138</v>
      </c>
    </row>
    <row r="25" spans="1:13" s="9" customFormat="1" ht="30" customHeight="1" thickBot="1">
      <c r="A25" s="146"/>
      <c r="B25" s="75"/>
      <c r="C25" s="75"/>
      <c r="D25" s="75"/>
      <c r="E25" s="852" t="s">
        <v>148</v>
      </c>
      <c r="F25" s="1112">
        <f>F21</f>
        <v>0</v>
      </c>
      <c r="G25" s="1113"/>
      <c r="H25" s="145" t="s">
        <v>138</v>
      </c>
    </row>
    <row r="26" spans="1:13" s="9" customFormat="1" ht="24" customHeight="1" thickBot="1">
      <c r="A26" s="147"/>
      <c r="B26" s="148"/>
      <c r="C26" s="148"/>
      <c r="D26" s="446"/>
      <c r="E26" s="1141" t="s">
        <v>149</v>
      </c>
      <c r="F26" s="1141"/>
      <c r="G26" s="1141"/>
      <c r="H26" s="447"/>
    </row>
    <row r="27" spans="1:13" s="9" customFormat="1" ht="16.5">
      <c r="E27" s="77"/>
      <c r="F27" s="134"/>
      <c r="G27" s="134"/>
      <c r="H27" s="19"/>
    </row>
    <row r="28" spans="1:13" s="9" customFormat="1" ht="22.5" customHeight="1">
      <c r="A28" s="260"/>
      <c r="B28" s="964"/>
      <c r="C28" s="964"/>
      <c r="D28" s="964"/>
      <c r="E28" s="964"/>
      <c r="F28" s="964"/>
      <c r="G28" s="964"/>
      <c r="H28" s="964"/>
      <c r="I28" s="964"/>
    </row>
    <row r="29" spans="1:13" s="9" customFormat="1" ht="24.75" customHeight="1">
      <c r="A29" s="13" t="s">
        <v>150</v>
      </c>
      <c r="B29" s="965"/>
      <c r="C29" s="965"/>
      <c r="D29" s="965"/>
      <c r="E29" s="965"/>
      <c r="F29" s="135"/>
      <c r="G29" s="135"/>
      <c r="H29" s="23"/>
      <c r="I29" s="22"/>
    </row>
    <row r="30" spans="1:13" s="9" customFormat="1" ht="24.75" customHeight="1">
      <c r="A30" s="241" t="s">
        <v>134</v>
      </c>
      <c r="B30" s="965"/>
      <c r="C30" s="965"/>
      <c r="D30" s="965"/>
      <c r="E30" s="965"/>
      <c r="F30" s="135"/>
      <c r="G30" s="135"/>
      <c r="H30" s="23"/>
      <c r="I30" s="22"/>
    </row>
    <row r="31" spans="1:13" s="9" customFormat="1" ht="30.75" customHeight="1">
      <c r="A31" s="22" t="s">
        <v>151</v>
      </c>
      <c r="B31" s="263">
        <f>B6</f>
        <v>0</v>
      </c>
      <c r="C31" s="22" t="s">
        <v>152</v>
      </c>
      <c r="D31" s="264">
        <f>F6</f>
        <v>0</v>
      </c>
      <c r="E31" s="132" t="s">
        <v>153</v>
      </c>
      <c r="F31" s="242"/>
      <c r="G31" s="19" t="s">
        <v>154</v>
      </c>
      <c r="H31" s="849">
        <f>ROUNDDOWN((B31+D31)*F31/100,0)</f>
        <v>0</v>
      </c>
      <c r="I31" s="9" t="s">
        <v>155</v>
      </c>
      <c r="K31" s="18"/>
      <c r="M31" s="25"/>
    </row>
    <row r="32" spans="1:13" s="9" customFormat="1" ht="30.75" customHeight="1">
      <c r="A32" s="1123" t="s">
        <v>156</v>
      </c>
      <c r="B32" s="1123"/>
      <c r="E32" s="26"/>
      <c r="F32" s="27"/>
      <c r="G32" s="18"/>
      <c r="H32" s="966"/>
      <c r="K32" s="18"/>
      <c r="M32" s="25"/>
    </row>
    <row r="33" spans="1:13" s="9" customFormat="1" ht="16.5" customHeight="1">
      <c r="F33" s="132"/>
      <c r="G33" s="132"/>
      <c r="H33" s="23"/>
      <c r="I33" s="24"/>
      <c r="K33" s="18"/>
      <c r="M33" s="25"/>
    </row>
    <row r="34" spans="1:13" s="9" customFormat="1" ht="30" customHeight="1">
      <c r="E34" s="20" t="s">
        <v>140</v>
      </c>
      <c r="F34" s="1110"/>
      <c r="G34" s="1111"/>
      <c r="H34" s="19" t="s">
        <v>138</v>
      </c>
      <c r="I34" s="24"/>
      <c r="K34" s="18"/>
      <c r="M34" s="25"/>
    </row>
    <row r="35" spans="1:13" s="9" customFormat="1" ht="30" customHeight="1" thickBot="1">
      <c r="E35" s="853" t="s">
        <v>141</v>
      </c>
      <c r="F35" s="1135">
        <f>H31</f>
        <v>0</v>
      </c>
      <c r="G35" s="1136"/>
      <c r="H35" s="19" t="s">
        <v>138</v>
      </c>
      <c r="I35" s="24"/>
      <c r="K35" s="18"/>
      <c r="M35" s="25"/>
    </row>
    <row r="36" spans="1:13" s="9" customFormat="1" ht="30" customHeight="1" thickTop="1" thickBot="1">
      <c r="E36" s="21" t="s">
        <v>142</v>
      </c>
      <c r="F36" s="1137">
        <f>IF($F$34&gt;$F$35,$F$35,$F$34)</f>
        <v>0</v>
      </c>
      <c r="G36" s="1138" t="e">
        <f>IF($F$32&gt;#REF!,#REF!,$F$32)</f>
        <v>#REF!</v>
      </c>
      <c r="H36" s="19" t="s">
        <v>138</v>
      </c>
    </row>
    <row r="37" spans="1:13" s="9" customFormat="1" ht="30" customHeight="1" thickTop="1">
      <c r="E37" s="1134" t="s">
        <v>143</v>
      </c>
      <c r="F37" s="1134"/>
      <c r="G37" s="1134"/>
      <c r="H37" s="17"/>
    </row>
    <row r="38" spans="1:13" s="9" customFormat="1" ht="69" customHeight="1">
      <c r="A38" s="1133" t="s">
        <v>157</v>
      </c>
      <c r="B38" s="1133"/>
      <c r="C38" s="1133"/>
      <c r="D38" s="1133"/>
      <c r="E38" s="1133"/>
      <c r="F38" s="1133"/>
      <c r="G38" s="1133"/>
      <c r="H38" s="1133"/>
    </row>
    <row r="39" spans="1:13" s="9" customFormat="1">
      <c r="F39" s="132"/>
      <c r="G39" s="132"/>
      <c r="H39" s="23"/>
    </row>
    <row r="40" spans="1:13" s="9" customFormat="1" ht="24.75" customHeight="1">
      <c r="A40" s="1132" t="s">
        <v>158</v>
      </c>
      <c r="B40" s="1132"/>
      <c r="C40" s="965"/>
      <c r="D40" s="965"/>
      <c r="E40" s="965"/>
      <c r="F40" s="135"/>
      <c r="G40" s="135"/>
      <c r="H40" s="23"/>
      <c r="I40" s="22"/>
    </row>
    <row r="41" spans="1:13" s="9" customFormat="1" ht="30.75" customHeight="1">
      <c r="A41" s="22" t="s">
        <v>159</v>
      </c>
      <c r="B41" s="263">
        <f>B14</f>
        <v>0</v>
      </c>
      <c r="C41" s="22" t="s">
        <v>160</v>
      </c>
      <c r="D41" s="264">
        <f>F14</f>
        <v>0</v>
      </c>
      <c r="E41" s="132" t="s">
        <v>153</v>
      </c>
      <c r="F41" s="242"/>
      <c r="G41" s="19" t="s">
        <v>154</v>
      </c>
      <c r="H41" s="849">
        <f>ROUNDDOWN((B41+D41)*F41/100,0)</f>
        <v>0</v>
      </c>
      <c r="I41" s="9" t="s">
        <v>155</v>
      </c>
      <c r="K41" s="18"/>
      <c r="M41" s="25"/>
    </row>
    <row r="42" spans="1:13" s="9" customFormat="1" ht="30.75" customHeight="1">
      <c r="A42" s="1123" t="s">
        <v>156</v>
      </c>
      <c r="B42" s="1123"/>
      <c r="E42" s="26"/>
      <c r="F42" s="27"/>
      <c r="G42" s="18"/>
      <c r="H42" s="966"/>
      <c r="K42" s="18"/>
      <c r="M42" s="25"/>
    </row>
    <row r="43" spans="1:13" s="9" customFormat="1" ht="16.5" customHeight="1">
      <c r="F43" s="132"/>
      <c r="G43" s="132"/>
      <c r="H43" s="23"/>
      <c r="I43" s="24"/>
      <c r="K43" s="18"/>
      <c r="M43" s="25"/>
    </row>
    <row r="44" spans="1:13" ht="43.15" customHeight="1">
      <c r="A44" s="1132" t="s">
        <v>161</v>
      </c>
      <c r="B44" s="1132"/>
      <c r="H44" s="854">
        <f>F36-H41</f>
        <v>0</v>
      </c>
      <c r="I44" s="9" t="s">
        <v>155</v>
      </c>
    </row>
  </sheetData>
  <mergeCells count="29">
    <mergeCell ref="A20:H20"/>
    <mergeCell ref="A7:B7"/>
    <mergeCell ref="A40:B40"/>
    <mergeCell ref="A44:B44"/>
    <mergeCell ref="A42:B42"/>
    <mergeCell ref="A38:H38"/>
    <mergeCell ref="A32:B32"/>
    <mergeCell ref="E37:G37"/>
    <mergeCell ref="F34:G34"/>
    <mergeCell ref="F35:G35"/>
    <mergeCell ref="F36:G36"/>
    <mergeCell ref="F14:G14"/>
    <mergeCell ref="E26:G26"/>
    <mergeCell ref="A2:H2"/>
    <mergeCell ref="F6:G6"/>
    <mergeCell ref="F7:G7"/>
    <mergeCell ref="F9:G9"/>
    <mergeCell ref="F25:G25"/>
    <mergeCell ref="F10:G10"/>
    <mergeCell ref="F11:G11"/>
    <mergeCell ref="F21:G21"/>
    <mergeCell ref="F22:G22"/>
    <mergeCell ref="F24:G24"/>
    <mergeCell ref="E12:G12"/>
    <mergeCell ref="A22:B22"/>
    <mergeCell ref="A15:B15"/>
    <mergeCell ref="F15:G15"/>
    <mergeCell ref="A17:B17"/>
    <mergeCell ref="F17:G17"/>
  </mergeCells>
  <phoneticPr fontId="1"/>
  <printOptions horizontalCentered="1"/>
  <pageMargins left="0.31496062992125984" right="0.43307086614173229" top="0.55118110236220474" bottom="0.35433070866141736" header="0.31496062992125984" footer="0.31496062992125984"/>
  <pageSetup paperSize="9" scale="42" orientation="landscape" r:id="rId1"/>
  <headerFooter>
    <oddHeader>&amp;R一部不課税化（2023.06版）</oddHeader>
  </headerFooter>
  <rowBreaks count="1" manualBreakCount="1">
    <brk id="28" max="7"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E33"/>
  <sheetViews>
    <sheetView view="pageBreakPreview" zoomScale="80" zoomScaleNormal="70" zoomScaleSheetLayoutView="80" zoomScalePageLayoutView="80" workbookViewId="0">
      <selection activeCell="D18" sqref="D18"/>
    </sheetView>
  </sheetViews>
  <sheetFormatPr defaultColWidth="9" defaultRowHeight="14"/>
  <cols>
    <col min="1" max="1" width="7.5" style="596" customWidth="1"/>
    <col min="2" max="2" width="20.58203125" style="596" customWidth="1"/>
    <col min="3" max="3" width="24.58203125" style="596" customWidth="1"/>
    <col min="4" max="4" width="6.58203125" style="596" customWidth="1"/>
    <col min="5" max="5" width="7.25" style="596" customWidth="1"/>
    <col min="6" max="7" width="11.58203125" style="596" customWidth="1"/>
    <col min="8" max="8" width="10.58203125" style="596" customWidth="1"/>
    <col min="9" max="9" width="12" style="596" customWidth="1"/>
    <col min="10" max="10" width="18.25" style="596" bestFit="1" customWidth="1"/>
    <col min="11" max="11" width="12.58203125" style="596" customWidth="1"/>
    <col min="12" max="12" width="16.75" style="596" bestFit="1" customWidth="1"/>
    <col min="13" max="14" width="6.75" style="596" customWidth="1"/>
    <col min="15" max="15" width="9.25" style="596" customWidth="1"/>
    <col min="16" max="16" width="6.75" style="596" customWidth="1"/>
    <col min="17" max="17" width="8.5" style="596" customWidth="1"/>
    <col min="18" max="18" width="9.25" style="596" customWidth="1"/>
    <col min="19" max="19" width="13.08203125" style="596" customWidth="1"/>
    <col min="20" max="20" width="7.5" style="596" customWidth="1"/>
    <col min="21" max="21" width="9.25" style="596" customWidth="1"/>
    <col min="22" max="22" width="13.58203125" style="596" customWidth="1"/>
    <col min="23" max="23" width="6" style="596" customWidth="1"/>
    <col min="24" max="25" width="10.5" style="596" customWidth="1"/>
    <col min="26" max="26" width="15" style="596" customWidth="1"/>
    <col min="27" max="27" width="9" style="596"/>
    <col min="28" max="28" width="12.25" style="596" customWidth="1"/>
    <col min="29" max="29" width="17.25" style="596" customWidth="1"/>
    <col min="30" max="30" width="18.58203125" style="596" customWidth="1"/>
    <col min="31" max="31" width="14.75" style="596" customWidth="1"/>
    <col min="32" max="16384" width="9" style="596"/>
  </cols>
  <sheetData>
    <row r="1" spans="1:31" ht="24" customHeight="1">
      <c r="AE1" s="596" t="s">
        <v>162</v>
      </c>
    </row>
    <row r="2" spans="1:31" ht="33.75" customHeight="1">
      <c r="B2" s="1014" t="s">
        <v>163</v>
      </c>
      <c r="C2" s="1014"/>
      <c r="D2" s="1014"/>
      <c r="E2" s="1014"/>
      <c r="F2" s="1014"/>
      <c r="G2" s="1014"/>
      <c r="H2" s="1014"/>
      <c r="I2" s="1014"/>
      <c r="J2" s="1014"/>
      <c r="K2" s="1014"/>
      <c r="L2" s="1014"/>
      <c r="M2" s="1014"/>
      <c r="N2" s="1014"/>
      <c r="O2" s="1014"/>
      <c r="P2" s="1014"/>
      <c r="Q2" s="1014"/>
      <c r="R2" s="1014"/>
      <c r="S2" s="1014"/>
      <c r="T2" s="1014"/>
      <c r="U2" s="1014"/>
      <c r="V2" s="1014"/>
      <c r="W2" s="1014"/>
      <c r="X2" s="1014"/>
      <c r="Y2" s="1014"/>
      <c r="Z2" s="1014"/>
      <c r="AA2" s="1014"/>
      <c r="AB2" s="1014"/>
      <c r="AC2" s="1014"/>
      <c r="AD2" s="1014"/>
      <c r="AE2" s="1014"/>
    </row>
    <row r="3" spans="1:31" ht="15" customHeight="1" thickBot="1"/>
    <row r="4" spans="1:31" s="680" customFormat="1" ht="37.15" customHeight="1">
      <c r="A4" s="92" t="s">
        <v>100</v>
      </c>
      <c r="B4" s="1142" t="s">
        <v>101</v>
      </c>
      <c r="C4" s="1144" t="s">
        <v>4</v>
      </c>
      <c r="D4" s="1146" t="s">
        <v>102</v>
      </c>
      <c r="E4" s="1152" t="s">
        <v>164</v>
      </c>
      <c r="F4" s="1148" t="s">
        <v>165</v>
      </c>
      <c r="G4" s="1095"/>
      <c r="H4" s="1149"/>
      <c r="I4" s="1150" t="s">
        <v>166</v>
      </c>
      <c r="J4" s="679" t="s">
        <v>167</v>
      </c>
      <c r="K4" s="1089" t="s">
        <v>168</v>
      </c>
      <c r="L4" s="972" t="s">
        <v>169</v>
      </c>
      <c r="M4" s="1160" t="s">
        <v>170</v>
      </c>
      <c r="N4" s="1161"/>
      <c r="O4" s="1161"/>
      <c r="P4" s="1161"/>
      <c r="Q4" s="1161"/>
      <c r="R4" s="1161"/>
      <c r="S4" s="1161"/>
      <c r="T4" s="1161"/>
      <c r="U4" s="1161"/>
      <c r="V4" s="1161"/>
      <c r="W4" s="1161"/>
      <c r="X4" s="1161"/>
      <c r="Y4" s="1161"/>
      <c r="Z4" s="1161"/>
      <c r="AA4" s="1161"/>
      <c r="AB4" s="1161"/>
      <c r="AC4" s="1162"/>
      <c r="AD4" s="581" t="s">
        <v>171</v>
      </c>
      <c r="AE4" s="1164" t="s">
        <v>172</v>
      </c>
    </row>
    <row r="5" spans="1:31" ht="43.15" customHeight="1" thickBot="1">
      <c r="A5" s="68"/>
      <c r="B5" s="1143"/>
      <c r="C5" s="1145"/>
      <c r="D5" s="1147"/>
      <c r="E5" s="1153"/>
      <c r="F5" s="967" t="s">
        <v>173</v>
      </c>
      <c r="G5" s="681" t="s">
        <v>174</v>
      </c>
      <c r="H5" s="968" t="s">
        <v>175</v>
      </c>
      <c r="I5" s="1151"/>
      <c r="J5" s="969" t="s">
        <v>176</v>
      </c>
      <c r="K5" s="1163"/>
      <c r="L5" s="449" t="s">
        <v>177</v>
      </c>
      <c r="M5" s="1154" t="s">
        <v>178</v>
      </c>
      <c r="N5" s="1155"/>
      <c r="O5" s="1155"/>
      <c r="P5" s="1155"/>
      <c r="Q5" s="1155"/>
      <c r="R5" s="1155"/>
      <c r="S5" s="1156"/>
      <c r="T5" s="1157" t="s">
        <v>179</v>
      </c>
      <c r="U5" s="1158"/>
      <c r="V5" s="1158"/>
      <c r="W5" s="1158"/>
      <c r="X5" s="1158"/>
      <c r="Y5" s="1158"/>
      <c r="Z5" s="1159"/>
      <c r="AA5" s="971" t="s">
        <v>180</v>
      </c>
      <c r="AB5" s="682" t="s">
        <v>181</v>
      </c>
      <c r="AC5" s="683" t="s">
        <v>182</v>
      </c>
      <c r="AD5" s="970" t="s">
        <v>183</v>
      </c>
      <c r="AE5" s="1165"/>
    </row>
    <row r="6" spans="1:31" ht="24" customHeight="1" thickTop="1">
      <c r="A6" s="69"/>
      <c r="B6" s="684" t="str">
        <f t="shared" ref="B6:B27" si="0">IF($A6="","",VLOOKUP($A6,従事者基礎情報,2))</f>
        <v/>
      </c>
      <c r="C6" s="685" t="str">
        <f t="shared" ref="C6:C27" si="1">IF($A6="","",VLOOKUP($A6,従事者基礎情報,3))</f>
        <v/>
      </c>
      <c r="D6" s="973" t="str">
        <f t="shared" ref="D6:D27" si="2">IF($A6="","",VLOOKUP($A6,従事者基礎情報,5))</f>
        <v/>
      </c>
      <c r="E6" s="686" t="s">
        <v>184</v>
      </c>
      <c r="F6" s="687"/>
      <c r="G6" s="688"/>
      <c r="H6" s="386" t="str">
        <f>IF(ISBLANK(F6), "", G6-F6+1)</f>
        <v/>
      </c>
      <c r="I6" s="689"/>
      <c r="J6" s="690"/>
      <c r="K6" s="691"/>
      <c r="L6" s="889">
        <f t="shared" ref="L6:L27" si="3">IF(E6="課税",J6,"")</f>
        <v>0</v>
      </c>
      <c r="M6" s="575" t="str">
        <f t="shared" ref="M6:M27" si="4">IF($D6="","",VLOOKUP($D6,単価表,3))</f>
        <v/>
      </c>
      <c r="N6" s="561" t="str">
        <f>IF($D6="", "", IF($H6&lt;31, $H6, 30))</f>
        <v/>
      </c>
      <c r="O6" s="576" t="str">
        <f>IF($D6="","", M6*0.9)</f>
        <v/>
      </c>
      <c r="P6" s="577" t="str">
        <f>IF($D6="", "", IF($H6&lt;31, 0, IF($H6&lt;61, $H6-30, 30)))</f>
        <v/>
      </c>
      <c r="Q6" s="576" t="str">
        <f>IF($D6="", "", M6*0.8)</f>
        <v/>
      </c>
      <c r="R6" s="558" t="str">
        <f>IF($D6="", "", IF($H6&lt;61, 0, $H6-60))</f>
        <v/>
      </c>
      <c r="S6" s="578" t="str">
        <f>IF($F6="", "", M6*N6+O6*P6+Q6*R6)</f>
        <v/>
      </c>
      <c r="T6" s="579" t="str">
        <f t="shared" ref="T6:T27" si="5">IF(G6="","",VLOOKUP($D6,単価表,4))</f>
        <v/>
      </c>
      <c r="U6" s="561" t="str">
        <f>IF($D6="", "", IF($H6&lt;33, $H6-2, 30))</f>
        <v/>
      </c>
      <c r="V6" s="576" t="str">
        <f>IF($D6="","", T6*0.9)</f>
        <v/>
      </c>
      <c r="W6" s="577" t="str">
        <f>IF($D6="", "", IF($H6&lt;33, 0, IF($H6&lt;62, $H6-32, 30)))</f>
        <v/>
      </c>
      <c r="X6" s="576" t="str">
        <f>IF($D6="", "", T6*0.8)</f>
        <v/>
      </c>
      <c r="Y6" s="558" t="str">
        <f>IF($H6="", "", IF($H6&lt;62, 0, $H6-62))</f>
        <v/>
      </c>
      <c r="Z6" s="578" t="str">
        <f>IF($F6="", "", T6*U6+V6*W6+X6*Y6)</f>
        <v/>
      </c>
      <c r="AA6" s="580"/>
      <c r="AB6" s="893"/>
      <c r="AC6" s="692" t="str">
        <f>IF($F6="", "",S6+Z6+AA6+AB6)</f>
        <v/>
      </c>
      <c r="AD6" s="873" t="str">
        <f>IF(E6="課税",AC6,"")</f>
        <v/>
      </c>
      <c r="AE6" s="693"/>
    </row>
    <row r="7" spans="1:31" ht="24" customHeight="1">
      <c r="A7" s="69"/>
      <c r="B7" s="694" t="str">
        <f t="shared" si="0"/>
        <v/>
      </c>
      <c r="C7" s="695" t="str">
        <f t="shared" si="1"/>
        <v/>
      </c>
      <c r="D7" s="393" t="str">
        <f t="shared" si="2"/>
        <v/>
      </c>
      <c r="E7" s="696" t="s">
        <v>184</v>
      </c>
      <c r="F7" s="697"/>
      <c r="G7" s="698"/>
      <c r="H7" s="395" t="str">
        <f t="shared" ref="H7:H27" si="6">IF(ISBLANK(F7), "", G7-F7+1)</f>
        <v/>
      </c>
      <c r="I7" s="699"/>
      <c r="J7" s="700"/>
      <c r="K7" s="701"/>
      <c r="L7" s="890">
        <f t="shared" si="3"/>
        <v>0</v>
      </c>
      <c r="M7" s="554" t="str">
        <f t="shared" si="4"/>
        <v/>
      </c>
      <c r="N7" s="555" t="str">
        <f t="shared" ref="N7:N27" si="7">IF($D7="", "", IF($H7&lt;31, $H7, 30))</f>
        <v/>
      </c>
      <c r="O7" s="556" t="str">
        <f t="shared" ref="O7:O27" si="8">IF($D7="","", M7*0.9)</f>
        <v/>
      </c>
      <c r="P7" s="557" t="str">
        <f t="shared" ref="P7:P27" si="9">IF($D7="", "", IF($H7&lt;31, 0, IF($H7&lt;61, $H7-30, 30)))</f>
        <v/>
      </c>
      <c r="Q7" s="556" t="str">
        <f t="shared" ref="Q7:Q27" si="10">IF($D7="", "", M7*0.8)</f>
        <v/>
      </c>
      <c r="R7" s="558" t="str">
        <f t="shared" ref="R7:R27" si="11">IF($D7="", "", IF($H7&lt;61, 0, $H7-60))</f>
        <v/>
      </c>
      <c r="S7" s="559" t="str">
        <f t="shared" ref="S7:S27" si="12">IF($F7="", "", M7*N7+O7*P7+Q7*R7)</f>
        <v/>
      </c>
      <c r="T7" s="560" t="str">
        <f t="shared" si="5"/>
        <v/>
      </c>
      <c r="U7" s="561" t="str">
        <f t="shared" ref="U7:U27" si="13">IF($D7="", "", IF($H7&lt;33, $H7-2, 30))</f>
        <v/>
      </c>
      <c r="V7" s="556" t="str">
        <f t="shared" ref="V7:V27" si="14">IF($D7="","", T7*0.9)</f>
        <v/>
      </c>
      <c r="W7" s="557" t="str">
        <f t="shared" ref="W7:W26" si="15">IF($D7="", "", IF($H7&lt;33, 0, IF($H7&lt;62, $H7-32, 30)))</f>
        <v/>
      </c>
      <c r="X7" s="556" t="str">
        <f t="shared" ref="X7:X27" si="16">IF($D7="", "", T7*0.8)</f>
        <v/>
      </c>
      <c r="Y7" s="562" t="str">
        <f t="shared" ref="Y7:Y27" si="17">IF($H7="", "", IF($H7&lt;62, 0, $H7-62))</f>
        <v/>
      </c>
      <c r="Z7" s="559" t="str">
        <f t="shared" ref="Z7:Z27" si="18">IF($F7="", "", T7*U7+V7*W7+X7*Y7)</f>
        <v/>
      </c>
      <c r="AA7" s="563"/>
      <c r="AB7" s="894"/>
      <c r="AC7" s="692" t="str">
        <f t="shared" ref="AC7:AC8" si="19">IF($F7="", "",S7+Z7+AA7+AB7)</f>
        <v/>
      </c>
      <c r="AD7" s="874" t="str">
        <f t="shared" ref="AD7:AD27" si="20">IF(E7="課税",AC7,"")</f>
        <v/>
      </c>
      <c r="AE7" s="702"/>
    </row>
    <row r="8" spans="1:31" ht="24" customHeight="1">
      <c r="A8" s="69"/>
      <c r="B8" s="694" t="str">
        <f t="shared" si="0"/>
        <v/>
      </c>
      <c r="C8" s="695" t="str">
        <f t="shared" si="1"/>
        <v/>
      </c>
      <c r="D8" s="393" t="str">
        <f t="shared" si="2"/>
        <v/>
      </c>
      <c r="E8" s="696" t="s">
        <v>184</v>
      </c>
      <c r="F8" s="697"/>
      <c r="G8" s="698"/>
      <c r="H8" s="395" t="str">
        <f t="shared" si="6"/>
        <v/>
      </c>
      <c r="I8" s="699"/>
      <c r="J8" s="700"/>
      <c r="K8" s="701"/>
      <c r="L8" s="891">
        <f t="shared" si="3"/>
        <v>0</v>
      </c>
      <c r="M8" s="554" t="str">
        <f t="shared" si="4"/>
        <v/>
      </c>
      <c r="N8" s="555" t="str">
        <f t="shared" si="7"/>
        <v/>
      </c>
      <c r="O8" s="556" t="str">
        <f t="shared" si="8"/>
        <v/>
      </c>
      <c r="P8" s="557" t="str">
        <f t="shared" si="9"/>
        <v/>
      </c>
      <c r="Q8" s="556" t="str">
        <f t="shared" si="10"/>
        <v/>
      </c>
      <c r="R8" s="558" t="str">
        <f t="shared" si="11"/>
        <v/>
      </c>
      <c r="S8" s="559" t="str">
        <f t="shared" si="12"/>
        <v/>
      </c>
      <c r="T8" s="560" t="str">
        <f t="shared" si="5"/>
        <v/>
      </c>
      <c r="U8" s="561" t="str">
        <f t="shared" si="13"/>
        <v/>
      </c>
      <c r="V8" s="556" t="str">
        <f t="shared" si="14"/>
        <v/>
      </c>
      <c r="W8" s="557" t="str">
        <f t="shared" si="15"/>
        <v/>
      </c>
      <c r="X8" s="556" t="str">
        <f t="shared" si="16"/>
        <v/>
      </c>
      <c r="Y8" s="562" t="str">
        <f t="shared" si="17"/>
        <v/>
      </c>
      <c r="Z8" s="559" t="str">
        <f t="shared" si="18"/>
        <v/>
      </c>
      <c r="AA8" s="563"/>
      <c r="AB8" s="894"/>
      <c r="AC8" s="692" t="str">
        <f t="shared" si="19"/>
        <v/>
      </c>
      <c r="AD8" s="874" t="str">
        <f t="shared" si="20"/>
        <v/>
      </c>
      <c r="AE8" s="702"/>
    </row>
    <row r="9" spans="1:31" ht="24" customHeight="1">
      <c r="A9" s="69"/>
      <c r="B9" s="694" t="str">
        <f t="shared" si="0"/>
        <v/>
      </c>
      <c r="C9" s="695" t="str">
        <f t="shared" si="1"/>
        <v/>
      </c>
      <c r="D9" s="393" t="str">
        <f t="shared" si="2"/>
        <v/>
      </c>
      <c r="E9" s="696" t="s">
        <v>184</v>
      </c>
      <c r="F9" s="697"/>
      <c r="G9" s="698"/>
      <c r="H9" s="395" t="str">
        <f t="shared" si="6"/>
        <v/>
      </c>
      <c r="I9" s="699"/>
      <c r="J9" s="700"/>
      <c r="K9" s="701"/>
      <c r="L9" s="891">
        <f t="shared" si="3"/>
        <v>0</v>
      </c>
      <c r="M9" s="554" t="str">
        <f t="shared" si="4"/>
        <v/>
      </c>
      <c r="N9" s="555" t="str">
        <f t="shared" si="7"/>
        <v/>
      </c>
      <c r="O9" s="556" t="str">
        <f t="shared" si="8"/>
        <v/>
      </c>
      <c r="P9" s="557" t="str">
        <f t="shared" si="9"/>
        <v/>
      </c>
      <c r="Q9" s="556" t="str">
        <f t="shared" si="10"/>
        <v/>
      </c>
      <c r="R9" s="558" t="str">
        <f t="shared" si="11"/>
        <v/>
      </c>
      <c r="S9" s="559" t="str">
        <f>IF($F9="", "", M9*N9+O9*P9+Q9*R9)</f>
        <v/>
      </c>
      <c r="T9" s="560" t="str">
        <f t="shared" si="5"/>
        <v/>
      </c>
      <c r="U9" s="561" t="str">
        <f t="shared" si="13"/>
        <v/>
      </c>
      <c r="V9" s="556" t="str">
        <f t="shared" si="14"/>
        <v/>
      </c>
      <c r="W9" s="557" t="str">
        <f t="shared" si="15"/>
        <v/>
      </c>
      <c r="X9" s="556" t="str">
        <f t="shared" si="16"/>
        <v/>
      </c>
      <c r="Y9" s="562" t="str">
        <f t="shared" si="17"/>
        <v/>
      </c>
      <c r="Z9" s="559" t="str">
        <f t="shared" si="18"/>
        <v/>
      </c>
      <c r="AA9" s="563"/>
      <c r="AB9" s="895"/>
      <c r="AC9" s="692" t="str">
        <f>IF($F9="", "",S9+Z9+AA9+AB9)</f>
        <v/>
      </c>
      <c r="AD9" s="874" t="str">
        <f t="shared" si="20"/>
        <v/>
      </c>
      <c r="AE9" s="702"/>
    </row>
    <row r="10" spans="1:31" ht="24" customHeight="1">
      <c r="A10" s="69"/>
      <c r="B10" s="694" t="str">
        <f t="shared" si="0"/>
        <v/>
      </c>
      <c r="C10" s="695" t="str">
        <f t="shared" si="1"/>
        <v/>
      </c>
      <c r="D10" s="393" t="str">
        <f t="shared" si="2"/>
        <v/>
      </c>
      <c r="E10" s="696" t="s">
        <v>184</v>
      </c>
      <c r="F10" s="697"/>
      <c r="G10" s="698"/>
      <c r="H10" s="395" t="str">
        <f t="shared" si="6"/>
        <v/>
      </c>
      <c r="I10" s="699"/>
      <c r="J10" s="700"/>
      <c r="K10" s="701"/>
      <c r="L10" s="891">
        <f t="shared" si="3"/>
        <v>0</v>
      </c>
      <c r="M10" s="554" t="str">
        <f t="shared" si="4"/>
        <v/>
      </c>
      <c r="N10" s="555" t="str">
        <f t="shared" si="7"/>
        <v/>
      </c>
      <c r="O10" s="556" t="str">
        <f t="shared" si="8"/>
        <v/>
      </c>
      <c r="P10" s="557" t="str">
        <f t="shared" si="9"/>
        <v/>
      </c>
      <c r="Q10" s="556" t="str">
        <f t="shared" si="10"/>
        <v/>
      </c>
      <c r="R10" s="558" t="str">
        <f t="shared" si="11"/>
        <v/>
      </c>
      <c r="S10" s="559" t="str">
        <f t="shared" si="12"/>
        <v/>
      </c>
      <c r="T10" s="560" t="str">
        <f t="shared" si="5"/>
        <v/>
      </c>
      <c r="U10" s="561" t="str">
        <f t="shared" si="13"/>
        <v/>
      </c>
      <c r="V10" s="556" t="str">
        <f t="shared" si="14"/>
        <v/>
      </c>
      <c r="W10" s="557" t="str">
        <f t="shared" si="15"/>
        <v/>
      </c>
      <c r="X10" s="556" t="str">
        <f t="shared" si="16"/>
        <v/>
      </c>
      <c r="Y10" s="562" t="str">
        <f t="shared" si="17"/>
        <v/>
      </c>
      <c r="Z10" s="559" t="str">
        <f t="shared" si="18"/>
        <v/>
      </c>
      <c r="AA10" s="563"/>
      <c r="AB10" s="895"/>
      <c r="AC10" s="692" t="str">
        <f>IF($F10="", "",S10+Z10+AA10+AB10)</f>
        <v/>
      </c>
      <c r="AD10" s="874" t="str">
        <f t="shared" si="20"/>
        <v/>
      </c>
      <c r="AE10" s="702"/>
    </row>
    <row r="11" spans="1:31" ht="24" customHeight="1">
      <c r="A11" s="69"/>
      <c r="B11" s="694" t="str">
        <f t="shared" si="0"/>
        <v/>
      </c>
      <c r="C11" s="695" t="str">
        <f t="shared" si="1"/>
        <v/>
      </c>
      <c r="D11" s="393" t="str">
        <f t="shared" si="2"/>
        <v/>
      </c>
      <c r="E11" s="696" t="s">
        <v>184</v>
      </c>
      <c r="F11" s="697"/>
      <c r="G11" s="698"/>
      <c r="H11" s="395" t="str">
        <f t="shared" si="6"/>
        <v/>
      </c>
      <c r="I11" s="699"/>
      <c r="J11" s="700"/>
      <c r="K11" s="701"/>
      <c r="L11" s="891">
        <f t="shared" si="3"/>
        <v>0</v>
      </c>
      <c r="M11" s="554" t="str">
        <f t="shared" si="4"/>
        <v/>
      </c>
      <c r="N11" s="555" t="str">
        <f t="shared" si="7"/>
        <v/>
      </c>
      <c r="O11" s="556" t="str">
        <f t="shared" si="8"/>
        <v/>
      </c>
      <c r="P11" s="557" t="str">
        <f t="shared" si="9"/>
        <v/>
      </c>
      <c r="Q11" s="556" t="str">
        <f t="shared" si="10"/>
        <v/>
      </c>
      <c r="R11" s="558" t="str">
        <f t="shared" si="11"/>
        <v/>
      </c>
      <c r="S11" s="559" t="str">
        <f t="shared" si="12"/>
        <v/>
      </c>
      <c r="T11" s="560" t="str">
        <f t="shared" si="5"/>
        <v/>
      </c>
      <c r="U11" s="561" t="str">
        <f t="shared" si="13"/>
        <v/>
      </c>
      <c r="V11" s="556" t="str">
        <f t="shared" si="14"/>
        <v/>
      </c>
      <c r="W11" s="557" t="str">
        <f t="shared" si="15"/>
        <v/>
      </c>
      <c r="X11" s="556" t="str">
        <f t="shared" si="16"/>
        <v/>
      </c>
      <c r="Y11" s="562" t="str">
        <f t="shared" si="17"/>
        <v/>
      </c>
      <c r="Z11" s="559" t="str">
        <f t="shared" si="18"/>
        <v/>
      </c>
      <c r="AA11" s="563"/>
      <c r="AB11" s="895"/>
      <c r="AC11" s="692" t="str">
        <f>IF($F11="", "",S11+Z11+AA11+AB11)</f>
        <v/>
      </c>
      <c r="AD11" s="874" t="str">
        <f t="shared" si="20"/>
        <v/>
      </c>
      <c r="AE11" s="702"/>
    </row>
    <row r="12" spans="1:31" ht="24" customHeight="1">
      <c r="A12" s="69"/>
      <c r="B12" s="694" t="str">
        <f t="shared" si="0"/>
        <v/>
      </c>
      <c r="C12" s="695" t="str">
        <f t="shared" si="1"/>
        <v/>
      </c>
      <c r="D12" s="393" t="str">
        <f t="shared" si="2"/>
        <v/>
      </c>
      <c r="E12" s="696" t="s">
        <v>184</v>
      </c>
      <c r="F12" s="687"/>
      <c r="G12" s="688"/>
      <c r="H12" s="395" t="str">
        <f t="shared" si="6"/>
        <v/>
      </c>
      <c r="I12" s="699"/>
      <c r="J12" s="700"/>
      <c r="K12" s="701"/>
      <c r="L12" s="891">
        <f t="shared" si="3"/>
        <v>0</v>
      </c>
      <c r="M12" s="554" t="str">
        <f t="shared" si="4"/>
        <v/>
      </c>
      <c r="N12" s="555" t="str">
        <f t="shared" si="7"/>
        <v/>
      </c>
      <c r="O12" s="556" t="str">
        <f t="shared" si="8"/>
        <v/>
      </c>
      <c r="P12" s="557" t="str">
        <f t="shared" si="9"/>
        <v/>
      </c>
      <c r="Q12" s="556" t="str">
        <f t="shared" si="10"/>
        <v/>
      </c>
      <c r="R12" s="558" t="str">
        <f t="shared" si="11"/>
        <v/>
      </c>
      <c r="S12" s="559" t="str">
        <f t="shared" si="12"/>
        <v/>
      </c>
      <c r="T12" s="560" t="str">
        <f t="shared" si="5"/>
        <v/>
      </c>
      <c r="U12" s="561" t="str">
        <f t="shared" si="13"/>
        <v/>
      </c>
      <c r="V12" s="556" t="str">
        <f t="shared" si="14"/>
        <v/>
      </c>
      <c r="W12" s="557" t="str">
        <f t="shared" si="15"/>
        <v/>
      </c>
      <c r="X12" s="556" t="str">
        <f t="shared" si="16"/>
        <v/>
      </c>
      <c r="Y12" s="562" t="str">
        <f t="shared" si="17"/>
        <v/>
      </c>
      <c r="Z12" s="559" t="str">
        <f t="shared" si="18"/>
        <v/>
      </c>
      <c r="AA12" s="563"/>
      <c r="AB12" s="895"/>
      <c r="AC12" s="692" t="str">
        <f>IF($F12="", "",S12+Z12+AA12+AB12)</f>
        <v/>
      </c>
      <c r="AD12" s="874" t="str">
        <f t="shared" si="20"/>
        <v/>
      </c>
      <c r="AE12" s="702"/>
    </row>
    <row r="13" spans="1:31" ht="24" customHeight="1">
      <c r="A13" s="69"/>
      <c r="B13" s="694" t="str">
        <f t="shared" si="0"/>
        <v/>
      </c>
      <c r="C13" s="695" t="str">
        <f t="shared" si="1"/>
        <v/>
      </c>
      <c r="D13" s="393" t="str">
        <f t="shared" si="2"/>
        <v/>
      </c>
      <c r="E13" s="696" t="s">
        <v>184</v>
      </c>
      <c r="F13" s="687"/>
      <c r="G13" s="688"/>
      <c r="H13" s="395" t="str">
        <f t="shared" si="6"/>
        <v/>
      </c>
      <c r="I13" s="699"/>
      <c r="J13" s="700"/>
      <c r="K13" s="701"/>
      <c r="L13" s="891">
        <f t="shared" si="3"/>
        <v>0</v>
      </c>
      <c r="M13" s="554" t="str">
        <f t="shared" si="4"/>
        <v/>
      </c>
      <c r="N13" s="555" t="str">
        <f t="shared" si="7"/>
        <v/>
      </c>
      <c r="O13" s="556" t="str">
        <f t="shared" si="8"/>
        <v/>
      </c>
      <c r="P13" s="557" t="str">
        <f t="shared" si="9"/>
        <v/>
      </c>
      <c r="Q13" s="556" t="str">
        <f t="shared" si="10"/>
        <v/>
      </c>
      <c r="R13" s="558" t="str">
        <f t="shared" si="11"/>
        <v/>
      </c>
      <c r="S13" s="559" t="str">
        <f t="shared" si="12"/>
        <v/>
      </c>
      <c r="T13" s="560" t="str">
        <f t="shared" si="5"/>
        <v/>
      </c>
      <c r="U13" s="561" t="str">
        <f t="shared" si="13"/>
        <v/>
      </c>
      <c r="V13" s="556" t="str">
        <f t="shared" si="14"/>
        <v/>
      </c>
      <c r="W13" s="557" t="str">
        <f t="shared" si="15"/>
        <v/>
      </c>
      <c r="X13" s="556" t="str">
        <f t="shared" si="16"/>
        <v/>
      </c>
      <c r="Y13" s="562" t="str">
        <f t="shared" si="17"/>
        <v/>
      </c>
      <c r="Z13" s="559" t="str">
        <f t="shared" si="18"/>
        <v/>
      </c>
      <c r="AA13" s="563"/>
      <c r="AB13" s="895"/>
      <c r="AC13" s="692" t="str">
        <f t="shared" ref="AC13:AC27" si="21">IF($F13="", "",S13+Z13+AA13+AB13)</f>
        <v/>
      </c>
      <c r="AD13" s="874" t="str">
        <f t="shared" si="20"/>
        <v/>
      </c>
      <c r="AE13" s="702"/>
    </row>
    <row r="14" spans="1:31" ht="24" customHeight="1">
      <c r="A14" s="69"/>
      <c r="B14" s="694" t="str">
        <f t="shared" si="0"/>
        <v/>
      </c>
      <c r="C14" s="695" t="str">
        <f t="shared" si="1"/>
        <v/>
      </c>
      <c r="D14" s="393" t="str">
        <f t="shared" si="2"/>
        <v/>
      </c>
      <c r="E14" s="696" t="s">
        <v>184</v>
      </c>
      <c r="F14" s="687"/>
      <c r="G14" s="688"/>
      <c r="H14" s="395" t="str">
        <f t="shared" si="6"/>
        <v/>
      </c>
      <c r="I14" s="699"/>
      <c r="J14" s="700"/>
      <c r="K14" s="701"/>
      <c r="L14" s="891">
        <f t="shared" si="3"/>
        <v>0</v>
      </c>
      <c r="M14" s="554" t="str">
        <f t="shared" si="4"/>
        <v/>
      </c>
      <c r="N14" s="555" t="str">
        <f t="shared" si="7"/>
        <v/>
      </c>
      <c r="O14" s="556" t="str">
        <f t="shared" si="8"/>
        <v/>
      </c>
      <c r="P14" s="557" t="str">
        <f t="shared" si="9"/>
        <v/>
      </c>
      <c r="Q14" s="556" t="str">
        <f t="shared" si="10"/>
        <v/>
      </c>
      <c r="R14" s="558" t="str">
        <f t="shared" si="11"/>
        <v/>
      </c>
      <c r="S14" s="559" t="str">
        <f>IF($F14="", "", M14*N14+O14*P14+Q14*R14)</f>
        <v/>
      </c>
      <c r="T14" s="560" t="str">
        <f t="shared" si="5"/>
        <v/>
      </c>
      <c r="U14" s="561" t="str">
        <f t="shared" si="13"/>
        <v/>
      </c>
      <c r="V14" s="556" t="str">
        <f t="shared" si="14"/>
        <v/>
      </c>
      <c r="W14" s="557" t="str">
        <f t="shared" si="15"/>
        <v/>
      </c>
      <c r="X14" s="556" t="str">
        <f t="shared" si="16"/>
        <v/>
      </c>
      <c r="Y14" s="562" t="str">
        <f t="shared" si="17"/>
        <v/>
      </c>
      <c r="Z14" s="559" t="str">
        <f t="shared" si="18"/>
        <v/>
      </c>
      <c r="AA14" s="563"/>
      <c r="AB14" s="895"/>
      <c r="AC14" s="692" t="str">
        <f t="shared" si="21"/>
        <v/>
      </c>
      <c r="AD14" s="874" t="str">
        <f t="shared" si="20"/>
        <v/>
      </c>
      <c r="AE14" s="702"/>
    </row>
    <row r="15" spans="1:31" ht="24" customHeight="1">
      <c r="A15" s="69"/>
      <c r="B15" s="694" t="str">
        <f t="shared" si="0"/>
        <v/>
      </c>
      <c r="C15" s="695" t="str">
        <f t="shared" si="1"/>
        <v/>
      </c>
      <c r="D15" s="393" t="str">
        <f t="shared" si="2"/>
        <v/>
      </c>
      <c r="E15" s="696" t="s">
        <v>184</v>
      </c>
      <c r="F15" s="687"/>
      <c r="G15" s="688"/>
      <c r="H15" s="395" t="str">
        <f t="shared" si="6"/>
        <v/>
      </c>
      <c r="I15" s="699"/>
      <c r="J15" s="700"/>
      <c r="K15" s="701"/>
      <c r="L15" s="891">
        <f t="shared" si="3"/>
        <v>0</v>
      </c>
      <c r="M15" s="554" t="str">
        <f t="shared" si="4"/>
        <v/>
      </c>
      <c r="N15" s="555" t="str">
        <f t="shared" si="7"/>
        <v/>
      </c>
      <c r="O15" s="556" t="str">
        <f t="shared" si="8"/>
        <v/>
      </c>
      <c r="P15" s="557" t="str">
        <f t="shared" si="9"/>
        <v/>
      </c>
      <c r="Q15" s="556" t="str">
        <f t="shared" si="10"/>
        <v/>
      </c>
      <c r="R15" s="558" t="str">
        <f t="shared" si="11"/>
        <v/>
      </c>
      <c r="S15" s="559" t="str">
        <f>IF($F15="", "", M15*N15+O15*P15+Q15*R15)</f>
        <v/>
      </c>
      <c r="T15" s="560" t="str">
        <f t="shared" si="5"/>
        <v/>
      </c>
      <c r="U15" s="561" t="str">
        <f t="shared" si="13"/>
        <v/>
      </c>
      <c r="V15" s="556" t="str">
        <f t="shared" si="14"/>
        <v/>
      </c>
      <c r="W15" s="557" t="str">
        <f t="shared" si="15"/>
        <v/>
      </c>
      <c r="X15" s="556" t="str">
        <f t="shared" si="16"/>
        <v/>
      </c>
      <c r="Y15" s="562" t="str">
        <f t="shared" si="17"/>
        <v/>
      </c>
      <c r="Z15" s="559" t="str">
        <f t="shared" si="18"/>
        <v/>
      </c>
      <c r="AA15" s="563"/>
      <c r="AB15" s="895"/>
      <c r="AC15" s="692" t="str">
        <f t="shared" si="21"/>
        <v/>
      </c>
      <c r="AD15" s="874" t="str">
        <f t="shared" si="20"/>
        <v/>
      </c>
      <c r="AE15" s="702"/>
    </row>
    <row r="16" spans="1:31" ht="24" customHeight="1">
      <c r="A16" s="69"/>
      <c r="B16" s="694" t="str">
        <f t="shared" si="0"/>
        <v/>
      </c>
      <c r="C16" s="695" t="str">
        <f t="shared" si="1"/>
        <v/>
      </c>
      <c r="D16" s="393" t="str">
        <f t="shared" si="2"/>
        <v/>
      </c>
      <c r="E16" s="696" t="s">
        <v>184</v>
      </c>
      <c r="F16" s="687"/>
      <c r="G16" s="688"/>
      <c r="H16" s="395" t="str">
        <f t="shared" si="6"/>
        <v/>
      </c>
      <c r="I16" s="699"/>
      <c r="J16" s="700"/>
      <c r="K16" s="701"/>
      <c r="L16" s="891">
        <f t="shared" si="3"/>
        <v>0</v>
      </c>
      <c r="M16" s="554" t="str">
        <f t="shared" si="4"/>
        <v/>
      </c>
      <c r="N16" s="555" t="str">
        <f t="shared" si="7"/>
        <v/>
      </c>
      <c r="O16" s="556" t="str">
        <f t="shared" si="8"/>
        <v/>
      </c>
      <c r="P16" s="557" t="str">
        <f t="shared" si="9"/>
        <v/>
      </c>
      <c r="Q16" s="556" t="str">
        <f t="shared" si="10"/>
        <v/>
      </c>
      <c r="R16" s="558" t="str">
        <f t="shared" si="11"/>
        <v/>
      </c>
      <c r="S16" s="559" t="str">
        <f t="shared" si="12"/>
        <v/>
      </c>
      <c r="T16" s="560" t="str">
        <f t="shared" si="5"/>
        <v/>
      </c>
      <c r="U16" s="561" t="str">
        <f t="shared" si="13"/>
        <v/>
      </c>
      <c r="V16" s="556" t="str">
        <f t="shared" si="14"/>
        <v/>
      </c>
      <c r="W16" s="557" t="str">
        <f t="shared" si="15"/>
        <v/>
      </c>
      <c r="X16" s="556" t="str">
        <f t="shared" si="16"/>
        <v/>
      </c>
      <c r="Y16" s="562" t="str">
        <f t="shared" si="17"/>
        <v/>
      </c>
      <c r="Z16" s="559" t="str">
        <f t="shared" si="18"/>
        <v/>
      </c>
      <c r="AA16" s="563"/>
      <c r="AB16" s="895"/>
      <c r="AC16" s="692" t="str">
        <f t="shared" si="21"/>
        <v/>
      </c>
      <c r="AD16" s="874" t="str">
        <f t="shared" si="20"/>
        <v/>
      </c>
      <c r="AE16" s="702"/>
    </row>
    <row r="17" spans="1:31" ht="24" customHeight="1">
      <c r="A17" s="69"/>
      <c r="B17" s="694" t="str">
        <f t="shared" si="0"/>
        <v/>
      </c>
      <c r="C17" s="695" t="str">
        <f t="shared" si="1"/>
        <v/>
      </c>
      <c r="D17" s="393" t="str">
        <f t="shared" si="2"/>
        <v/>
      </c>
      <c r="E17" s="696" t="s">
        <v>184</v>
      </c>
      <c r="F17" s="687"/>
      <c r="G17" s="688"/>
      <c r="H17" s="395" t="str">
        <f t="shared" si="6"/>
        <v/>
      </c>
      <c r="I17" s="699"/>
      <c r="J17" s="700"/>
      <c r="K17" s="701"/>
      <c r="L17" s="891">
        <f t="shared" si="3"/>
        <v>0</v>
      </c>
      <c r="M17" s="554" t="str">
        <f t="shared" si="4"/>
        <v/>
      </c>
      <c r="N17" s="555" t="str">
        <f t="shared" si="7"/>
        <v/>
      </c>
      <c r="O17" s="556" t="str">
        <f t="shared" si="8"/>
        <v/>
      </c>
      <c r="P17" s="557" t="str">
        <f t="shared" si="9"/>
        <v/>
      </c>
      <c r="Q17" s="556" t="str">
        <f t="shared" si="10"/>
        <v/>
      </c>
      <c r="R17" s="558" t="str">
        <f t="shared" si="11"/>
        <v/>
      </c>
      <c r="S17" s="559" t="str">
        <f t="shared" si="12"/>
        <v/>
      </c>
      <c r="T17" s="560" t="str">
        <f t="shared" si="5"/>
        <v/>
      </c>
      <c r="U17" s="561" t="str">
        <f t="shared" si="13"/>
        <v/>
      </c>
      <c r="V17" s="556" t="str">
        <f t="shared" si="14"/>
        <v/>
      </c>
      <c r="W17" s="557" t="str">
        <f t="shared" si="15"/>
        <v/>
      </c>
      <c r="X17" s="556" t="str">
        <f t="shared" si="16"/>
        <v/>
      </c>
      <c r="Y17" s="562" t="str">
        <f t="shared" si="17"/>
        <v/>
      </c>
      <c r="Z17" s="559" t="str">
        <f t="shared" si="18"/>
        <v/>
      </c>
      <c r="AA17" s="563"/>
      <c r="AB17" s="895"/>
      <c r="AC17" s="692" t="str">
        <f t="shared" si="21"/>
        <v/>
      </c>
      <c r="AD17" s="874" t="str">
        <f t="shared" si="20"/>
        <v/>
      </c>
      <c r="AE17" s="702"/>
    </row>
    <row r="18" spans="1:31" ht="24" customHeight="1">
      <c r="A18" s="69"/>
      <c r="B18" s="694" t="str">
        <f t="shared" si="0"/>
        <v/>
      </c>
      <c r="C18" s="695" t="str">
        <f t="shared" si="1"/>
        <v/>
      </c>
      <c r="D18" s="393" t="str">
        <f t="shared" si="2"/>
        <v/>
      </c>
      <c r="E18" s="696" t="s">
        <v>184</v>
      </c>
      <c r="F18" s="687"/>
      <c r="G18" s="688"/>
      <c r="H18" s="395" t="str">
        <f t="shared" si="6"/>
        <v/>
      </c>
      <c r="I18" s="699"/>
      <c r="J18" s="700"/>
      <c r="K18" s="701"/>
      <c r="L18" s="891">
        <f t="shared" si="3"/>
        <v>0</v>
      </c>
      <c r="M18" s="554" t="str">
        <f t="shared" si="4"/>
        <v/>
      </c>
      <c r="N18" s="555" t="str">
        <f t="shared" si="7"/>
        <v/>
      </c>
      <c r="O18" s="556" t="str">
        <f t="shared" si="8"/>
        <v/>
      </c>
      <c r="P18" s="557" t="str">
        <f t="shared" si="9"/>
        <v/>
      </c>
      <c r="Q18" s="556" t="str">
        <f t="shared" si="10"/>
        <v/>
      </c>
      <c r="R18" s="558" t="str">
        <f t="shared" si="11"/>
        <v/>
      </c>
      <c r="S18" s="559" t="str">
        <f t="shared" si="12"/>
        <v/>
      </c>
      <c r="T18" s="560" t="str">
        <f t="shared" si="5"/>
        <v/>
      </c>
      <c r="U18" s="561" t="str">
        <f t="shared" si="13"/>
        <v/>
      </c>
      <c r="V18" s="556" t="str">
        <f t="shared" si="14"/>
        <v/>
      </c>
      <c r="W18" s="557" t="str">
        <f t="shared" si="15"/>
        <v/>
      </c>
      <c r="X18" s="556" t="str">
        <f t="shared" si="16"/>
        <v/>
      </c>
      <c r="Y18" s="562" t="str">
        <f t="shared" si="17"/>
        <v/>
      </c>
      <c r="Z18" s="559" t="str">
        <f t="shared" si="18"/>
        <v/>
      </c>
      <c r="AA18" s="563"/>
      <c r="AB18" s="895"/>
      <c r="AC18" s="692" t="str">
        <f t="shared" si="21"/>
        <v/>
      </c>
      <c r="AD18" s="874" t="str">
        <f t="shared" si="20"/>
        <v/>
      </c>
      <c r="AE18" s="702"/>
    </row>
    <row r="19" spans="1:31" ht="24" customHeight="1">
      <c r="A19" s="69"/>
      <c r="B19" s="694" t="str">
        <f t="shared" si="0"/>
        <v/>
      </c>
      <c r="C19" s="695" t="str">
        <f t="shared" si="1"/>
        <v/>
      </c>
      <c r="D19" s="393" t="str">
        <f t="shared" si="2"/>
        <v/>
      </c>
      <c r="E19" s="696" t="s">
        <v>184</v>
      </c>
      <c r="F19" s="687"/>
      <c r="G19" s="688"/>
      <c r="H19" s="395" t="str">
        <f t="shared" si="6"/>
        <v/>
      </c>
      <c r="I19" s="699"/>
      <c r="J19" s="700"/>
      <c r="K19" s="701"/>
      <c r="L19" s="891">
        <f t="shared" si="3"/>
        <v>0</v>
      </c>
      <c r="M19" s="554" t="str">
        <f t="shared" si="4"/>
        <v/>
      </c>
      <c r="N19" s="555" t="str">
        <f t="shared" si="7"/>
        <v/>
      </c>
      <c r="O19" s="556" t="str">
        <f t="shared" si="8"/>
        <v/>
      </c>
      <c r="P19" s="557" t="str">
        <f t="shared" si="9"/>
        <v/>
      </c>
      <c r="Q19" s="556" t="str">
        <f t="shared" si="10"/>
        <v/>
      </c>
      <c r="R19" s="558" t="str">
        <f t="shared" si="11"/>
        <v/>
      </c>
      <c r="S19" s="559" t="str">
        <f t="shared" si="12"/>
        <v/>
      </c>
      <c r="T19" s="560" t="str">
        <f t="shared" si="5"/>
        <v/>
      </c>
      <c r="U19" s="561" t="str">
        <f t="shared" si="13"/>
        <v/>
      </c>
      <c r="V19" s="556" t="str">
        <f t="shared" si="14"/>
        <v/>
      </c>
      <c r="W19" s="557" t="str">
        <f t="shared" si="15"/>
        <v/>
      </c>
      <c r="X19" s="556" t="str">
        <f t="shared" si="16"/>
        <v/>
      </c>
      <c r="Y19" s="562" t="str">
        <f t="shared" si="17"/>
        <v/>
      </c>
      <c r="Z19" s="559" t="str">
        <f t="shared" si="18"/>
        <v/>
      </c>
      <c r="AA19" s="563"/>
      <c r="AB19" s="895"/>
      <c r="AC19" s="692" t="str">
        <f t="shared" si="21"/>
        <v/>
      </c>
      <c r="AD19" s="874" t="str">
        <f t="shared" si="20"/>
        <v/>
      </c>
      <c r="AE19" s="702"/>
    </row>
    <row r="20" spans="1:31" ht="24" customHeight="1">
      <c r="A20" s="69"/>
      <c r="B20" s="694" t="str">
        <f t="shared" si="0"/>
        <v/>
      </c>
      <c r="C20" s="695" t="str">
        <f t="shared" si="1"/>
        <v/>
      </c>
      <c r="D20" s="393" t="str">
        <f t="shared" si="2"/>
        <v/>
      </c>
      <c r="E20" s="696" t="s">
        <v>184</v>
      </c>
      <c r="F20" s="687"/>
      <c r="G20" s="688"/>
      <c r="H20" s="395" t="str">
        <f t="shared" si="6"/>
        <v/>
      </c>
      <c r="I20" s="699"/>
      <c r="J20" s="700"/>
      <c r="K20" s="701"/>
      <c r="L20" s="891">
        <f t="shared" si="3"/>
        <v>0</v>
      </c>
      <c r="M20" s="554" t="str">
        <f t="shared" si="4"/>
        <v/>
      </c>
      <c r="N20" s="555" t="str">
        <f t="shared" si="7"/>
        <v/>
      </c>
      <c r="O20" s="556" t="str">
        <f t="shared" si="8"/>
        <v/>
      </c>
      <c r="P20" s="557" t="str">
        <f t="shared" si="9"/>
        <v/>
      </c>
      <c r="Q20" s="556" t="str">
        <f t="shared" si="10"/>
        <v/>
      </c>
      <c r="R20" s="558" t="str">
        <f t="shared" si="11"/>
        <v/>
      </c>
      <c r="S20" s="559" t="str">
        <f t="shared" si="12"/>
        <v/>
      </c>
      <c r="T20" s="560" t="str">
        <f t="shared" si="5"/>
        <v/>
      </c>
      <c r="U20" s="561" t="str">
        <f t="shared" si="13"/>
        <v/>
      </c>
      <c r="V20" s="556" t="str">
        <f t="shared" si="14"/>
        <v/>
      </c>
      <c r="W20" s="557" t="str">
        <f t="shared" si="15"/>
        <v/>
      </c>
      <c r="X20" s="556" t="str">
        <f t="shared" si="16"/>
        <v/>
      </c>
      <c r="Y20" s="562" t="str">
        <f t="shared" si="17"/>
        <v/>
      </c>
      <c r="Z20" s="559" t="str">
        <f t="shared" si="18"/>
        <v/>
      </c>
      <c r="AA20" s="563"/>
      <c r="AB20" s="895"/>
      <c r="AC20" s="692" t="str">
        <f t="shared" si="21"/>
        <v/>
      </c>
      <c r="AD20" s="874" t="str">
        <f t="shared" si="20"/>
        <v/>
      </c>
      <c r="AE20" s="702"/>
    </row>
    <row r="21" spans="1:31" ht="24" customHeight="1">
      <c r="A21" s="69"/>
      <c r="B21" s="694" t="str">
        <f t="shared" si="0"/>
        <v/>
      </c>
      <c r="C21" s="695" t="str">
        <f t="shared" si="1"/>
        <v/>
      </c>
      <c r="D21" s="393" t="str">
        <f t="shared" si="2"/>
        <v/>
      </c>
      <c r="E21" s="696" t="s">
        <v>184</v>
      </c>
      <c r="F21" s="687"/>
      <c r="G21" s="688"/>
      <c r="H21" s="395" t="str">
        <f t="shared" si="6"/>
        <v/>
      </c>
      <c r="I21" s="699"/>
      <c r="J21" s="700"/>
      <c r="K21" s="701"/>
      <c r="L21" s="891">
        <f t="shared" si="3"/>
        <v>0</v>
      </c>
      <c r="M21" s="554" t="str">
        <f t="shared" si="4"/>
        <v/>
      </c>
      <c r="N21" s="555" t="str">
        <f t="shared" si="7"/>
        <v/>
      </c>
      <c r="O21" s="556" t="str">
        <f t="shared" si="8"/>
        <v/>
      </c>
      <c r="P21" s="557" t="str">
        <f t="shared" si="9"/>
        <v/>
      </c>
      <c r="Q21" s="556" t="str">
        <f t="shared" si="10"/>
        <v/>
      </c>
      <c r="R21" s="558" t="str">
        <f t="shared" si="11"/>
        <v/>
      </c>
      <c r="S21" s="559" t="str">
        <f t="shared" si="12"/>
        <v/>
      </c>
      <c r="T21" s="560" t="str">
        <f t="shared" si="5"/>
        <v/>
      </c>
      <c r="U21" s="561" t="str">
        <f t="shared" si="13"/>
        <v/>
      </c>
      <c r="V21" s="556" t="str">
        <f t="shared" si="14"/>
        <v/>
      </c>
      <c r="W21" s="557" t="str">
        <f t="shared" si="15"/>
        <v/>
      </c>
      <c r="X21" s="556" t="str">
        <f t="shared" si="16"/>
        <v/>
      </c>
      <c r="Y21" s="562" t="str">
        <f t="shared" si="17"/>
        <v/>
      </c>
      <c r="Z21" s="559" t="str">
        <f t="shared" si="18"/>
        <v/>
      </c>
      <c r="AA21" s="563"/>
      <c r="AB21" s="895"/>
      <c r="AC21" s="692" t="str">
        <f t="shared" si="21"/>
        <v/>
      </c>
      <c r="AD21" s="874" t="str">
        <f t="shared" si="20"/>
        <v/>
      </c>
      <c r="AE21" s="702"/>
    </row>
    <row r="22" spans="1:31" ht="24" customHeight="1">
      <c r="A22" s="69"/>
      <c r="B22" s="694" t="str">
        <f t="shared" si="0"/>
        <v/>
      </c>
      <c r="C22" s="695" t="str">
        <f t="shared" si="1"/>
        <v/>
      </c>
      <c r="D22" s="393" t="str">
        <f t="shared" si="2"/>
        <v/>
      </c>
      <c r="E22" s="696" t="s">
        <v>184</v>
      </c>
      <c r="F22" s="687"/>
      <c r="G22" s="688"/>
      <c r="H22" s="395" t="str">
        <f t="shared" si="6"/>
        <v/>
      </c>
      <c r="I22" s="699"/>
      <c r="J22" s="700"/>
      <c r="K22" s="701"/>
      <c r="L22" s="891">
        <f t="shared" si="3"/>
        <v>0</v>
      </c>
      <c r="M22" s="554" t="str">
        <f t="shared" si="4"/>
        <v/>
      </c>
      <c r="N22" s="555" t="str">
        <f t="shared" si="7"/>
        <v/>
      </c>
      <c r="O22" s="556" t="str">
        <f t="shared" si="8"/>
        <v/>
      </c>
      <c r="P22" s="557" t="str">
        <f t="shared" si="9"/>
        <v/>
      </c>
      <c r="Q22" s="556" t="str">
        <f t="shared" si="10"/>
        <v/>
      </c>
      <c r="R22" s="558" t="str">
        <f t="shared" si="11"/>
        <v/>
      </c>
      <c r="S22" s="559" t="str">
        <f t="shared" si="12"/>
        <v/>
      </c>
      <c r="T22" s="560" t="str">
        <f t="shared" si="5"/>
        <v/>
      </c>
      <c r="U22" s="561" t="str">
        <f t="shared" si="13"/>
        <v/>
      </c>
      <c r="V22" s="556" t="str">
        <f t="shared" si="14"/>
        <v/>
      </c>
      <c r="W22" s="557" t="str">
        <f t="shared" si="15"/>
        <v/>
      </c>
      <c r="X22" s="556" t="str">
        <f t="shared" si="16"/>
        <v/>
      </c>
      <c r="Y22" s="562" t="str">
        <f t="shared" si="17"/>
        <v/>
      </c>
      <c r="Z22" s="559" t="str">
        <f t="shared" si="18"/>
        <v/>
      </c>
      <c r="AA22" s="563"/>
      <c r="AB22" s="895"/>
      <c r="AC22" s="692" t="str">
        <f t="shared" si="21"/>
        <v/>
      </c>
      <c r="AD22" s="874" t="str">
        <f t="shared" si="20"/>
        <v/>
      </c>
      <c r="AE22" s="702"/>
    </row>
    <row r="23" spans="1:31" ht="24" customHeight="1">
      <c r="A23" s="69"/>
      <c r="B23" s="694" t="str">
        <f t="shared" si="0"/>
        <v/>
      </c>
      <c r="C23" s="695" t="str">
        <f t="shared" si="1"/>
        <v/>
      </c>
      <c r="D23" s="393" t="str">
        <f t="shared" si="2"/>
        <v/>
      </c>
      <c r="E23" s="696" t="s">
        <v>184</v>
      </c>
      <c r="F23" s="687"/>
      <c r="G23" s="688"/>
      <c r="H23" s="395" t="str">
        <f t="shared" si="6"/>
        <v/>
      </c>
      <c r="I23" s="699"/>
      <c r="J23" s="700"/>
      <c r="K23" s="701"/>
      <c r="L23" s="891">
        <f t="shared" si="3"/>
        <v>0</v>
      </c>
      <c r="M23" s="554" t="str">
        <f t="shared" si="4"/>
        <v/>
      </c>
      <c r="N23" s="555" t="str">
        <f t="shared" si="7"/>
        <v/>
      </c>
      <c r="O23" s="556" t="str">
        <f t="shared" si="8"/>
        <v/>
      </c>
      <c r="P23" s="557" t="str">
        <f t="shared" si="9"/>
        <v/>
      </c>
      <c r="Q23" s="556" t="str">
        <f t="shared" si="10"/>
        <v/>
      </c>
      <c r="R23" s="558" t="str">
        <f t="shared" si="11"/>
        <v/>
      </c>
      <c r="S23" s="559" t="str">
        <f t="shared" si="12"/>
        <v/>
      </c>
      <c r="T23" s="560" t="str">
        <f t="shared" si="5"/>
        <v/>
      </c>
      <c r="U23" s="561" t="str">
        <f t="shared" si="13"/>
        <v/>
      </c>
      <c r="V23" s="556" t="str">
        <f t="shared" si="14"/>
        <v/>
      </c>
      <c r="W23" s="557" t="str">
        <f t="shared" si="15"/>
        <v/>
      </c>
      <c r="X23" s="556" t="str">
        <f t="shared" si="16"/>
        <v/>
      </c>
      <c r="Y23" s="562" t="str">
        <f t="shared" si="17"/>
        <v/>
      </c>
      <c r="Z23" s="559" t="str">
        <f t="shared" si="18"/>
        <v/>
      </c>
      <c r="AA23" s="563"/>
      <c r="AB23" s="895"/>
      <c r="AC23" s="692" t="str">
        <f t="shared" si="21"/>
        <v/>
      </c>
      <c r="AD23" s="874" t="str">
        <f t="shared" si="20"/>
        <v/>
      </c>
      <c r="AE23" s="702"/>
    </row>
    <row r="24" spans="1:31" ht="24" customHeight="1">
      <c r="A24" s="69"/>
      <c r="B24" s="694" t="str">
        <f t="shared" si="0"/>
        <v/>
      </c>
      <c r="C24" s="695" t="str">
        <f t="shared" si="1"/>
        <v/>
      </c>
      <c r="D24" s="393" t="str">
        <f t="shared" si="2"/>
        <v/>
      </c>
      <c r="E24" s="696" t="s">
        <v>184</v>
      </c>
      <c r="F24" s="687"/>
      <c r="G24" s="688"/>
      <c r="H24" s="395" t="str">
        <f t="shared" si="6"/>
        <v/>
      </c>
      <c r="I24" s="699"/>
      <c r="J24" s="700"/>
      <c r="K24" s="701"/>
      <c r="L24" s="891">
        <f t="shared" si="3"/>
        <v>0</v>
      </c>
      <c r="M24" s="554" t="str">
        <f t="shared" si="4"/>
        <v/>
      </c>
      <c r="N24" s="555" t="str">
        <f t="shared" si="7"/>
        <v/>
      </c>
      <c r="O24" s="556" t="str">
        <f t="shared" si="8"/>
        <v/>
      </c>
      <c r="P24" s="557" t="str">
        <f t="shared" si="9"/>
        <v/>
      </c>
      <c r="Q24" s="556" t="str">
        <f t="shared" si="10"/>
        <v/>
      </c>
      <c r="R24" s="558" t="str">
        <f t="shared" si="11"/>
        <v/>
      </c>
      <c r="S24" s="559" t="str">
        <f t="shared" si="12"/>
        <v/>
      </c>
      <c r="T24" s="560" t="str">
        <f t="shared" si="5"/>
        <v/>
      </c>
      <c r="U24" s="561" t="str">
        <f t="shared" si="13"/>
        <v/>
      </c>
      <c r="V24" s="556" t="str">
        <f t="shared" si="14"/>
        <v/>
      </c>
      <c r="W24" s="557" t="str">
        <f t="shared" si="15"/>
        <v/>
      </c>
      <c r="X24" s="556" t="str">
        <f t="shared" si="16"/>
        <v/>
      </c>
      <c r="Y24" s="562" t="str">
        <f t="shared" si="17"/>
        <v/>
      </c>
      <c r="Z24" s="559" t="str">
        <f t="shared" si="18"/>
        <v/>
      </c>
      <c r="AA24" s="563"/>
      <c r="AB24" s="895"/>
      <c r="AC24" s="692" t="str">
        <f t="shared" si="21"/>
        <v/>
      </c>
      <c r="AD24" s="874" t="str">
        <f t="shared" si="20"/>
        <v/>
      </c>
      <c r="AE24" s="702"/>
    </row>
    <row r="25" spans="1:31" ht="24" customHeight="1">
      <c r="A25" s="69"/>
      <c r="B25" s="694" t="str">
        <f t="shared" si="0"/>
        <v/>
      </c>
      <c r="C25" s="695" t="str">
        <f t="shared" si="1"/>
        <v/>
      </c>
      <c r="D25" s="393" t="str">
        <f t="shared" si="2"/>
        <v/>
      </c>
      <c r="E25" s="696" t="s">
        <v>184</v>
      </c>
      <c r="F25" s="687"/>
      <c r="G25" s="688"/>
      <c r="H25" s="395" t="str">
        <f t="shared" si="6"/>
        <v/>
      </c>
      <c r="I25" s="699"/>
      <c r="J25" s="700"/>
      <c r="K25" s="701"/>
      <c r="L25" s="891">
        <f t="shared" si="3"/>
        <v>0</v>
      </c>
      <c r="M25" s="554" t="str">
        <f t="shared" si="4"/>
        <v/>
      </c>
      <c r="N25" s="555" t="str">
        <f t="shared" si="7"/>
        <v/>
      </c>
      <c r="O25" s="556" t="str">
        <f t="shared" si="8"/>
        <v/>
      </c>
      <c r="P25" s="557" t="str">
        <f t="shared" si="9"/>
        <v/>
      </c>
      <c r="Q25" s="556" t="str">
        <f t="shared" si="10"/>
        <v/>
      </c>
      <c r="R25" s="558" t="str">
        <f t="shared" si="11"/>
        <v/>
      </c>
      <c r="S25" s="559" t="str">
        <f t="shared" si="12"/>
        <v/>
      </c>
      <c r="T25" s="560" t="str">
        <f t="shared" si="5"/>
        <v/>
      </c>
      <c r="U25" s="561" t="str">
        <f t="shared" si="13"/>
        <v/>
      </c>
      <c r="V25" s="556" t="str">
        <f t="shared" si="14"/>
        <v/>
      </c>
      <c r="W25" s="557" t="str">
        <f t="shared" si="15"/>
        <v/>
      </c>
      <c r="X25" s="556" t="str">
        <f t="shared" si="16"/>
        <v/>
      </c>
      <c r="Y25" s="562" t="str">
        <f t="shared" si="17"/>
        <v/>
      </c>
      <c r="Z25" s="559" t="str">
        <f t="shared" si="18"/>
        <v/>
      </c>
      <c r="AA25" s="563"/>
      <c r="AB25" s="895"/>
      <c r="AC25" s="692" t="str">
        <f t="shared" si="21"/>
        <v/>
      </c>
      <c r="AD25" s="874" t="str">
        <f t="shared" si="20"/>
        <v/>
      </c>
      <c r="AE25" s="702"/>
    </row>
    <row r="26" spans="1:31" ht="24" customHeight="1">
      <c r="A26" s="69"/>
      <c r="B26" s="694" t="str">
        <f t="shared" si="0"/>
        <v/>
      </c>
      <c r="C26" s="695" t="str">
        <f t="shared" si="1"/>
        <v/>
      </c>
      <c r="D26" s="393" t="str">
        <f t="shared" si="2"/>
        <v/>
      </c>
      <c r="E26" s="696" t="s">
        <v>184</v>
      </c>
      <c r="F26" s="687"/>
      <c r="G26" s="688"/>
      <c r="H26" s="395" t="str">
        <f t="shared" si="6"/>
        <v/>
      </c>
      <c r="I26" s="699"/>
      <c r="J26" s="700"/>
      <c r="K26" s="701"/>
      <c r="L26" s="891">
        <f t="shared" si="3"/>
        <v>0</v>
      </c>
      <c r="M26" s="554" t="str">
        <f t="shared" si="4"/>
        <v/>
      </c>
      <c r="N26" s="555" t="str">
        <f t="shared" si="7"/>
        <v/>
      </c>
      <c r="O26" s="556" t="str">
        <f t="shared" si="8"/>
        <v/>
      </c>
      <c r="P26" s="557" t="str">
        <f t="shared" si="9"/>
        <v/>
      </c>
      <c r="Q26" s="556" t="str">
        <f t="shared" si="10"/>
        <v/>
      </c>
      <c r="R26" s="558" t="str">
        <f t="shared" si="11"/>
        <v/>
      </c>
      <c r="S26" s="559" t="str">
        <f t="shared" si="12"/>
        <v/>
      </c>
      <c r="T26" s="560" t="str">
        <f t="shared" si="5"/>
        <v/>
      </c>
      <c r="U26" s="561" t="str">
        <f t="shared" si="13"/>
        <v/>
      </c>
      <c r="V26" s="556" t="str">
        <f t="shared" si="14"/>
        <v/>
      </c>
      <c r="W26" s="557" t="str">
        <f t="shared" si="15"/>
        <v/>
      </c>
      <c r="X26" s="556" t="str">
        <f t="shared" si="16"/>
        <v/>
      </c>
      <c r="Y26" s="562" t="str">
        <f t="shared" si="17"/>
        <v/>
      </c>
      <c r="Z26" s="559" t="str">
        <f t="shared" si="18"/>
        <v/>
      </c>
      <c r="AA26" s="563"/>
      <c r="AB26" s="895"/>
      <c r="AC26" s="692" t="str">
        <f>IF($F26="", "",S26+Z26+AA26+AB26)</f>
        <v/>
      </c>
      <c r="AD26" s="874" t="str">
        <f t="shared" si="20"/>
        <v/>
      </c>
      <c r="AE26" s="702"/>
    </row>
    <row r="27" spans="1:31" ht="24" customHeight="1" thickBot="1">
      <c r="A27" s="69"/>
      <c r="B27" s="703" t="str">
        <f t="shared" si="0"/>
        <v/>
      </c>
      <c r="C27" s="704" t="str">
        <f t="shared" si="1"/>
        <v/>
      </c>
      <c r="D27" s="705" t="str">
        <f t="shared" si="2"/>
        <v/>
      </c>
      <c r="E27" s="706" t="s">
        <v>184</v>
      </c>
      <c r="F27" s="687"/>
      <c r="G27" s="688"/>
      <c r="H27" s="707" t="str">
        <f t="shared" si="6"/>
        <v/>
      </c>
      <c r="I27" s="708"/>
      <c r="J27" s="709"/>
      <c r="K27" s="710"/>
      <c r="L27" s="892">
        <f t="shared" si="3"/>
        <v>0</v>
      </c>
      <c r="M27" s="564" t="str">
        <f t="shared" si="4"/>
        <v/>
      </c>
      <c r="N27" s="565" t="str">
        <f t="shared" si="7"/>
        <v/>
      </c>
      <c r="O27" s="566" t="str">
        <f t="shared" si="8"/>
        <v/>
      </c>
      <c r="P27" s="567" t="str">
        <f t="shared" si="9"/>
        <v/>
      </c>
      <c r="Q27" s="566" t="str">
        <f t="shared" si="10"/>
        <v/>
      </c>
      <c r="R27" s="568" t="str">
        <f t="shared" si="11"/>
        <v/>
      </c>
      <c r="S27" s="569" t="str">
        <f t="shared" si="12"/>
        <v/>
      </c>
      <c r="T27" s="570" t="str">
        <f t="shared" si="5"/>
        <v/>
      </c>
      <c r="U27" s="571" t="str">
        <f t="shared" si="13"/>
        <v/>
      </c>
      <c r="V27" s="566" t="str">
        <f t="shared" si="14"/>
        <v/>
      </c>
      <c r="W27" s="712" t="str">
        <f>IF($D27="", "", IF($H27&lt;33, 0, IF($H27&lt;62, $H27-32, 30)))</f>
        <v/>
      </c>
      <c r="X27" s="566" t="str">
        <f t="shared" si="16"/>
        <v/>
      </c>
      <c r="Y27" s="572" t="str">
        <f t="shared" si="17"/>
        <v/>
      </c>
      <c r="Z27" s="569" t="str">
        <f t="shared" si="18"/>
        <v/>
      </c>
      <c r="AA27" s="563"/>
      <c r="AB27" s="895"/>
      <c r="AC27" s="714" t="str">
        <f t="shared" si="21"/>
        <v/>
      </c>
      <c r="AD27" s="875" t="str">
        <f t="shared" si="20"/>
        <v/>
      </c>
      <c r="AE27" s="711"/>
    </row>
    <row r="28" spans="1:31" ht="36" customHeight="1" thickBot="1">
      <c r="F28" s="715"/>
      <c r="G28" s="1171" t="s">
        <v>185</v>
      </c>
      <c r="H28" s="1171"/>
      <c r="I28" s="1172"/>
      <c r="J28" s="716">
        <f>SUM(J6:J27)</f>
        <v>0</v>
      </c>
      <c r="K28" s="717" t="s">
        <v>186</v>
      </c>
      <c r="L28" s="718">
        <f>SUM(L6:L27)</f>
        <v>0</v>
      </c>
      <c r="W28" s="1171" t="s">
        <v>187</v>
      </c>
      <c r="X28" s="1171"/>
      <c r="Y28" s="1171"/>
      <c r="Z28" s="1171"/>
      <c r="AA28" s="1171"/>
      <c r="AB28" s="1172"/>
      <c r="AC28" s="781">
        <f>SUM(AC6:AC27)</f>
        <v>0</v>
      </c>
      <c r="AD28" s="878">
        <f>SUM(AD6:AD27)</f>
        <v>0</v>
      </c>
    </row>
    <row r="29" spans="1:31" ht="36" customHeight="1" thickBot="1">
      <c r="G29" s="1169" t="s">
        <v>44</v>
      </c>
      <c r="H29" s="1169"/>
      <c r="I29" s="1170"/>
      <c r="J29" s="720">
        <f>J28-L28</f>
        <v>0</v>
      </c>
      <c r="U29" s="721"/>
      <c r="V29" s="721"/>
      <c r="W29" s="1167" t="s">
        <v>188</v>
      </c>
      <c r="X29" s="1167"/>
      <c r="Y29" s="1167"/>
      <c r="Z29" s="1167"/>
      <c r="AA29" s="1167"/>
      <c r="AB29" s="1168"/>
      <c r="AC29" s="879">
        <f>AC28-AD28</f>
        <v>0</v>
      </c>
      <c r="AD29" s="851" t="s">
        <v>189</v>
      </c>
    </row>
    <row r="30" spans="1:31" ht="36" customHeight="1">
      <c r="F30" s="1169"/>
      <c r="G30" s="1169"/>
      <c r="H30" s="1169"/>
      <c r="I30" s="1169"/>
    </row>
    <row r="31" spans="1:31" s="722" customFormat="1" ht="271.14999999999998" customHeight="1">
      <c r="B31" s="1166" t="s">
        <v>190</v>
      </c>
      <c r="C31" s="1166"/>
      <c r="D31" s="1166"/>
      <c r="E31" s="1166"/>
      <c r="F31" s="1166"/>
      <c r="G31" s="1166"/>
      <c r="H31" s="1166"/>
      <c r="I31" s="1166"/>
      <c r="J31" s="1166"/>
      <c r="K31" s="1166"/>
      <c r="L31" s="1166"/>
      <c r="M31" s="1166"/>
      <c r="N31" s="1166"/>
      <c r="O31" s="1166"/>
      <c r="P31" s="1166"/>
      <c r="Q31" s="1166"/>
      <c r="R31" s="1166"/>
      <c r="S31" s="1166"/>
      <c r="T31" s="1166"/>
      <c r="U31" s="1166"/>
      <c r="V31" s="1166"/>
      <c r="W31" s="1166"/>
      <c r="X31" s="1166"/>
      <c r="Y31" s="1166"/>
    </row>
    <row r="32" spans="1:31" ht="18" customHeight="1"/>
    <row r="33" ht="18" customHeight="1"/>
  </sheetData>
  <mergeCells count="18">
    <mergeCell ref="B31:Y31"/>
    <mergeCell ref="W29:AB29"/>
    <mergeCell ref="G29:I29"/>
    <mergeCell ref="F30:I30"/>
    <mergeCell ref="G28:I28"/>
    <mergeCell ref="W28:AB28"/>
    <mergeCell ref="B2:AE2"/>
    <mergeCell ref="B4:B5"/>
    <mergeCell ref="C4:C5"/>
    <mergeCell ref="D4:D5"/>
    <mergeCell ref="F4:H4"/>
    <mergeCell ref="I4:I5"/>
    <mergeCell ref="E4:E5"/>
    <mergeCell ref="M5:S5"/>
    <mergeCell ref="T5:Z5"/>
    <mergeCell ref="M4:AC4"/>
    <mergeCell ref="K4:K5"/>
    <mergeCell ref="AE4:AE5"/>
  </mergeCells>
  <phoneticPr fontId="1"/>
  <dataValidations count="1">
    <dataValidation type="list" imeMode="on" allowBlank="1" showInputMessage="1" showErrorMessage="1" sqref="E6:E27" xr:uid="{00000000-0002-0000-0600-000000000000}">
      <formula1>"　,課税"</formula1>
    </dataValidation>
  </dataValidations>
  <printOptions horizontalCentered="1"/>
  <pageMargins left="0.31496062992125984" right="0.43307086614173229" top="0.55118110236220474" bottom="0.35433070866141736" header="0.31496062992125984" footer="0.31496062992125984"/>
  <pageSetup paperSize="9" scale="34" orientation="landscape" r:id="rId1"/>
  <headerFooter>
    <oddHeader>&amp;R一部不課税化（2023.06版）</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G33"/>
  <sheetViews>
    <sheetView view="pageBreakPreview" topLeftCell="I1" zoomScale="80" zoomScaleNormal="70" zoomScaleSheetLayoutView="80" zoomScalePageLayoutView="80" workbookViewId="0"/>
  </sheetViews>
  <sheetFormatPr defaultColWidth="9" defaultRowHeight="14"/>
  <cols>
    <col min="1" max="1" width="7.5" style="596" customWidth="1"/>
    <col min="2" max="2" width="20.58203125" style="596" customWidth="1"/>
    <col min="3" max="3" width="24.58203125" style="596" customWidth="1"/>
    <col min="4" max="4" width="6.58203125" style="596" customWidth="1"/>
    <col min="5" max="5" width="7.25" style="596" customWidth="1"/>
    <col min="6" max="7" width="11.58203125" style="596" customWidth="1"/>
    <col min="8" max="8" width="10.58203125" style="596" customWidth="1"/>
    <col min="9" max="9" width="12" style="596" customWidth="1"/>
    <col min="10" max="10" width="17.08203125" style="596" customWidth="1"/>
    <col min="11" max="11" width="12.58203125" style="596" customWidth="1"/>
    <col min="12" max="12" width="16.75" style="596" bestFit="1" customWidth="1"/>
    <col min="13" max="14" width="6.75" style="596" customWidth="1"/>
    <col min="15" max="15" width="9.25" style="596" customWidth="1"/>
    <col min="16" max="16" width="6.75" style="596" customWidth="1"/>
    <col min="17" max="18" width="9.25" style="596" customWidth="1"/>
    <col min="19" max="19" width="15.25" style="596" customWidth="1"/>
    <col min="20" max="20" width="8.58203125" style="596" customWidth="1"/>
    <col min="21" max="21" width="6" style="596" customWidth="1"/>
    <col min="22" max="22" width="11.58203125" style="596" customWidth="1"/>
    <col min="23" max="23" width="6" style="596" customWidth="1"/>
    <col min="24" max="24" width="10.25" style="596" customWidth="1"/>
    <col min="25" max="25" width="8.58203125" style="596" customWidth="1"/>
    <col min="26" max="26" width="14.08203125" style="596" customWidth="1"/>
    <col min="27" max="27" width="9" style="596"/>
    <col min="28" max="28" width="12.25" style="596" customWidth="1"/>
    <col min="29" max="29" width="17" style="596" customWidth="1"/>
    <col min="30" max="30" width="19.75" style="596" customWidth="1"/>
    <col min="31" max="31" width="14.75" style="596" customWidth="1"/>
    <col min="32" max="16384" width="9" style="596"/>
  </cols>
  <sheetData>
    <row r="1" spans="1:31" ht="24" customHeight="1">
      <c r="AE1" s="596" t="s">
        <v>162</v>
      </c>
    </row>
    <row r="2" spans="1:31" ht="42" customHeight="1">
      <c r="B2" s="1014" t="s">
        <v>163</v>
      </c>
      <c r="C2" s="1014"/>
      <c r="D2" s="1014"/>
      <c r="E2" s="1014"/>
      <c r="F2" s="1014"/>
      <c r="G2" s="1014"/>
      <c r="H2" s="1014"/>
      <c r="I2" s="1014"/>
      <c r="J2" s="1014"/>
      <c r="K2" s="1014"/>
      <c r="L2" s="1014"/>
      <c r="M2" s="1014"/>
      <c r="N2" s="1014"/>
      <c r="O2" s="1014"/>
      <c r="P2" s="1014"/>
      <c r="Q2" s="1014"/>
      <c r="R2" s="1014"/>
      <c r="S2" s="1014"/>
      <c r="T2" s="1014"/>
      <c r="U2" s="1014"/>
      <c r="V2" s="1014"/>
      <c r="W2" s="1014"/>
      <c r="X2" s="1014"/>
      <c r="Y2" s="1014"/>
      <c r="Z2" s="1014"/>
      <c r="AA2" s="1014"/>
      <c r="AB2" s="1014"/>
      <c r="AC2" s="1014"/>
      <c r="AD2" s="1014"/>
      <c r="AE2" s="1014"/>
    </row>
    <row r="3" spans="1:31" ht="15" customHeight="1" thickBot="1"/>
    <row r="4" spans="1:31" s="680" customFormat="1" ht="37.15" customHeight="1">
      <c r="A4" s="92" t="s">
        <v>100</v>
      </c>
      <c r="B4" s="1091" t="s">
        <v>101</v>
      </c>
      <c r="C4" s="1093" t="s">
        <v>4</v>
      </c>
      <c r="D4" s="1175" t="s">
        <v>102</v>
      </c>
      <c r="E4" s="1176" t="s">
        <v>164</v>
      </c>
      <c r="F4" s="1148" t="s">
        <v>191</v>
      </c>
      <c r="G4" s="1095"/>
      <c r="H4" s="1149"/>
      <c r="I4" s="1150" t="s">
        <v>166</v>
      </c>
      <c r="J4" s="961" t="s">
        <v>167</v>
      </c>
      <c r="K4" s="1150" t="s">
        <v>168</v>
      </c>
      <c r="L4" s="972" t="s">
        <v>169</v>
      </c>
      <c r="M4" s="1160" t="s">
        <v>170</v>
      </c>
      <c r="N4" s="1161"/>
      <c r="O4" s="1161"/>
      <c r="P4" s="1161"/>
      <c r="Q4" s="1161"/>
      <c r="R4" s="1161"/>
      <c r="S4" s="1161"/>
      <c r="T4" s="1161"/>
      <c r="U4" s="1161"/>
      <c r="V4" s="1161"/>
      <c r="W4" s="1161"/>
      <c r="X4" s="1161"/>
      <c r="Y4" s="1161"/>
      <c r="Z4" s="1161"/>
      <c r="AA4" s="1161"/>
      <c r="AB4" s="1161"/>
      <c r="AC4" s="1162"/>
      <c r="AD4" s="582" t="s">
        <v>171</v>
      </c>
      <c r="AE4" s="1164" t="s">
        <v>192</v>
      </c>
    </row>
    <row r="5" spans="1:31" ht="43.15" customHeight="1" thickBot="1">
      <c r="A5" s="68"/>
      <c r="B5" s="1173"/>
      <c r="C5" s="1174"/>
      <c r="D5" s="1157"/>
      <c r="E5" s="1177"/>
      <c r="F5" s="967" t="s">
        <v>173</v>
      </c>
      <c r="G5" s="681" t="s">
        <v>174</v>
      </c>
      <c r="H5" s="968" t="s">
        <v>175</v>
      </c>
      <c r="I5" s="1147"/>
      <c r="J5" s="968" t="s">
        <v>176</v>
      </c>
      <c r="K5" s="1147"/>
      <c r="L5" s="449" t="s">
        <v>177</v>
      </c>
      <c r="M5" s="1179" t="s">
        <v>178</v>
      </c>
      <c r="N5" s="1180"/>
      <c r="O5" s="1180"/>
      <c r="P5" s="1180"/>
      <c r="Q5" s="1180"/>
      <c r="R5" s="1180"/>
      <c r="S5" s="1181"/>
      <c r="T5" s="1157" t="s">
        <v>193</v>
      </c>
      <c r="U5" s="1158"/>
      <c r="V5" s="1158"/>
      <c r="W5" s="1158"/>
      <c r="X5" s="1158"/>
      <c r="Y5" s="1158"/>
      <c r="Z5" s="1159"/>
      <c r="AA5" s="971" t="s">
        <v>180</v>
      </c>
      <c r="AB5" s="682" t="s">
        <v>181</v>
      </c>
      <c r="AC5" s="683" t="s">
        <v>182</v>
      </c>
      <c r="AD5" s="583" t="s">
        <v>194</v>
      </c>
      <c r="AE5" s="1178"/>
    </row>
    <row r="6" spans="1:31" ht="24" customHeight="1" thickTop="1">
      <c r="A6" s="69"/>
      <c r="B6" s="684" t="str">
        <f t="shared" ref="B6:B27" si="0">IF($A6="","",VLOOKUP($A6,従事者基礎情報,2))</f>
        <v/>
      </c>
      <c r="C6" s="685" t="str">
        <f t="shared" ref="C6:C27" si="1">IF($A6="","",VLOOKUP($A6,従事者基礎情報,3))</f>
        <v/>
      </c>
      <c r="D6" s="973" t="str">
        <f t="shared" ref="D6:D27" si="2">IF($A6="","",VLOOKUP($A6,従事者基礎情報,5))</f>
        <v/>
      </c>
      <c r="E6" s="686" t="s">
        <v>184</v>
      </c>
      <c r="F6" s="687"/>
      <c r="G6" s="688"/>
      <c r="H6" s="386" t="str">
        <f>IF(ISBLANK(F6), "", G6-F6+1)</f>
        <v/>
      </c>
      <c r="I6" s="689"/>
      <c r="J6" s="806"/>
      <c r="K6" s="767"/>
      <c r="L6" s="889">
        <f t="shared" ref="L6:L27" si="3">IF(E6="課税",J6,"")</f>
        <v>0</v>
      </c>
      <c r="M6" s="547" t="str">
        <f t="shared" ref="M6:M27" si="4">IF($D6="","",VLOOKUP($D6,単価表,3))</f>
        <v/>
      </c>
      <c r="N6" s="87" t="str">
        <f>IF($D6="", "", IF($H6&lt;31, $H6, 30))</f>
        <v/>
      </c>
      <c r="O6" s="548" t="str">
        <f>IF($D6="","", M6*0.9)</f>
        <v/>
      </c>
      <c r="P6" s="549" t="str">
        <f>IF($D6="", "", IF($H6&lt;31, 0, IF($H6&lt;61, $H6-30, 30)))</f>
        <v/>
      </c>
      <c r="Q6" s="548" t="str">
        <f>IF($D6="", "", M6*0.8)</f>
        <v/>
      </c>
      <c r="R6" s="553" t="str">
        <f>IF($D6="", "", IF($H6&lt;61, 0, $H6-60))</f>
        <v/>
      </c>
      <c r="S6" s="551" t="str">
        <f>IF($F6="", "", M6*N6+O6*P6+Q6*R6)</f>
        <v/>
      </c>
      <c r="T6" s="552" t="str">
        <f t="shared" ref="T6:T27" si="5">IF(F6="","",VLOOKUP($D6,単価表,4))</f>
        <v/>
      </c>
      <c r="U6" s="87" t="str">
        <f>IF($D6="", "", IF($H6&lt;32, $H6-1, 30))</f>
        <v/>
      </c>
      <c r="V6" s="548" t="str">
        <f>IF($D6="","", T6*0.9)</f>
        <v/>
      </c>
      <c r="W6" s="549" t="str">
        <f>IF($D6="", "", IF($H6&lt;32, 0, IF($H6&lt;62, $H6-31, 30)))</f>
        <v/>
      </c>
      <c r="X6" s="548" t="str">
        <f>IF($D6="", "", T6*0.8)</f>
        <v/>
      </c>
      <c r="Y6" s="550" t="str">
        <f>IF($H6="", "", IF($H6&lt;62, 0, $H6-61))</f>
        <v/>
      </c>
      <c r="Z6" s="551" t="str">
        <f>IF($F6="", "", T6*U6+V6*W6+X6*Y6)</f>
        <v/>
      </c>
      <c r="AA6" s="304"/>
      <c r="AB6" s="896"/>
      <c r="AC6" s="807" t="str">
        <f>IF($F6="", "",S6+Z6+AA6+AB6)</f>
        <v/>
      </c>
      <c r="AD6" s="808" t="str">
        <f>IF(E6="課税",AC6,"")</f>
        <v/>
      </c>
      <c r="AE6" s="693"/>
    </row>
    <row r="7" spans="1:31" ht="24" customHeight="1">
      <c r="A7" s="69"/>
      <c r="B7" s="694" t="str">
        <f t="shared" si="0"/>
        <v/>
      </c>
      <c r="C7" s="695" t="str">
        <f t="shared" si="1"/>
        <v/>
      </c>
      <c r="D7" s="393" t="str">
        <f t="shared" si="2"/>
        <v/>
      </c>
      <c r="E7" s="696" t="s">
        <v>184</v>
      </c>
      <c r="F7" s="697"/>
      <c r="G7" s="698"/>
      <c r="H7" s="395" t="str">
        <f t="shared" ref="H7:H27" si="6">IF(ISBLANK(F7), "", G7-F7+1)</f>
        <v/>
      </c>
      <c r="I7" s="699"/>
      <c r="J7" s="809"/>
      <c r="K7" s="398"/>
      <c r="L7" s="890">
        <f t="shared" si="3"/>
        <v>0</v>
      </c>
      <c r="M7" s="29" t="str">
        <f t="shared" si="4"/>
        <v/>
      </c>
      <c r="N7" s="87" t="str">
        <f t="shared" ref="N7:N27" si="7">IF($D7="", "", IF($H7&lt;31, $H7, 30))</f>
        <v/>
      </c>
      <c r="O7" s="64" t="str">
        <f t="shared" ref="O7:O27" si="8">IF($D7="","", M7*0.9)</f>
        <v/>
      </c>
      <c r="P7" s="30" t="str">
        <f t="shared" ref="P7:P27" si="9">IF($D7="", "", IF($H7&lt;31, 0, IF($H7&lt;61, $H7-30, 30)))</f>
        <v/>
      </c>
      <c r="Q7" s="64" t="str">
        <f t="shared" ref="Q7:Q27" si="10">IF($D7="", "", M7*0.8)</f>
        <v/>
      </c>
      <c r="R7" s="89" t="str">
        <f t="shared" ref="R7:R27" si="11">IF($D7="", "", IF($H7&lt;61, 0, $H7-60))</f>
        <v/>
      </c>
      <c r="S7" s="31" t="str">
        <f>IF($F7="", "", M7*N7+O7*P7+Q7*R7)</f>
        <v/>
      </c>
      <c r="T7" s="32" t="str">
        <f t="shared" si="5"/>
        <v/>
      </c>
      <c r="U7" s="87" t="str">
        <f t="shared" ref="U7:U27" si="12">IF($D7="", "", IF($H7&lt;32, $H7-1, 30))</f>
        <v/>
      </c>
      <c r="V7" s="64" t="str">
        <f t="shared" ref="V7:V27" si="13">IF($D7="","", T7*0.9)</f>
        <v/>
      </c>
      <c r="W7" s="30" t="str">
        <f t="shared" ref="W7:W27" si="14">IF($D7="", "", IF($H7&lt;32, 0, IF($H7&lt;62, $H7-31, 30)))</f>
        <v/>
      </c>
      <c r="X7" s="64" t="str">
        <f t="shared" ref="X7:X27" si="15">IF($D7="", "", T7*0.8)</f>
        <v/>
      </c>
      <c r="Y7" s="91" t="str">
        <f t="shared" ref="Y7:Y27" si="16">IF($H7="", "", IF($H7&lt;62, 0, $H7-61))</f>
        <v/>
      </c>
      <c r="Z7" s="31" t="str">
        <f>IF($F7="", "", T7*U7+V7*W7+X7*Y7)</f>
        <v/>
      </c>
      <c r="AA7" s="305"/>
      <c r="AB7" s="897"/>
      <c r="AC7" s="807" t="str">
        <f t="shared" ref="AC7:AC27" si="17">IF($F7="", "",S7+Z7+AA7+AB7)</f>
        <v/>
      </c>
      <c r="AD7" s="869" t="str">
        <f>IF(E7="課税",AC7,"")</f>
        <v/>
      </c>
      <c r="AE7" s="702"/>
    </row>
    <row r="8" spans="1:31" ht="24" customHeight="1">
      <c r="A8" s="69"/>
      <c r="B8" s="694" t="str">
        <f t="shared" si="0"/>
        <v/>
      </c>
      <c r="C8" s="695" t="str">
        <f t="shared" si="1"/>
        <v/>
      </c>
      <c r="D8" s="393" t="str">
        <f t="shared" si="2"/>
        <v/>
      </c>
      <c r="E8" s="696" t="s">
        <v>184</v>
      </c>
      <c r="F8" s="697"/>
      <c r="G8" s="698"/>
      <c r="H8" s="395" t="str">
        <f t="shared" si="6"/>
        <v/>
      </c>
      <c r="I8" s="699"/>
      <c r="J8" s="809"/>
      <c r="K8" s="398"/>
      <c r="L8" s="891">
        <f t="shared" si="3"/>
        <v>0</v>
      </c>
      <c r="M8" s="29" t="str">
        <f t="shared" si="4"/>
        <v/>
      </c>
      <c r="N8" s="87" t="str">
        <f t="shared" si="7"/>
        <v/>
      </c>
      <c r="O8" s="64" t="str">
        <f t="shared" si="8"/>
        <v/>
      </c>
      <c r="P8" s="30" t="str">
        <f t="shared" si="9"/>
        <v/>
      </c>
      <c r="Q8" s="64" t="str">
        <f t="shared" si="10"/>
        <v/>
      </c>
      <c r="R8" s="89" t="str">
        <f t="shared" si="11"/>
        <v/>
      </c>
      <c r="S8" s="31" t="str">
        <f>IF($F8="", "", M8*N8+O8*P8+Q8*R8)</f>
        <v/>
      </c>
      <c r="T8" s="32" t="str">
        <f t="shared" si="5"/>
        <v/>
      </c>
      <c r="U8" s="87" t="str">
        <f t="shared" si="12"/>
        <v/>
      </c>
      <c r="V8" s="64" t="str">
        <f t="shared" si="13"/>
        <v/>
      </c>
      <c r="W8" s="30" t="str">
        <f t="shared" si="14"/>
        <v/>
      </c>
      <c r="X8" s="64" t="str">
        <f t="shared" si="15"/>
        <v/>
      </c>
      <c r="Y8" s="91" t="str">
        <f t="shared" si="16"/>
        <v/>
      </c>
      <c r="Z8" s="31" t="str">
        <f t="shared" ref="Z8:Z27" si="18">IF($F8="", "", T8*U8+V8*W8+X8*Y8)</f>
        <v/>
      </c>
      <c r="AA8" s="305"/>
      <c r="AB8" s="897"/>
      <c r="AC8" s="807" t="str">
        <f t="shared" si="17"/>
        <v/>
      </c>
      <c r="AD8" s="810" t="str">
        <f t="shared" ref="AD8:AD27" si="19">IF(E8="課税",AC8,"")</f>
        <v/>
      </c>
      <c r="AE8" s="702"/>
    </row>
    <row r="9" spans="1:31" ht="24" customHeight="1">
      <c r="A9" s="69"/>
      <c r="B9" s="694" t="str">
        <f t="shared" si="0"/>
        <v/>
      </c>
      <c r="C9" s="695" t="str">
        <f t="shared" si="1"/>
        <v/>
      </c>
      <c r="D9" s="393" t="str">
        <f t="shared" si="2"/>
        <v/>
      </c>
      <c r="E9" s="696" t="s">
        <v>184</v>
      </c>
      <c r="F9" s="697"/>
      <c r="G9" s="698"/>
      <c r="H9" s="395" t="str">
        <f t="shared" si="6"/>
        <v/>
      </c>
      <c r="I9" s="699"/>
      <c r="J9" s="809"/>
      <c r="K9" s="398"/>
      <c r="L9" s="891">
        <f t="shared" si="3"/>
        <v>0</v>
      </c>
      <c r="M9" s="29" t="str">
        <f t="shared" si="4"/>
        <v/>
      </c>
      <c r="N9" s="87" t="str">
        <f t="shared" si="7"/>
        <v/>
      </c>
      <c r="O9" s="64" t="str">
        <f t="shared" si="8"/>
        <v/>
      </c>
      <c r="P9" s="30" t="str">
        <f t="shared" si="9"/>
        <v/>
      </c>
      <c r="Q9" s="64" t="str">
        <f t="shared" si="10"/>
        <v/>
      </c>
      <c r="R9" s="89" t="str">
        <f t="shared" si="11"/>
        <v/>
      </c>
      <c r="S9" s="31" t="str">
        <f t="shared" ref="S9:S27" si="20">IF($F9="", "", M9*N9+O9*P9+Q9*R9)</f>
        <v/>
      </c>
      <c r="T9" s="32" t="str">
        <f t="shared" si="5"/>
        <v/>
      </c>
      <c r="U9" s="87" t="str">
        <f t="shared" si="12"/>
        <v/>
      </c>
      <c r="V9" s="64" t="str">
        <f t="shared" si="13"/>
        <v/>
      </c>
      <c r="W9" s="30" t="str">
        <f t="shared" si="14"/>
        <v/>
      </c>
      <c r="X9" s="64" t="str">
        <f t="shared" si="15"/>
        <v/>
      </c>
      <c r="Y9" s="91" t="str">
        <f t="shared" si="16"/>
        <v/>
      </c>
      <c r="Z9" s="31" t="str">
        <f t="shared" si="18"/>
        <v/>
      </c>
      <c r="AA9" s="305"/>
      <c r="AB9" s="898"/>
      <c r="AC9" s="807" t="str">
        <f t="shared" si="17"/>
        <v/>
      </c>
      <c r="AD9" s="869" t="str">
        <f t="shared" si="19"/>
        <v/>
      </c>
      <c r="AE9" s="702"/>
    </row>
    <row r="10" spans="1:31" ht="24" customHeight="1">
      <c r="A10" s="69"/>
      <c r="B10" s="694" t="str">
        <f t="shared" si="0"/>
        <v/>
      </c>
      <c r="C10" s="695" t="str">
        <f t="shared" si="1"/>
        <v/>
      </c>
      <c r="D10" s="393" t="str">
        <f t="shared" si="2"/>
        <v/>
      </c>
      <c r="E10" s="696" t="s">
        <v>184</v>
      </c>
      <c r="F10" s="697"/>
      <c r="G10" s="698"/>
      <c r="H10" s="395" t="str">
        <f t="shared" si="6"/>
        <v/>
      </c>
      <c r="I10" s="699"/>
      <c r="J10" s="809"/>
      <c r="K10" s="398"/>
      <c r="L10" s="891">
        <f t="shared" si="3"/>
        <v>0</v>
      </c>
      <c r="M10" s="29" t="str">
        <f t="shared" si="4"/>
        <v/>
      </c>
      <c r="N10" s="87" t="str">
        <f t="shared" si="7"/>
        <v/>
      </c>
      <c r="O10" s="64" t="str">
        <f t="shared" si="8"/>
        <v/>
      </c>
      <c r="P10" s="30" t="str">
        <f t="shared" si="9"/>
        <v/>
      </c>
      <c r="Q10" s="64" t="str">
        <f t="shared" si="10"/>
        <v/>
      </c>
      <c r="R10" s="89" t="str">
        <f t="shared" si="11"/>
        <v/>
      </c>
      <c r="S10" s="31" t="str">
        <f t="shared" si="20"/>
        <v/>
      </c>
      <c r="T10" s="32" t="str">
        <f t="shared" si="5"/>
        <v/>
      </c>
      <c r="U10" s="87" t="str">
        <f t="shared" si="12"/>
        <v/>
      </c>
      <c r="V10" s="64" t="str">
        <f t="shared" si="13"/>
        <v/>
      </c>
      <c r="W10" s="30" t="str">
        <f t="shared" si="14"/>
        <v/>
      </c>
      <c r="X10" s="64" t="str">
        <f t="shared" si="15"/>
        <v/>
      </c>
      <c r="Y10" s="91" t="str">
        <f t="shared" si="16"/>
        <v/>
      </c>
      <c r="Z10" s="31" t="str">
        <f t="shared" si="18"/>
        <v/>
      </c>
      <c r="AA10" s="305"/>
      <c r="AB10" s="898"/>
      <c r="AC10" s="807" t="str">
        <f t="shared" si="17"/>
        <v/>
      </c>
      <c r="AD10" s="810" t="str">
        <f t="shared" si="19"/>
        <v/>
      </c>
      <c r="AE10" s="702"/>
    </row>
    <row r="11" spans="1:31" ht="24" customHeight="1">
      <c r="A11" s="69"/>
      <c r="B11" s="694" t="str">
        <f t="shared" si="0"/>
        <v/>
      </c>
      <c r="C11" s="695" t="str">
        <f t="shared" si="1"/>
        <v/>
      </c>
      <c r="D11" s="393" t="str">
        <f t="shared" si="2"/>
        <v/>
      </c>
      <c r="E11" s="696" t="s">
        <v>184</v>
      </c>
      <c r="F11" s="697"/>
      <c r="G11" s="698"/>
      <c r="H11" s="395" t="str">
        <f t="shared" si="6"/>
        <v/>
      </c>
      <c r="I11" s="699"/>
      <c r="J11" s="809"/>
      <c r="K11" s="398"/>
      <c r="L11" s="891">
        <f t="shared" si="3"/>
        <v>0</v>
      </c>
      <c r="M11" s="29" t="str">
        <f t="shared" si="4"/>
        <v/>
      </c>
      <c r="N11" s="87" t="str">
        <f t="shared" si="7"/>
        <v/>
      </c>
      <c r="O11" s="64" t="str">
        <f t="shared" si="8"/>
        <v/>
      </c>
      <c r="P11" s="30" t="str">
        <f t="shared" si="9"/>
        <v/>
      </c>
      <c r="Q11" s="64" t="str">
        <f t="shared" si="10"/>
        <v/>
      </c>
      <c r="R11" s="89" t="str">
        <f t="shared" si="11"/>
        <v/>
      </c>
      <c r="S11" s="31" t="str">
        <f t="shared" si="20"/>
        <v/>
      </c>
      <c r="T11" s="32" t="str">
        <f t="shared" si="5"/>
        <v/>
      </c>
      <c r="U11" s="87" t="str">
        <f t="shared" si="12"/>
        <v/>
      </c>
      <c r="V11" s="64" t="str">
        <f t="shared" si="13"/>
        <v/>
      </c>
      <c r="W11" s="30" t="str">
        <f t="shared" si="14"/>
        <v/>
      </c>
      <c r="X11" s="64" t="str">
        <f t="shared" si="15"/>
        <v/>
      </c>
      <c r="Y11" s="91" t="str">
        <f t="shared" si="16"/>
        <v/>
      </c>
      <c r="Z11" s="31" t="str">
        <f t="shared" si="18"/>
        <v/>
      </c>
      <c r="AA11" s="305"/>
      <c r="AB11" s="898"/>
      <c r="AC11" s="807" t="str">
        <f t="shared" si="17"/>
        <v/>
      </c>
      <c r="AD11" s="869" t="str">
        <f t="shared" si="19"/>
        <v/>
      </c>
      <c r="AE11" s="702"/>
    </row>
    <row r="12" spans="1:31" ht="24" customHeight="1">
      <c r="A12" s="69"/>
      <c r="B12" s="694" t="str">
        <f t="shared" si="0"/>
        <v/>
      </c>
      <c r="C12" s="695" t="str">
        <f t="shared" si="1"/>
        <v/>
      </c>
      <c r="D12" s="393" t="str">
        <f t="shared" si="2"/>
        <v/>
      </c>
      <c r="E12" s="696" t="s">
        <v>184</v>
      </c>
      <c r="F12" s="697"/>
      <c r="G12" s="698"/>
      <c r="H12" s="395" t="str">
        <f t="shared" si="6"/>
        <v/>
      </c>
      <c r="I12" s="699"/>
      <c r="J12" s="809"/>
      <c r="K12" s="398"/>
      <c r="L12" s="891">
        <f t="shared" si="3"/>
        <v>0</v>
      </c>
      <c r="M12" s="29" t="str">
        <f t="shared" si="4"/>
        <v/>
      </c>
      <c r="N12" s="87" t="str">
        <f t="shared" si="7"/>
        <v/>
      </c>
      <c r="O12" s="64" t="str">
        <f t="shared" si="8"/>
        <v/>
      </c>
      <c r="P12" s="30" t="str">
        <f t="shared" si="9"/>
        <v/>
      </c>
      <c r="Q12" s="64" t="str">
        <f t="shared" si="10"/>
        <v/>
      </c>
      <c r="R12" s="89" t="str">
        <f t="shared" si="11"/>
        <v/>
      </c>
      <c r="S12" s="31" t="str">
        <f t="shared" si="20"/>
        <v/>
      </c>
      <c r="T12" s="32" t="str">
        <f t="shared" si="5"/>
        <v/>
      </c>
      <c r="U12" s="87" t="str">
        <f t="shared" si="12"/>
        <v/>
      </c>
      <c r="V12" s="64" t="str">
        <f t="shared" si="13"/>
        <v/>
      </c>
      <c r="W12" s="30" t="str">
        <f t="shared" si="14"/>
        <v/>
      </c>
      <c r="X12" s="64" t="str">
        <f t="shared" si="15"/>
        <v/>
      </c>
      <c r="Y12" s="91" t="str">
        <f t="shared" si="16"/>
        <v/>
      </c>
      <c r="Z12" s="31" t="str">
        <f t="shared" si="18"/>
        <v/>
      </c>
      <c r="AA12" s="305"/>
      <c r="AB12" s="898"/>
      <c r="AC12" s="807" t="str">
        <f t="shared" si="17"/>
        <v/>
      </c>
      <c r="AD12" s="810" t="str">
        <f t="shared" si="19"/>
        <v/>
      </c>
      <c r="AE12" s="702"/>
    </row>
    <row r="13" spans="1:31" ht="24" customHeight="1">
      <c r="A13" s="69"/>
      <c r="B13" s="694" t="str">
        <f t="shared" si="0"/>
        <v/>
      </c>
      <c r="C13" s="695" t="str">
        <f t="shared" si="1"/>
        <v/>
      </c>
      <c r="D13" s="393" t="str">
        <f t="shared" si="2"/>
        <v/>
      </c>
      <c r="E13" s="696" t="s">
        <v>184</v>
      </c>
      <c r="F13" s="697"/>
      <c r="G13" s="698"/>
      <c r="H13" s="395" t="str">
        <f t="shared" si="6"/>
        <v/>
      </c>
      <c r="I13" s="699"/>
      <c r="J13" s="809"/>
      <c r="K13" s="398"/>
      <c r="L13" s="891">
        <f t="shared" si="3"/>
        <v>0</v>
      </c>
      <c r="M13" s="29" t="str">
        <f t="shared" si="4"/>
        <v/>
      </c>
      <c r="N13" s="87" t="str">
        <f t="shared" si="7"/>
        <v/>
      </c>
      <c r="O13" s="64" t="str">
        <f t="shared" si="8"/>
        <v/>
      </c>
      <c r="P13" s="30" t="str">
        <f t="shared" si="9"/>
        <v/>
      </c>
      <c r="Q13" s="64" t="str">
        <f t="shared" si="10"/>
        <v/>
      </c>
      <c r="R13" s="89" t="str">
        <f t="shared" si="11"/>
        <v/>
      </c>
      <c r="S13" s="31" t="str">
        <f t="shared" si="20"/>
        <v/>
      </c>
      <c r="T13" s="32" t="str">
        <f t="shared" si="5"/>
        <v/>
      </c>
      <c r="U13" s="87" t="str">
        <f t="shared" si="12"/>
        <v/>
      </c>
      <c r="V13" s="64" t="str">
        <f t="shared" si="13"/>
        <v/>
      </c>
      <c r="W13" s="30" t="str">
        <f t="shared" si="14"/>
        <v/>
      </c>
      <c r="X13" s="64" t="str">
        <f t="shared" si="15"/>
        <v/>
      </c>
      <c r="Y13" s="91" t="str">
        <f t="shared" si="16"/>
        <v/>
      </c>
      <c r="Z13" s="31" t="str">
        <f t="shared" si="18"/>
        <v/>
      </c>
      <c r="AA13" s="305"/>
      <c r="AB13" s="898"/>
      <c r="AC13" s="807" t="str">
        <f t="shared" si="17"/>
        <v/>
      </c>
      <c r="AD13" s="869" t="str">
        <f t="shared" si="19"/>
        <v/>
      </c>
      <c r="AE13" s="702"/>
    </row>
    <row r="14" spans="1:31" ht="24" customHeight="1">
      <c r="A14" s="69"/>
      <c r="B14" s="694" t="str">
        <f t="shared" si="0"/>
        <v/>
      </c>
      <c r="C14" s="695" t="str">
        <f t="shared" si="1"/>
        <v/>
      </c>
      <c r="D14" s="393" t="str">
        <f t="shared" si="2"/>
        <v/>
      </c>
      <c r="E14" s="696" t="s">
        <v>184</v>
      </c>
      <c r="F14" s="697"/>
      <c r="G14" s="698"/>
      <c r="H14" s="395" t="str">
        <f t="shared" si="6"/>
        <v/>
      </c>
      <c r="I14" s="699"/>
      <c r="J14" s="809"/>
      <c r="K14" s="398"/>
      <c r="L14" s="891">
        <f t="shared" si="3"/>
        <v>0</v>
      </c>
      <c r="M14" s="29" t="str">
        <f t="shared" si="4"/>
        <v/>
      </c>
      <c r="N14" s="87" t="str">
        <f t="shared" si="7"/>
        <v/>
      </c>
      <c r="O14" s="64" t="str">
        <f t="shared" si="8"/>
        <v/>
      </c>
      <c r="P14" s="30" t="str">
        <f t="shared" si="9"/>
        <v/>
      </c>
      <c r="Q14" s="64" t="str">
        <f t="shared" si="10"/>
        <v/>
      </c>
      <c r="R14" s="89" t="str">
        <f t="shared" si="11"/>
        <v/>
      </c>
      <c r="S14" s="31" t="str">
        <f>IF($F14="", "", M14*N14+O14*P14+Q14*R14)</f>
        <v/>
      </c>
      <c r="T14" s="32" t="str">
        <f t="shared" si="5"/>
        <v/>
      </c>
      <c r="U14" s="87" t="str">
        <f t="shared" si="12"/>
        <v/>
      </c>
      <c r="V14" s="64" t="str">
        <f t="shared" si="13"/>
        <v/>
      </c>
      <c r="W14" s="30" t="str">
        <f t="shared" si="14"/>
        <v/>
      </c>
      <c r="X14" s="64" t="str">
        <f t="shared" si="15"/>
        <v/>
      </c>
      <c r="Y14" s="91" t="str">
        <f t="shared" si="16"/>
        <v/>
      </c>
      <c r="Z14" s="31" t="str">
        <f t="shared" si="18"/>
        <v/>
      </c>
      <c r="AA14" s="305"/>
      <c r="AB14" s="898"/>
      <c r="AC14" s="807" t="str">
        <f t="shared" si="17"/>
        <v/>
      </c>
      <c r="AD14" s="810" t="str">
        <f t="shared" si="19"/>
        <v/>
      </c>
      <c r="AE14" s="702"/>
    </row>
    <row r="15" spans="1:31" ht="24" customHeight="1">
      <c r="A15" s="69"/>
      <c r="B15" s="694" t="str">
        <f t="shared" si="0"/>
        <v/>
      </c>
      <c r="C15" s="695" t="str">
        <f t="shared" si="1"/>
        <v/>
      </c>
      <c r="D15" s="393" t="str">
        <f t="shared" si="2"/>
        <v/>
      </c>
      <c r="E15" s="696" t="s">
        <v>184</v>
      </c>
      <c r="F15" s="697"/>
      <c r="G15" s="698"/>
      <c r="H15" s="395" t="str">
        <f t="shared" si="6"/>
        <v/>
      </c>
      <c r="I15" s="699"/>
      <c r="J15" s="809"/>
      <c r="K15" s="398"/>
      <c r="L15" s="891">
        <f t="shared" si="3"/>
        <v>0</v>
      </c>
      <c r="M15" s="29" t="str">
        <f t="shared" si="4"/>
        <v/>
      </c>
      <c r="N15" s="87" t="str">
        <f t="shared" si="7"/>
        <v/>
      </c>
      <c r="O15" s="64" t="str">
        <f t="shared" si="8"/>
        <v/>
      </c>
      <c r="P15" s="30" t="str">
        <f t="shared" si="9"/>
        <v/>
      </c>
      <c r="Q15" s="64" t="str">
        <f t="shared" si="10"/>
        <v/>
      </c>
      <c r="R15" s="89" t="str">
        <f t="shared" si="11"/>
        <v/>
      </c>
      <c r="S15" s="31" t="str">
        <f t="shared" si="20"/>
        <v/>
      </c>
      <c r="T15" s="32" t="str">
        <f t="shared" si="5"/>
        <v/>
      </c>
      <c r="U15" s="87" t="str">
        <f t="shared" si="12"/>
        <v/>
      </c>
      <c r="V15" s="64" t="str">
        <f t="shared" si="13"/>
        <v/>
      </c>
      <c r="W15" s="30" t="str">
        <f t="shared" si="14"/>
        <v/>
      </c>
      <c r="X15" s="64" t="str">
        <f t="shared" si="15"/>
        <v/>
      </c>
      <c r="Y15" s="91" t="str">
        <f t="shared" si="16"/>
        <v/>
      </c>
      <c r="Z15" s="31" t="str">
        <f t="shared" si="18"/>
        <v/>
      </c>
      <c r="AA15" s="305"/>
      <c r="AB15" s="898"/>
      <c r="AC15" s="807" t="str">
        <f t="shared" si="17"/>
        <v/>
      </c>
      <c r="AD15" s="810" t="str">
        <f t="shared" si="19"/>
        <v/>
      </c>
      <c r="AE15" s="702"/>
    </row>
    <row r="16" spans="1:31" ht="24" customHeight="1">
      <c r="A16" s="69"/>
      <c r="B16" s="694" t="str">
        <f t="shared" si="0"/>
        <v/>
      </c>
      <c r="C16" s="695" t="str">
        <f t="shared" si="1"/>
        <v/>
      </c>
      <c r="D16" s="393" t="str">
        <f t="shared" si="2"/>
        <v/>
      </c>
      <c r="E16" s="696" t="s">
        <v>184</v>
      </c>
      <c r="F16" s="697"/>
      <c r="G16" s="698"/>
      <c r="H16" s="395" t="str">
        <f t="shared" si="6"/>
        <v/>
      </c>
      <c r="I16" s="699"/>
      <c r="J16" s="809"/>
      <c r="K16" s="398"/>
      <c r="L16" s="891">
        <f t="shared" si="3"/>
        <v>0</v>
      </c>
      <c r="M16" s="29" t="str">
        <f t="shared" si="4"/>
        <v/>
      </c>
      <c r="N16" s="87" t="str">
        <f t="shared" si="7"/>
        <v/>
      </c>
      <c r="O16" s="64" t="str">
        <f t="shared" si="8"/>
        <v/>
      </c>
      <c r="P16" s="30" t="str">
        <f t="shared" si="9"/>
        <v/>
      </c>
      <c r="Q16" s="64" t="str">
        <f t="shared" si="10"/>
        <v/>
      </c>
      <c r="R16" s="89" t="str">
        <f t="shared" si="11"/>
        <v/>
      </c>
      <c r="S16" s="31" t="str">
        <f t="shared" si="20"/>
        <v/>
      </c>
      <c r="T16" s="32" t="str">
        <f t="shared" si="5"/>
        <v/>
      </c>
      <c r="U16" s="87" t="str">
        <f t="shared" si="12"/>
        <v/>
      </c>
      <c r="V16" s="64" t="str">
        <f t="shared" si="13"/>
        <v/>
      </c>
      <c r="W16" s="30" t="str">
        <f t="shared" si="14"/>
        <v/>
      </c>
      <c r="X16" s="64" t="str">
        <f t="shared" si="15"/>
        <v/>
      </c>
      <c r="Y16" s="91" t="str">
        <f t="shared" si="16"/>
        <v/>
      </c>
      <c r="Z16" s="31" t="str">
        <f t="shared" si="18"/>
        <v/>
      </c>
      <c r="AA16" s="305"/>
      <c r="AB16" s="898"/>
      <c r="AC16" s="807" t="str">
        <f t="shared" si="17"/>
        <v/>
      </c>
      <c r="AD16" s="810" t="str">
        <f t="shared" si="19"/>
        <v/>
      </c>
      <c r="AE16" s="702"/>
    </row>
    <row r="17" spans="1:33" ht="24" customHeight="1">
      <c r="A17" s="69"/>
      <c r="B17" s="694" t="str">
        <f t="shared" si="0"/>
        <v/>
      </c>
      <c r="C17" s="695" t="str">
        <f t="shared" si="1"/>
        <v/>
      </c>
      <c r="D17" s="393" t="str">
        <f t="shared" si="2"/>
        <v/>
      </c>
      <c r="E17" s="696" t="s">
        <v>184</v>
      </c>
      <c r="F17" s="697"/>
      <c r="G17" s="698"/>
      <c r="H17" s="395" t="str">
        <f t="shared" si="6"/>
        <v/>
      </c>
      <c r="I17" s="699"/>
      <c r="J17" s="809"/>
      <c r="K17" s="398"/>
      <c r="L17" s="891">
        <f t="shared" si="3"/>
        <v>0</v>
      </c>
      <c r="M17" s="29" t="str">
        <f t="shared" si="4"/>
        <v/>
      </c>
      <c r="N17" s="87" t="str">
        <f t="shared" si="7"/>
        <v/>
      </c>
      <c r="O17" s="64" t="str">
        <f t="shared" si="8"/>
        <v/>
      </c>
      <c r="P17" s="30" t="str">
        <f t="shared" si="9"/>
        <v/>
      </c>
      <c r="Q17" s="64" t="str">
        <f t="shared" si="10"/>
        <v/>
      </c>
      <c r="R17" s="89" t="str">
        <f t="shared" si="11"/>
        <v/>
      </c>
      <c r="S17" s="31" t="str">
        <f t="shared" si="20"/>
        <v/>
      </c>
      <c r="T17" s="32" t="str">
        <f t="shared" si="5"/>
        <v/>
      </c>
      <c r="U17" s="87" t="str">
        <f t="shared" si="12"/>
        <v/>
      </c>
      <c r="V17" s="64" t="str">
        <f t="shared" si="13"/>
        <v/>
      </c>
      <c r="W17" s="30" t="str">
        <f t="shared" si="14"/>
        <v/>
      </c>
      <c r="X17" s="64" t="str">
        <f t="shared" si="15"/>
        <v/>
      </c>
      <c r="Y17" s="91" t="str">
        <f t="shared" si="16"/>
        <v/>
      </c>
      <c r="Z17" s="31" t="str">
        <f t="shared" si="18"/>
        <v/>
      </c>
      <c r="AA17" s="305"/>
      <c r="AB17" s="898"/>
      <c r="AC17" s="807" t="str">
        <f t="shared" si="17"/>
        <v/>
      </c>
      <c r="AD17" s="810" t="str">
        <f t="shared" si="19"/>
        <v/>
      </c>
      <c r="AE17" s="702"/>
    </row>
    <row r="18" spans="1:33" ht="24" customHeight="1">
      <c r="A18" s="69"/>
      <c r="B18" s="694" t="str">
        <f t="shared" si="0"/>
        <v/>
      </c>
      <c r="C18" s="695" t="str">
        <f t="shared" si="1"/>
        <v/>
      </c>
      <c r="D18" s="393" t="str">
        <f t="shared" si="2"/>
        <v/>
      </c>
      <c r="E18" s="696" t="s">
        <v>184</v>
      </c>
      <c r="F18" s="697"/>
      <c r="G18" s="698"/>
      <c r="H18" s="395" t="str">
        <f t="shared" si="6"/>
        <v/>
      </c>
      <c r="I18" s="699"/>
      <c r="J18" s="809"/>
      <c r="K18" s="398"/>
      <c r="L18" s="891">
        <f t="shared" si="3"/>
        <v>0</v>
      </c>
      <c r="M18" s="29" t="str">
        <f t="shared" si="4"/>
        <v/>
      </c>
      <c r="N18" s="87" t="str">
        <f t="shared" si="7"/>
        <v/>
      </c>
      <c r="O18" s="64" t="str">
        <f t="shared" si="8"/>
        <v/>
      </c>
      <c r="P18" s="30" t="str">
        <f t="shared" si="9"/>
        <v/>
      </c>
      <c r="Q18" s="64" t="str">
        <f t="shared" si="10"/>
        <v/>
      </c>
      <c r="R18" s="89" t="str">
        <f t="shared" si="11"/>
        <v/>
      </c>
      <c r="S18" s="31" t="str">
        <f t="shared" si="20"/>
        <v/>
      </c>
      <c r="T18" s="32" t="str">
        <f t="shared" si="5"/>
        <v/>
      </c>
      <c r="U18" s="87" t="str">
        <f t="shared" si="12"/>
        <v/>
      </c>
      <c r="V18" s="64" t="str">
        <f t="shared" si="13"/>
        <v/>
      </c>
      <c r="W18" s="30" t="str">
        <f t="shared" si="14"/>
        <v/>
      </c>
      <c r="X18" s="64" t="str">
        <f t="shared" si="15"/>
        <v/>
      </c>
      <c r="Y18" s="91" t="str">
        <f t="shared" si="16"/>
        <v/>
      </c>
      <c r="Z18" s="31" t="str">
        <f t="shared" si="18"/>
        <v/>
      </c>
      <c r="AA18" s="305"/>
      <c r="AB18" s="898"/>
      <c r="AC18" s="807" t="str">
        <f t="shared" si="17"/>
        <v/>
      </c>
      <c r="AD18" s="810" t="str">
        <f t="shared" si="19"/>
        <v/>
      </c>
      <c r="AE18" s="702"/>
    </row>
    <row r="19" spans="1:33" ht="24" customHeight="1">
      <c r="A19" s="69"/>
      <c r="B19" s="694" t="str">
        <f t="shared" si="0"/>
        <v/>
      </c>
      <c r="C19" s="695" t="str">
        <f t="shared" si="1"/>
        <v/>
      </c>
      <c r="D19" s="393" t="str">
        <f t="shared" si="2"/>
        <v/>
      </c>
      <c r="E19" s="696" t="s">
        <v>184</v>
      </c>
      <c r="F19" s="697"/>
      <c r="G19" s="698"/>
      <c r="H19" s="395" t="str">
        <f t="shared" si="6"/>
        <v/>
      </c>
      <c r="I19" s="699"/>
      <c r="J19" s="809"/>
      <c r="K19" s="398"/>
      <c r="L19" s="891">
        <f t="shared" si="3"/>
        <v>0</v>
      </c>
      <c r="M19" s="29" t="str">
        <f t="shared" si="4"/>
        <v/>
      </c>
      <c r="N19" s="87" t="str">
        <f t="shared" si="7"/>
        <v/>
      </c>
      <c r="O19" s="64" t="str">
        <f t="shared" si="8"/>
        <v/>
      </c>
      <c r="P19" s="30" t="str">
        <f t="shared" si="9"/>
        <v/>
      </c>
      <c r="Q19" s="64" t="str">
        <f t="shared" si="10"/>
        <v/>
      </c>
      <c r="R19" s="89" t="str">
        <f t="shared" si="11"/>
        <v/>
      </c>
      <c r="S19" s="31" t="str">
        <f t="shared" si="20"/>
        <v/>
      </c>
      <c r="T19" s="32" t="str">
        <f t="shared" si="5"/>
        <v/>
      </c>
      <c r="U19" s="87" t="str">
        <f t="shared" si="12"/>
        <v/>
      </c>
      <c r="V19" s="64" t="str">
        <f t="shared" si="13"/>
        <v/>
      </c>
      <c r="W19" s="30" t="str">
        <f t="shared" si="14"/>
        <v/>
      </c>
      <c r="X19" s="64" t="str">
        <f t="shared" si="15"/>
        <v/>
      </c>
      <c r="Y19" s="91" t="str">
        <f t="shared" si="16"/>
        <v/>
      </c>
      <c r="Z19" s="31" t="str">
        <f t="shared" si="18"/>
        <v/>
      </c>
      <c r="AA19" s="305"/>
      <c r="AB19" s="898"/>
      <c r="AC19" s="807" t="str">
        <f t="shared" si="17"/>
        <v/>
      </c>
      <c r="AD19" s="810" t="str">
        <f t="shared" si="19"/>
        <v/>
      </c>
      <c r="AE19" s="702"/>
    </row>
    <row r="20" spans="1:33" ht="24" customHeight="1">
      <c r="A20" s="69"/>
      <c r="B20" s="694" t="str">
        <f t="shared" si="0"/>
        <v/>
      </c>
      <c r="C20" s="695" t="str">
        <f t="shared" si="1"/>
        <v/>
      </c>
      <c r="D20" s="393" t="str">
        <f t="shared" si="2"/>
        <v/>
      </c>
      <c r="E20" s="696" t="s">
        <v>184</v>
      </c>
      <c r="F20" s="697"/>
      <c r="G20" s="698"/>
      <c r="H20" s="395" t="str">
        <f t="shared" si="6"/>
        <v/>
      </c>
      <c r="I20" s="699"/>
      <c r="J20" s="809"/>
      <c r="K20" s="398"/>
      <c r="L20" s="891">
        <f t="shared" si="3"/>
        <v>0</v>
      </c>
      <c r="M20" s="29" t="str">
        <f t="shared" si="4"/>
        <v/>
      </c>
      <c r="N20" s="87" t="str">
        <f t="shared" si="7"/>
        <v/>
      </c>
      <c r="O20" s="64" t="str">
        <f t="shared" si="8"/>
        <v/>
      </c>
      <c r="P20" s="30" t="str">
        <f t="shared" si="9"/>
        <v/>
      </c>
      <c r="Q20" s="64" t="str">
        <f t="shared" si="10"/>
        <v/>
      </c>
      <c r="R20" s="89" t="str">
        <f t="shared" si="11"/>
        <v/>
      </c>
      <c r="S20" s="31" t="str">
        <f t="shared" si="20"/>
        <v/>
      </c>
      <c r="T20" s="32" t="str">
        <f t="shared" si="5"/>
        <v/>
      </c>
      <c r="U20" s="87" t="str">
        <f t="shared" si="12"/>
        <v/>
      </c>
      <c r="V20" s="64" t="str">
        <f t="shared" si="13"/>
        <v/>
      </c>
      <c r="W20" s="30" t="str">
        <f t="shared" si="14"/>
        <v/>
      </c>
      <c r="X20" s="64" t="str">
        <f t="shared" si="15"/>
        <v/>
      </c>
      <c r="Y20" s="91" t="str">
        <f t="shared" si="16"/>
        <v/>
      </c>
      <c r="Z20" s="31" t="str">
        <f t="shared" si="18"/>
        <v/>
      </c>
      <c r="AA20" s="305"/>
      <c r="AB20" s="898"/>
      <c r="AC20" s="807" t="str">
        <f t="shared" si="17"/>
        <v/>
      </c>
      <c r="AD20" s="810" t="str">
        <f t="shared" si="19"/>
        <v/>
      </c>
      <c r="AE20" s="702"/>
    </row>
    <row r="21" spans="1:33" ht="24" customHeight="1">
      <c r="A21" s="69"/>
      <c r="B21" s="694" t="str">
        <f t="shared" si="0"/>
        <v/>
      </c>
      <c r="C21" s="695" t="str">
        <f t="shared" si="1"/>
        <v/>
      </c>
      <c r="D21" s="393" t="str">
        <f t="shared" si="2"/>
        <v/>
      </c>
      <c r="E21" s="696" t="s">
        <v>184</v>
      </c>
      <c r="F21" s="697"/>
      <c r="G21" s="698"/>
      <c r="H21" s="395" t="str">
        <f t="shared" si="6"/>
        <v/>
      </c>
      <c r="I21" s="699"/>
      <c r="J21" s="809"/>
      <c r="K21" s="398"/>
      <c r="L21" s="891">
        <f t="shared" si="3"/>
        <v>0</v>
      </c>
      <c r="M21" s="29" t="str">
        <f t="shared" si="4"/>
        <v/>
      </c>
      <c r="N21" s="87" t="str">
        <f t="shared" si="7"/>
        <v/>
      </c>
      <c r="O21" s="64" t="str">
        <f t="shared" si="8"/>
        <v/>
      </c>
      <c r="P21" s="30" t="str">
        <f t="shared" si="9"/>
        <v/>
      </c>
      <c r="Q21" s="64" t="str">
        <f t="shared" si="10"/>
        <v/>
      </c>
      <c r="R21" s="89" t="str">
        <f t="shared" si="11"/>
        <v/>
      </c>
      <c r="S21" s="31" t="str">
        <f t="shared" si="20"/>
        <v/>
      </c>
      <c r="T21" s="32" t="str">
        <f t="shared" si="5"/>
        <v/>
      </c>
      <c r="U21" s="87" t="str">
        <f t="shared" si="12"/>
        <v/>
      </c>
      <c r="V21" s="64" t="str">
        <f t="shared" si="13"/>
        <v/>
      </c>
      <c r="W21" s="30" t="str">
        <f t="shared" si="14"/>
        <v/>
      </c>
      <c r="X21" s="64" t="str">
        <f t="shared" si="15"/>
        <v/>
      </c>
      <c r="Y21" s="91" t="str">
        <f t="shared" si="16"/>
        <v/>
      </c>
      <c r="Z21" s="31" t="str">
        <f t="shared" si="18"/>
        <v/>
      </c>
      <c r="AA21" s="305"/>
      <c r="AB21" s="898"/>
      <c r="AC21" s="807" t="str">
        <f t="shared" si="17"/>
        <v/>
      </c>
      <c r="AD21" s="810" t="str">
        <f t="shared" si="19"/>
        <v/>
      </c>
      <c r="AE21" s="702"/>
    </row>
    <row r="22" spans="1:33" ht="24" customHeight="1">
      <c r="A22" s="69"/>
      <c r="B22" s="694" t="str">
        <f t="shared" si="0"/>
        <v/>
      </c>
      <c r="C22" s="695" t="str">
        <f t="shared" si="1"/>
        <v/>
      </c>
      <c r="D22" s="393" t="str">
        <f t="shared" si="2"/>
        <v/>
      </c>
      <c r="E22" s="696" t="s">
        <v>184</v>
      </c>
      <c r="F22" s="697"/>
      <c r="G22" s="698"/>
      <c r="H22" s="395" t="str">
        <f t="shared" si="6"/>
        <v/>
      </c>
      <c r="I22" s="699"/>
      <c r="J22" s="809"/>
      <c r="K22" s="398"/>
      <c r="L22" s="891">
        <f t="shared" si="3"/>
        <v>0</v>
      </c>
      <c r="M22" s="29" t="str">
        <f t="shared" si="4"/>
        <v/>
      </c>
      <c r="N22" s="87" t="str">
        <f t="shared" si="7"/>
        <v/>
      </c>
      <c r="O22" s="64" t="str">
        <f t="shared" si="8"/>
        <v/>
      </c>
      <c r="P22" s="30" t="str">
        <f t="shared" si="9"/>
        <v/>
      </c>
      <c r="Q22" s="64" t="str">
        <f t="shared" si="10"/>
        <v/>
      </c>
      <c r="R22" s="89" t="str">
        <f t="shared" si="11"/>
        <v/>
      </c>
      <c r="S22" s="31" t="str">
        <f t="shared" si="20"/>
        <v/>
      </c>
      <c r="T22" s="32" t="str">
        <f t="shared" si="5"/>
        <v/>
      </c>
      <c r="U22" s="87" t="str">
        <f t="shared" si="12"/>
        <v/>
      </c>
      <c r="V22" s="64" t="str">
        <f t="shared" si="13"/>
        <v/>
      </c>
      <c r="W22" s="30" t="str">
        <f t="shared" si="14"/>
        <v/>
      </c>
      <c r="X22" s="64" t="str">
        <f t="shared" si="15"/>
        <v/>
      </c>
      <c r="Y22" s="91" t="str">
        <f t="shared" si="16"/>
        <v/>
      </c>
      <c r="Z22" s="31" t="str">
        <f t="shared" si="18"/>
        <v/>
      </c>
      <c r="AA22" s="305"/>
      <c r="AB22" s="898"/>
      <c r="AC22" s="807" t="str">
        <f t="shared" si="17"/>
        <v/>
      </c>
      <c r="AD22" s="810" t="str">
        <f t="shared" si="19"/>
        <v/>
      </c>
      <c r="AE22" s="702"/>
    </row>
    <row r="23" spans="1:33" ht="24" customHeight="1">
      <c r="A23" s="69"/>
      <c r="B23" s="694" t="str">
        <f t="shared" si="0"/>
        <v/>
      </c>
      <c r="C23" s="695" t="str">
        <f t="shared" si="1"/>
        <v/>
      </c>
      <c r="D23" s="393" t="str">
        <f t="shared" si="2"/>
        <v/>
      </c>
      <c r="E23" s="696" t="s">
        <v>184</v>
      </c>
      <c r="F23" s="697"/>
      <c r="G23" s="698"/>
      <c r="H23" s="395" t="str">
        <f t="shared" si="6"/>
        <v/>
      </c>
      <c r="I23" s="699"/>
      <c r="J23" s="809"/>
      <c r="K23" s="398"/>
      <c r="L23" s="891">
        <f t="shared" si="3"/>
        <v>0</v>
      </c>
      <c r="M23" s="29" t="str">
        <f t="shared" si="4"/>
        <v/>
      </c>
      <c r="N23" s="87" t="str">
        <f t="shared" si="7"/>
        <v/>
      </c>
      <c r="O23" s="64" t="str">
        <f t="shared" si="8"/>
        <v/>
      </c>
      <c r="P23" s="30" t="str">
        <f t="shared" si="9"/>
        <v/>
      </c>
      <c r="Q23" s="64" t="str">
        <f t="shared" si="10"/>
        <v/>
      </c>
      <c r="R23" s="89" t="str">
        <f t="shared" si="11"/>
        <v/>
      </c>
      <c r="S23" s="31" t="str">
        <f t="shared" si="20"/>
        <v/>
      </c>
      <c r="T23" s="32" t="str">
        <f t="shared" si="5"/>
        <v/>
      </c>
      <c r="U23" s="87" t="str">
        <f t="shared" si="12"/>
        <v/>
      </c>
      <c r="V23" s="64" t="str">
        <f t="shared" si="13"/>
        <v/>
      </c>
      <c r="W23" s="30" t="str">
        <f t="shared" si="14"/>
        <v/>
      </c>
      <c r="X23" s="64" t="str">
        <f t="shared" si="15"/>
        <v/>
      </c>
      <c r="Y23" s="91" t="str">
        <f t="shared" si="16"/>
        <v/>
      </c>
      <c r="Z23" s="31" t="str">
        <f t="shared" si="18"/>
        <v/>
      </c>
      <c r="AA23" s="305"/>
      <c r="AB23" s="898"/>
      <c r="AC23" s="807" t="str">
        <f t="shared" si="17"/>
        <v/>
      </c>
      <c r="AD23" s="810" t="str">
        <f t="shared" si="19"/>
        <v/>
      </c>
      <c r="AE23" s="702"/>
    </row>
    <row r="24" spans="1:33" ht="24" customHeight="1">
      <c r="A24" s="69"/>
      <c r="B24" s="694" t="str">
        <f t="shared" si="0"/>
        <v/>
      </c>
      <c r="C24" s="695" t="str">
        <f t="shared" si="1"/>
        <v/>
      </c>
      <c r="D24" s="393" t="str">
        <f t="shared" si="2"/>
        <v/>
      </c>
      <c r="E24" s="696" t="s">
        <v>184</v>
      </c>
      <c r="F24" s="697"/>
      <c r="G24" s="698"/>
      <c r="H24" s="395" t="str">
        <f t="shared" si="6"/>
        <v/>
      </c>
      <c r="I24" s="699"/>
      <c r="J24" s="809"/>
      <c r="K24" s="398"/>
      <c r="L24" s="891">
        <f t="shared" si="3"/>
        <v>0</v>
      </c>
      <c r="M24" s="29" t="str">
        <f t="shared" si="4"/>
        <v/>
      </c>
      <c r="N24" s="87" t="str">
        <f t="shared" si="7"/>
        <v/>
      </c>
      <c r="O24" s="64" t="str">
        <f t="shared" si="8"/>
        <v/>
      </c>
      <c r="P24" s="30" t="str">
        <f t="shared" si="9"/>
        <v/>
      </c>
      <c r="Q24" s="64" t="str">
        <f t="shared" si="10"/>
        <v/>
      </c>
      <c r="R24" s="89" t="str">
        <f t="shared" si="11"/>
        <v/>
      </c>
      <c r="S24" s="31" t="str">
        <f t="shared" si="20"/>
        <v/>
      </c>
      <c r="T24" s="32" t="str">
        <f t="shared" si="5"/>
        <v/>
      </c>
      <c r="U24" s="87" t="str">
        <f t="shared" si="12"/>
        <v/>
      </c>
      <c r="V24" s="64" t="str">
        <f t="shared" si="13"/>
        <v/>
      </c>
      <c r="W24" s="30" t="str">
        <f t="shared" si="14"/>
        <v/>
      </c>
      <c r="X24" s="64" t="str">
        <f t="shared" si="15"/>
        <v/>
      </c>
      <c r="Y24" s="91" t="str">
        <f t="shared" si="16"/>
        <v/>
      </c>
      <c r="Z24" s="31" t="str">
        <f t="shared" si="18"/>
        <v/>
      </c>
      <c r="AA24" s="305"/>
      <c r="AB24" s="898"/>
      <c r="AC24" s="807" t="str">
        <f t="shared" si="17"/>
        <v/>
      </c>
      <c r="AD24" s="810" t="str">
        <f t="shared" si="19"/>
        <v/>
      </c>
      <c r="AE24" s="702"/>
    </row>
    <row r="25" spans="1:33" ht="24" customHeight="1">
      <c r="A25" s="69"/>
      <c r="B25" s="694" t="str">
        <f t="shared" si="0"/>
        <v/>
      </c>
      <c r="C25" s="695" t="str">
        <f t="shared" si="1"/>
        <v/>
      </c>
      <c r="D25" s="393" t="str">
        <f t="shared" si="2"/>
        <v/>
      </c>
      <c r="E25" s="696" t="s">
        <v>184</v>
      </c>
      <c r="F25" s="697"/>
      <c r="G25" s="698"/>
      <c r="H25" s="395" t="str">
        <f t="shared" si="6"/>
        <v/>
      </c>
      <c r="I25" s="699"/>
      <c r="J25" s="809"/>
      <c r="K25" s="398"/>
      <c r="L25" s="891">
        <f t="shared" si="3"/>
        <v>0</v>
      </c>
      <c r="M25" s="29" t="str">
        <f t="shared" si="4"/>
        <v/>
      </c>
      <c r="N25" s="87" t="str">
        <f t="shared" si="7"/>
        <v/>
      </c>
      <c r="O25" s="64" t="str">
        <f t="shared" si="8"/>
        <v/>
      </c>
      <c r="P25" s="30" t="str">
        <f t="shared" si="9"/>
        <v/>
      </c>
      <c r="Q25" s="64" t="str">
        <f t="shared" si="10"/>
        <v/>
      </c>
      <c r="R25" s="89" t="str">
        <f t="shared" si="11"/>
        <v/>
      </c>
      <c r="S25" s="31" t="str">
        <f t="shared" si="20"/>
        <v/>
      </c>
      <c r="T25" s="32" t="str">
        <f t="shared" si="5"/>
        <v/>
      </c>
      <c r="U25" s="87" t="str">
        <f t="shared" si="12"/>
        <v/>
      </c>
      <c r="V25" s="64" t="str">
        <f t="shared" si="13"/>
        <v/>
      </c>
      <c r="W25" s="30" t="str">
        <f t="shared" si="14"/>
        <v/>
      </c>
      <c r="X25" s="64" t="str">
        <f t="shared" si="15"/>
        <v/>
      </c>
      <c r="Y25" s="91" t="str">
        <f t="shared" si="16"/>
        <v/>
      </c>
      <c r="Z25" s="31" t="str">
        <f t="shared" si="18"/>
        <v/>
      </c>
      <c r="AA25" s="305"/>
      <c r="AB25" s="898"/>
      <c r="AC25" s="807" t="str">
        <f t="shared" si="17"/>
        <v/>
      </c>
      <c r="AD25" s="869" t="str">
        <f t="shared" si="19"/>
        <v/>
      </c>
      <c r="AE25" s="702"/>
    </row>
    <row r="26" spans="1:33" ht="24" customHeight="1">
      <c r="A26" s="69"/>
      <c r="B26" s="694" t="str">
        <f t="shared" si="0"/>
        <v/>
      </c>
      <c r="C26" s="695" t="str">
        <f t="shared" si="1"/>
        <v/>
      </c>
      <c r="D26" s="393" t="str">
        <f t="shared" si="2"/>
        <v/>
      </c>
      <c r="E26" s="696" t="s">
        <v>184</v>
      </c>
      <c r="F26" s="697"/>
      <c r="G26" s="698"/>
      <c r="H26" s="395" t="str">
        <f t="shared" si="6"/>
        <v/>
      </c>
      <c r="I26" s="699"/>
      <c r="J26" s="809"/>
      <c r="K26" s="398"/>
      <c r="L26" s="891">
        <f t="shared" si="3"/>
        <v>0</v>
      </c>
      <c r="M26" s="29" t="str">
        <f t="shared" si="4"/>
        <v/>
      </c>
      <c r="N26" s="87" t="str">
        <f t="shared" si="7"/>
        <v/>
      </c>
      <c r="O26" s="64" t="str">
        <f t="shared" si="8"/>
        <v/>
      </c>
      <c r="P26" s="30" t="str">
        <f t="shared" si="9"/>
        <v/>
      </c>
      <c r="Q26" s="64" t="str">
        <f t="shared" si="10"/>
        <v/>
      </c>
      <c r="R26" s="89" t="str">
        <f t="shared" si="11"/>
        <v/>
      </c>
      <c r="S26" s="31" t="str">
        <f t="shared" si="20"/>
        <v/>
      </c>
      <c r="T26" s="32" t="str">
        <f t="shared" si="5"/>
        <v/>
      </c>
      <c r="U26" s="87" t="str">
        <f t="shared" si="12"/>
        <v/>
      </c>
      <c r="V26" s="64" t="str">
        <f t="shared" si="13"/>
        <v/>
      </c>
      <c r="W26" s="30" t="str">
        <f t="shared" si="14"/>
        <v/>
      </c>
      <c r="X26" s="64" t="str">
        <f t="shared" si="15"/>
        <v/>
      </c>
      <c r="Y26" s="91" t="str">
        <f t="shared" si="16"/>
        <v/>
      </c>
      <c r="Z26" s="31" t="str">
        <f t="shared" si="18"/>
        <v/>
      </c>
      <c r="AA26" s="305"/>
      <c r="AB26" s="898"/>
      <c r="AC26" s="807" t="str">
        <f t="shared" si="17"/>
        <v/>
      </c>
      <c r="AD26" s="810" t="str">
        <f t="shared" si="19"/>
        <v/>
      </c>
      <c r="AE26" s="702"/>
    </row>
    <row r="27" spans="1:33" ht="24" customHeight="1" thickBot="1">
      <c r="A27" s="69"/>
      <c r="B27" s="703" t="str">
        <f t="shared" si="0"/>
        <v/>
      </c>
      <c r="C27" s="704" t="str">
        <f t="shared" si="1"/>
        <v/>
      </c>
      <c r="D27" s="705" t="str">
        <f t="shared" si="2"/>
        <v/>
      </c>
      <c r="E27" s="706" t="s">
        <v>184</v>
      </c>
      <c r="F27" s="697"/>
      <c r="G27" s="698"/>
      <c r="H27" s="707" t="str">
        <f t="shared" si="6"/>
        <v/>
      </c>
      <c r="I27" s="708"/>
      <c r="J27" s="811"/>
      <c r="K27" s="713"/>
      <c r="L27" s="892">
        <f t="shared" si="3"/>
        <v>0</v>
      </c>
      <c r="M27" s="450" t="str">
        <f t="shared" si="4"/>
        <v/>
      </c>
      <c r="N27" s="88" t="str">
        <f t="shared" si="7"/>
        <v/>
      </c>
      <c r="O27" s="451" t="str">
        <f t="shared" si="8"/>
        <v/>
      </c>
      <c r="P27" s="33" t="str">
        <f t="shared" si="9"/>
        <v/>
      </c>
      <c r="Q27" s="451" t="str">
        <f t="shared" si="10"/>
        <v/>
      </c>
      <c r="R27" s="90" t="str">
        <f t="shared" si="11"/>
        <v/>
      </c>
      <c r="S27" s="307" t="str">
        <f t="shared" si="20"/>
        <v/>
      </c>
      <c r="T27" s="453" t="str">
        <f t="shared" si="5"/>
        <v/>
      </c>
      <c r="U27" s="88" t="str">
        <f t="shared" si="12"/>
        <v/>
      </c>
      <c r="V27" s="451" t="str">
        <f t="shared" si="13"/>
        <v/>
      </c>
      <c r="W27" s="33" t="str">
        <f t="shared" si="14"/>
        <v/>
      </c>
      <c r="X27" s="451" t="str">
        <f t="shared" si="15"/>
        <v/>
      </c>
      <c r="Y27" s="452" t="str">
        <f t="shared" si="16"/>
        <v/>
      </c>
      <c r="Z27" s="307" t="str">
        <f t="shared" si="18"/>
        <v/>
      </c>
      <c r="AA27" s="448"/>
      <c r="AB27" s="899"/>
      <c r="AC27" s="812" t="str">
        <f t="shared" si="17"/>
        <v/>
      </c>
      <c r="AD27" s="870" t="str">
        <f t="shared" si="19"/>
        <v/>
      </c>
      <c r="AE27" s="711"/>
    </row>
    <row r="28" spans="1:33" ht="36" customHeight="1" thickBot="1">
      <c r="F28" s="715"/>
      <c r="G28" s="1169" t="s">
        <v>185</v>
      </c>
      <c r="H28" s="1169"/>
      <c r="I28" s="1169"/>
      <c r="J28" s="138">
        <f>SUM(J6:J27)</f>
        <v>0</v>
      </c>
      <c r="K28" s="717" t="s">
        <v>186</v>
      </c>
      <c r="L28" s="718">
        <f>SUM(L6:L27)</f>
        <v>0</v>
      </c>
      <c r="W28" s="1183" t="s">
        <v>195</v>
      </c>
      <c r="X28" s="1183"/>
      <c r="Y28" s="1183"/>
      <c r="Z28" s="1183"/>
      <c r="AA28" s="1183"/>
      <c r="AB28" s="1183"/>
      <c r="AC28" s="880">
        <f>SUM(AC6:AC27)</f>
        <v>0</v>
      </c>
      <c r="AD28" s="881">
        <f>SUM(AD6:AD27)</f>
        <v>0</v>
      </c>
      <c r="AG28" s="850"/>
    </row>
    <row r="29" spans="1:33" ht="36" customHeight="1">
      <c r="G29" s="1169" t="s">
        <v>44</v>
      </c>
      <c r="H29" s="1169"/>
      <c r="I29" s="1169"/>
      <c r="J29" s="720">
        <f>J28-L28</f>
        <v>0</v>
      </c>
      <c r="K29" s="719"/>
      <c r="L29" s="719"/>
      <c r="U29" s="813"/>
      <c r="V29" s="814"/>
      <c r="W29" s="1184" t="s">
        <v>188</v>
      </c>
      <c r="X29" s="1184"/>
      <c r="Y29" s="1184"/>
      <c r="Z29" s="1184"/>
      <c r="AA29" s="1184"/>
      <c r="AB29" s="1184"/>
      <c r="AC29" s="879">
        <f>AC28-AD28</f>
        <v>0</v>
      </c>
      <c r="AD29" s="851" t="s">
        <v>196</v>
      </c>
    </row>
    <row r="30" spans="1:33" ht="36" customHeight="1">
      <c r="F30" s="1169"/>
      <c r="G30" s="1169"/>
      <c r="H30" s="1169"/>
      <c r="I30" s="1169"/>
    </row>
    <row r="31" spans="1:33" ht="259.14999999999998" customHeight="1">
      <c r="B31" s="1182" t="s">
        <v>197</v>
      </c>
      <c r="C31" s="1182"/>
      <c r="D31" s="1182"/>
      <c r="E31" s="1182"/>
      <c r="F31" s="1182"/>
      <c r="G31" s="1182"/>
      <c r="H31" s="1182"/>
      <c r="I31" s="1182"/>
      <c r="J31" s="1182"/>
      <c r="K31" s="1182"/>
      <c r="L31" s="1182"/>
      <c r="M31" s="1182"/>
      <c r="N31" s="1182"/>
      <c r="O31" s="1182"/>
      <c r="P31" s="1182"/>
      <c r="Q31" s="1182"/>
      <c r="R31" s="1182"/>
      <c r="S31" s="1182"/>
      <c r="T31" s="1182"/>
      <c r="U31" s="1182"/>
      <c r="V31" s="1182"/>
      <c r="W31" s="1182"/>
      <c r="X31" s="1182"/>
      <c r="Y31" s="1182"/>
      <c r="Z31" s="1182"/>
      <c r="AA31" s="1182"/>
    </row>
    <row r="32" spans="1:33" ht="18" customHeight="1"/>
    <row r="33" ht="18" customHeight="1"/>
  </sheetData>
  <mergeCells count="18">
    <mergeCell ref="B31:AA31"/>
    <mergeCell ref="G28:I28"/>
    <mergeCell ref="W28:AB28"/>
    <mergeCell ref="F30:I30"/>
    <mergeCell ref="G29:I29"/>
    <mergeCell ref="W29:AB29"/>
    <mergeCell ref="I4:I5"/>
    <mergeCell ref="K4:K5"/>
    <mergeCell ref="B2:AE2"/>
    <mergeCell ref="B4:B5"/>
    <mergeCell ref="C4:C5"/>
    <mergeCell ref="D4:D5"/>
    <mergeCell ref="E4:E5"/>
    <mergeCell ref="F4:H4"/>
    <mergeCell ref="M4:AC4"/>
    <mergeCell ref="AE4:AE5"/>
    <mergeCell ref="M5:S5"/>
    <mergeCell ref="T5:Z5"/>
  </mergeCells>
  <phoneticPr fontId="1"/>
  <dataValidations count="1">
    <dataValidation type="list" imeMode="on" allowBlank="1" showInputMessage="1" showErrorMessage="1" sqref="E6:E27" xr:uid="{00000000-0002-0000-0700-000000000000}">
      <formula1>"　,課税"</formula1>
    </dataValidation>
  </dataValidations>
  <printOptions horizontalCentered="1"/>
  <pageMargins left="0.31496062992125984" right="0.43307086614173229" top="0.55118110236220474" bottom="0.35433070866141736" header="0.31496062992125984" footer="0.31496062992125984"/>
  <pageSetup paperSize="9" scale="36" orientation="landscape" r:id="rId1"/>
  <headerFooter>
    <oddHeader>&amp;R一部不課税化（2023.06版）</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B1:J32"/>
  <sheetViews>
    <sheetView zoomScaleNormal="100" zoomScaleSheetLayoutView="90" zoomScalePageLayoutView="80" workbookViewId="0">
      <selection activeCell="G10" sqref="G10"/>
    </sheetView>
  </sheetViews>
  <sheetFormatPr defaultColWidth="9" defaultRowHeight="14"/>
  <cols>
    <col min="1" max="1" width="2.08203125" style="596" customWidth="1"/>
    <col min="2" max="2" width="16.58203125" style="596" customWidth="1"/>
    <col min="3" max="3" width="14.08203125" style="596" customWidth="1"/>
    <col min="4" max="4" width="12.58203125" style="596" customWidth="1"/>
    <col min="5" max="5" width="7.75" style="596" customWidth="1"/>
    <col min="6" max="6" width="3.25" style="596" customWidth="1"/>
    <col min="7" max="7" width="21.75" style="596" customWidth="1"/>
    <col min="8" max="8" width="9.25" style="596" customWidth="1"/>
    <col min="9" max="9" width="20.75" style="596" customWidth="1"/>
    <col min="10" max="16384" width="9" style="596"/>
  </cols>
  <sheetData>
    <row r="1" spans="2:10" ht="15" customHeight="1">
      <c r="G1" s="784"/>
      <c r="H1" s="784"/>
      <c r="I1" s="785" t="s">
        <v>198</v>
      </c>
      <c r="J1" s="785"/>
    </row>
    <row r="2" spans="2:10" ht="30" customHeight="1">
      <c r="B2" s="1014" t="s">
        <v>199</v>
      </c>
      <c r="C2" s="1014"/>
      <c r="D2" s="1014"/>
      <c r="E2" s="1014"/>
      <c r="F2" s="1014"/>
      <c r="G2" s="1014"/>
      <c r="H2" s="1014"/>
      <c r="I2" s="1014"/>
    </row>
    <row r="3" spans="2:10" ht="18" customHeight="1">
      <c r="H3" s="785" t="s">
        <v>200</v>
      </c>
      <c r="I3" s="786"/>
    </row>
    <row r="4" spans="2:10" ht="18" customHeight="1"/>
    <row r="5" spans="2:10" ht="18" customHeight="1">
      <c r="B5" s="787" t="s">
        <v>201</v>
      </c>
      <c r="C5" s="787"/>
      <c r="D5" s="787"/>
      <c r="E5" s="787"/>
      <c r="F5" s="787"/>
      <c r="G5" s="788"/>
      <c r="H5" s="785"/>
    </row>
    <row r="6" spans="2:10" ht="18" customHeight="1">
      <c r="B6" s="596" t="s">
        <v>202</v>
      </c>
    </row>
    <row r="7" spans="2:10" ht="18" customHeight="1">
      <c r="B7" s="596" t="s">
        <v>203</v>
      </c>
      <c r="F7" s="785" t="s">
        <v>204</v>
      </c>
      <c r="G7" s="788"/>
      <c r="H7" s="789"/>
      <c r="I7" s="790"/>
    </row>
    <row r="8" spans="2:10" ht="18" customHeight="1">
      <c r="C8" s="785"/>
      <c r="F8" s="785" t="s">
        <v>205</v>
      </c>
      <c r="G8" s="788"/>
      <c r="H8" s="789"/>
      <c r="I8" s="790"/>
    </row>
    <row r="9" spans="2:10" ht="18" customHeight="1">
      <c r="F9" s="785" t="s">
        <v>206</v>
      </c>
      <c r="G9" s="788"/>
      <c r="H9" s="789"/>
      <c r="I9" s="790"/>
    </row>
    <row r="10" spans="2:10" ht="18" customHeight="1">
      <c r="I10" s="791"/>
    </row>
    <row r="11" spans="2:10" ht="18" customHeight="1">
      <c r="H11" s="785"/>
      <c r="I11" s="791"/>
    </row>
    <row r="12" spans="2:10" ht="18" customHeight="1">
      <c r="B12" s="596" t="s">
        <v>207</v>
      </c>
      <c r="D12" s="1193" t="s">
        <v>208</v>
      </c>
      <c r="E12" s="1193"/>
      <c r="F12" s="1193"/>
      <c r="G12" s="1193"/>
      <c r="H12" s="1193"/>
      <c r="I12" s="1193"/>
    </row>
    <row r="13" spans="2:10" ht="35.65" customHeight="1">
      <c r="B13" s="1194" t="s">
        <v>209</v>
      </c>
      <c r="C13" s="1194"/>
      <c r="D13" s="1195" t="s">
        <v>210</v>
      </c>
      <c r="E13" s="1195"/>
      <c r="F13" s="792" t="s">
        <v>211</v>
      </c>
      <c r="G13" s="1196" t="s">
        <v>212</v>
      </c>
      <c r="H13" s="1196"/>
      <c r="I13" s="1196"/>
    </row>
    <row r="14" spans="2:10" ht="18" customHeight="1">
      <c r="B14" s="1185" t="s">
        <v>213</v>
      </c>
      <c r="C14" s="1186"/>
      <c r="D14" s="1191" t="s">
        <v>214</v>
      </c>
      <c r="E14" s="1192"/>
      <c r="I14" s="793"/>
    </row>
    <row r="15" spans="2:10" ht="18" customHeight="1">
      <c r="B15" s="1187"/>
      <c r="C15" s="1188"/>
      <c r="D15" s="596" t="s">
        <v>215</v>
      </c>
      <c r="G15" s="784"/>
      <c r="H15" s="784"/>
      <c r="I15" s="793"/>
    </row>
    <row r="16" spans="2:10" ht="18" customHeight="1">
      <c r="B16" s="1187"/>
      <c r="C16" s="1188"/>
      <c r="E16" s="784"/>
      <c r="F16" s="784"/>
      <c r="G16" s="784"/>
      <c r="H16" s="784"/>
      <c r="J16" s="794"/>
    </row>
    <row r="17" spans="2:9" ht="18" customHeight="1">
      <c r="B17" s="1189"/>
      <c r="C17" s="1190"/>
      <c r="D17" s="787"/>
      <c r="E17" s="787"/>
      <c r="F17" s="787"/>
      <c r="G17" s="787"/>
      <c r="H17" s="787"/>
      <c r="I17" s="795"/>
    </row>
    <row r="18" spans="2:9" ht="18" customHeight="1">
      <c r="B18" s="1185" t="s">
        <v>216</v>
      </c>
      <c r="C18" s="1200"/>
      <c r="D18" s="1191" t="s">
        <v>217</v>
      </c>
      <c r="E18" s="1192"/>
      <c r="I18" s="796"/>
    </row>
    <row r="19" spans="2:9" ht="18" customHeight="1">
      <c r="B19" s="1201"/>
      <c r="C19" s="1202"/>
      <c r="D19" s="797" t="s">
        <v>218</v>
      </c>
      <c r="I19" s="793"/>
    </row>
    <row r="20" spans="2:9" ht="18" customHeight="1">
      <c r="B20" s="1201"/>
      <c r="C20" s="1202"/>
      <c r="D20" s="797"/>
      <c r="I20" s="793"/>
    </row>
    <row r="21" spans="2:9" ht="18" customHeight="1">
      <c r="B21" s="1203"/>
      <c r="C21" s="1204"/>
      <c r="D21" s="787"/>
      <c r="E21" s="787"/>
      <c r="F21" s="787"/>
      <c r="G21" s="787"/>
      <c r="H21" s="787"/>
      <c r="I21" s="795"/>
    </row>
    <row r="22" spans="2:9" ht="18" customHeight="1">
      <c r="B22" s="1185" t="s">
        <v>219</v>
      </c>
      <c r="C22" s="1200"/>
      <c r="D22" s="1191" t="s">
        <v>214</v>
      </c>
      <c r="E22" s="1192"/>
      <c r="F22" s="596" t="s">
        <v>220</v>
      </c>
      <c r="I22" s="793"/>
    </row>
    <row r="23" spans="2:9" ht="18" customHeight="1">
      <c r="B23" s="1203"/>
      <c r="C23" s="1204"/>
      <c r="D23" s="787"/>
      <c r="E23" s="787"/>
      <c r="F23" s="787"/>
      <c r="G23" s="787"/>
      <c r="H23" s="787"/>
      <c r="I23" s="795"/>
    </row>
    <row r="24" spans="2:9">
      <c r="B24" s="1185" t="s">
        <v>221</v>
      </c>
      <c r="C24" s="1200"/>
      <c r="D24" s="1191" t="s">
        <v>214</v>
      </c>
      <c r="E24" s="1192"/>
      <c r="F24" s="798" t="s">
        <v>222</v>
      </c>
      <c r="G24" s="799"/>
      <c r="H24" s="799"/>
      <c r="I24" s="800"/>
    </row>
    <row r="25" spans="2:9" ht="18" customHeight="1">
      <c r="B25" s="1201"/>
      <c r="C25" s="1202"/>
      <c r="D25" s="801" t="s">
        <v>223</v>
      </c>
      <c r="E25" s="722"/>
      <c r="F25" s="722"/>
      <c r="G25" s="722"/>
      <c r="H25" s="722"/>
      <c r="I25" s="802"/>
    </row>
    <row r="26" spans="2:9" ht="18" customHeight="1">
      <c r="B26" s="1201"/>
      <c r="C26" s="1202"/>
      <c r="D26" s="801"/>
      <c r="E26" s="722"/>
      <c r="F26" s="722"/>
      <c r="G26" s="722"/>
      <c r="H26" s="722"/>
      <c r="I26" s="802"/>
    </row>
    <row r="27" spans="2:9" ht="18" customHeight="1">
      <c r="B27" s="1203"/>
      <c r="C27" s="1204"/>
      <c r="D27" s="803"/>
      <c r="E27" s="804"/>
      <c r="F27" s="804"/>
      <c r="G27" s="804"/>
      <c r="H27" s="804"/>
      <c r="I27" s="805"/>
    </row>
    <row r="28" spans="2:9" ht="18" customHeight="1">
      <c r="B28" s="1197" t="s">
        <v>224</v>
      </c>
      <c r="C28" s="1186"/>
      <c r="I28" s="793"/>
    </row>
    <row r="29" spans="2:9" ht="18" customHeight="1">
      <c r="B29" s="1187"/>
      <c r="C29" s="1188"/>
      <c r="I29" s="793"/>
    </row>
    <row r="30" spans="2:9" ht="18" customHeight="1">
      <c r="B30" s="1189"/>
      <c r="C30" s="1190"/>
      <c r="D30" s="787"/>
      <c r="E30" s="787"/>
      <c r="F30" s="787"/>
      <c r="G30" s="787"/>
      <c r="H30" s="787"/>
      <c r="I30" s="795"/>
    </row>
    <row r="31" spans="2:9" ht="18" customHeight="1"/>
    <row r="32" spans="2:9" ht="156" customHeight="1">
      <c r="B32" s="1198" t="s">
        <v>225</v>
      </c>
      <c r="C32" s="1199"/>
      <c r="D32" s="1199"/>
      <c r="E32" s="1199"/>
      <c r="F32" s="1199"/>
      <c r="G32" s="1199"/>
      <c r="H32" s="1199"/>
      <c r="I32" s="1199"/>
    </row>
  </sheetData>
  <mergeCells count="15">
    <mergeCell ref="B28:C30"/>
    <mergeCell ref="B32:I32"/>
    <mergeCell ref="B18:C21"/>
    <mergeCell ref="D18:E18"/>
    <mergeCell ref="B22:C23"/>
    <mergeCell ref="D22:E22"/>
    <mergeCell ref="B24:C27"/>
    <mergeCell ref="D24:E24"/>
    <mergeCell ref="B14:C17"/>
    <mergeCell ref="D14:E14"/>
    <mergeCell ref="B2:I2"/>
    <mergeCell ref="D12:I12"/>
    <mergeCell ref="B13:C13"/>
    <mergeCell ref="D13:E13"/>
    <mergeCell ref="G13:I13"/>
  </mergeCells>
  <phoneticPr fontId="1"/>
  <dataValidations count="1">
    <dataValidation type="list" allowBlank="1" showInputMessage="1" showErrorMessage="1" sqref="D14:E14 D18:E18 D22:E22 D24:E24" xr:uid="{00000000-0002-0000-0800-000000000000}">
      <formula1>"なし,有"</formula1>
    </dataValidation>
  </dataValidations>
  <printOptions horizontalCentered="1"/>
  <pageMargins left="0.31496062992125984" right="0.43307086614173229" top="0.55118110236220474" bottom="0.35433070866141736" header="0.31496062992125984" footer="0.31496062992125984"/>
  <pageSetup paperSize="9" scale="78" orientation="landscape" r:id="rId1"/>
  <headerFooter>
    <oddHeader>&amp;R一部不課税化（2023.06版）</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18</vt:i4>
      </vt:variant>
    </vt:vector>
  </HeadingPairs>
  <TitlesOfParts>
    <vt:vector size="42" baseType="lpstr">
      <vt:lpstr>従事者基礎情報</vt:lpstr>
      <vt:lpstr>様式４ 内訳書</vt:lpstr>
      <vt:lpstr>様式５ 欠番</vt:lpstr>
      <vt:lpstr>様式６ 直接人件費明細書 </vt:lpstr>
      <vt:lpstr>様式７ 業務従事者名簿 </vt:lpstr>
      <vt:lpstr>様式８ その他原価及び管理費等</vt:lpstr>
      <vt:lpstr>様式９（航空賃 、旅費（その他））</vt:lpstr>
      <vt:lpstr>様式９（航空賃 、旅費（その他））特例</vt:lpstr>
      <vt:lpstr>様式10 証拠書類（航空賃） </vt:lpstr>
      <vt:lpstr>様式11 欠番</vt:lpstr>
      <vt:lpstr>様式12 戦争特約保険料</vt:lpstr>
      <vt:lpstr>様式13 一般業務費</vt:lpstr>
      <vt:lpstr>様式14 一般業務費出納簿 </vt:lpstr>
      <vt:lpstr>様式15 欠番</vt:lpstr>
      <vt:lpstr>様式16 報告書作成費</vt:lpstr>
      <vt:lpstr>様式17 機材費</vt:lpstr>
      <vt:lpstr>様式18 再委託費</vt:lpstr>
      <vt:lpstr>様式19 国内業務費（技術研修費）</vt:lpstr>
      <vt:lpstr>様式20 国内業務費（招へい費）</vt:lpstr>
      <vt:lpstr>様式21　現地一時隔離関連費</vt:lpstr>
      <vt:lpstr>様式22　本邦一時隔離関連費 </vt:lpstr>
      <vt:lpstr>【参考】様式2３ 証書添付台紙</vt:lpstr>
      <vt:lpstr>様式24 打合簿一覧</vt:lpstr>
      <vt:lpstr>変更の内容</vt:lpstr>
      <vt:lpstr>'様式21　現地一時隔離関連費'!at15cl2it1</vt:lpstr>
      <vt:lpstr>'【参考】様式2３ 証書添付台紙'!Print_Area</vt:lpstr>
      <vt:lpstr>変更の内容!Print_Area</vt:lpstr>
      <vt:lpstr>'様式10 証拠書類（航空賃） '!Print_Area</vt:lpstr>
      <vt:lpstr>'様式14 一般業務費出納簿 '!Print_Area</vt:lpstr>
      <vt:lpstr>'様式16 報告書作成費'!Print_Area</vt:lpstr>
      <vt:lpstr>'様式21　現地一時隔離関連費'!Print_Area</vt:lpstr>
      <vt:lpstr>'様式22　本邦一時隔離関連費 '!Print_Area</vt:lpstr>
      <vt:lpstr>'様式６ 直接人件費明細書 '!Print_Area</vt:lpstr>
      <vt:lpstr>'様式８ その他原価及び管理費等'!Print_Area</vt:lpstr>
      <vt:lpstr>'様式９（航空賃 、旅費（その他））'!Print_Area</vt:lpstr>
      <vt:lpstr>'様式９（航空賃 、旅費（その他））特例'!Print_Area</vt:lpstr>
      <vt:lpstr>'様式９（航空賃 、旅費（その他））'!従事者基礎情報</vt:lpstr>
      <vt:lpstr>'様式９（航空賃 、旅費（その他））特例'!従事者基礎情報</vt:lpstr>
      <vt:lpstr>従事者基礎情報</vt:lpstr>
      <vt:lpstr>'様式９（航空賃 、旅費（その他））'!単価表</vt:lpstr>
      <vt:lpstr>'様式９（航空賃 、旅費（その他））特例'!単価表</vt:lpstr>
      <vt:lpstr>単価表</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Tsunoda, Aiko[角田 愛子]</cp:lastModifiedBy>
  <cp:revision/>
  <dcterms:created xsi:type="dcterms:W3CDTF">2015-09-16T23:33:35Z</dcterms:created>
  <dcterms:modified xsi:type="dcterms:W3CDTF">2025-09-03T08:14:31Z</dcterms:modified>
  <cp:category/>
  <cp:contentStatus/>
</cp:coreProperties>
</file>